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G:\Mi unidad\POAS SPM\2024\IV trimesre\Inversión\UNCSAB\"/>
    </mc:Choice>
  </mc:AlternateContent>
  <xr:revisionPtr revIDLastSave="0" documentId="13_ncr:1_{5BA96007-D318-4F07-B52A-31078FF4DABC}" xr6:coauthVersionLast="47" xr6:coauthVersionMax="47" xr10:uidLastSave="{00000000-0000-0000-0000-000000000000}"/>
  <bookViews>
    <workbookView xWindow="-120" yWindow="-120" windowWidth="20730" windowHeight="11160" firstSheet="3" activeTab="4" xr2:uid="{00000000-000D-0000-FFFF-FFFF00000000}"/>
  </bookViews>
  <sheets>
    <sheet name="1. Generalidades" sheetId="1" r:id="rId1"/>
    <sheet name="Anexo_Hoja de vida indicador" sheetId="2" r:id="rId2"/>
    <sheet name="2. Actividades_Tareas_vig" sheetId="3" r:id="rId3"/>
    <sheet name="3. Metas Proyecto de Inv" sheetId="4" r:id="rId4"/>
    <sheet name="4.Magnitud_Presupuesto" sheetId="5" r:id="rId5"/>
    <sheet name="5. Metas_PDD" sheetId="6" r:id="rId6"/>
    <sheet name="6. Territorialización" sheetId="7" state="hidden" r:id="rId7"/>
    <sheet name="ANEXO_ODS" sheetId="8" state="hidden" r:id="rId8"/>
    <sheet name="ANEXO_VARIABLES" sheetId="9" state="hidden" r:id="rId9"/>
    <sheet name="GLOSARIO" sheetId="10" state="hidden" r:id="rId10"/>
    <sheet name="INSTRUCCIÓN DE DILIGENCIAMIENTO" sheetId="11" state="hidden" r:id="rId11"/>
    <sheet name="LISTAS_1" sheetId="12" state="hidden" r:id="rId12"/>
  </sheets>
  <definedNames>
    <definedName name="_xlnm._FilterDatabase" localSheetId="2" hidden="1">'2. Actividades_Tareas_vig'!$A$3:$AV$26</definedName>
    <definedName name="_xlnm._FilterDatabase" localSheetId="4" hidden="1">'4.Magnitud_Presupuesto'!$A$4:$AE$59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7" i="5" l="1"/>
  <c r="U51" i="5"/>
  <c r="U45" i="5"/>
  <c r="U39" i="5"/>
  <c r="U33" i="5"/>
  <c r="U27" i="5"/>
  <c r="U21" i="5"/>
  <c r="U15" i="5"/>
  <c r="U9" i="5"/>
  <c r="Y28" i="5"/>
  <c r="Q59" i="5"/>
  <c r="N34" i="6" l="1"/>
  <c r="N28" i="6"/>
  <c r="N22" i="6"/>
  <c r="T25" i="9" l="1"/>
  <c r="S25" i="9"/>
  <c r="R25" i="9"/>
  <c r="AA34" i="7"/>
  <c r="Z34" i="7"/>
  <c r="Y34" i="7"/>
  <c r="X34" i="7"/>
  <c r="W34" i="7"/>
  <c r="V34" i="7"/>
  <c r="U34" i="7"/>
  <c r="T34" i="7"/>
  <c r="S34" i="7"/>
  <c r="R34" i="7"/>
  <c r="Q34" i="7"/>
  <c r="P34" i="7"/>
  <c r="O34" i="7"/>
  <c r="N34" i="7"/>
  <c r="M34" i="7"/>
  <c r="L34" i="7"/>
  <c r="K34" i="7"/>
  <c r="J34" i="7"/>
  <c r="I34" i="7"/>
  <c r="H34" i="7"/>
  <c r="G34" i="7"/>
  <c r="F34" i="7"/>
  <c r="E34" i="7"/>
  <c r="D34" i="7"/>
  <c r="J9" i="7"/>
  <c r="I9" i="7"/>
  <c r="H9" i="7"/>
  <c r="G9" i="7"/>
  <c r="F9" i="7"/>
  <c r="E9" i="7"/>
  <c r="D9" i="7"/>
  <c r="C9" i="7"/>
  <c r="L8" i="7"/>
  <c r="K8" i="7"/>
  <c r="L7" i="7"/>
  <c r="K7" i="7"/>
  <c r="K9" i="7" s="1"/>
  <c r="J6" i="7"/>
  <c r="I6" i="7"/>
  <c r="H6" i="7"/>
  <c r="G6" i="7"/>
  <c r="F6" i="7"/>
  <c r="E6" i="7"/>
  <c r="D6" i="7"/>
  <c r="C6" i="7"/>
  <c r="L5" i="7"/>
  <c r="L6" i="7" s="1"/>
  <c r="K5" i="7"/>
  <c r="L4" i="7"/>
  <c r="K4" i="7"/>
  <c r="K6" i="7" s="1"/>
  <c r="P39" i="6"/>
  <c r="Q38" i="6"/>
  <c r="Q39" i="6" s="1"/>
  <c r="R37" i="6"/>
  <c r="R36" i="6"/>
  <c r="R35" i="6"/>
  <c r="R34" i="6"/>
  <c r="Q33" i="6"/>
  <c r="P33" i="6"/>
  <c r="R32" i="6"/>
  <c r="Q32" i="6"/>
  <c r="R31" i="6"/>
  <c r="R30" i="6"/>
  <c r="R29" i="6"/>
  <c r="R28" i="6"/>
  <c r="Q27" i="6"/>
  <c r="P27" i="6"/>
  <c r="R27" i="6" s="1"/>
  <c r="R26" i="6"/>
  <c r="Q26" i="6"/>
  <c r="R25" i="6"/>
  <c r="R24" i="6"/>
  <c r="R23" i="6"/>
  <c r="R22" i="6"/>
  <c r="P21" i="6"/>
  <c r="Q20" i="6"/>
  <c r="R20" i="6" s="1"/>
  <c r="R19" i="6"/>
  <c r="R18" i="6"/>
  <c r="R17" i="6"/>
  <c r="R15" i="6"/>
  <c r="R14" i="6"/>
  <c r="R13" i="6"/>
  <c r="R12" i="6"/>
  <c r="R11" i="6"/>
  <c r="R10" i="6"/>
  <c r="Q9" i="6"/>
  <c r="P9" i="6"/>
  <c r="R8" i="6"/>
  <c r="Q8" i="6"/>
  <c r="R7" i="6"/>
  <c r="R6" i="6"/>
  <c r="R5" i="6"/>
  <c r="AA59" i="5"/>
  <c r="Z59" i="5"/>
  <c r="Y59" i="5"/>
  <c r="X59" i="5"/>
  <c r="W59" i="5"/>
  <c r="V59" i="5"/>
  <c r="S59" i="5"/>
  <c r="R59" i="5"/>
  <c r="P59" i="5"/>
  <c r="M59" i="5"/>
  <c r="L59" i="5"/>
  <c r="K59" i="5"/>
  <c r="J59" i="5"/>
  <c r="I59" i="5"/>
  <c r="AA58" i="5"/>
  <c r="Z58" i="5"/>
  <c r="Y58" i="5"/>
  <c r="X58" i="5"/>
  <c r="W58" i="5"/>
  <c r="V58" i="5"/>
  <c r="S58" i="5"/>
  <c r="R58" i="5"/>
  <c r="Q58" i="5"/>
  <c r="P58" i="5"/>
  <c r="M58" i="5"/>
  <c r="L58" i="5"/>
  <c r="K58" i="5"/>
  <c r="J58" i="5"/>
  <c r="I58" i="5"/>
  <c r="F58" i="5"/>
  <c r="AC57" i="5"/>
  <c r="AB57" i="5"/>
  <c r="T57" i="5"/>
  <c r="N57" i="5"/>
  <c r="O57" i="5" s="1"/>
  <c r="AC56" i="5"/>
  <c r="AB56" i="5"/>
  <c r="T56" i="5"/>
  <c r="U56" i="5" s="1"/>
  <c r="N56" i="5"/>
  <c r="O56" i="5" s="1"/>
  <c r="H56" i="5"/>
  <c r="AC55" i="5"/>
  <c r="AB55" i="5"/>
  <c r="T55" i="5"/>
  <c r="N55" i="5"/>
  <c r="O55" i="5" s="1"/>
  <c r="H55" i="5"/>
  <c r="AC54" i="5"/>
  <c r="AB54" i="5"/>
  <c r="T54" i="5"/>
  <c r="N54" i="5"/>
  <c r="O54" i="5" s="1"/>
  <c r="H54" i="5"/>
  <c r="AC53" i="5"/>
  <c r="AB53" i="5"/>
  <c r="T53" i="5"/>
  <c r="N53" i="5"/>
  <c r="O53" i="5" s="1"/>
  <c r="H53" i="5"/>
  <c r="AA52" i="5"/>
  <c r="Z52" i="5"/>
  <c r="Y52" i="5"/>
  <c r="X52" i="5"/>
  <c r="W52" i="5"/>
  <c r="V52" i="5"/>
  <c r="S52" i="5"/>
  <c r="R52" i="5"/>
  <c r="Q52" i="5"/>
  <c r="P52" i="5"/>
  <c r="M52" i="5"/>
  <c r="L52" i="5"/>
  <c r="K52" i="5"/>
  <c r="J52" i="5"/>
  <c r="I52" i="5"/>
  <c r="F52" i="5"/>
  <c r="AC51" i="5"/>
  <c r="AB51" i="5"/>
  <c r="T51" i="5"/>
  <c r="N51" i="5"/>
  <c r="O51" i="5" s="1"/>
  <c r="AC50" i="5"/>
  <c r="AB50" i="5"/>
  <c r="T50" i="5"/>
  <c r="U50" i="5" s="1"/>
  <c r="N50" i="5"/>
  <c r="O50" i="5" s="1"/>
  <c r="H50" i="5"/>
  <c r="AC49" i="5"/>
  <c r="AB49" i="5"/>
  <c r="T49" i="5"/>
  <c r="N49" i="5"/>
  <c r="H49" i="5"/>
  <c r="AC48" i="5"/>
  <c r="AB48" i="5"/>
  <c r="T48" i="5"/>
  <c r="N48" i="5"/>
  <c r="H48" i="5"/>
  <c r="AC47" i="5"/>
  <c r="AB47" i="5"/>
  <c r="T47" i="5"/>
  <c r="N47" i="5"/>
  <c r="H47" i="5"/>
  <c r="AA46" i="5"/>
  <c r="Z46" i="5"/>
  <c r="Y46" i="5"/>
  <c r="X46" i="5"/>
  <c r="W46" i="5"/>
  <c r="V46" i="5"/>
  <c r="S46" i="5"/>
  <c r="R46" i="5"/>
  <c r="Q46" i="5"/>
  <c r="P46" i="5"/>
  <c r="M46" i="5"/>
  <c r="L46" i="5"/>
  <c r="K46" i="5"/>
  <c r="J46" i="5"/>
  <c r="I46" i="5"/>
  <c r="F46" i="5"/>
  <c r="AC45" i="5"/>
  <c r="AB45" i="5"/>
  <c r="T45" i="5"/>
  <c r="N45" i="5"/>
  <c r="O45" i="5" s="1"/>
  <c r="AC44" i="5"/>
  <c r="AB44" i="5"/>
  <c r="T44" i="5"/>
  <c r="U44" i="5" s="1"/>
  <c r="N44" i="5"/>
  <c r="O44" i="5" s="1"/>
  <c r="H44" i="5"/>
  <c r="AC43" i="5"/>
  <c r="AB43" i="5"/>
  <c r="T43" i="5"/>
  <c r="N43" i="5"/>
  <c r="O43" i="5" s="1"/>
  <c r="H43" i="5"/>
  <c r="AC42" i="5"/>
  <c r="AB42" i="5"/>
  <c r="T42" i="5"/>
  <c r="N42" i="5"/>
  <c r="O42" i="5" s="1"/>
  <c r="H42" i="5"/>
  <c r="AC41" i="5"/>
  <c r="AB41" i="5"/>
  <c r="T41" i="5"/>
  <c r="N41" i="5"/>
  <c r="O41" i="5" s="1"/>
  <c r="H41" i="5"/>
  <c r="AA40" i="5"/>
  <c r="Z40" i="5"/>
  <c r="Y40" i="5"/>
  <c r="X40" i="5"/>
  <c r="W40" i="5"/>
  <c r="V40" i="5"/>
  <c r="S40" i="5"/>
  <c r="R40" i="5"/>
  <c r="Q40" i="5"/>
  <c r="P40" i="5"/>
  <c r="M40" i="5"/>
  <c r="L40" i="5"/>
  <c r="K40" i="5"/>
  <c r="J40" i="5"/>
  <c r="I40" i="5"/>
  <c r="F40" i="5"/>
  <c r="AC39" i="5"/>
  <c r="AB39" i="5"/>
  <c r="T39" i="5"/>
  <c r="N39" i="5"/>
  <c r="O39" i="5" s="1"/>
  <c r="AC38" i="5"/>
  <c r="AB38" i="5"/>
  <c r="T38" i="5"/>
  <c r="U38" i="5" s="1"/>
  <c r="N38" i="5"/>
  <c r="O38" i="5" s="1"/>
  <c r="H38" i="5"/>
  <c r="AC37" i="5"/>
  <c r="AB37" i="5"/>
  <c r="T37" i="5"/>
  <c r="N37" i="5"/>
  <c r="O37" i="5" s="1"/>
  <c r="H37" i="5"/>
  <c r="AC36" i="5"/>
  <c r="AB36" i="5"/>
  <c r="T36" i="5"/>
  <c r="N36" i="5"/>
  <c r="O36" i="5" s="1"/>
  <c r="H36" i="5"/>
  <c r="AC35" i="5"/>
  <c r="AB35" i="5"/>
  <c r="T35" i="5"/>
  <c r="N35" i="5"/>
  <c r="O35" i="5" s="1"/>
  <c r="H35" i="5"/>
  <c r="AA34" i="5"/>
  <c r="Z34" i="5"/>
  <c r="Y34" i="5"/>
  <c r="X34" i="5"/>
  <c r="W34" i="5"/>
  <c r="V34" i="5"/>
  <c r="S34" i="5"/>
  <c r="R34" i="5"/>
  <c r="Q34" i="5"/>
  <c r="P34" i="5"/>
  <c r="M34" i="5"/>
  <c r="L34" i="5"/>
  <c r="K34" i="5"/>
  <c r="J34" i="5"/>
  <c r="I34" i="5"/>
  <c r="F34" i="5"/>
  <c r="AC33" i="5"/>
  <c r="AB33" i="5"/>
  <c r="T33" i="5"/>
  <c r="N33" i="5"/>
  <c r="O33" i="5" s="1"/>
  <c r="AC32" i="5"/>
  <c r="AB32" i="5"/>
  <c r="T32" i="5"/>
  <c r="U32" i="5" s="1"/>
  <c r="N32" i="5"/>
  <c r="O32" i="5" s="1"/>
  <c r="H32" i="5"/>
  <c r="AC31" i="5"/>
  <c r="AB31" i="5"/>
  <c r="T31" i="5"/>
  <c r="N31" i="5"/>
  <c r="O31" i="5" s="1"/>
  <c r="H31" i="5"/>
  <c r="AC30" i="5"/>
  <c r="AB30" i="5"/>
  <c r="T30" i="5"/>
  <c r="N30" i="5"/>
  <c r="O30" i="5" s="1"/>
  <c r="H30" i="5"/>
  <c r="AC29" i="5"/>
  <c r="AB29" i="5"/>
  <c r="T29" i="5"/>
  <c r="N29" i="5"/>
  <c r="H29" i="5"/>
  <c r="AA28" i="5"/>
  <c r="Z28" i="5"/>
  <c r="X28" i="5"/>
  <c r="W28" i="5"/>
  <c r="V28" i="5"/>
  <c r="S28" i="5"/>
  <c r="R28" i="5"/>
  <c r="Q28" i="5"/>
  <c r="P28" i="5"/>
  <c r="M28" i="5"/>
  <c r="L28" i="5"/>
  <c r="K28" i="5"/>
  <c r="J28" i="5"/>
  <c r="I28" i="5"/>
  <c r="F28" i="5"/>
  <c r="AC27" i="5"/>
  <c r="AB27" i="5"/>
  <c r="T27" i="5"/>
  <c r="N27" i="5"/>
  <c r="AC26" i="5"/>
  <c r="AB26" i="5"/>
  <c r="T26" i="5"/>
  <c r="U26" i="5" s="1"/>
  <c r="N26" i="5"/>
  <c r="O26" i="5" s="1"/>
  <c r="H26" i="5"/>
  <c r="AC25" i="5"/>
  <c r="AB25" i="5"/>
  <c r="T25" i="5"/>
  <c r="N25" i="5"/>
  <c r="O25" i="5" s="1"/>
  <c r="H25" i="5"/>
  <c r="AC24" i="5"/>
  <c r="AB24" i="5"/>
  <c r="T24" i="5"/>
  <c r="N24" i="5"/>
  <c r="O24" i="5" s="1"/>
  <c r="H24" i="5"/>
  <c r="AC23" i="5"/>
  <c r="AB23" i="5"/>
  <c r="T23" i="5"/>
  <c r="N23" i="5"/>
  <c r="O23" i="5" s="1"/>
  <c r="H23" i="5"/>
  <c r="AA22" i="5"/>
  <c r="Z22" i="5"/>
  <c r="Y22" i="5"/>
  <c r="X22" i="5"/>
  <c r="W22" i="5"/>
  <c r="V22" i="5"/>
  <c r="S22" i="5"/>
  <c r="R22" i="5"/>
  <c r="Q22" i="5"/>
  <c r="P22" i="5"/>
  <c r="M22" i="5"/>
  <c r="L22" i="5"/>
  <c r="K22" i="5"/>
  <c r="J22" i="5"/>
  <c r="I22" i="5"/>
  <c r="F22" i="5"/>
  <c r="AC21" i="5"/>
  <c r="AB21" i="5"/>
  <c r="T21" i="5"/>
  <c r="N21" i="5"/>
  <c r="O21" i="5" s="1"/>
  <c r="AC20" i="5"/>
  <c r="AB20" i="5"/>
  <c r="T20" i="5"/>
  <c r="U20" i="5" s="1"/>
  <c r="N20" i="5"/>
  <c r="O20" i="5" s="1"/>
  <c r="H20" i="5"/>
  <c r="AC19" i="5"/>
  <c r="AB19" i="5"/>
  <c r="T19" i="5"/>
  <c r="N19" i="5"/>
  <c r="O19" i="5" s="1"/>
  <c r="H19" i="5"/>
  <c r="AC18" i="5"/>
  <c r="AB18" i="5"/>
  <c r="T18" i="5"/>
  <c r="N18" i="5"/>
  <c r="O18" i="5" s="1"/>
  <c r="H18" i="5"/>
  <c r="AC17" i="5"/>
  <c r="AB17" i="5"/>
  <c r="T17" i="5"/>
  <c r="N17" i="5"/>
  <c r="O17" i="5" s="1"/>
  <c r="H17" i="5"/>
  <c r="AA16" i="5"/>
  <c r="Z16" i="5"/>
  <c r="Y16" i="5"/>
  <c r="X16" i="5"/>
  <c r="W16" i="5"/>
  <c r="V16" i="5"/>
  <c r="S16" i="5"/>
  <c r="R16" i="5"/>
  <c r="Q16" i="5"/>
  <c r="P16" i="5"/>
  <c r="M16" i="5"/>
  <c r="L16" i="5"/>
  <c r="K16" i="5"/>
  <c r="J16" i="5"/>
  <c r="I16" i="5"/>
  <c r="F16" i="5"/>
  <c r="AC15" i="5"/>
  <c r="AB15" i="5"/>
  <c r="T15" i="5"/>
  <c r="N15" i="5"/>
  <c r="O15" i="5" s="1"/>
  <c r="AC14" i="5"/>
  <c r="AB14" i="5"/>
  <c r="T14" i="5"/>
  <c r="U14" i="5" s="1"/>
  <c r="N14" i="5"/>
  <c r="O14" i="5" s="1"/>
  <c r="H14" i="5"/>
  <c r="AC13" i="5"/>
  <c r="AB13" i="5"/>
  <c r="T13" i="5"/>
  <c r="N13" i="5"/>
  <c r="H13" i="5"/>
  <c r="AC12" i="5"/>
  <c r="AB12" i="5"/>
  <c r="T12" i="5"/>
  <c r="N12" i="5"/>
  <c r="H12" i="5"/>
  <c r="AC11" i="5"/>
  <c r="AB11" i="5"/>
  <c r="T11" i="5"/>
  <c r="N11" i="5"/>
  <c r="O11" i="5" s="1"/>
  <c r="H11" i="5"/>
  <c r="AA10" i="5"/>
  <c r="Z10" i="5"/>
  <c r="Y10" i="5"/>
  <c r="X10" i="5"/>
  <c r="W10" i="5"/>
  <c r="V10" i="5"/>
  <c r="S10" i="5"/>
  <c r="R10" i="5"/>
  <c r="Q10" i="5"/>
  <c r="P10" i="5"/>
  <c r="M10" i="5"/>
  <c r="L10" i="5"/>
  <c r="K10" i="5"/>
  <c r="J10" i="5"/>
  <c r="I10" i="5"/>
  <c r="F10" i="5"/>
  <c r="AC9" i="5"/>
  <c r="AB9" i="5"/>
  <c r="T9" i="5"/>
  <c r="N9" i="5"/>
  <c r="O9" i="5" s="1"/>
  <c r="AC8" i="5"/>
  <c r="AB8" i="5"/>
  <c r="T8" i="5"/>
  <c r="U8" i="5" s="1"/>
  <c r="N8" i="5"/>
  <c r="O8" i="5" s="1"/>
  <c r="H8" i="5"/>
  <c r="AC7" i="5"/>
  <c r="AB7" i="5"/>
  <c r="T7" i="5"/>
  <c r="N7" i="5"/>
  <c r="O7" i="5" s="1"/>
  <c r="H7" i="5"/>
  <c r="AC6" i="5"/>
  <c r="AB6" i="5"/>
  <c r="T6" i="5"/>
  <c r="N6" i="5"/>
  <c r="O6" i="5" s="1"/>
  <c r="H6" i="5"/>
  <c r="AC5" i="5"/>
  <c r="AB5" i="5"/>
  <c r="T5" i="5"/>
  <c r="N5" i="5"/>
  <c r="H5" i="5"/>
  <c r="AH13" i="4"/>
  <c r="AM9" i="4"/>
  <c r="AB9" i="4"/>
  <c r="AH7" i="4"/>
  <c r="AI7" i="4" s="1"/>
  <c r="AR4" i="4"/>
  <c r="AQ4" i="4"/>
  <c r="AM4" i="4"/>
  <c r="AL4" i="4"/>
  <c r="AH4" i="4"/>
  <c r="AG4" i="4"/>
  <c r="AJ26" i="3"/>
  <c r="AI26" i="3"/>
  <c r="AF26" i="3"/>
  <c r="AB26" i="3"/>
  <c r="AC26" i="3" s="1"/>
  <c r="AA26" i="3"/>
  <c r="Z26" i="3"/>
  <c r="V26" i="3"/>
  <c r="U26" i="3"/>
  <c r="T26" i="3"/>
  <c r="Q26" i="3"/>
  <c r="P26" i="3"/>
  <c r="O26" i="3"/>
  <c r="N26" i="3"/>
  <c r="J26" i="3"/>
  <c r="AM26" i="3" s="1"/>
  <c r="I26" i="3"/>
  <c r="H26" i="3"/>
  <c r="AJ25" i="3"/>
  <c r="AK25" i="3" s="1"/>
  <c r="AI25" i="3"/>
  <c r="AF25" i="3"/>
  <c r="Z25" i="3"/>
  <c r="T25" i="3"/>
  <c r="N25" i="3"/>
  <c r="H25" i="3"/>
  <c r="AK24" i="3"/>
  <c r="AJ24" i="3"/>
  <c r="AI24" i="3"/>
  <c r="AF24" i="3"/>
  <c r="AC24" i="3"/>
  <c r="AB24" i="3"/>
  <c r="AA24" i="3"/>
  <c r="Z24" i="3"/>
  <c r="W24" i="3"/>
  <c r="V24" i="3"/>
  <c r="AM13" i="4" s="1"/>
  <c r="U24" i="3"/>
  <c r="AL13" i="4" s="1"/>
  <c r="T24" i="3"/>
  <c r="Q24" i="3"/>
  <c r="P24" i="3"/>
  <c r="O24" i="3"/>
  <c r="AG13" i="4" s="1"/>
  <c r="N24" i="3"/>
  <c r="K24" i="3"/>
  <c r="J24" i="3"/>
  <c r="I24" i="3"/>
  <c r="AL24" i="3" s="1"/>
  <c r="H24" i="3"/>
  <c r="AK23" i="3"/>
  <c r="AJ23" i="3"/>
  <c r="AI23" i="3"/>
  <c r="AF23" i="3"/>
  <c r="Z23" i="3"/>
  <c r="T23" i="3"/>
  <c r="N23" i="3"/>
  <c r="H23" i="3"/>
  <c r="E22" i="3" s="1"/>
  <c r="AJ22" i="3"/>
  <c r="AK22" i="3" s="1"/>
  <c r="AI22" i="3"/>
  <c r="AF22" i="3"/>
  <c r="AB22" i="3"/>
  <c r="AA22" i="3"/>
  <c r="AQ12" i="4" s="1"/>
  <c r="Z22" i="3"/>
  <c r="V22" i="3"/>
  <c r="U22" i="3"/>
  <c r="AL12" i="4" s="1"/>
  <c r="T22" i="3"/>
  <c r="P22" i="3"/>
  <c r="O22" i="3"/>
  <c r="N22" i="3"/>
  <c r="J22" i="3"/>
  <c r="K22" i="3" s="1"/>
  <c r="I22" i="3"/>
  <c r="H22" i="3"/>
  <c r="AJ21" i="3"/>
  <c r="AI21" i="3"/>
  <c r="AF21" i="3"/>
  <c r="Z21" i="3"/>
  <c r="T21" i="3"/>
  <c r="N21" i="3"/>
  <c r="H21" i="3"/>
  <c r="AJ20" i="3"/>
  <c r="AI20" i="3"/>
  <c r="AF20" i="3"/>
  <c r="AB20" i="3"/>
  <c r="AA20" i="3"/>
  <c r="Z20" i="3"/>
  <c r="V20" i="3"/>
  <c r="U20" i="3"/>
  <c r="T20" i="3"/>
  <c r="P20" i="3"/>
  <c r="O20" i="3"/>
  <c r="N20" i="3"/>
  <c r="J20" i="3"/>
  <c r="I20" i="3"/>
  <c r="H20" i="3"/>
  <c r="AJ19" i="3"/>
  <c r="AI19" i="3"/>
  <c r="AF19" i="3"/>
  <c r="AB19" i="3"/>
  <c r="AA19" i="3"/>
  <c r="Z19" i="3"/>
  <c r="W19" i="3" s="1"/>
  <c r="V19" i="3"/>
  <c r="U19" i="3"/>
  <c r="T19" i="3"/>
  <c r="P19" i="3"/>
  <c r="O19" i="3"/>
  <c r="N19" i="3"/>
  <c r="J19" i="3"/>
  <c r="I19" i="3"/>
  <c r="H19" i="3"/>
  <c r="AJ18" i="3"/>
  <c r="AI18" i="3"/>
  <c r="AK18" i="3" s="1"/>
  <c r="AF18" i="3"/>
  <c r="AB18" i="3"/>
  <c r="AA18" i="3"/>
  <c r="Z18" i="3"/>
  <c r="V18" i="3"/>
  <c r="U18" i="3"/>
  <c r="T18" i="3"/>
  <c r="P18" i="3"/>
  <c r="O18" i="3"/>
  <c r="AL18" i="3" s="1"/>
  <c r="N18" i="3"/>
  <c r="J18" i="3"/>
  <c r="AM18" i="3" s="1"/>
  <c r="I18" i="3"/>
  <c r="K18" i="3" s="1"/>
  <c r="H18" i="3"/>
  <c r="E18" i="3" s="1"/>
  <c r="AC10" i="4" s="1"/>
  <c r="AJ17" i="3"/>
  <c r="AI17" i="3"/>
  <c r="AF17" i="3"/>
  <c r="Z17" i="3"/>
  <c r="T17" i="3"/>
  <c r="N17" i="3"/>
  <c r="H17" i="3"/>
  <c r="AJ16" i="3"/>
  <c r="AI16" i="3"/>
  <c r="AK16" i="3" s="1"/>
  <c r="AF16" i="3"/>
  <c r="AB16" i="3"/>
  <c r="AM16" i="3" s="1"/>
  <c r="AA16" i="3"/>
  <c r="Z16" i="3"/>
  <c r="V16" i="3"/>
  <c r="U16" i="3"/>
  <c r="T16" i="3"/>
  <c r="P16" i="3"/>
  <c r="O16" i="3"/>
  <c r="N16" i="3"/>
  <c r="J16" i="3"/>
  <c r="I16" i="3"/>
  <c r="K16" i="3" s="1"/>
  <c r="H16" i="3"/>
  <c r="AJ15" i="3"/>
  <c r="AI15" i="3"/>
  <c r="AF15" i="3"/>
  <c r="Z15" i="3"/>
  <c r="T15" i="3"/>
  <c r="N15" i="3"/>
  <c r="H15" i="3"/>
  <c r="AL14" i="3"/>
  <c r="AJ14" i="3"/>
  <c r="AK14" i="3" s="1"/>
  <c r="AI14" i="3"/>
  <c r="AF14" i="3"/>
  <c r="AB14" i="3"/>
  <c r="AR9" i="4" s="1"/>
  <c r="AA14" i="3"/>
  <c r="AC14" i="3" s="1"/>
  <c r="Z14" i="3"/>
  <c r="W14" i="3"/>
  <c r="V14" i="3"/>
  <c r="U14" i="3"/>
  <c r="AL9" i="4" s="1"/>
  <c r="T14" i="3"/>
  <c r="P14" i="3"/>
  <c r="AH9" i="4" s="1"/>
  <c r="O14" i="3"/>
  <c r="AG9" i="4" s="1"/>
  <c r="N14" i="3"/>
  <c r="J14" i="3"/>
  <c r="AC9" i="4" s="1"/>
  <c r="I14" i="3"/>
  <c r="H14" i="3"/>
  <c r="AJ13" i="3"/>
  <c r="AI13" i="3"/>
  <c r="AK13" i="3" s="1"/>
  <c r="AF13" i="3"/>
  <c r="T13" i="3"/>
  <c r="N13" i="3"/>
  <c r="H13" i="3"/>
  <c r="AJ12" i="3"/>
  <c r="AI12" i="3"/>
  <c r="AF12" i="3"/>
  <c r="AB12" i="3"/>
  <c r="AC12" i="3" s="1"/>
  <c r="AA12" i="3"/>
  <c r="AQ8" i="4" s="1"/>
  <c r="Z12" i="3"/>
  <c r="V12" i="3"/>
  <c r="U12" i="3"/>
  <c r="AL8" i="4" s="1"/>
  <c r="T12" i="3"/>
  <c r="P12" i="3"/>
  <c r="AH8" i="4" s="1"/>
  <c r="O12" i="3"/>
  <c r="AG8" i="4" s="1"/>
  <c r="N12" i="3"/>
  <c r="J12" i="3"/>
  <c r="I12" i="3"/>
  <c r="H12" i="3"/>
  <c r="AJ11" i="3"/>
  <c r="AI11" i="3"/>
  <c r="AF11" i="3"/>
  <c r="AB11" i="3"/>
  <c r="AA11" i="3"/>
  <c r="AC11" i="3" s="1"/>
  <c r="Z11" i="3"/>
  <c r="V11" i="3"/>
  <c r="U11" i="3"/>
  <c r="T11" i="3"/>
  <c r="P11" i="3"/>
  <c r="O11" i="3"/>
  <c r="Q11" i="3" s="1"/>
  <c r="N11" i="3"/>
  <c r="J11" i="3"/>
  <c r="AM11" i="3" s="1"/>
  <c r="I11" i="3"/>
  <c r="H11" i="3"/>
  <c r="AJ10" i="3"/>
  <c r="AI10" i="3"/>
  <c r="AK10" i="3" s="1"/>
  <c r="AF10" i="3"/>
  <c r="Z10" i="3"/>
  <c r="T10" i="3"/>
  <c r="N10" i="3"/>
  <c r="H10" i="3"/>
  <c r="AJ9" i="3"/>
  <c r="AI9" i="3"/>
  <c r="AK9" i="3" s="1"/>
  <c r="AF9" i="3"/>
  <c r="AB9" i="3"/>
  <c r="AA9" i="3"/>
  <c r="Z9" i="3"/>
  <c r="V9" i="3"/>
  <c r="U9" i="3"/>
  <c r="T9" i="3"/>
  <c r="Q9" i="3"/>
  <c r="P9" i="3"/>
  <c r="O9" i="3"/>
  <c r="AG7" i="4" s="1"/>
  <c r="N9" i="3"/>
  <c r="J9" i="3"/>
  <c r="AM9" i="3" s="1"/>
  <c r="I9" i="3"/>
  <c r="H9" i="3"/>
  <c r="AK8" i="3"/>
  <c r="AJ8" i="3"/>
  <c r="AI8" i="3"/>
  <c r="AF8" i="3"/>
  <c r="AC8" i="3"/>
  <c r="AB8" i="3"/>
  <c r="AA8" i="3"/>
  <c r="Z8" i="3"/>
  <c r="W8" i="3"/>
  <c r="V8" i="3"/>
  <c r="U8" i="3"/>
  <c r="T8" i="3"/>
  <c r="Q8" i="3"/>
  <c r="P8" i="3"/>
  <c r="O8" i="3"/>
  <c r="N8" i="3"/>
  <c r="K8" i="3"/>
  <c r="J8" i="3"/>
  <c r="I8" i="3"/>
  <c r="AL8" i="3" s="1"/>
  <c r="H8" i="3"/>
  <c r="AK7" i="3"/>
  <c r="AJ7" i="3"/>
  <c r="AI7" i="3"/>
  <c r="AF7" i="3"/>
  <c r="Z7" i="3"/>
  <c r="T7" i="3"/>
  <c r="N7" i="3"/>
  <c r="H7" i="3"/>
  <c r="AJ6" i="3"/>
  <c r="AK6" i="3" s="1"/>
  <c r="AI6" i="3"/>
  <c r="AF6" i="3"/>
  <c r="AB6" i="3"/>
  <c r="AA6" i="3"/>
  <c r="AQ6" i="4" s="1"/>
  <c r="Z6" i="3"/>
  <c r="V6" i="3"/>
  <c r="U6" i="3"/>
  <c r="AL6" i="4" s="1"/>
  <c r="T6" i="3"/>
  <c r="P6" i="3"/>
  <c r="O6" i="3"/>
  <c r="AG6" i="4" s="1"/>
  <c r="N6" i="3"/>
  <c r="J6" i="3"/>
  <c r="AC6" i="4" s="1"/>
  <c r="I6" i="3"/>
  <c r="H6" i="3"/>
  <c r="AJ5" i="3"/>
  <c r="AI5" i="3"/>
  <c r="AF5" i="3"/>
  <c r="Z5" i="3"/>
  <c r="T5" i="3"/>
  <c r="N5" i="3"/>
  <c r="H5" i="3"/>
  <c r="AJ4" i="3"/>
  <c r="AI4" i="3"/>
  <c r="AF4" i="3"/>
  <c r="AB4" i="3"/>
  <c r="AA4" i="3"/>
  <c r="Z4" i="3"/>
  <c r="V4" i="3"/>
  <c r="U4" i="3"/>
  <c r="W4" i="3" s="1"/>
  <c r="T4" i="3"/>
  <c r="P4" i="3"/>
  <c r="O4" i="3"/>
  <c r="N4" i="3"/>
  <c r="J4" i="3"/>
  <c r="AM4" i="3" s="1"/>
  <c r="I4" i="3"/>
  <c r="H4" i="3"/>
  <c r="E4" i="3" s="1"/>
  <c r="AE3" i="3"/>
  <c r="AD3" i="3"/>
  <c r="AB3" i="3"/>
  <c r="AA3" i="3"/>
  <c r="Y3" i="3"/>
  <c r="X3" i="3"/>
  <c r="V3" i="3"/>
  <c r="U3" i="3"/>
  <c r="S3" i="3"/>
  <c r="R3" i="3"/>
  <c r="P3" i="3"/>
  <c r="O3" i="3"/>
  <c r="M3" i="3"/>
  <c r="L3" i="3"/>
  <c r="J3" i="3"/>
  <c r="I3" i="3"/>
  <c r="AI13" i="4" l="1"/>
  <c r="AL4" i="3"/>
  <c r="AN4" i="3" s="1"/>
  <c r="AK5" i="3"/>
  <c r="AQ7" i="4"/>
  <c r="K14" i="3"/>
  <c r="AM14" i="3"/>
  <c r="AN14" i="3" s="1"/>
  <c r="Q18" i="3"/>
  <c r="Q19" i="3"/>
  <c r="AK21" i="3"/>
  <c r="AC22" i="3"/>
  <c r="R9" i="6"/>
  <c r="R21" i="6"/>
  <c r="AR5" i="4"/>
  <c r="AG5" i="4"/>
  <c r="W6" i="3"/>
  <c r="AR7" i="4"/>
  <c r="AS7" i="4" s="1"/>
  <c r="AI8" i="4"/>
  <c r="K19" i="3"/>
  <c r="AK19" i="3"/>
  <c r="K20" i="3"/>
  <c r="AK20" i="3"/>
  <c r="AM12" i="4"/>
  <c r="AQ13" i="4"/>
  <c r="AK26" i="3"/>
  <c r="AC12" i="4"/>
  <c r="AD41" i="5"/>
  <c r="Q21" i="6"/>
  <c r="R33" i="6"/>
  <c r="L9" i="7"/>
  <c r="K4" i="3"/>
  <c r="AH5" i="4"/>
  <c r="AK4" i="3"/>
  <c r="AB6" i="4"/>
  <c r="Q6" i="3"/>
  <c r="AM8" i="3"/>
  <c r="AN8" i="3" s="1"/>
  <c r="AL9" i="3"/>
  <c r="AN9" i="3" s="1"/>
  <c r="AM7" i="4"/>
  <c r="AC9" i="3"/>
  <c r="AK12" i="3"/>
  <c r="W18" i="3"/>
  <c r="AC18" i="3"/>
  <c r="AM19" i="3"/>
  <c r="AM20" i="3"/>
  <c r="E20" i="3"/>
  <c r="AB12" i="4"/>
  <c r="AM22" i="3"/>
  <c r="AC13" i="4"/>
  <c r="AM24" i="3"/>
  <c r="AN24" i="3" s="1"/>
  <c r="AN13" i="4"/>
  <c r="AR13" i="4"/>
  <c r="AL26" i="3"/>
  <c r="AN26" i="3" s="1"/>
  <c r="W26" i="3"/>
  <c r="AD23" i="5"/>
  <c r="U25" i="5"/>
  <c r="AD36" i="5"/>
  <c r="AD42" i="5"/>
  <c r="U47" i="5"/>
  <c r="AD48" i="5"/>
  <c r="AD44" i="5"/>
  <c r="AD12" i="4"/>
  <c r="AI9" i="4"/>
  <c r="U18" i="5"/>
  <c r="AD43" i="5"/>
  <c r="AD19" i="5"/>
  <c r="U7" i="5"/>
  <c r="AD14" i="5"/>
  <c r="U6" i="5"/>
  <c r="AD21" i="5"/>
  <c r="N16" i="5"/>
  <c r="O16" i="5" s="1"/>
  <c r="AD45" i="5"/>
  <c r="T16" i="5"/>
  <c r="AD26" i="5"/>
  <c r="AD38" i="5"/>
  <c r="AC46" i="5"/>
  <c r="AC52" i="5"/>
  <c r="AD11" i="5"/>
  <c r="U13" i="5"/>
  <c r="U12" i="5"/>
  <c r="AB10" i="5"/>
  <c r="U5" i="5"/>
  <c r="AC28" i="5"/>
  <c r="AD29" i="5"/>
  <c r="AC34" i="5"/>
  <c r="AB40" i="5"/>
  <c r="AC40" i="5"/>
  <c r="AD31" i="5"/>
  <c r="T52" i="5"/>
  <c r="U53" i="5"/>
  <c r="U11" i="5"/>
  <c r="AD33" i="5"/>
  <c r="AB52" i="5"/>
  <c r="U49" i="5"/>
  <c r="AC58" i="5"/>
  <c r="AC22" i="5"/>
  <c r="AD35" i="5"/>
  <c r="O13" i="5"/>
  <c r="AD25" i="5"/>
  <c r="T10" i="5"/>
  <c r="O12" i="5"/>
  <c r="U19" i="5"/>
  <c r="AD20" i="5"/>
  <c r="AD37" i="5"/>
  <c r="N40" i="5"/>
  <c r="O40" i="5" s="1"/>
  <c r="AD47" i="5"/>
  <c r="AD50" i="5"/>
  <c r="U54" i="5"/>
  <c r="AB22" i="5"/>
  <c r="AC16" i="5"/>
  <c r="AB46" i="5"/>
  <c r="T28" i="5"/>
  <c r="AD24" i="5"/>
  <c r="AD27" i="5"/>
  <c r="U36" i="5"/>
  <c r="AD39" i="5"/>
  <c r="U37" i="5"/>
  <c r="T46" i="5"/>
  <c r="AD15" i="5"/>
  <c r="U24" i="5"/>
  <c r="N46" i="5"/>
  <c r="O46" i="5" s="1"/>
  <c r="N22" i="5"/>
  <c r="O22" i="5" s="1"/>
  <c r="AB28" i="5"/>
  <c r="AD30" i="5"/>
  <c r="U43" i="5"/>
  <c r="U48" i="5"/>
  <c r="AD49" i="5"/>
  <c r="N52" i="5"/>
  <c r="O52" i="5" s="1"/>
  <c r="AD6" i="5"/>
  <c r="AD18" i="5"/>
  <c r="T34" i="5"/>
  <c r="AD32" i="5"/>
  <c r="T40" i="5"/>
  <c r="U42" i="5"/>
  <c r="AD51" i="5"/>
  <c r="T58" i="5"/>
  <c r="U55" i="5"/>
  <c r="AD55" i="5"/>
  <c r="AZ6" i="4"/>
  <c r="AN19" i="3"/>
  <c r="AI5" i="4"/>
  <c r="W12" i="3"/>
  <c r="AM8" i="4"/>
  <c r="AN8" i="4" s="1"/>
  <c r="AN18" i="3"/>
  <c r="AL7" i="4"/>
  <c r="W11" i="3"/>
  <c r="AB8" i="4"/>
  <c r="AZ8" i="4" s="1"/>
  <c r="AL12" i="3"/>
  <c r="N59" i="5"/>
  <c r="O59" i="5" s="1"/>
  <c r="O27" i="5"/>
  <c r="AD57" i="5"/>
  <c r="AM6" i="3"/>
  <c r="AN7" i="4"/>
  <c r="AL11" i="3"/>
  <c r="K12" i="3"/>
  <c r="AC8" i="4"/>
  <c r="AM12" i="3"/>
  <c r="AN12" i="3" s="1"/>
  <c r="AQ10" i="4"/>
  <c r="AN9" i="4"/>
  <c r="AD8" i="5"/>
  <c r="N28" i="5"/>
  <c r="O28" i="5" s="1"/>
  <c r="U31" i="5"/>
  <c r="AD54" i="5"/>
  <c r="AD10" i="4"/>
  <c r="Q22" i="3"/>
  <c r="AH12" i="4"/>
  <c r="AG10" i="4"/>
  <c r="AC19" i="3"/>
  <c r="AB10" i="4"/>
  <c r="AD7" i="5"/>
  <c r="AB58" i="5"/>
  <c r="AD56" i="5"/>
  <c r="AD5" i="5"/>
  <c r="AC10" i="5"/>
  <c r="AD10" i="5" s="1"/>
  <c r="AM5" i="4"/>
  <c r="AN11" i="3"/>
  <c r="AC5" i="4"/>
  <c r="AD6" i="4"/>
  <c r="AH10" i="4"/>
  <c r="AI10" i="4" s="1"/>
  <c r="AL19" i="3"/>
  <c r="AC20" i="3"/>
  <c r="AH6" i="4"/>
  <c r="AI6" i="4" s="1"/>
  <c r="AM10" i="4"/>
  <c r="AR12" i="4"/>
  <c r="AS12" i="4" s="1"/>
  <c r="T59" i="5"/>
  <c r="U30" i="5"/>
  <c r="AD53" i="5"/>
  <c r="AR6" i="4"/>
  <c r="AS6" i="4" s="1"/>
  <c r="AC6" i="3"/>
  <c r="AB59" i="5"/>
  <c r="AD13" i="5"/>
  <c r="AR10" i="4"/>
  <c r="AS10" i="4" s="1"/>
  <c r="AQ5" i="4"/>
  <c r="AS5" i="4" s="1"/>
  <c r="AC4" i="3"/>
  <c r="AL20" i="3"/>
  <c r="BA13" i="4"/>
  <c r="AL6" i="3"/>
  <c r="AK11" i="3"/>
  <c r="BA9" i="4"/>
  <c r="AD9" i="4"/>
  <c r="AK15" i="3"/>
  <c r="AL10" i="4"/>
  <c r="AL16" i="3"/>
  <c r="AN16" i="3" s="1"/>
  <c r="AK17" i="3"/>
  <c r="Q20" i="3"/>
  <c r="AL22" i="3"/>
  <c r="AN22" i="3" s="1"/>
  <c r="AG12" i="4"/>
  <c r="AZ12" i="4" s="1"/>
  <c r="AC59" i="5"/>
  <c r="AD9" i="5"/>
  <c r="AB16" i="5"/>
  <c r="AD12" i="5"/>
  <c r="U17" i="5"/>
  <c r="T22" i="5"/>
  <c r="N34" i="5"/>
  <c r="O34" i="5" s="1"/>
  <c r="O29" i="5"/>
  <c r="Q4" i="3"/>
  <c r="K11" i="3"/>
  <c r="Q16" i="3"/>
  <c r="AC16" i="3"/>
  <c r="AQ9" i="4"/>
  <c r="AZ9" i="4" s="1"/>
  <c r="N10" i="5"/>
  <c r="O10" i="5" s="1"/>
  <c r="U29" i="5"/>
  <c r="N58" i="5"/>
  <c r="O58" i="5" s="1"/>
  <c r="U23" i="5"/>
  <c r="K9" i="3"/>
  <c r="W9" i="3"/>
  <c r="Q14" i="3"/>
  <c r="K26" i="3"/>
  <c r="AL5" i="4"/>
  <c r="AM6" i="4"/>
  <c r="AN6" i="4" s="1"/>
  <c r="AB7" i="4"/>
  <c r="AZ7" i="4" s="1"/>
  <c r="AD17" i="5"/>
  <c r="U35" i="5"/>
  <c r="O47" i="5"/>
  <c r="O48" i="5"/>
  <c r="O49" i="5"/>
  <c r="AC7" i="4"/>
  <c r="AR8" i="4"/>
  <c r="AS8" i="4" s="1"/>
  <c r="AB13" i="4"/>
  <c r="AZ13" i="4" s="1"/>
  <c r="AB34" i="5"/>
  <c r="U41" i="5"/>
  <c r="K6" i="3"/>
  <c r="Q12" i="3"/>
  <c r="W20" i="3"/>
  <c r="W22" i="3"/>
  <c r="AB5" i="4"/>
  <c r="W16" i="3"/>
  <c r="R38" i="6"/>
  <c r="R39" i="6" s="1"/>
  <c r="AB11" i="4" l="1"/>
  <c r="AC11" i="4"/>
  <c r="AD11" i="4" s="1"/>
  <c r="AQ11" i="4"/>
  <c r="AG11" i="4"/>
  <c r="AZ11" i="4" s="1"/>
  <c r="AL11" i="4"/>
  <c r="U22" i="5"/>
  <c r="AH11" i="4"/>
  <c r="AI11" i="4" s="1"/>
  <c r="AN20" i="3"/>
  <c r="AR11" i="4"/>
  <c r="AM11" i="4"/>
  <c r="AS13" i="4"/>
  <c r="AD28" i="5"/>
  <c r="AS9" i="4"/>
  <c r="AD46" i="5"/>
  <c r="AD58" i="5"/>
  <c r="U28" i="5"/>
  <c r="U16" i="5"/>
  <c r="AD34" i="5"/>
  <c r="AD22" i="5"/>
  <c r="AD40" i="5"/>
  <c r="U40" i="5"/>
  <c r="U46" i="5"/>
  <c r="AD52" i="5"/>
  <c r="AD16" i="5"/>
  <c r="U52" i="5"/>
  <c r="AD7" i="4"/>
  <c r="BA7" i="4"/>
  <c r="AN5" i="4"/>
  <c r="BA12" i="4"/>
  <c r="AN11" i="4"/>
  <c r="AN6" i="3"/>
  <c r="G33" i="5"/>
  <c r="BB9" i="4"/>
  <c r="BA11" i="4"/>
  <c r="AZ10" i="4"/>
  <c r="BA10" i="4"/>
  <c r="G57" i="5"/>
  <c r="BB13" i="4"/>
  <c r="AD13" i="4"/>
  <c r="BA6" i="4"/>
  <c r="U58" i="5"/>
  <c r="AD8" i="4"/>
  <c r="BA8" i="4"/>
  <c r="U34" i="5"/>
  <c r="AD59" i="5"/>
  <c r="AN10" i="4"/>
  <c r="BA5" i="4"/>
  <c r="AD5" i="4"/>
  <c r="U10" i="5"/>
  <c r="AZ5" i="4"/>
  <c r="AI12" i="4"/>
  <c r="AS11" i="4" l="1"/>
  <c r="BB5" i="4"/>
  <c r="G9" i="5"/>
  <c r="H33" i="5"/>
  <c r="G34" i="5"/>
  <c r="H34" i="5" s="1"/>
  <c r="G58" i="5"/>
  <c r="H58" i="5" s="1"/>
  <c r="H57" i="5"/>
  <c r="BB10" i="4"/>
  <c r="G39" i="5"/>
  <c r="BB12" i="4"/>
  <c r="G51" i="5"/>
  <c r="G27" i="5"/>
  <c r="BB8" i="4"/>
  <c r="BB11" i="4"/>
  <c r="G45" i="5"/>
  <c r="G21" i="5"/>
  <c r="BB7" i="4"/>
  <c r="G15" i="5"/>
  <c r="BB6" i="4"/>
  <c r="G22" i="5" l="1"/>
  <c r="H22" i="5" s="1"/>
  <c r="H21" i="5"/>
  <c r="G28" i="5"/>
  <c r="H28" i="5" s="1"/>
  <c r="H27" i="5"/>
  <c r="G46" i="5"/>
  <c r="H46" i="5" s="1"/>
  <c r="H45" i="5"/>
  <c r="G52" i="5"/>
  <c r="H52" i="5" s="1"/>
  <c r="H51" i="5"/>
  <c r="G10" i="5"/>
  <c r="H10" i="5" s="1"/>
  <c r="H9" i="5"/>
  <c r="G40" i="5"/>
  <c r="H40" i="5" s="1"/>
  <c r="H39" i="5"/>
  <c r="G16" i="5"/>
  <c r="H16" i="5" s="1"/>
  <c r="H15" i="5"/>
</calcChain>
</file>

<file path=xl/sharedStrings.xml><?xml version="1.0" encoding="utf-8"?>
<sst xmlns="http://schemas.openxmlformats.org/spreadsheetml/2006/main" count="3578" uniqueCount="1518">
  <si>
    <t>SISTEMA INTEGRADO DE GESTION DISTRITAL  BAJO EL ESTÁNDAR MIPG</t>
  </si>
  <si>
    <t>PROCESO DIRECCIONAMIENTO ESTRATÉGICO</t>
  </si>
  <si>
    <t>Formato de programación y seguimiento al Plan Operativo Anual de Proyectos de Inversión</t>
  </si>
  <si>
    <t>Código: PE01-PR01-F01</t>
  </si>
  <si>
    <t>Versión: 9.0</t>
  </si>
  <si>
    <t>VERSIÓN :03</t>
  </si>
  <si>
    <t>Plan de Desarrollo</t>
  </si>
  <si>
    <t>Un nuevo contrato social y ambiental para la Bogotá del Siglo XXI_2020-2024</t>
  </si>
  <si>
    <t>Propósito del Plan de Desarrollo</t>
  </si>
  <si>
    <t>4. Hacer de Bogotá Región un modelo de movilidad multimodal, incluyente y sostenible</t>
  </si>
  <si>
    <t>Programa Plan de Desarrollo</t>
  </si>
  <si>
    <t>49. Movilidad segura, sostenible y accesible</t>
  </si>
  <si>
    <t>Indice</t>
  </si>
  <si>
    <t>Programa Estratégico</t>
  </si>
  <si>
    <t>13. Sistema de movilidad sostenible</t>
  </si>
  <si>
    <t>Logro</t>
  </si>
  <si>
    <t>26.  Mejorar la experiencia de viaje a través de los componentes de tiempo, calidad y costo, con enfoque de género, diferencial, territorial y regional, teniendo como eje estructurador la red de metro regional y la de ciclorutas.</t>
  </si>
  <si>
    <t>Número y nombre del Proyecto de Inversión</t>
  </si>
  <si>
    <t>7588. Fortalecimiento de una movilidad sostenible y accesible para Bogotá y su Región</t>
  </si>
  <si>
    <t>Objetivo general del Proyecto de Inversión</t>
  </si>
  <si>
    <t>Mejorar la experiencia de viaje a través de los componentes de tiempo y calidad en el transporte, considerando las particularidades de segmentos poblacionales por género, diferencial y territorial para Bogotá y la Región</t>
  </si>
  <si>
    <t>Código BPIN</t>
  </si>
  <si>
    <t>Dimensión MIPG</t>
  </si>
  <si>
    <t>Evaluación de Resultados</t>
  </si>
  <si>
    <t>Política MIPG</t>
  </si>
  <si>
    <t>Política de Gestión y Desempeño Institucional</t>
  </si>
  <si>
    <t>Subsecretaría Responsable</t>
  </si>
  <si>
    <t>Subsecretaría de Política de Movilidad</t>
  </si>
  <si>
    <t>Dependencia</t>
  </si>
  <si>
    <t>Dirección de planeación de la movilidad</t>
  </si>
  <si>
    <t>Ordenador de gasto</t>
  </si>
  <si>
    <t>Ana Milena Gómez Guzmán</t>
  </si>
  <si>
    <t>Período de seguimiento</t>
  </si>
  <si>
    <t>De</t>
  </si>
  <si>
    <t>Enero</t>
  </si>
  <si>
    <t>A</t>
  </si>
  <si>
    <t>Mayo</t>
  </si>
  <si>
    <t xml:space="preserve">ÍNDICE PROGRAMACIÓN APROBADA Y REGISTRADA EN SEGPLAN </t>
  </si>
  <si>
    <t>Documentos que deben ser usados como referencia para diligenciar la programación de metas y presupuesto:</t>
  </si>
  <si>
    <t>Herramienta de seguimiento
Plan Operativo Anual_POA
Secretaría Distrital de Movilidad</t>
  </si>
  <si>
    <t>1. Plan de Acción</t>
  </si>
  <si>
    <t>2. Ficha EBI</t>
  </si>
  <si>
    <t>3. PAA</t>
  </si>
  <si>
    <t xml:space="preserve">INSTRUCTIVO DE DILIGENCIAMIENTO: 
TODAS LAS CELDAS CUENTA CON LAS INSTRUCCIONES PARA SU DILIGENCIAMIENTO
</t>
  </si>
  <si>
    <t>Formato de Ficha Técnica del Indicador de la Secretaría Distrital de Movilidad</t>
  </si>
  <si>
    <t>Código: PE01-PR01-F11</t>
  </si>
  <si>
    <t>Versión: 1.0</t>
  </si>
  <si>
    <t>Hoja de vida del Indicador</t>
  </si>
  <si>
    <t>Datos básicos del indicador</t>
  </si>
  <si>
    <t>1. ID Indicador</t>
  </si>
  <si>
    <t xml:space="preserve">2.  Código y nombre del proceso </t>
  </si>
  <si>
    <t>PM01 _PLANEACIÓN DE TRANSPORTE E INFRAESTRUCTURA</t>
  </si>
  <si>
    <t>3. Tipo de Proceso</t>
  </si>
  <si>
    <t>MISIONAL</t>
  </si>
  <si>
    <t xml:space="preserve">4. Subsecretaría responsable </t>
  </si>
  <si>
    <t>SUBSECRETARIA DE POLITICA DE MOVILIDAD</t>
  </si>
  <si>
    <t>5. Dependencia responsable</t>
  </si>
  <si>
    <t>SUBDIRECCIÓN DE TRANSPORTE PÚBLICO</t>
  </si>
  <si>
    <t>6. Tema/ Proyecto de inversión/ PDD</t>
  </si>
  <si>
    <t>POA _Proyecto 7588
Fortalecimiento de una movilidad sostenible y accesible para Bogotá y su Región
Un Nuevo Contrato Social y Ambiental para la Bogotá del Siglo XXI
Meta 1_Formular e implementar el 100% las acciones de seguimiento de la experiencia de viaje del usuario y prestador del servicio de transporte público individual</t>
  </si>
  <si>
    <t>7. Nombre del indicador</t>
  </si>
  <si>
    <t>Porcentaje de acciones de seguimiento de la experiencia de viaje del usuario y prestador del servicio de transporte público individual formuladas e implementadas</t>
  </si>
  <si>
    <t>8. Fecha de creación</t>
  </si>
  <si>
    <t>01</t>
  </si>
  <si>
    <t>07</t>
  </si>
  <si>
    <t>2020</t>
  </si>
  <si>
    <t>10. Fin de la Serie</t>
  </si>
  <si>
    <t>31</t>
  </si>
  <si>
    <t>05</t>
  </si>
  <si>
    <t>2024</t>
  </si>
  <si>
    <t>9. Inicio de la serie</t>
  </si>
  <si>
    <t>02</t>
  </si>
  <si>
    <t>11. Meta para la vigencia</t>
  </si>
  <si>
    <t>12. Línea base</t>
  </si>
  <si>
    <t>N/A</t>
  </si>
  <si>
    <t xml:space="preserve">13. Observación a la magnitud propuesta para la Meta </t>
  </si>
  <si>
    <t>Fuente u origen de datos</t>
  </si>
  <si>
    <t>14. Fuente de datos No. 1</t>
  </si>
  <si>
    <t>Informes,  bases de datos, actos administrativos y/o estudios. Plan Anual de Adquisiciones</t>
  </si>
  <si>
    <t>15. Tipo de formato</t>
  </si>
  <si>
    <t>Word - Excel</t>
  </si>
  <si>
    <t>16. Sistema de información</t>
  </si>
  <si>
    <t>17. Unidad de medida del indicador</t>
  </si>
  <si>
    <t>Porcentaje</t>
  </si>
  <si>
    <t>18. Tipo de anualización</t>
  </si>
  <si>
    <t>SUMA</t>
  </si>
  <si>
    <t>19. Tipología</t>
  </si>
  <si>
    <t>EFICACIA</t>
  </si>
  <si>
    <t>20. Frecuencia del reporte o periodicidad</t>
  </si>
  <si>
    <t>TRIMESTRAL</t>
  </si>
  <si>
    <t>21. Ultimo valor reportado</t>
  </si>
  <si>
    <t>22. Síntesis del indicador</t>
  </si>
  <si>
    <t>Mide el porcentaje de acciones de seguimiento de la experiencia de viaje del usuario y prestador del servicio de transporte público individual formuladas e implementadas</t>
  </si>
  <si>
    <t>23. Objetivo del indicador</t>
  </si>
  <si>
    <t>Realizar las acciones de seguimiento de la experiencia de viaje del usuario y prestador del servicio de transporte público individual ejecutadas</t>
  </si>
  <si>
    <t>24. Metodología de medición</t>
  </si>
  <si>
    <t>Son las actividades ponderadas porcentualmente de las acciones de seguimiento de la experiencia de viaje del usuario y prestador del servicio de transporte público que en el periodo de reporte se culminaron y se registran en la hoja metas, actividades, tareas</t>
  </si>
  <si>
    <t>Cálculo del Indicador</t>
  </si>
  <si>
    <t>25. Fórmula de cálculo del indicador</t>
  </si>
  <si>
    <t>Numerador:  Porcentaje de avance en las acciones de seguimiento de la experiencia de viaje del usuario prestador del servicio de transporte público individual ejecutadas / Denominador:  Porcentaje total de avance de acciones de seguimiento de la experiencia de viaje del usuario y prestador del servicio de transporte público individual programadas en la vigencia</t>
  </si>
  <si>
    <t>Información variables</t>
  </si>
  <si>
    <t>Variable 1</t>
  </si>
  <si>
    <t>Variable 2</t>
  </si>
  <si>
    <t>Variable 3</t>
  </si>
  <si>
    <t>Variable 4</t>
  </si>
  <si>
    <t xml:space="preserve">26.  Nombre de las variables </t>
  </si>
  <si>
    <t> Porcentaje de avance en las acciones de seguimiento de la experiencia de viaje del usuario prestador del servicio de transporte público individual ejecutadas</t>
  </si>
  <si>
    <t> Porcentaje total de avance de acciones de seguimiento de la experiencia de viaje del usuario y prestador del servicio de transporte público individual programadas en la vigencia</t>
  </si>
  <si>
    <t>27. Unidad de medida de la variable</t>
  </si>
  <si>
    <t>PORCENTAJE</t>
  </si>
  <si>
    <t>28. Tipo de variable</t>
  </si>
  <si>
    <t xml:space="preserve">29.  Frecuencia de las variables </t>
  </si>
  <si>
    <t>Trimestral</t>
  </si>
  <si>
    <t>30. Origen de la variable</t>
  </si>
  <si>
    <t>32. Descripción de la variable</t>
  </si>
  <si>
    <t>Forma de visualización del Indicador (Aplica para indicadores estadísticos)</t>
  </si>
  <si>
    <t>33.Tipo de gráfica</t>
  </si>
  <si>
    <t>No aplica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</si>
  <si>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</si>
  <si>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</si>
  <si>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</si>
  <si>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</si>
  <si>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</si>
  <si>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</si>
  <si>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</si>
  <si>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</si>
  <si>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</si>
  <si>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ANA MILENA GOMEZ GUZMAN</t>
  </si>
  <si>
    <t>SERGIO ALEJANDRO PEÑA PEDREROS</t>
  </si>
  <si>
    <t>CAMILO ANDRÉS ACEVEDO SANTOS
CRISTIAN LEANDRO BUITRAGO ZARABANDA</t>
  </si>
  <si>
    <t>ANGELA ROCIO MENDOZA RINCÓN</t>
  </si>
  <si>
    <t>43.  Control de cambios de la hoja de vida del Indicador</t>
  </si>
  <si>
    <t>Fecha</t>
  </si>
  <si>
    <t>Modificación a la Hoja de Vida del Indicador</t>
  </si>
  <si>
    <t>Versión hoja de vida del indicador</t>
  </si>
  <si>
    <t>POA _Proyecto 7588
Fortalecimiento de una movilidad sostenible y accesible para Bogotá y su Región
Un Nuevo Contrato Social y Ambiental para la Bogotá del Siglo XXI
Meta 2: Realizar el 100% de las acciones para hacer seguimiento al cumplimiento de los lineamientos de política de transporte público individual</t>
  </si>
  <si>
    <t>Porcentaje de  seguimiento a las acciones de cumplimiento de los lineamientos de política de transporte público individual alcanzado</t>
  </si>
  <si>
    <t>Informes,  bases de datos, actos administrativos y/o estudios.
Plan Anual de Adquisiciones</t>
  </si>
  <si>
    <t>Realizar las acciones de seguimiento al cumplimiento de los lineamientos de política de transporte público individual ejecutadas</t>
  </si>
  <si>
    <t>Son las actividades ponderadas porcentualmente de las acciones de seguimiento al cumplimiento de lineamientos de política de transporte público individual que en el periodo de reporte se culminaron y se registran en la hoja metas, actividades, tareas</t>
  </si>
  <si>
    <t>Numerador: Porcentaje de avance en las acciones de seguimiento al cumplimiento de los lineamientos de política de transporte público individual ejecutadas / Denominador: Porcentaje total de avance de acciones de seguimiento al cumplimiento de los lineamientos de política de transporte público individual programadas en la vigencia</t>
  </si>
  <si>
    <t xml:space="preserve">Porcentaje de avance en las acciones de seguimiento al cumplimiento de los lineamientos de política de transporte público individual ejecutadas </t>
  </si>
  <si>
    <t>Porcentaje total de avance de acciones de seguimiento al cumplimiento de los lineamientos de política de transporte público individual programadas en la vigencia</t>
  </si>
  <si>
    <t>Registros  Administrativos_P.A.A_Documentos Oficiales</t>
  </si>
  <si>
    <t>SUBDIRECCIÓN DE TRANSPORTE PRIVADO</t>
  </si>
  <si>
    <t>POA _Proyecto 7588
Fortalecimiento de una movilidad sostenible y accesible para Bogotá y su Región
Un Nuevo Contrato Social y Ambiental para la Bogotá del Siglo XXI
Meta 3:  Formular e implementar el 100% las estrategias de la gestión de la demanda de transporte que fomenten el uso eficiente de los vehículos privados</t>
  </si>
  <si>
    <t>Porcentaje de estrategias de la gestión de la demanda de transporte que fomenten el uso eficiente de los vehículos privados alcanzado</t>
  </si>
  <si>
    <t>Realizar las acciones de seguimiento a las estrategias de la gestión de la demanda de transporte que fomenten el uso eficiente de los vehículos privados ejecutadas.</t>
  </si>
  <si>
    <t>Son las actividades ponderadas porcentualmente de las acciones de seguimiento a las estrategias de la gestión de la demanda de transporte que fomenten el uso eficiente de los vehículos privados que en el periodo de reporte se culminaron y se registran en la hoja metas, actividades, tareas</t>
  </si>
  <si>
    <t>Numerador: Porcentaje de avance en las acciones de seguimiento las estrategias de la gestión de la demanda de transporte que fomenten el uso eficiente de los vehículos privados ejecutadas / Denominador: Porcentaje total de avance de acciones de seguimiento las estrategias de la gestión de la demanda de transporte que fomenten el uso eficiente de los vehículos privados l programadas en la vigencia</t>
  </si>
  <si>
    <t>Porcentaje de avance en las acciones de seguimiento las estrategias de la gestión de la demanda de transporte que fomenten el uso eficiente de los vehículos privados ejecutadas</t>
  </si>
  <si>
    <t>Porcentaje total de avance de acciones de seguimiento las estrategias de la gestión de la demanda de transporte que fomenten el uso eficiente de los vehículos privados l programadas en la vigencia</t>
  </si>
  <si>
    <t>FRANCISCO JAVIER VICTORIA JARAMILLO</t>
  </si>
  <si>
    <t>DIANA RIASCOS SOLARTE
JHON BRANDON TIRADO</t>
  </si>
  <si>
    <t>DIRECCIÓN DE PLANEACIÓN DE LA MOVILIDAD</t>
  </si>
  <si>
    <t xml:space="preserve">POA _Proyecto 7588
Fortalecimiento de una movilidad sostenible y accesible para Bogotá y su Región
Un Nuevo Contrato Social y Ambiental para la Bogotá del Siglo XXI
Meta 4: Realizar el 100% el apoyo técnico, administrativo, legal y/o financiero a los proyectos de movilidad
</t>
  </si>
  <si>
    <t>Porcentaje de apoyo técnico, administrativo, legal y/o financiero a los proyectos de movilidad alcanzado</t>
  </si>
  <si>
    <t>Realizar acciones de apoyo técnico, administrativo, legal y/o financiero a los proyectos de movilidad ejecutadas.</t>
  </si>
  <si>
    <t>Son las actividades ponderadas porcentualmente de las acciones de seguimiento al apoyo técnico, administrativo, legal y financiero a los proyectos de movilidad que en el periodo de reporte se culminaron y se registran en la hoja metas, actividades, tareas</t>
  </si>
  <si>
    <t>Numerador: Porcentaje de avance en las acciones de apoyo técnico, administrativo, legal y/o financiero a los proyectos de movilidad ejecutadas / Denominador: Porcentaje total de avance de acciones de apoyo técnico, administrativo, legal y/o financiero a los proyectos de movilidad programadas en la vigencia</t>
  </si>
  <si>
    <t>Porcentaje de avance en las acciones de apoyo técnico, administrativo, legal y/o financiero a los proyectos de movilidad ejecutadas</t>
  </si>
  <si>
    <t xml:space="preserve"> Porcentaje total de avance de acciones de apoyo técnico, administrativo, legal y/o financiero a los proyectos de movilidad programadas en la vigencia</t>
  </si>
  <si>
    <t>VALENTINA ACUÑA GARCÍA
ANA MILENA GOMEZ GUZMAN</t>
  </si>
  <si>
    <t>JULIETH ROJAS RODRÍGUEZ
CAMILO ANDRÉS ACEVEDO</t>
  </si>
  <si>
    <t>POA _Proyecto 7588
Fortalecimiento de una movilidad sostenible y accesible para Bogotá y su Región
Un Nuevo Contrato Social y Ambiental para la Bogotá del Siglo XXI
Meta 5: Diseñar, gestionar e implementar el 100% una estrategia para aumentar la ocupación promedio del vehículo privado en la ciudad</t>
  </si>
  <si>
    <t xml:space="preserve">Porcentaje de acciones de seguimiento a la implementación de una estrategia para aumentar la ocupación promedio del vehículo privado en la ciudad alcanzado </t>
  </si>
  <si>
    <t>Realizar las acciones para el diseño, gestión e implementación de la estrategia para aumentar la ocupación promedio del vehículo privado en la ciudad ejecutadas</t>
  </si>
  <si>
    <t>Son las actividades ponderadas porcentualmente de las acciones de implementación de la estrategia para aumentar la ocupación del vehículo privado en la ciudad, que en el periodo de reporte se culminaron y se registran en la hoja metas, actividades, tareas</t>
  </si>
  <si>
    <t>Numerador: Porcentaje de avance en las acciones para el diseño, gestión e implementación de la estrategia para aumentar la ocupación promedio del vehículo privado en la ciudad ejecutadas / Denominador: Porcentaje total de avance de las acciones para el diseño, gestión e implementación de la estrategia para aumentar la ocupación promedio del vehículo privado en la ciudad programadas en la vigencia.</t>
  </si>
  <si>
    <t xml:space="preserve">Porcentaje de avance en las acciones para el diseño, gestión e implementación de la estrategia para aumentar la ocupación promedio del vehículo privado en la ciudad ejecutadas </t>
  </si>
  <si>
    <t xml:space="preserve"> Porcentaje total de avance de las acciones para el diseño, gestión e implementación de la estrategia para aumentar la ocupación promedio del vehículo privado en la ciudad programadas en la vigencia</t>
  </si>
  <si>
    <t>JUAN CAMILO POSADA</t>
  </si>
  <si>
    <t>POA _Proyecto 7588
Fortalecimiento de una movilidad sostenible y accesible para Bogotá y su Región
Un Nuevo Contrato Social y Ambiental para la Bogotá del Siglo XXI
Meta 6: Implementar el 100% las acciones para el mejoramiento de la calidad del transporte público</t>
  </si>
  <si>
    <t>Porcentaje de acciones para el mejoramiento de la calidad del transporte público  implementado</t>
  </si>
  <si>
    <t xml:space="preserve">Realizar las acciones para el mejoramiento de la calidad del transporte público </t>
  </si>
  <si>
    <t>Son las actividades ponderadas porcentualmente de las acciones de seguimiento para el mejoramiento de la calidad del tranporte público, que en el periodo de reporte se culminaron y se registran en la hoja metas, actividades, tareas</t>
  </si>
  <si>
    <t>Numerador: Porcentaje de avance en las acciones para el mejoramiento de la calidad del transporte público ejecutadas / Denominador: Porcentaje total de avance de acciones para el mejoramiento de la calidad del transporte público programadas en la vigencia.</t>
  </si>
  <si>
    <t>Porcentaje de avance en las acciones para el mejoramiento de la calidad del transporte público ejecutadas</t>
  </si>
  <si>
    <t>Porcentaje total de avance de acciones para el mejoramiento de la calidad del transporte público programadas en la vigencia.</t>
  </si>
  <si>
    <t>NATALIE MATEUS CORTES</t>
  </si>
  <si>
    <t>SUBDIRECCIÓN DE INFRAESTRUCTURA</t>
  </si>
  <si>
    <t>POA _Proyecto 7588
Fortalecimiento de una movilidad sostenible y accesible para Bogotá y su Región
Un Nuevo Contrato Social y Ambiental para la Bogotá del Siglo XXI
Meta 7: Acompañar 100% los proyectos de infraestructura vial y equipamientos de transporte del sistema de movilidad</t>
  </si>
  <si>
    <t xml:space="preserve"> Proyectos de infraestructura vial y equipamientos de transporte del sistema de movilidad</t>
  </si>
  <si>
    <t>Porcentaje de los proyectos de infraestructura vial y equipamientos de transporte del sistema de movilidad acompañados</t>
  </si>
  <si>
    <t>Son las actividades ponderadas porcentualmente  los proyectos de infraestructura vial y equipamientos de transporte del sistema de movilidad, que en el periodo de reporte se culminaron y se registran en la hoja metas, actividades, tareas</t>
  </si>
  <si>
    <t>Numerador: Porcentaje de avance en las acciones de acompañamiento a los proyectos de infraestructura vial y equipamientos de transporte del sistema de movilidad ejecutadas / Denominador: Porcentaje total de avance de acciones de acompañamiento a los proyectos de infraestructura vial y equipamientos de transporte del sistema de movilidad programadas en la vigencia.</t>
  </si>
  <si>
    <t>Porcentaje de avance en las acciones de acompañamiento a los proyectos de infraestructura vial y equipamientos de transporte del sistema de movilidad ejecutadas</t>
  </si>
  <si>
    <t>Porcentaje total de avance de acciones de acompañamiento a los proyectos de infraestructura vial y equipamientos de transporte del sistema de movilidad programadas en la vigencia</t>
  </si>
  <si>
    <t>JUAN CARLOS TOVAR RINCON</t>
  </si>
  <si>
    <t>ANA PATRICIA HERRERA MEDINA</t>
  </si>
  <si>
    <t>POA _Proyecto 7588
Fortalecimiento de una movilidad sostenible y accesible para Bogotá y su Región
Un Nuevo Contrato Social y Ambiental para la Bogotá del Siglo XXI
Meta 8: Implementar el 100% las acciones del Plan de Movilidad Accesible</t>
  </si>
  <si>
    <t>Porcentaje de acciones del plan de movilidad accesible implementado</t>
  </si>
  <si>
    <t>Seguimiento a las acciones del Plan Maestro Movilidad Accesible</t>
  </si>
  <si>
    <t>Son las actividades ponderadas porcentualmente  de las acciones de seguimiento al Plan de Movilidad Accesible que en el periodo de reporte se culminaron y se registran en la hoja metas, actividades, tareas</t>
  </si>
  <si>
    <t>Numerador: Porcentaje de avance en las acciones a las actividades relacionadas con el Plan de Movilidad Accesible ejecutadas / Denominador: Porcentaje total de avance de acciones a las actividades relacionadas con el Plan de Movilidad Accesible programadas en la vigencia.</t>
  </si>
  <si>
    <t>Porcentaje de avance en las acciones a las actividades relacionadas con el Plan de Movilidad Accesible ejecutadas</t>
  </si>
  <si>
    <t>Porcentaje total de avance de acciones a las actividades relacionadas con el Plan de Movilidad Accesible programadas en la vigencia.</t>
  </si>
  <si>
    <t>CLAUDIA PATRICIA BENAVIDES CÓRDOBA</t>
  </si>
  <si>
    <t>DIRECCIÓN DE PLANEACIÓN DE LA MOVILIDAD
SUBDIRECCIÓN DE TRANSPORTE PRIVADO</t>
  </si>
  <si>
    <t>POA _Proyecto 7588
Fortalecimiento de una movilidad sostenible y accesible para Bogotá y su Región
Un Nuevo Contrato Social y Ambiental para la Bogotá del Siglo XXI
Meta 9: Establecer el 100% de las estrategias para el fortalecimiento de las instancias de planeación de la gestión y operación del sistema de movilidad urbano-regional</t>
  </si>
  <si>
    <t>Porcentaje de estrategias  para el fortalecimiento  de las instancias de planeación de la gestión y operación del sistema de movilidad urbano-regional  establecido</t>
  </si>
  <si>
    <t>Adelantar las estrategias para el fortalecimiento de las instancias de planeación de la gestión y operación del sistema de movilidad urbano-regional ejecutadas.</t>
  </si>
  <si>
    <t>Son las actividades ponderadas porcentualmente del seguimiento a la estrategia de fortalecimiento de las instancias de planeación de la gestión y operación del sistema de movilidad urbano-regional ejecutadas, .que en el periodo de reporte se culminaron y se registran en la hoja metas, actividades, tareas</t>
  </si>
  <si>
    <t>Numerador: Porcentaje de avance en las acciones relacionadas con las estrategias para el fortalecimiento de las instancias de planeación de la gestión y operación del sistema de movilidad urbano-regional ejecutadas / Denominador: Porcentaje total de avance en las acciones relacionadas con las estrategias para el fortalecimiento de las instancias de planeación de la gestión y operación del sistema de movilidad urbano-regional programadas en la vigencia.</t>
  </si>
  <si>
    <t>Porcentaje de avance en las acciones relacionadas con las estrategias para el fortalecimiento de las instancias de planeación de la gestión y operación del sistema de movilidad urbano-regional ejecutadas</t>
  </si>
  <si>
    <t>Porcentaje total de avance en las acciones relacionadas con las estrategias para el fortalecimiento de las instancias de planeación de la gestión y operación del sistema de movilidad urbano-regional programadas en la vigencia.</t>
  </si>
  <si>
    <t>VALENTINA ACUÑA GARCÍA</t>
  </si>
  <si>
    <t>JUAN GABRIEL SEPULVEDA
DIEGO ARMANADO JIMENEZ VARGAS</t>
  </si>
  <si>
    <t>POA _Proyecto 7588
Fortalecimiento de una movilidad sostenible y accesible para Bogotá y su Región
Un Nuevo Contrato Social y Ambiental para la Bogotá del Siglo XXI
Meta PDD: 374 Aumentar en 20% la oferta de transporte público del SITP.</t>
  </si>
  <si>
    <t>Porcentaje de Acciones de seguimiento a la implementación del SITP alcanzado</t>
  </si>
  <si>
    <t>Indicador formulado con el propósito de dar cumplimiento al indicador 628 asociada a la meta 374 del PDD "Un Nuevo Contrato Social y Ambiental para la Bogotá del Siglo XXI"</t>
  </si>
  <si>
    <t>Adelantar las Acciones de seguimiento para aumentar la oferta de transporte público del SITP</t>
  </si>
  <si>
    <t>Son las actividades ponderadas porcentualmente que en el periodo de reporte se culminaron y se registran en la hoja metas, actividades, tareas</t>
  </si>
  <si>
    <t>Porcentaje de avance en las acciones para el mejoramiento de la calidad del transporte público ejecutadas (meta 6 y 8 proyecto 7588) / Denominador: Porcentaje total de avance de acciones para el mejoramiento de la calidad del transporte público programadas en la vigencia. (meta 6 y 8 proyecto 7588)</t>
  </si>
  <si>
    <t xml:space="preserve">Porcentaje de avance en las acciones para el mejoramiento de la calidad del transporte público y acciones del plan de movilidad accesible ejecutadas en la vigencia </t>
  </si>
  <si>
    <t>Porcentaje total de avance de acciones para el mejoramiento de la calidad del transporte público y acciones del plan de movilidad accesible programadas en la vigencia.</t>
  </si>
  <si>
    <t>POA _Proyecto 7588
Fortalecimiento de una movilidad sostenible y accesible para Bogotá y su Región
Un Nuevo Contrato Social y Ambiental para la Bogotá del Siglo XXI
Meta PDD:  375_ Aumentar en 4 puntos porcentuales la confiabilidad del servicio del SITP en sus componentes troncal y zonal.</t>
  </si>
  <si>
    <t>Acciones de seguimiento a los proyectos de infraestructura vial y equipamientos de transporte del sistema de movilidad</t>
  </si>
  <si>
    <t>Adelantar las Acciones de seguimiento para aumentar 4 puntos porcentuales la confiabilidad del servicio del SITP en sus componentes troncal y zonal.</t>
  </si>
  <si>
    <t>POA _Proyecto 7588
Fortalecimiento de una movilidad sostenible y accesible para Bogotá y su Región
Un Nuevo Contrato Social y Ambiental para la Bogotá del Siglo XXI
Meta PDD:  384_Definir e implementar un instrumento para la medición y seguimiento de la experiencia del usuario y del prestador del servicio en el transporte público individual</t>
  </si>
  <si>
    <t>Número de Instrumentos implementados para la medición y seguimiento de la experiencia del usuario y del prestador del servicio de taxis</t>
  </si>
  <si>
    <t>UNIDAD</t>
  </si>
  <si>
    <t>CONSTANTE</t>
  </si>
  <si>
    <t>ANUAL</t>
  </si>
  <si>
    <t>411- Número de Instrumentos implementados para la medición y seguimiento de la experiencia del usuario y del prestador del servicio de taxis</t>
  </si>
  <si>
    <t>Adelantar las Acciones de seguimiento para  implementar un instrumento para la medición y seguimiento de la experiencia del usuario y del prestador del servicio en el transporte público individual</t>
  </si>
  <si>
    <t>Numerador: Porcentaje de avance en las acciones de seguimiento para  implementar un instrumento para la medición y seguimiento de la experiencia del usuario y del prestador del servicio en el transporte público individual ejecutadas / Denominador: Porcentaje total del avance en las acciones para implementar un instrumento para la medición y seguimiento de la experiencia del usuario y del prestador del servicio en el transporte público individual programadas en la vigencia.</t>
  </si>
  <si>
    <t xml:space="preserve">Porcentaje de avance en las acciones de seguimiento para  implementar un instrumento para la medición y seguimiento de la experiencia del usuario y del prestador del servicio en el transporte público individual ejecutadas </t>
  </si>
  <si>
    <t>Porcentaje total del avance en las acciones para implementar un instrumento para la medición y seguimiento de la experiencia del usuario y del prestador del servicio en el transporte público individual programadas en la vigencia</t>
  </si>
  <si>
    <t>POA _Proyecto 7588
Fortalecimiento de una movilidad sostenible y accesible para Bogotá y su Región
Un Nuevo Contrato Social y Ambiental para la Bogotá del Siglo XXI
Meta PDD:  385_ Diseñar, gestionar e implementar  una estrategia para aumentar la ocupación promedio del vehículo privado en la ciudad.</t>
  </si>
  <si>
    <t>Estrategia de aumento de ocupación de vehículos privados</t>
  </si>
  <si>
    <t>412-Número de estrategias  implementadas para el aumento de ocupación de vehículos privados</t>
  </si>
  <si>
    <t>Numerador: Porcentaje de avance en las acciones de seguimiento diiseñar, gestionar e implementar  una estrategia para aumentar la ocupación promedio del vehículo privado en la ciudad ejecutadas / Denominador: Porcentaje total del avance en las acciones  diseñar, gestionar e implementar  una estrategia para aumentar la ocupación promedio del vehículo privado en la ciudad. programadas en la vigencia.</t>
  </si>
  <si>
    <t>Porcentaje de avance en las acciones de seguimiento diiseñar, gestionar e implementar  una estrategia para aumentar la ocupación promedio del vehículo privado en la ciudad ejecutadas</t>
  </si>
  <si>
    <t>Porcentaje total del avance en las acciones  diseñar, gestionar e implementar  una estrategia para aumentar la ocupación promedio del vehículo privado en la ciudad. programadas en la vigencia</t>
  </si>
  <si>
    <t>Anual</t>
  </si>
  <si>
    <t>JUAN CAMILO POSADA DURANGO</t>
  </si>
  <si>
    <t>POA _Proyecto 7588
Fortalecimiento de una movilidad sostenible y accesible para Bogotá y su Región
Un Nuevo Contrato Social y Ambiental para la Bogotá del Siglo XXI
Meta PDD: 387_Formular e implementar una estrategia integral para mejorar la calidad del transporte público urbano regional.</t>
  </si>
  <si>
    <t>Estrategia implementada para mejorar la calidad del transporte público urbano regional</t>
  </si>
  <si>
    <t>Indicador formulado con el propósito de dar cumplimiento a la meta 387 e indicador 414 del PDD "Un Nuevo Contrato Social y Ambiental para la Bogotá del Siglo XXI"</t>
  </si>
  <si>
    <t>Adelantar las Acciones de seguimiento para  Formular e implementar una estrategia integral para mejorar la calidad del transporte público urbano regional.</t>
  </si>
  <si>
    <t>Numerador: Porcentaje de avance en las acciones de seguimiento para  formular e implementar una estrategia integral para mejorar la calidad del transporte público urbano regional. ejecutadas / Denominador: Porcentaje total del avance en las acciones para formular e implementar una estrategia integral para mejorar la calidad del transporte público urbano regional. programadas en la vigencia.</t>
  </si>
  <si>
    <t>Porcentaje de avance en las acciones de seguimiento para  formular e implementar una estrategia integral para mejorar la calidad del transporte público urbano regional. Ejecutadas</t>
  </si>
  <si>
    <t>Porcentaje total del avance en las acciones para formular e implementar una estrategia integral para mejorar la calidad del transporte público urbano regional. programadas en la vigencia</t>
  </si>
  <si>
    <t>JUAN GABRIEL SEPULVEDA</t>
  </si>
  <si>
    <t>POA _Proyecto 7588
Fortalecimiento de una movilidad sostenible y accesible para Bogotá y su Región
Un Nuevo Contrato Social y Ambiental para la Bogotá del Siglo XXI
Meta PDD:  390_Mantener el tiempo promedio de viaje en los 14 corredores principales de la ciudad para todos los usuarios de la vía</t>
  </si>
  <si>
    <t>Tiempo promedio de viaje en los 14 corredores principales de la ciudad</t>
  </si>
  <si>
    <t>Indicador formulado con el propósito de dar cumplimiento a la meta 390 e indicador 417 del PDD "Un Nuevo Contrato Social y Ambiental para la Bogotá del Siglo XXI"</t>
  </si>
  <si>
    <t>La meta PDD código 390 esta a cargo de la Dirección de Gestión de Tránsito y Control de Tránsito y Transporte/Subdirección de Gestión en Vía. Su reporte se realiza mediante el proyecto 7578  "Fortalecimiento de la gestión y control de la movilidad"
Desde el proyecto de inversión 7588 se complementa en la parte cualitativa  a través de  la meta 3 y 4</t>
  </si>
  <si>
    <t>DIANA LUCIA RIASCOS SOLARTE
JHON BRANDON TIRADO</t>
  </si>
  <si>
    <t>CUADRO DE CONTROL VIGENCIA</t>
  </si>
  <si>
    <t>Actividades (bienes y servicios entregados a los ciudadanos)</t>
  </si>
  <si>
    <t>Tareas_Actividades secundarias</t>
  </si>
  <si>
    <t>Ene-Mar</t>
  </si>
  <si>
    <t>Abr-Jun</t>
  </si>
  <si>
    <t>Jul-Sep</t>
  </si>
  <si>
    <t>Oct-Dic</t>
  </si>
  <si>
    <t>TAREAS VIGENCIA</t>
  </si>
  <si>
    <t>ACTIVIDADES VIGENCIA</t>
  </si>
  <si>
    <t>No. META</t>
  </si>
  <si>
    <t>DESCRIPCIÓN META</t>
  </si>
  <si>
    <t>No. Actividad</t>
  </si>
  <si>
    <t>Descripción de la Actividad</t>
  </si>
  <si>
    <t>% Ponderación Actividad</t>
  </si>
  <si>
    <t>No. de la tarea</t>
  </si>
  <si>
    <t>Descripción de la tarea</t>
  </si>
  <si>
    <t>% Ponderación de la tarea</t>
  </si>
  <si>
    <t>% Avance actividades período</t>
  </si>
  <si>
    <t>% Avance tareas perído</t>
  </si>
  <si>
    <t>% Avance tareas período</t>
  </si>
  <si>
    <t>TOTAL TAREAS PROGRAMADO VIGENCIA</t>
  </si>
  <si>
    <t>% AVANCE TAREAS VIGENCIA</t>
  </si>
  <si>
    <t>PROGRAMADO ACTIVIDAD VIGENCIA</t>
  </si>
  <si>
    <t>EJECUTADO ACTIVIDAD VIGENCIA</t>
  </si>
  <si>
    <t>% AVANCE ACTIVIDADES VIGENCIA</t>
  </si>
  <si>
    <t>Formular e implementar el 100% las acciones de seguimiento de la experiencia de viaje del usuario y prestador del servicio de transporte público individual</t>
  </si>
  <si>
    <t>Realizar la revisión, seguimiento, monitoreo y evaluación del  desarrollo las acciones de seguimiento de la experiencia de viaje del usuario y prestador del servicio de transporte público individual. (Modelo de Calidad del prestador del servicio de TAXI)</t>
  </si>
  <si>
    <t>Contratación del equipo técnico, para desarrollar las acciones relacionadas con el seguimiento de la experiencia de viaje del usuario y prestador del servicio de transporte público individual.</t>
  </si>
  <si>
    <t>Verificar el cumplimiento de las actividades relacionadas con el seguimiento de la experiencia de viaje del usuario y prestador del servicio de transporte público individual. Como:-Modelo de Calidad/ Buenas Prácticas por la Calidad del Servicio</t>
  </si>
  <si>
    <t>Realizar el 100% de las acciones para hacer seguimiento al cumplimiento de los lineamientos de política de transporte público individual</t>
  </si>
  <si>
    <t xml:space="preserve">Realizar la revisión, seguimiento, monitoreo y evaluación de los lineamientos de política de transporte público individual tales como:
• Línea genero 
• Línea plataformas tecnológicas
• Línea de formación a conductores
• Línea Zonas Amarillas
</t>
  </si>
  <si>
    <t>Contratación del equipo técnico, para desarrollar las acciones relacionadas con  el seguimiento de la  política de transporte público individual</t>
  </si>
  <si>
    <t>Verificar el cumplimiento de las actividades relacionadas  con  el seguimiento de la  política de transporte público individual</t>
  </si>
  <si>
    <t>Divulgar en medios masivos, comunitarios o alternativos de comunicación para el seguimientos de las acciones de la política de transporte público individual  - taxi</t>
  </si>
  <si>
    <t>Generar los estudios previos, documentos técnicos y supervisión del contrato que se derive de la contratación de  divulgación en medios masivos, las acciones seguimiento a la política de transporte público individual taxi
Plan Anual de Adquisiciones PAA SPM_273</t>
  </si>
  <si>
    <t>Formular e implementar el 100% las estrategias de la gestión de la demanda de transporte que fomenten el uso eficiente de los vehículos privados</t>
  </si>
  <si>
    <t>Realizar la revisión, seguimiento, monitoreo y evaluación de las políticas, programas y proyectos relacionados con el tránsito, el transporte y su infraestructura y conceptos técnicos relacionados con los planes estratégicos y gestión de la demanda de transporte como: pico y placa solidario, Estacionamiento, Red Muevete Mejor.</t>
  </si>
  <si>
    <t>Contratación del equipo técnico, para desarrollar las acciones relacionadas con las  estrategias de la gestión de la demanda de transporte que fomenten el uso eficiente de los vehículos privados</t>
  </si>
  <si>
    <t>Verificar el cumplimiento de  las actividades relacionadas con las  estrategias de la gestión de la demanda de transporte que fomenten el uso eficiente de los vehículos privados</t>
  </si>
  <si>
    <t>Divulgar en medios masivos, comunitarios o alternativos de comunicación, las actividades de la gestión de la demanda</t>
  </si>
  <si>
    <t>Generar los estudios previos, documentos técnicos y supervisión del contrato que se derive de la contratación de  divulgación en medios masivos, las acciones de la gestión de la demanda de transporte - redes empresariales.
Plan Anual de Adquisiciones SPM_183</t>
  </si>
  <si>
    <t>Realizar el 100% el apoyo técnico, administrativo, legal y/o financiero a los proyectos de movilidad</t>
  </si>
  <si>
    <t>Realizar la revisión, seguimiento, monitoreo y evaluación de  temas técnicos, administrativos, legales y/o financieros a los proyectos de movilidad</t>
  </si>
  <si>
    <t>Contratación del equipo técnico, para desarrollar las acciones relacionadas con el apoyo técnico, administrativo, legal y/o financiero a los proyectos de movilidad</t>
  </si>
  <si>
    <t>Verificar el cumplimiento de las actividades relacionadas  con el apoyo técnico, administrativo, legal y/o financiero a los proyectos de movilidad</t>
  </si>
  <si>
    <t>Diseñar, gestionar e implementar el 100% una estrategia para aumentar la ocupación promedio del vehículo privado en la ciudad</t>
  </si>
  <si>
    <t>Conformación del equipo técnico e informes para las estrategias de la gestión de la demanda de transporte que fomenten el uso eficiente de los vehículos privados tales como: Piloto carro compartido y registros de movilidad compartida.</t>
  </si>
  <si>
    <t>Contratación del equipo técnico, para desarrollar las acciones relacionadas con la   estrategia para aumentar la ocupación promedio del vehículo privado en la ciudad</t>
  </si>
  <si>
    <t>Verificar el cumplimiento de las actividades relacionadas con la  estrategia para aumentar la ocupación promedio del vehículo privado en la ciudad</t>
  </si>
  <si>
    <t>Implementar el 100% las acciones para el mejoramiento de la calidad del transporte público</t>
  </si>
  <si>
    <t>Realizar la revisión, seguimiento, monitoreo y evaluación de las acciones para adelantar estrategias para el mejoramiento de la calidad del transporte público, tales como: dentificacíon las rutas del SITP, mejoramiento de las frecuecnias de las rutas del SITP y Carriles preferenciales, entre otras.</t>
  </si>
  <si>
    <t>Contratación del equipo técnico, para desarrollar las acciones relacionadas para el mejoramiento de la calidad del transporte público.</t>
  </si>
  <si>
    <t>Verificar el cumplimiento de las actividades relacionadas para el mejoramiento de la calidad del transporte público.</t>
  </si>
  <si>
    <t>Divulgar en medios masivos, comunitarios o alternativos de comunicación, las acciones para el mejoramiento de la calidad del transporte público</t>
  </si>
  <si>
    <t>Generar los estudios previos, documentos técnicos y supervisión del contrato que se derive de la contratación de  divulgación en medios masivos, las acciones para el mejoramiento de la calidad del transporte público.
Plan de adquisiciones SPM_200</t>
  </si>
  <si>
    <t>Prestar el servicio integral de transporte terrestre especial automotor para apoyar las actividades que se desarrollan fuera de las instalaciones de la Secretaría Distrital de Movilidad en el marco de los proyectos establecidos en el PDD, PMM, POT y normatividad vigente.</t>
  </si>
  <si>
    <t>Generar los estudios previos, documentos técnicos y supervisión del contrato que se derive de la contratación de  el servicio integral de transporte terrestre especial automotor para apoyar las actividades que se desarrollan fuera de las instalaciones de la Secretaría Distrital de Movilidad  Transporte -VF _ Plan Anual de Adquisiciones SPM-150</t>
  </si>
  <si>
    <t>Acompañar 100% los proyectos de infraestructura vial y equipamientos de transporte del sistema de movilidad</t>
  </si>
  <si>
    <t>Realizar la revisión, seguimiento, monitoreo y evaluación de los proyectos de infraestructura vial y equipamientos de transporte del sistema de movilidad</t>
  </si>
  <si>
    <t>Contratación del equipo técnico, para desarrollar la revisión de los proyectos de infraestructura vial y equipamientos de transporte del sistema de movilidad</t>
  </si>
  <si>
    <t>Verificar el cumplimiento de las actividades de revisión de los proyectos de infraestructura vial y equipamientos de transporte del sistema de movilidad</t>
  </si>
  <si>
    <t>Implementar el 100% las acciones del Plan de Movilidad Accesible</t>
  </si>
  <si>
    <t>Conformación del equipo técnico e informe para apoyar la implementación de acciones del Plan de Movilidad Accesible</t>
  </si>
  <si>
    <t>Contratación del equipo técnico, para desarrollar las acciones de implementación del Plan de Movilidad Accesible</t>
  </si>
  <si>
    <t>Verificar el cumplimiento de las actividades relacionas con la implementación del Plan de Movilidad Accesible</t>
  </si>
  <si>
    <t>Establecer el 100% de las estrategias para el fortalecimiento de las instancias de planeación de la gestión y operación del sistema de movilidad urbano-regional</t>
  </si>
  <si>
    <t>Realizar la revisión, seguimiento, monitoreo y evaluación de la estrategia para el fortalecimiento de las instancias de planeación de la gestión y operación del sistema de movilidad urbano-regional</t>
  </si>
  <si>
    <t>Contratación del equipo técnico, para desarrollar la estrategia de  planeación de la gestión y operación del sistema de movilidad urbano-regional</t>
  </si>
  <si>
    <t>Verificar el cumplimiento de las actividades relacionas con  la estrategia de  planeación de la gestión y operación del sistema de movilidad urbano-regional</t>
  </si>
  <si>
    <t>Divulgar en medios masivos, comunitarios o alternativos de comunicación para las acciones del transporte urbano regional - carga</t>
  </si>
  <si>
    <t>Generar los estudios previos, documentos técnicos y supervisión del contrato que se derive de la contratación de  divulgación en medios masivos, de las acciones relacionadas con el transporte urbano regional - Carga
Plan Anual de Adquisiciones SPM-186</t>
  </si>
  <si>
    <t>Ubicación estratégica</t>
  </si>
  <si>
    <t>Marcadores a Nivel Táctico</t>
  </si>
  <si>
    <t>Código Meta Plan de Desarrollo
(Combine acorde al total de metas proyecto asociadas a la meta)</t>
  </si>
  <si>
    <t>Meta Plan de Desarrollo
(Combine acorde al total de metas proyecto asociadas a la meta)</t>
  </si>
  <si>
    <t>Metas Proyecto de Inversión</t>
  </si>
  <si>
    <t>Análisis cualitativo acumulado meta_vigencia</t>
  </si>
  <si>
    <t>Meta Vigencia</t>
  </si>
  <si>
    <t>Componente asociado a la Misión</t>
  </si>
  <si>
    <t>Componente asociado a la Vision</t>
  </si>
  <si>
    <t>Objetivo Estratégico</t>
  </si>
  <si>
    <t>Objetivo de Calidad (OC), de Gestión Ambiental (OGA), Antisoborno (OA) y  Objetivos de Seguridad y Salud en el Trabajo (OSST)</t>
  </si>
  <si>
    <t>Componente_ Plan Maestro de Movilidad</t>
  </si>
  <si>
    <t xml:space="preserve"> PMR
OBJETIVO  PRODUCTO/TRAZADOR PRESUPUESTAL</t>
  </si>
  <si>
    <t>Objetivos de Desarrollo Sostenible _ODS</t>
  </si>
  <si>
    <t>Meta Objetivo de Desarrollo Sostenible_ODS</t>
  </si>
  <si>
    <t>Meta Trazadora</t>
  </si>
  <si>
    <t>Meta Estratégica</t>
  </si>
  <si>
    <t>Plan de Acción de Política Pública</t>
  </si>
  <si>
    <t>Código del Producto (MGA)</t>
  </si>
  <si>
    <t>Indicador de Producto (MGA)</t>
  </si>
  <si>
    <t>Aporta ó está relacionada PMR</t>
  </si>
  <si>
    <t xml:space="preserve">Objetivo </t>
  </si>
  <si>
    <t>Indicador de Objetivo</t>
  </si>
  <si>
    <t>Producto</t>
  </si>
  <si>
    <t>Indicador de Producto</t>
  </si>
  <si>
    <t>Tazador Presupuestal</t>
  </si>
  <si>
    <t>Categoría</t>
  </si>
  <si>
    <t>Indicador</t>
  </si>
  <si>
    <t>No. Meta</t>
  </si>
  <si>
    <t>Descripción_Meta</t>
  </si>
  <si>
    <t>El avance en la magnitud corresponde al avance en las actividades?</t>
  </si>
  <si>
    <t>Ene-Mar: Programado Meta</t>
  </si>
  <si>
    <t>Ene-Mar: Ejecutado Meta</t>
  </si>
  <si>
    <t>% Avance Meta Período</t>
  </si>
  <si>
    <t>Avance Cualitativo</t>
  </si>
  <si>
    <t>Nombre de Evidencias</t>
  </si>
  <si>
    <t>Avances y Logros</t>
  </si>
  <si>
    <t>Retrasos y Soluciones</t>
  </si>
  <si>
    <t>Población beneficiada</t>
  </si>
  <si>
    <t>Programado Meta Vigencia</t>
  </si>
  <si>
    <t>Ejecutado Meta Vigencia</t>
  </si>
  <si>
    <t>% Avance Meta Vigencia</t>
  </si>
  <si>
    <t>1. Contribuye a la equidad y mejoran la calidad de vida de la ciudadanía y la seguridad de los actores viales</t>
  </si>
  <si>
    <t>1. Ser referente mundial en la promoción de cambios comportamentales en la ciudadanía y los actores viales</t>
  </si>
  <si>
    <t>3. Generar e implementar políticas de movilidad basadas en el análisis de datos fomentando la productividad, eficiencia y bienestar de la ciudad.</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</si>
  <si>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</si>
  <si>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Transporte Público</t>
  </si>
  <si>
    <t>Relacionada</t>
  </si>
  <si>
    <t>3. Mejorar el tiempo de desplazamiento de los ciudadano</t>
  </si>
  <si>
    <t>11. Ciudades y comunidades sostenibles</t>
  </si>
  <si>
    <t>11.2. 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t>
  </si>
  <si>
    <t>NO</t>
  </si>
  <si>
    <t>Documentos metodológicos</t>
  </si>
  <si>
    <t xml:space="preserve"> Definir e implementar un instrumento para la medición y seguimiento de la experiencia del usuario y del prestador del servicio en el transporte público individual</t>
  </si>
  <si>
    <t>SI</t>
  </si>
  <si>
    <t>1. Respecto a la gestión del instrumento de medición de la experiencia de viaje del usuario.
- Formulario Encuesta de Percepción de Usuarios 2023.
- Estrucutura de segmentación y priorización para la Encuesta de Perccepción de Usuarios 2023.
2. Respecto a la mejora en la Experiencia de Viaje:
- Presentaciones para la aprobación del proyecto AVANTIA en la Experiencia de Viaje en Taxi.
- Anexo Técnico, para la constratación de consultoría en el marco del proyecto AVANTIA.
Alternativas para toma de Encuesta de Usuarios  2023 experiencia de viaje en taxi .pdf
PP AVANTIA 17_01_2024  Experiencia de viaje en taxi .pdf
PP AVANTIA 30_11_2023  Instrumentos Tecnológicos.pdf</t>
  </si>
  <si>
    <t>Durante el II trimestre de 2024 se desarrollaron las siguientes actividades:
1. Respecto a la medición de la experiencia de viaje del usuario, se desarrollaron las siguientes actividades:
- Medición Encuesta de Percepción de Usuarios 2023.
- Socialización resultados de la Encuesta de Percepción de Personas Prestadoras del Servicio de Taxi en Bogotá 2023.
- Medición de la calificación del servicio y reporte de PQRS, mediante la consolidación y el lanzamiento de la APP MI MOVILIDAD y de manera articulada con la línea de Plataformas y Herramientas tecnológicas.
- Medición de la calificación del servicio y reporte de PQRS, mediante la consolidación y el lanzamiento del código QR y de manera articulada con la línea de Plataformas y Herramientas tecnológicas.
2. Respecto a la mejora en la Experiencia de Viaje:
- Disponibilidad de mecanismos y/o herramientas tecnológicas (APP MI MOVILIDAD y QR) para una mejor experiencia de viaje en taxi, que redunda en:
a. Identificación del servicio: vehículo, conductor, empresa.
b. Posibilidad de calificar el servicio e instaurar una PQRS.
- Seguimiento a las mediciones con acciones directas desde la SDM como es la Campaña de Buenas Prácticas en Taxi y la Premiación de Conductoras y Conductores Destacados. 
-  Consolidación del proyecto AVANTIA en su proceso de contratación, como mejora a la medición de la calidad en la experiencia de viaje en taxi en su enfoque de género.</t>
  </si>
  <si>
    <t>Durante el II trimestre de 2024 se desarrollaron las siguientes actividades: 
Respecto a la medición de la experiencia de viaje del usuario:
1. Base de Datos con resultados de la medición Encuesta de Percepción de Personas Usuarias 2023.
2. Presentación para Mesa con Representantes del Gremio Taxista: socialización de Resultados de la Encuesta de Personas Prestadoras del Servicio de Taxi 2023 y acciones desde la SDM.
Respecto a la mejora de la experiencia de viaje del usuario:
3. Enlace y material promocional de acceso a la APP MI MOVILIDAD
4. Enlace a la herramienta tecnológica Código QR.
5. Material promocional campaña de buenas prácticas en Taxi
6. Material promocional concurso de Conductoras y Conductores.
6. Documentación contratación proyecto AVANTIA.</t>
  </si>
  <si>
    <t>No hay retrasos para el periodo reportado</t>
  </si>
  <si>
    <t>La implementación del proyecto tiene como área de intervención el Distrito Capital.
La definición de la estrategia para la modernización y adopción de plataformas tecnológicas para el servicio de Taxi espera lograr un impacto positivo en la operación, por lo que todos los usuarios de esta modalidad serán los principales beneficiarios.
Para el caso del Modelo de Calidad y demás líneas de taxi, se tienen dos poblaciones objetivo: usuarios del servicio de taxi  que hacen aproximadamente 654.262 diarios (Encuesta de Movilidad 2019).  Así como, las prestadoras y prestadores del servicio de taxi, que corresponden aproximadamente a 61.108 conductoras y conductores (Estimados Activos de enero a septiembre de 2023 con base en SIRC) y, otros actores de la cadena de valor: empresas de taxi, asociaciones de propietarios, conductores, etc.
En articulación con el proyecto de AVANTIA, se extiende y fortalece el Modelo de Calidad en su enfoque de género, beneficiando en mayor manera la medición y toma de acciones a favor del 60% de las usuarias del Taxi y las 2.481 mujeres conductoras.</t>
  </si>
  <si>
    <t xml:space="preserve">Durante el I trimestre de 2024 se desarrollaron las siguientes actividades:
Plataformas y Herramientas Tecnológicas
- Realización de pruebas funcionales finales sobre controles de cambio requeridos para el ajuste del Sistema de Información y Registro de Conductores - SIRC, respecto a la implementación de número único y generación de código QR.
- Requerimientos para el ajuste del segundo componente (Wrb Service) del Sistema de Información y Registro de Conductores SIRC.
- Planeación de pruebas funcionales con personal administrativo de las empresas para la socialización de ajustes a SIRC.
Línea Tarifa 
- Análisis de la variación del valor de la unidad según la canasta de costos para los vehículos de TPI. 
Línea zonas amarillas 
- Elaboración de 17 conceptos de viabilización de zonas amarillas en las localidades de Chapinero, Santa Fe, Suba y Usaquen, de los cuales 8 resultaron viables para implementación y 9 no viables.
- En construcción 8 conceptos de zonas amarillas en la localidad de Chapinero, Fontibón, Puente Aranda, Teusaquillo, Tunjuelito, Santa Fe, Usaquén y Suba.
Línea Formación a conductores 
 - Realización de 2 capacitaciones presenciales para conductores de taxi a cargo del equipo de pedagogía de la SDM en las empresas TAX EXPRESS S.A y CITY TAXI S.A.
Línea Enfoque de Género
Durante el primer trimestre del presente año, se estuvo trabajando en la reestructuración Estrategia de Género para el 2024.
</t>
  </si>
  <si>
    <t>1. Enfoque de Genero
2. Formación
3. Plataformas 
4.  Zonas Amarillas</t>
  </si>
  <si>
    <t>Durante el II trimestre de 2024 se desarrollaron las siguientes actividades:
Línea  Plataformas Tecnológicas
- Desarrollo de pruebas funcionales a los desarrollos realizados por fábrica de software frente a la página web del Sistema de Información y Registro de Conductores.
- Ajuste del Servicio Web del Sistema de Información y Registro de Conductores - SIRC.
- Realización de sondeo con empresas habilitadas en transporte individual - Taxi respecto a los ajustes del Sistema de Información y Registro de Conductores.
-  Elaboración Anexo 1 Manual de Uso del Sistema de Información y Registro de Conductores como principal insumo para la modificación de la Resolución 220 de 2017.
Línea Tarifas
- Desarrollo de Encuesta de percepción sobre visualización de taxímetros.
- Elaboración de escenarios de ajuste del vehículo tipo para canasta de costos de Taxi.
Línea zonas amarillas  
- En construcción 10 conceptos de zonas amarillas en la localidad de Chapinero, Fontibón, Puente Aranda, Teusaquillo, Tunjuelito, Santa Fe, Usaquén y Suba.
Línea Formación a Conductores.
Apoyo al equipo de cultura para la movilidad de la SDM, en ajuste del portafolio de formación a conductores de taxi que atienda a las necesidades identificadas en las encuestas de usuarios y prestadores del servicio. 
Línea de Género.
-Se realizó un semillero el día 30 de abril de 2024. Sin embargo, por orientación de la Oficina de Gestión Social se reestructura la Estrategia de Género, nuevamente, para el 2024. De ahí se proyecta, desarrollar dos semilleros para el mes de junio.
Línea de Promoción.
- Se estructuró la estrategia de promoción, la cual fue aprobada el 14 de mayo de 2024. Se avanzó en el diseño del producto principal de la línea: tarjeta de las buenas prácticas del servicio de taxi. De igual modo, se publica el video instructivo del aplicativo web Mi Movilidad a un Clic.</t>
  </si>
  <si>
    <t>240520 Pruebas Control Cambios - SIRC.pdf
240401 Socializacion Ajustes SIRC-Directivos SDM.pdf
240319 Socializacion Ajustes SIRC-Empresas.pdf
240520 Anexo 1 Manual de uso SIRC_Propuesta.pdfZonas amarillas Trim II 2024.pdf
Portafolio Oferta Acciones Servicio de Transporte Público Individual SDM.pdf
1. 240430_Conceptos Asociados al Género.pdf
1.1. 240430_Lista de Asistencia.pdf
1.2. IMG-20240430-WA0030.jpg
1.3. IMG-20240430-WA0034.jpg
2. 240516_Línea de Género
240514_Promoción y Día del Taxista.pdf
Mi Movilidad a un Clic.mp4
tarjeta de buenas prácticas.pdf</t>
  </si>
  <si>
    <t>No hay retrasos para el periordo reportado</t>
  </si>
  <si>
    <t>La implementación del proyecto tiene como área de intervención el Distrito Capital.
 La definición de la estrategia para la modernización y adopción de plataformas tecnológicas para el servicio de Taxi espera lograr un impacto positivo en la operación, por lo que todos los usuarios de esta modalidad serán los principales beneficiarios</t>
  </si>
  <si>
    <t>Plan de Ordenamiento de Estacionamientos</t>
  </si>
  <si>
    <t>Aporta (magnitud)</t>
  </si>
  <si>
    <t>3. Planeación del transporte en la ciudad</t>
  </si>
  <si>
    <t>113-Porcentaje de implementación de las estrategias de la gestión de la demanda de transporte</t>
  </si>
  <si>
    <t>Documentos normativos</t>
  </si>
  <si>
    <t>Mantener el tiempo promedio de viaje en los 14 corredores principales de la ciudad para todos los usuarios de la vía</t>
  </si>
  <si>
    <t xml:space="preserve">1. Pico y Placa Solidario:
Se ha generado un recaudo de $100.559.287.008 COP ( 732.757 permisos) la cual se desagrega de la siguiente manera:
 -Diario: $ 47.374.998.639 COP ( 688.028 permisos)
 -Mensual: $ 18.155.727.469 COP ( 32.997 permisos)
 -Semestral: $ 35.028.560.900 COP ( 11.732 permisos)
2.Estrategia de estacionamientos:
2.1. Registro Distrital de Estacionamientos (RDE): 
-Durante el periodo se realizaron 22 nuevos  registros (Corresponde a registros nuevos y no a la diferencia de registros totales del periodo anterior con este periodo, ya que se puede presentar eliminación de registros por cierre de estacionamientos), para un total de 1139 registros de estacionamientos activos. 
2.2. Valet Parking: 
- Se autorizó mediante resolución 7060 de 2024 permiso de aprovechamiento económico del espacio público para la actividad de valet parking en vía pública en la modalidad de corto plazo en la zona de Chapinero para 4 cajones.
- Inició la operación de 1 cajon en la localidad de Usaquen que realizaron el proceso de autorización el año anterior.
2.3. Estacionamiento en vía:
- Entre enero y febrero se solicitó la implementación de 93 cupos en Carullla San Nicolas, Calle 125 y la Esmeralda. A la fecha se encuentran operando 8.178 cupos de estacionamiento en vía en 17 zonas de la ciudad.
- Durante el periodo se realizó un recaudo de $ 2.477 millones, para un total del proyecto de $19,2 millones COP.
3. Red Muévete Mejor: 
-Evaluó y aprobó 3 PIMS. En las asesorías sobre el Plan Integral de Movilidad Sostenible (PIMS) se promueve el uso eficiente del carro (carpooling). Especialmente con entidades públicas se promueve el cierre de parqueaderos los primeros jueves de cada mes (Días de la Movilidad Sostenible) para suscitar reflexiones en torno al espacio que ocupan los carros. 
-Preparado, coordinado y realizado el Día sin carro y sin moto de Bogotá (feb.).
-Gestionados 4 Sketch teatrales, 6 módulos de capacitación, 3 juegos de gran formato y 1 bicirecorrido. 
-Avances en diseño de estrategia de promoción de movilidad compartida para entidades distritales y empresas vinculadas a la Red.
-Realizadas estregas de incentivos a organizaciones con motivo del concurso del Día sin carro y de los Reconocimientos de la Red. 
-Preparación y planeación del evento anual de Reconocimientos de la Red.
-Realizada sesión de socialización sobre los servicios de ORVI. </t>
  </si>
  <si>
    <t xml:space="preserve">1. Pico y Placa Solidario: https://drive.google.com/drive/folders/1PMASq_NihmgC9DGjU000xJaC_mB-IDbx
2.1. Registro Distrital de Estacionamientos(RDE): 
Reporte RDE marzo 2024: https://docs.google.com/spreadsheets/d/1qt2Y9_2k3CnZ0ZHM0Lzqln5MJ47FVWsj/edit?usp=drive_link&amp;ouid=114448074911832854458&amp;rtpof=true&amp;sd=true
Reporte RDE abril 2024:
https://docs.google.com/spreadsheets/d/14IQaVJJiH3JI0AAr9Jlr4SpwNrIJG94Y/edit?usp=sharing_eil_se_dm&amp;rtpof=true&amp;sd=true&amp;ts=6658ebf9
Reporte RDE mayo 2024: https://docs.google.com/spreadsheets/d/12tSq_B5cBh39bof-maAyLWO9aFdiS44U/edit#gid=1549516109
2.2. Valet Parking: https://drive.google.com/file/d/1ho-pX08O_S9reU9K_xF-CtLZSLHYsqED/view.
Operativos https://drive.google.com/drive/folders/1_1UyEp_9Dt6m5rF8jUPl7exYqZOst0dK?usp=drive_link
https://drive.google.com/file/d/1U71lDGlejH6Dtf5WhLXi7Utscq-Jfe11/view
Recaudo: https://drive.google.com/file/d/1RrNizlkRMdANcqMssJoXo4N_6ar1PFpK/view
Res 7060 de 2024: https://drive.google.com/file/d/1ho-pX08O_S9reU9K_xF-CtLZSLHYsqED/view
2.3. Estacionamiento en vía: https://zonadeparqueopago.gov.co/#/ </t>
  </si>
  <si>
    <t xml:space="preserve">-No se han presentado retrasos en el proyecto de Pico y Placa Solidario
No se han presentado retrasos (Por parte de Red Muévete Mejor y Movilidad Compartida). </t>
  </si>
  <si>
    <t xml:space="preserve">La implementación de los proyectos tienen como área de intervención el Distrito Capital y la Región.
</t>
  </si>
  <si>
    <t>4. Ser referente mundial en el incremento de la satisfacción en las experiencias de viaje</t>
  </si>
  <si>
    <t>Componente Institucional</t>
  </si>
  <si>
    <t>Durante el I trimestre de 2024 se desarrollaron las siguientes actividades:
Atender las situaciones jurídicas, financieras, presupuestales y administrativas para el cumplimiento de los proyectos y objetivos de la entidad:
• Seguimiento a los planes, programas, metas y proyectos relacionados con el sector movilidad
• Elaboración de conceptos jurídicos y actos administrativos necesarios para la elabración de estrategias, planes y programas de la política de movilidad de la ciudad</t>
  </si>
  <si>
    <t>Estudios técnicos, ejecución  presupuestal y actos administrativos
https://drive.google.com/drive/folders/1RfvlfItqgK_-symP8gwH9K4TKdFi2dLr</t>
  </si>
  <si>
    <t>Durante el II trimestre de 2024 se desarrollaron las siguientes actividades:
Atender las situaciones jurídicas, financieras, presupuestales y administrativas para el cumplimiento de los proyectos y objetivos de la entidad:
• Seguimiento a los planes, programas, metas y proyectos relacionados con el sector movilidad
• Elaboración de conceptos jurídicos y actos administrativos necesarios para la elabración de estrategias, planes y programas de la política de movilidad de la ciudad</t>
  </si>
  <si>
    <t>Durante la vigencia 2024 se desarrollaron las siguientes actividades:
Atender las situaciones jurídicas, financieras, presupuestales y administrativas para el cumplimiento de los proyectos y objetivos de la entidad:
• Seguimiento a los planes, programas, metas y proyectos relacionados con el sector movilidad
• Elaboración de conceptos jurídicos y actos administrativos necesarios para la elabración de estrategias, planes y programas de la política de movilidad de la ciudad</t>
  </si>
  <si>
    <t>La implementación del proyecto tiene como área de intervención el Distrito Capital y la Región.</t>
  </si>
  <si>
    <t xml:space="preserve">Infraestructura Vial </t>
  </si>
  <si>
    <t>11.6. De aquí a 2030, reducir el impacto ambiental negativo per cápita de las ciudades, incluso prestando especial atención a la calidad del aire y la gestión de los desechos municipales y de otro tipo</t>
  </si>
  <si>
    <t>Diseñar, gestionar e implementar una estrategia para aumentar la ocupación promedio del vehículo privado en la ciudad</t>
  </si>
  <si>
    <t>Durante el I trimestre de 2024 se desarrollaron las siguientes actividades:
1. Diseño de estrategia de promoción de movilidad compartida (MC) en las Entidades Distritales y empresas de Red Muevete Mejor (RMM).
2. Presentación de resultados y evidencias de actividades de promoción de la movilidad compartida en el Informe de gestión de la Subdirección de Transporte Privado.
3. Presentación de comportamiento de permiso por Alta ocupación vehicular entre septiembre de 2020 y diciembre de 2022.</t>
  </si>
  <si>
    <t xml:space="preserve">
Durante el II trimestre de 2024 se desarrollaron las siguientes actividades:
1. Preparación con Red Muévete Mejor de charlas sobre Proyecto Borde Oriental para promover alternativas sostenibles de transporte en zona de influencia de las obras de construcción del Metro.</t>
  </si>
  <si>
    <t>1. https://docs.google.com/document/d/12YuOKt5sBzImcX2vBg4Mv_XSmZF3f83AM3BG1ZvKev8/edit?usp=drive_web&amp;ouid=108375193655259699177
https://jamboard.google.com/d/1YJnhDbEkZo9uUV2hfLSU31oMieKBrLQLhJ1Bqss8btk/viewer?f=0
2. https://docs.google.com/document/d/1fz8xpWiCTZTPwofQudrUBugkslfZRTX3/edit#heading=h.gxbe3d2lvn3c
3. https://drive.google.com/drive/folders/1yYb1E0jLZjZCC9-pTfrQAffvG6CvZnBC</t>
  </si>
  <si>
    <t>Durante la vigencia 2024, se realizo el Diseño de estrategia de promoción de movilidad compartida (MC) en las Entidades Distritales y empresas de Red Muevete Mejor (RMM).
- Presentación de resultados y evidencias de actividades de promoción de la movilidad compartida en el Informe de gestión de la Subdirección de Transporte Privado.
- Preparación con Red Muévete Mejor de charlas sobre Proyecto Borde Oriental para promover alternativas sostenibles de transporte en zona de influencia.</t>
  </si>
  <si>
    <t>Política Pública de Ruralidad</t>
  </si>
  <si>
    <t>Documentos de lineamientos técnicos</t>
  </si>
  <si>
    <t>Aumentar en 20% la oferta de transporte público del SITP</t>
  </si>
  <si>
    <t xml:space="preserve">Durante el I trimestre de 2024 se desarrollaron las siguientes actividades:
 Se avanzó en los procesos de contratación para la conformación del equipo técnico necesario para el desarrollo de las acciones para mejorar la calidad del transporte público.
-Se realizó la expedición del Decreto 061 de 2024 de actualización de tarifas del Transporte Público Individual-Taxi y Decreto 086 de 2024 actualización de tarifas del SITP
-Se realizó la adición del convenio 1505-23 (SDM 2023-1790) del Sistema Interoperable de Recaudo entre Transmilenio S.A, Ágata y la SDM.
-Se avanzó en las acciones necesarias para el modificatorio del convenio 2023-2744 entre ARM, Alcaldía de Soacha y Ministerio de Transporte.
-Se inició la revisión y análisis de las excepciones al pico y placa de vehículos de Transporte Público Especial - Línea Enfoque de Género
- Avances en la reestructuración Estrategia de Género para el 2024.
</t>
  </si>
  <si>
    <t>Decreto 061 de 2024 de actualización de tarifas del Transporte Público Individual-Taxi 
-Decreto 086 de 2024 actualización de tarifas del SITP
-Adición convenio No CONV 1505-23 (SDM 2023-1790) del Sistema Interoperable de Recaudo entre Transmilenio S.A, Ágata y la SDM.</t>
  </si>
  <si>
    <t>Durante el II trimestre de 2024 se desarrollaron las siguientes actividades:
- Se finalizaron los procesos de contratación para la conformación del equipo técnico necesario para el desarrollo de las acciones para mejorar la calidad del transporte público.
-Se realizó la adición del convenio 1505-23 (SDM 2023-1790) del Sistema Interoperable de Recaudo entre Transmilenio S.A, Ágata y la SDM.
-Se realizó la modificación del convenio 2023-2744 entre ARM, Alcaldía de Soacha y Ministerio de Transporte, con una prórroga por 12 meses.
-Se avanzó en el análisis de las excepciones al pico y placa de vehículos de Transporte Público Especial,  la definición del mecanismo de registro, control y seguimiento y, la estructuración del borrador de Documento Técnico de Soporte, el Proyecto de Decreto y la Exposición de Motivos
- Se frealizó el Documento Técnico de Soporte para la Evaluación técnica del carril preferencial de la carrera 13 entre la calle 67 y la calle 19 (STPUB-DTS-018-2024) y se encuentra en progreso la resolución normativa para su implementación .</t>
  </si>
  <si>
    <t>Modificatorio del convenio 2023-2744 entre ARM, Alcaldía de Soacha y Ministerio de Transporte.</t>
  </si>
  <si>
    <t>Aumentar en 4 puntos porcentuales la confiabilidad del servicio del SITP en sus componentes troncal y zonal</t>
  </si>
  <si>
    <t>En el I trimestre se han atendido los estudios de tránsito para los siguientes proyectos de infraestructura: 
-Contrato IDU-1715 de 2022 “Elaboración de los estudios y diseños de la conexión de la ciclorruta por la Carrera 100 entre Calles 70A Sur y 63 Sur y entre Calles 59 Sur a 56 F Sur, y de ciclorruta por la Carrera 100 a entre Calles 63 Sur y 59 Sur” 
-Construcción andenes de la Cra 90 entre Calles 147 y 170 localidad de Suba Realizar el diagnóstico y/o la actualización y/o la complementación y/o la elaboración de estudios y diseños y ejecutar a monto agotable la construcción de obras de estabilización Grupo D 
-Contrato de obra IDU-1773 de 2023 “Realizar el diagnóstico y/o la actualización y/o la complementación y/o la elaboración de estudios y diseños y ejecutar a monto agotable la construcción de obras de estabilización Grupo A 
-Contrato de obra IDU-658 de 2023 “Ejecutar a monto agotable por el sistema de precios unitarios las obras y actividades para el diagnóstico y la conservación de puentes vehiculares y/o peatonales sobre cuerpos de agua de la localidad de Kennedy” 
-Contrato de obra IDU–1765 de 2023 Construcción de las ampliaciones Grupo 5, del sistema Transmilenio y obras complementarias 
-Contrato de obra IDU-1801 de 2023: Elaboración y/o ajuste y/o complementación de los estudios y diseños y construcción de los accesos viales para la operación estratégica María Paz Corabastos: Intersección a desnivel a la altura de la Av. De Las Américas con Av. Agoberto Mejía y la reconfiguración de retornos, así como la Av. Agoberto Mejía entre la intersección con la Av. De las Américas y sectores complementarios 
-Contrato de obra IDU-1640 de 2019. Estudios, diseño y construcción de aceras y ciclorutas del costado oriental de la Autopista Norte entre la Calle 80 y la Calle 128B y obras complementarias 
-Contrato de obra IDU-1650 de 2019 Estudios, diseños y construcción de infraestructura peatonal y ciclorutas en el corredor ambiental localizado en el Canal Córdoba entre Calle 129 y Calle 170 Extensión de Avenida José Celestino Mutis entre Carrera 122 y la Vía Nacional Funza-Cota de acuerdo con el alcance contractual del proyecto EDMAX.</t>
  </si>
  <si>
    <t>Conceptos de aprobación y/o actas de compromisos</t>
  </si>
  <si>
    <t>En el II trimestre se han atendido los estudios de tránsito para los siguientes proyectos de infraestructura vial: 
- Control de Cambios Contrato de obra IDU-1640 de 2019 “Estudios, diseño y construcción de aceras y ciclorutas del costado oriental de la Autopista Norte entre la Calle 80 y la Calle 128B y obras complementarias, en Bogotá D.C.”
- Avenida José Celestino Mutis entre Carrera 122 y la Vía Nacional Funza- Cota de acuerdo con el alcance contractual del proyecto EDMAX.
- Contrato 016 de 2020 “Consultoría para la realización de los estudios y diseños a nivel de factibilidad para la estructuración técnica, legal, financiera y de equidad de género e inclusión social de un tren de carga y pasajeros entre Bogotá y Zipaquirá”.
- Contrato de obra IDU-1727 de 2023 “Construcción del Corredor Verde de la Carrera 7 desde la Calle 127 hasta la Calle 183 (no incluye intersección) y demás obras complementarias en la ciudad de Bogotá D.C.”
- Contrato FDL Usme -436 de 2021 Realizar la Consultoría de estudios y diseños de cicloinfraestructura en la localidad de Usme en Bogotá D.C.
- Contrato IDU-1659 de 2023 “Elaborar estudios de tránsito de los proyectos a cargo del IDU en la ciudad de Bogotá Tramos faltantes Av. Mariscal Sucre”
- Contrato IDU-1539-2018 “Construcción Av Alsacia desde la Av Ciudad de Cali hasta la TV 71B y obras complementarias en Bogotá D.C Grupo 3”
- Contrato IDU-1659-2023 “Elaborar Estudios de Tránsito de los Proyectos a Cargo del IDU en la Ciudad de Bogotá D.C. Puente Rio Fucha”
- Metodología ET Construcción de la Carrera 90 entre Calle 147 y Av. Calle 170 - Acción Popular AP 2007-00110
- Control de cambios Contrato IDU-1832 de 2021 “Elaboración de la factibilidad, estudios y diseños del proyecto de inserción urbana del Regiotram de Occidente, plataforma peatonal de la Calle 26 entre la Av. Caracas y la Carrera 10, en Bogotá D.C.” 
- Contrato IDU- 688 de 2024 “Actualización y/o ajustes y/o complementación y/o elaboración de los estudios y diseños para la construcción del puente vehicular sobre la Quebrada Los Santos de la vereda El Verjón, localidad de Chapinero Acción Popular AP 2015-00761”
- Metodología Contrato IDU-1752 de 2023 "Diseño, Suministro, Montaje, Puesta en Funcionamiento y Mantenimiento del Componente Electromecánico, y de la Obra Civil de un Sistema de Transporte de Pasajeros por Cable Aéreo tipo Monocable Desenganchable desde el Portal Sur hasta Potosí, Localidad de Ciudad Bolívar en Bogotá D.C.”
- Contrato IDU-353 de 2020 “Construcción para la adecuación al sistema Transmilenio de la Carrera 68 desde la Carrera 9 hasta la Autopista Sur y obras complementarias en Bogotá D.C – Grupo 9 intersección AK 15 por AC 100”</t>
  </si>
  <si>
    <t>Conceptos sobre la revisón de los estudios de tránsito de infraestructura vial y espacio público</t>
  </si>
  <si>
    <t>En los dos trimestres del año se han atendido 25 estudios de tránsito para revisión de proyectos de infraestructura vial y equipamientos de transporte de movilidad que incluyen: 
- Conexión de la ciclorruta por la Carrera 100 en Bosa 
- Construcción andenes de la Cra 90 entre Calles 147 y 170 localidad de Suba
- Coservación de puentes vehiculares y/o peatonales sobre cuerpos de agua de la localidad de Kennedy
- Construcción de las ampliaciones Grupo 5, del sistema Transmilenio y obras complementarias 
- Construcción de accesos viales sector María Paz Corabastos Av. Agoberto Mejía
- Construcción de aceras y ciclorutas del costado oriental de la Autopista Norte entre la Calle 80 y la Calle 128B 
- Infraestructura peatonal y ciclorutas en el corredor ambiental localizado en el Canal Córdoba entre Calle 129 y Calle 170 
- Extensión de Avenida José Celestino Mutis entre Carrera 122 y la Vía Nacional Funza-Cota de acuerdo con el alcance contractual del proyecto EDMAX.
- Estudios y diseños a nivel de factibilidad para la estructuración técnica, legal, financiera y de equidad de género e inclusión social de un tren de carga y pasajeros entre Bogotá y Zipaquirá
- Construcción del Corredor Verde de la Carrera 7 desde la Calle 127 hasta la Calle 183
- Consultoría de estudios y diseños de cicloinfraestructura en la localidad de Usme en Bogotá D.C.
- Estudios de Tránsito de los proyectos a cargo del IDU en la ciudad de Bogotá 
- Operación Av. Guayacanes - Av Alsacia desde la Av Ciudad de Cali hasta la TV 71B 
- Control de cambios Factibilidad, estudios y diseños del proyecto de inserción urbana del Regiotram de Occidente, plataforma peatonal de la Calle 26 entre la Av. Caracas y la Carrera 10
- Actualización de los estudios y diseños para la construcción del puente vehicular sobre la Quebrada Los Santos de la vereda El Verjón, localidad de Chapinero Acción Popular AP 2015-00761
- Metodología Sistema de Transporte de Pasajeros por Cable Aéreo tipo Monocable Desenganchable desde el Portal Sur hasta Potosí
- Control de cambios Construcción para la adecuación al sistema Transmilenio de la Carrera 68 desde la Carrera 9 hasta la Autopista Sur y obras complementarias en Bogotá D.C – Grupo 9 intersección AK 15 por AC 100</t>
  </si>
  <si>
    <t>No hay retrasos para el periordo reportado.</t>
  </si>
  <si>
    <t xml:space="preserve">Durante el I trimestre de 2024 se desarrollaron las siguientes actividades:
Realización de primera mesa de seguimiento al Plan de Movilidad Accesible (22-mar-2024) -Resolución 246-2015 con la participación de Transmilenio S.A., IDU, DADEP, UMV, FDL,Alta Consejería de la Tics - ADTICs y Secretaria Jurídica Distrital. 
- Consultoría para "Actualizar la caracterización socioeconómica y los patrones de viajes de las personas con discapacidad, actualmente en entrega final.
- Realización de 1 mesa técnica (21-feb-2024) para tratar casos especiales en la implementación de paraderos del servicio zonal del SITP, conforme a la resolución 313780 de 2023.
- Realización de 213 visitas a paraderos priorizados a intervenir (tipo I módulo, II tótem y III bandera), bajo el contrato de concesión DADEP 162-2020. Visitas asociadas a revisar accesibilidad en paraderos.
- Se elaboraron 4 piezas graficas (4 ene-24 Día Braille, 14-ene-24 actualización patrones de viaje PcD, 28-feb-24 Tarjeta TuLlave PcD, Como acceder las personas con discapacidad al trámite de excepción de pico y placa 05-mar-24) </t>
  </si>
  <si>
    <t>Acta mesa Técnica de paraderos
Acta mesa Técnica seguimiento Plan de Movilidad Accesible
Post tiwtter Accesible
Seguimiento implementación de paraderos</t>
  </si>
  <si>
    <t xml:space="preserve">Durante el II trimestre de 2024 se desarrollaron las siguientes actividades:
- Realización de 1 mesa técnica (15 de mayo-2024) para tratar casos especiales en la implementación de paraderos del servicio zonal del SITP, conforme a la resolución 313780 de 2023.
- Realización de 201 visitas a paraderos priorizados a intervenir (tipo I módulo, II tótem y III bandera), bajo el contrato de concesión DADEP 162-2020. Visitas asociadas a revisar accesibilidad en paraderos.
- Se elaboraron 2 piezas 17 may. 2024 Día Mundial de Concientización sobre la Accesibilidad   </t>
  </si>
  <si>
    <t>https://x.com/SectorMovilidad/status/1791533589814804523 y 24 abr. 2024 Día mundial del perro guía https://x.com/SectorMovilidad/status/1783147801611849958</t>
  </si>
  <si>
    <t>La implementación del proyecto tiene como área de intervención el Distrito Capital 
Todos los usuarios del Sistema Integrado de Transporte-SITP, especialmente las Personas con Discapacidad</t>
  </si>
  <si>
    <t>3. Contribuye con una gestión integra y transparente</t>
  </si>
  <si>
    <t>Plan de Ordenamiento Logístico</t>
  </si>
  <si>
    <t>Documentos de planeación</t>
  </si>
  <si>
    <t>Formular e implementar una estrategia integral para mejorar la calidad del transporte público urbano regional</t>
  </si>
  <si>
    <t xml:space="preserve">Durante el II trimestre de 2024 se desarrollaron las siguientes actividades:
Eje 1. Implementación de los trenes de cercanías (Regiotrams) 
1.2 Regiotram de Occidente: 
- Ejecución Convenio IDU-1624-2023 entre IDU y la Empresa Férrea Regional EFR S.A.S. cuyo objeto es “Aunar esfuerzos administrativos, técnicos y financieros para adelantar las obras requeridas para la integración física entre Regiotram de Occidente y el Sistema Integrado de Transporte de Bogotá”, en el cual el IDU aportó $136.500 millones de pesos para la construcción de 3 estaciones elevadas en la NQS, la Av 68 y Av. Boyacá. El convenio inició el 27 de junio de 2023 y tiene una duración de 3 años. 
1.3 Regiotram Norte:
- Finalización de consultoría contratada por Findeter (11 de junio de 2024) en el marco del convenio interadministrativo EFR, Gobernación, Alcaldía (SDM), IDU y Findeter, para la elaboración de estudios y requisitos establecidos en la Resolución de cofinanciación No. 20203040013685 de 2020 (modelo de transporte, autoridad regional de transporte)
- Coordinación de acciones a futuro para completar los requisitos de la nueva Resolución de cofinanciación No. 02024304018695 expedida el 2 de mayo de 2024.
Eje 2. Plan de Ordenamiento Territorial (POT): Se avanza en la articulación de los proyectos de movilidad incorporados en el POT, con la formulación del Plan de Desarrollo Distrital - PDD, específicamente en la definición de metas e indicadores de los objetivos del PDD.
2.1 Plan de Movilidad Segura y Sostenible: 
Se avanza en la consolidación de los instrumentos para el seguimiento a las disposiciones y proyectos definidos en el Decreto 497 de 2023, de la mano de las dependencias de la SDM
Eje 3 Transporte de carga entre la ciudad y la Región Se implementó la microplataforma logística en las instalaciones de la terminal del Sur, este proyecto permite la desconsolidación de carga en vehículos de reparto urbano y operación por fuera de horas pico de la ciudad, permitiendo que los vehículos de carga pesada operen desde la región hacia la ciudad en horario nocturno.
</t>
  </si>
  <si>
    <t>1.2 Regiotram de Occidente: 
0. MINUTA EFR FINAL_IDU-1624-2023
1.3 Regiotram Norte: 
1. Revisión modelo RTN Mintransporte_12abril.pdf
2. Revisión comunicación ART RTN_18abril
3. Entrega modelo de demanda_29abril
4. Revisión modelo RTN Mintransporte_30abril
5. Revisión interventoría modelo de demanda_15mayo
6. Comité Técnico RTN_5abril
7. Comité Técnico RTN_3mayo
8. Comité Técnico RTN_24mayo
9. Revisión nueva resolución proyecto RTN_28mayo</t>
  </si>
  <si>
    <t>Resumen Cuatrienio</t>
  </si>
  <si>
    <t>Presupuesto _Compromisos</t>
  </si>
  <si>
    <t>Presupuesto _Giros</t>
  </si>
  <si>
    <t>Presupuesto_reservas</t>
  </si>
  <si>
    <t>Objetivo específico proyecto de inversión</t>
  </si>
  <si>
    <t>No meta</t>
  </si>
  <si>
    <t>Descripción Meta</t>
  </si>
  <si>
    <t>Tipo de Anualización</t>
  </si>
  <si>
    <t>Vigencia</t>
  </si>
  <si>
    <t>Magnitud programada</t>
  </si>
  <si>
    <t>Magnitud ejecutada</t>
  </si>
  <si>
    <t>% avance magnitud</t>
  </si>
  <si>
    <t>Apropiación_
diponible</t>
  </si>
  <si>
    <t>Total compromisos por meta</t>
  </si>
  <si>
    <t>% presupuesto comprometido</t>
  </si>
  <si>
    <t>Total Giros por Meta</t>
  </si>
  <si>
    <t>%Total presupuesto girado por meta</t>
  </si>
  <si>
    <t>Reserva constituida</t>
  </si>
  <si>
    <t>Giros_reserva
Ene-Mar</t>
  </si>
  <si>
    <t>Giros_reserva
Abr-Jun</t>
  </si>
  <si>
    <t>Giros_reserva
Jul-Sep</t>
  </si>
  <si>
    <t>Giros_reserva
Oct-Dic</t>
  </si>
  <si>
    <t>Anulaciones</t>
  </si>
  <si>
    <t>Total reserva definitiva</t>
  </si>
  <si>
    <t>Total_Giros de la reserva</t>
  </si>
  <si>
    <t>% Giros de la reserva</t>
  </si>
  <si>
    <t>Suma</t>
  </si>
  <si>
    <t>Total meta</t>
  </si>
  <si>
    <t>Realizar la implementación de políticas de gestión de la demanda y otros mecanismos para el desincentivo del vehículo privado</t>
  </si>
  <si>
    <t>Identificar e implementar una estrategia integral para el mejoramiento de la calidad del Transporte Público</t>
  </si>
  <si>
    <t>Fortalecer las instancias de coordinación regional para la planeación, gestión y operación del sistema de movilidad urbano- regional (supraprincipal)</t>
  </si>
  <si>
    <t>Vigencia 2024</t>
  </si>
  <si>
    <t>Magnitud-Vigencia</t>
  </si>
  <si>
    <t>Avance  Cualitativo Metas Plan de Desarrollo</t>
  </si>
  <si>
    <t>Magnitud _anualización metas Plan de Desarrollo</t>
  </si>
  <si>
    <t xml:space="preserve">Código y Meta Proyecto de Inversión_Asociada
</t>
  </si>
  <si>
    <t>Código del Indicador
(Combine acorde al total de metas proyecto asociadas a la meta)</t>
  </si>
  <si>
    <t>Indicador meta PDD
(Combine acorde al total de metas proyecto asociadas a la meta)</t>
  </si>
  <si>
    <t>Ejecutada
Ene - Mar</t>
  </si>
  <si>
    <t>Ejetuada
Abril - Jun</t>
  </si>
  <si>
    <t>Ejecutada
Jul - Sept</t>
  </si>
  <si>
    <t>Ejecutada
Oct - Dic</t>
  </si>
  <si>
    <t>Responsable de reporte Meta PDD</t>
  </si>
  <si>
    <t>a.     Avances estratégicos y/o logros de ciudad: Describa de manera clara y específica el avance del indicador a la fecha, puede citar qué hizo, cómo y en dónde.
Indique el avance de la vigencia y el avance acumulado Plan de Desarrollo.</t>
  </si>
  <si>
    <t>b.    Retrasos y soluciones  Mencione las situaciones misionales que han dificultado el logro de las actividades y su solución.</t>
  </si>
  <si>
    <t>c.    Impactos o beneficios obtenidos con la ejecución de la meta. Teniendo en cuenta los logros, mencionar los beneficios que traen estas acciones a la ciudadanía y cuál es la apuesta de transformación.</t>
  </si>
  <si>
    <t xml:space="preserve">Programación </t>
  </si>
  <si>
    <t xml:space="preserve">Ejecución </t>
  </si>
  <si>
    <t>% Ejecución</t>
  </si>
  <si>
    <t>1. Formular e implementar el 100 % de las acciones de seguimiento de la experiencia de viaje del usuario y prestador del servicio de transporte público individual</t>
  </si>
  <si>
    <t>Definir e implementar un instrumento para la medición y seguimiento de la experiencia del usuario y del prestador del servicio en el transporte público individual</t>
  </si>
  <si>
    <t>Número de Instrumentos implementados para la medición y seguimiento de la experiencia del usuario y del prestador del servicio de taxisción y seguimiento de la experiencia del usuario y del prestador del servicio de taxis</t>
  </si>
  <si>
    <t>SUBDIRECCIÓN DE TRANSPORTE PÚBLICO/DIRECCIÓN DE PLANEACIÓN DE LA MOVILIDAD</t>
  </si>
  <si>
    <r>
      <rPr>
        <sz val="8"/>
        <rFont val="Arial"/>
        <family val="2"/>
      </rPr>
      <t xml:space="preserve">En lo corrido del cuatrienio, se consolida la definición e implementación de un instrumento de medición y seguimiento de la experiencia del usuario y prestador del servicio en Transporte Público Individual (TPI), mediante un modelo de calidad que logra: Conceptualizar la experiencia de viaje para usuarios y prestadores del servicio de taxi, validar los aspectos más relevantes para ambos actores y, con ello se estructuran cuatro componentes de medición para el seguimiento de la experiencia:  
</t>
    </r>
    <r>
      <rPr>
        <b/>
        <sz val="8"/>
        <rFont val="Arial"/>
        <family val="2"/>
      </rPr>
      <t>Componente 1: Encuesta de percepción de conductoras y conductores de taxi:</t>
    </r>
    <r>
      <rPr>
        <sz val="8"/>
        <rFont val="Arial"/>
        <family val="2"/>
      </rPr>
      <t xml:space="preserve">  se diseñó la encuesta de percepción, se aplica a 505 conductores para 2023, se procesan resultados y se consolida informe con análisis y prioridades de intervención. - Socialización con actores de la modalidad y toma de acciones: estrategias de promoción, reconocimiento a conductores y semilleros de género. 
</t>
    </r>
    <r>
      <rPr>
        <b/>
        <sz val="8"/>
        <rFont val="Arial"/>
        <family val="2"/>
      </rPr>
      <t>Componente 2: Calificación del servicio y PQRS</t>
    </r>
    <r>
      <rPr>
        <sz val="8"/>
        <rFont val="Arial"/>
        <family val="2"/>
      </rPr>
      <t xml:space="preserve"> Define estrategias de medición y acompaña el desarrollo de herramientas tecnológicas para calificación y PQRS: Código QR y PWA MI MOVILIDAD. . 
</t>
    </r>
    <r>
      <rPr>
        <b/>
        <sz val="8"/>
        <rFont val="Arial"/>
        <family val="2"/>
      </rPr>
      <t>Componente 3: Encuesta de percepción de usuarios de taxi:</t>
    </r>
    <r>
      <rPr>
        <sz val="8"/>
        <rFont val="Arial"/>
        <family val="2"/>
      </rPr>
      <t xml:space="preserve"> -se diseñó encuesta de percepción, se aplica la encuesta para los años 2020, 202, 2022 y 2023. - Se estableció índice de satisfacción del cliente 2022 - Socialización con actores de la modalidad y toma de acciones. 
</t>
    </r>
    <r>
      <rPr>
        <b/>
        <sz val="8"/>
        <rFont val="Arial"/>
        <family val="2"/>
      </rPr>
      <t xml:space="preserve">Componente 4: índice de gestión de la calidad del servicio </t>
    </r>
    <r>
      <rPr>
        <sz val="8"/>
        <rFont val="Arial"/>
        <family val="2"/>
      </rPr>
      <t>- se diseñó batería de indicadores para la medición de la gestión de la calidad del servicio por parte de las empresas de taxi, se desarrolló plan piloto para validación de indicadores. Con base en la medición integral de la experiencia de viaje, que recoge la mirada del cliente interno (prestadores) y externo (usuarios) e, involucra a los diferentes actores de la cadena de valor, se logra avanzar con su SEGUIMIENTO y MEJORA: -Se formulan e implementan acciones prioritarias de gestión a partir del seguimiento de la experiencia de viaje: Plan de Taxi (Estrategia de trabajo compuesta por las diferentes líneas de acción de la modalidad como política pública de la modalidad). - Se acompaña desarrollo del Tablero del Observatorio de Movilidad, fuente de información para el seguimiento y toma de decisiones. - Se consolida proyecto de Optimización de la Experiencia de Viaje en Taxi en Plan de Movilidad Sostenible y Segura y se articulan 7 proyectos más de la modalidad. - Se gestiona fortalecimiento del Modelo de Calidad desde la perspectiva de género en asocio con el proyecto AVANTIA y se generan insumos que orientan los lineamientos de política de transporte público individual.</t>
    </r>
  </si>
  <si>
    <t>No se han presentado retrasos</t>
  </si>
  <si>
    <t>Mejorar la experiencia de viaje del usuario y del prestador del servicio de transporte público individual a través del reporte de información de taxi, el uso de plataformas por parte de los usuarios y mayor control por parte de la SDM de las tarjetas de control, así como la elaboración de estrategias de mejora que incidan en la experiencia del usuario de taxi y los prestadores del servicio.
Confiabilidad en el servicio y mejor experiencia de viaje en Bogotá y la Región, mediante el desarrollo de estrategias como las zonas amarillas, que organizan la ciudad y dan confianza a los usuarios de taxi.
Reconocimiento del enfoque de género en la modalidad de taxi y su medición, como soporte de la toma de decisiones para su gestión.
En articulación con el proyecto de AVANTIA, se extiende y fortalece el Modelo de Calidad en su enfoque de género, beneficiando en mayor manera la medición y toma de acciones a favor del 60% de las usuarias del Taxi y las 2.481 mujeres conductoras.</t>
  </si>
  <si>
    <t>2 Realizar el 100 % de las acciones para hacer seguimiento al cumplimiento de los lineamientos de política de transporte público individual</t>
  </si>
  <si>
    <t>TOTAL PDD</t>
  </si>
  <si>
    <t>3 Formular e implementar el 100 % las estrategias de la gestión de la demanda de transporte que fomenten el uso eficiente de los vehículos privados</t>
  </si>
  <si>
    <t>La meta PDD código 390 esta a cargo de la Dirección de Gestión de Tránsito y Control de Tránsito y Transporte/Subdirección de Gestión en Vía.
Su reporte se realiza mediante el proyecto 7578  "Fortalecimiento de la gestión y control de la movilidad"</t>
  </si>
  <si>
    <t>Fortalecer la cultura en torno a la gestión de la demanda de transporte mediante el uso racional de los vehículos particulares y el fomento del uso de medios de transporte más sostenibles, se destaca dentro de los beneficios: 
- Pico y Placa Solidario: disuade la adquisición de un segundo vehículo para realizar desplazamientos durante los horarios de restricción, genera de recursos adicionales para el Fondo de Estabilización Tarifario, flexibiliza la adquisición de permisos mediante la integración de diferentes temporalidades (diario, mensual, semestral). Mediante las actividades de compensación social se involucra a los usuarios de los vehículos en programas de donación para el bienestar de la población más vulnerable. 
- Estrategia de estacionamientos (Registro Distrital de Estacionamientos):  Permite centralizar la información de estacionamientos en una plataforma virtual, en la que los propietarios o administradores de estacionamientos pueden agregar, eliminar o modificar la información conforme a su operación actual, igualmente permite a los usuarios de parqueaderos visualizar los estacionamientos habilitados. 
- Valet Parking: El proceso de regulación de la actividad de Valet Parking permite identificar las zonas donde se concentra la operación, identificar las vías en las que es posible realizar la actividad generando el mayor beneficio a los usuarios y el menor impacto sobre el tráfico, permite la definición de lineamientos para la operación, para el beneficio de los usuarios del servicio y garantizar la seguridad e integridad de las personas y vehículos, genera un recaudo que es destinado al mejoramiento del espacio público. 
- Permisos para cobro de máxima tarifa de estacionamientos: Genera nuevos espacios de estacionamientos de bicicletas y servicios adicionales gratuitos, Garantiza el cumplimiento estricto de todos los requerimientos que tiene la normatividad de estacionamientos, Se establece como una medida de gestión de la demanda del vehículo privado, para un uso más racional de estos, al aumentar los costos de estacionamiento, 
- Estacionamiento en vía: Genera espacios de estacionamiento accesibles a los usuarios de vehículo privado. - Garantiza la disponibilidad de estacionamientos - Recupera el espacio público - Realiza control del mal parqueo - Genera información en tiempo real para el usuario - Genera datos para una mejor gestión de la movilidad - Formaliza la labor de personas que se dedican al cuidado de los vehículos en vía pública. 
- Red Muévete Mejor: La Red acompaña a las empresas privadas, entidades y universidades en la construcción e implementación del Plan Integral de Movilidad Sostenible, Plan que le permite a las organizaciones gestionar sus iniciativas de promoción de la movilidad sostenible para facilitar el cambio de hábitos entre sus trabajadoras/es y estudiantes. Igualmente, trabaja de manera coordinada con Gestión de la Demanda para fortalecer la promoción de la movilidad compartida. 
- Movilidad compartida: Entre el 24 de septiembre de 2020 y el 6 de enero de 2023 se registraron 11,396,386 vehículos en el permiso por movilidad compartida. Se realizó el piloto de carro compartido, la participación de 6 organizaciones y 2 plataformas permitió que se hicieron 1.386 viajes y se redujeran emisiones de 2,5 toneladas de CO2. Con el apoyo de la Red Muévete Mejor se desarrolla una estrategia de promoción de la movilidad compartida al interior de organizaciones, incluyendo el carpoooling como alternativa de movilidad sostenible empresarial.</t>
  </si>
  <si>
    <t>4 Realizar el 100 % el apoyo técnico, administrativo, legal y/o financiero a los proyectos de movilidad</t>
  </si>
  <si>
    <t>5. Diseñar, gestionar e implementar el 100 % de una estrategia para aumentar la ocupación promedio del vehículo privado en la ciudad</t>
  </si>
  <si>
    <t>Para incrementar la ocupación promedio del vehículo de servicio particular, en el PDD la SDM diseñó e implemento una estrategia que incluye la ejecución de las siguientes actividades: 
1. Normatividad a. Formulación Res 118139 de 2021 (canales de interacción con plataformas tecnológicas), Resolución 173157 de 2021 (requisitos para la integración de plataformas tecnológicas al SIMUR). b. Entre sep 24 de 2020 y ene 6 de 2023, se realizaron 11.396.386 registros al permiso semanal por movilidad compartida. 2. Análisis de barreras e incentivos para la movilidad compartida a. Consultoría con 5 productos realizada por Sensata con recursos de Iniciativa TUMI, se identificaron barreras y facilitadores para adopción del carro compartido. b. Encuesta a más de 33.500 personas usuarias de PYPS Solidario y movilidad compartida. c. Análisis de resultados de una consultoría realizada por Universidad de California en Berkeley. Evaluación de impacto de diferentes medidas de gestión en Bogotá, entre las cuales se contempla el carpooling. Uso de modelos de Berkeley para incluir efecto de Pico y Placa Solidario en modelo de transporte de la ciudad. 3. Promoción de la movilidad compartida en organizaciones a. Piloto de carro compartido con la participación de organizaciones y plataformas tecnológicas. Más de 1.300 viajes, ahorro de 2,5 toneladas de CO2. b. Promoción de movilidad compartida en empresas de la Red Muévete Mejor.</t>
  </si>
  <si>
    <t>Generación de una cultura de la movilidad compartida en el Distrito, a través de la caracterización de grupos poblacionales que pueden compartir sus viajes y la generación de incentivos que pueden ofrecerse tanto en el sector público como el privado para incidir en la disposición a compartir viajes.</t>
  </si>
  <si>
    <t>6. Implementar el 100 % de las acciones para el mejoramiento de la calidad del transporte público</t>
  </si>
  <si>
    <t>Acciones de seguimiento a la implementación del SITP</t>
  </si>
  <si>
    <t>La meta del PDD código 374 está a cargo de Transmilenio S:A ,  Desde la Secretaria Distrital de Movilidad aporta al cumplimiento de esta  meta a través de  la meta 6 y 8  del proyecto de inversión  del 7588 (promedio)</t>
  </si>
  <si>
    <t xml:space="preserve">
Calidad del Transporte Público: A través de la implementación del SITP; se presta un servicio de transporte en mejores condiciones de seguridad, accesibilidad y eficiencia, con los beneficios de integración tarifaria y operacional que tienen los usuarios, y con ello se puede avanzar en la cobertura y optimización de los servicios ajustándose a las necesidades de las comunidades y sus deseos de viaje., impactando la mejora en su calidad de vida y a la población vulnerable.
Plan de Movilidad accesible: Implementación de acciones que permiten reducir las barreras de acceso el Sistema Integrado de Transporte Público (SITP) que han sido generadas por los altos gastos en transporte en que deben incurrir las poblaciones de menores ingresos, limitando su acceso a los bienes y servicios que ofrece la ciudad, esenciales para su desarrollo humano, a la vez que se mejoran las condiciones bajo las cuales se presta el servicio. La población con discapacidad se beneficia con la implementación de paraderos en la ciudad con criterios de accesibilidad, donde se mejorarán las zonas de espera y de acuerdo al tipo de paradero le les colocara un mobiliario con pantallas interactivas y módulos audibles para facilitar el acceso al transporte público. Con los resultados de la consultoría de accesibilidad se pretenden realizar una actualización de localización y los viajes origen-destino y conocer más afondo las barreras a las que se enfrentan las PcD. Lo anterior a fin de la SDM, TM S.A. IDU, UMV, DADEP entre otras entidades puedan planear y realizar acciones para mejorar las condiciones de acceso y movilidad de las personas en general principalmente de las personas con discapacidad y/o movilidad reducida
</t>
  </si>
  <si>
    <t>8. Implementar el 100 % de las acciones del Plan de Movilidad Accesible</t>
  </si>
  <si>
    <t>7. Acompañar el 100 % de los proyectos de infraestructura vial y equipamientos de transporte del sistema de movilidad</t>
  </si>
  <si>
    <t>La meta del PDD código 375 está a cargo de Transmilenio S:A ,  Desde la Secretaria Distrital de Movilidad aporta al cumplimiento de esta  meta a través de  la meta 7  del proyecto de inversión del 7588</t>
  </si>
  <si>
    <t xml:space="preserve">Con la aprobación de los estudios de tránsito, se permite el desarrollo de la ciudad en cuanto dotacionales de salud, educación, comercio y servicios, garantizando con acciones de mitigación que pueden ser de infraestructura, semaforización y señalización, que la operación de estos atienda de manera adecuada la demanda generada y atraída sin afectar la malla vial de la ciudad; así mismo, se hace importante énfasis en los espacios funcionales para las personas con movilidad reducida y en general para los peatones y la micromovilidad. </t>
  </si>
  <si>
    <t>9. Establecer el 100 % de las estrategias para el fortalecimiento de las instancias de planeación, gestión y operación del sistema de movilidad urbano - regional</t>
  </si>
  <si>
    <t>Fortalecer los procesos de planeación, gestión y operación del sistema de movilidad urbano - rural – regional que permita impulsar la calidad de vida de los ciudadanos y la competitividad, abarcando todos los modos de transporte y los diferentes tipos de logística y de carga para la ciudad. 
- Mitigar las externalidades negativas que genera el transporte de carga en Bogotá-Región.
- Concretar el modelo de ocupación del territorio para la ciudad de acuerdo con el POT y la conformación del sistema de movilidad multimodal y sostenible.
- Incentivar la circulación y cargue y descargue de vehículos de carga por fuera de las horas pico de la ciudad disminuyendo la congestión vial y el impacto ambiental generado por la circulación de vehículos de carga en la ciudad.</t>
  </si>
  <si>
    <t>Resumen programación y ejecución física</t>
  </si>
  <si>
    <t>Magnitud</t>
  </si>
  <si>
    <t>Oct- Dic</t>
  </si>
  <si>
    <t>Total Programado</t>
  </si>
  <si>
    <t>Total Ejecutado</t>
  </si>
  <si>
    <t>Programado</t>
  </si>
  <si>
    <t>Ejecutado</t>
  </si>
  <si>
    <t>Código y nombre de la meta</t>
  </si>
  <si>
    <t>Reservas</t>
  </si>
  <si>
    <t>TOTAL</t>
  </si>
  <si>
    <t>Programación</t>
  </si>
  <si>
    <t>Ejecutado Ene-mar</t>
  </si>
  <si>
    <t>Ejecutado Abr-Jun</t>
  </si>
  <si>
    <t>Ejecutado Jul-Sep</t>
  </si>
  <si>
    <t>Ejecutado Oct- Dic</t>
  </si>
  <si>
    <t>Ejecución Total</t>
  </si>
  <si>
    <t>CÓDIGO Y DESCRIPCIÓN META:</t>
  </si>
  <si>
    <t>No. Localidad</t>
  </si>
  <si>
    <t>Localidad</t>
  </si>
  <si>
    <t>Presupuesto vigencia</t>
  </si>
  <si>
    <t>Magnitud vigencia</t>
  </si>
  <si>
    <t>Presupuesto reserva</t>
  </si>
  <si>
    <t>Magnitud reserva</t>
  </si>
  <si>
    <t>Presupuesto
 Ene-mar</t>
  </si>
  <si>
    <t>Magnitud
 Ene-Mar</t>
  </si>
  <si>
    <t>PresupuEsto reserva 
Ene-mar</t>
  </si>
  <si>
    <t>Magnitud reserva 
Ene-mar</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</si>
  <si>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</si>
  <si>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</si>
  <si>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</si>
  <si>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</si>
  <si>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</si>
  <si>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</si>
  <si>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</si>
  <si>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</si>
  <si>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</si>
  <si>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</si>
  <si>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</si>
  <si>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</si>
  <si>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</si>
  <si>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</si>
  <si>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</si>
  <si>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</si>
  <si>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</si>
  <si>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</si>
  <si>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Ciudad Bolivar</t>
  </si>
  <si>
    <t>Sumapaz</t>
  </si>
  <si>
    <t>Distrital</t>
  </si>
  <si>
    <t>Poner fin a la pobreza en todas sus formas en todo el mundo</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</si>
  <si>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</si>
  <si>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</si>
  <si>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</si>
  <si>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</si>
  <si>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</si>
  <si>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</si>
  <si>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</si>
  <si>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</si>
  <si>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</si>
  <si>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</si>
  <si>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</si>
  <si>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</si>
  <si>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</si>
  <si>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</si>
  <si>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</si>
  <si>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</si>
  <si>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</si>
  <si>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</si>
  <si>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</si>
  <si>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</si>
  <si>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</si>
  <si>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</si>
  <si>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</si>
  <si>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</si>
  <si>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</si>
  <si>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</si>
  <si>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</si>
  <si>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</si>
  <si>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</si>
  <si>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</si>
  <si>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</si>
  <si>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</si>
  <si>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</si>
  <si>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</si>
  <si>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</si>
  <si>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</si>
  <si>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</si>
  <si>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</si>
  <si>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</si>
  <si>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</si>
  <si>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</si>
  <si>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</si>
  <si>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</si>
  <si>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</si>
  <si>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</si>
  <si>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</si>
  <si>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</si>
  <si>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</si>
  <si>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</si>
  <si>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</si>
  <si>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</si>
  <si>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</si>
  <si>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</si>
  <si>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</si>
  <si>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</si>
  <si>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</si>
  <si>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</si>
  <si>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</si>
  <si>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</si>
  <si>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</si>
  <si>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</si>
  <si>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</si>
  <si>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</si>
  <si>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</si>
  <si>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</si>
  <si>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</si>
  <si>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</si>
  <si>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</si>
  <si>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</si>
  <si>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</si>
  <si>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</si>
  <si>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</si>
  <si>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</si>
  <si>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</si>
  <si>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</si>
  <si>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</si>
  <si>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</si>
  <si>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</si>
  <si>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</si>
  <si>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</si>
  <si>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</si>
  <si>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</si>
  <si>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</si>
  <si>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</si>
  <si>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</si>
  <si>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</si>
  <si>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</si>
  <si>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</si>
  <si>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</si>
  <si>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</si>
  <si>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</si>
  <si>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</si>
  <si>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</si>
  <si>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</si>
  <si>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</si>
  <si>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</si>
  <si>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</si>
  <si>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</si>
  <si>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</si>
  <si>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</si>
  <si>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</si>
  <si>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</si>
  <si>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</si>
  <si>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</si>
  <si>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</si>
  <si>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</si>
  <si>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</si>
  <si>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</si>
  <si>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</si>
  <si>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</si>
  <si>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</si>
  <si>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</si>
  <si>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</si>
  <si>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</si>
  <si>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</si>
  <si>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</si>
  <si>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</si>
  <si>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</si>
  <si>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</si>
  <si>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</si>
  <si>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</si>
  <si>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</si>
  <si>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</si>
  <si>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</si>
  <si>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</si>
  <si>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</si>
  <si>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</si>
  <si>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</si>
  <si>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</si>
  <si>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</si>
  <si>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</si>
  <si>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</si>
  <si>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</si>
  <si>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</si>
  <si>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</si>
  <si>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</si>
  <si>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</si>
  <si>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</si>
  <si>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</si>
  <si>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</si>
  <si>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</si>
  <si>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</si>
  <si>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</si>
  <si>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</si>
  <si>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</si>
  <si>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</si>
  <si>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</si>
  <si>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</si>
  <si>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</si>
  <si>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</si>
  <si>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</si>
  <si>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</si>
  <si>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</si>
  <si>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</si>
  <si>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</si>
  <si>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</si>
  <si>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</si>
  <si>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</si>
  <si>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</si>
  <si>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</si>
  <si>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</si>
  <si>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</si>
  <si>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</si>
  <si>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</si>
  <si>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</si>
  <si>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</si>
  <si>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</si>
  <si>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</si>
  <si>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</si>
  <si>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</si>
  <si>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</si>
  <si>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</si>
  <si>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</si>
  <si>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</si>
  <si>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</si>
  <si>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</si>
  <si>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</si>
  <si>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</si>
  <si>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</si>
  <si>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</si>
  <si>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</si>
  <si>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</si>
  <si>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</si>
  <si>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</si>
  <si>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</si>
  <si>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PROPÓSITOS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</si>
  <si>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</si>
  <si>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</si>
  <si>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</si>
  <si>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</si>
  <si>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</si>
  <si>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</si>
  <si>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1_Hacer un nuevo contrato social con igualdad de oportunidades para la inclusión social, productiva</t>
  </si>
  <si>
    <t xml:space="preserve">0-5 años Primera infancia </t>
  </si>
  <si>
    <t>Usaquen</t>
  </si>
  <si>
    <t>DANE-Secretaría Distrital de Planeción SDP : Convenio específico de cooperación técnica No 096-2007</t>
  </si>
  <si>
    <t>Total</t>
  </si>
  <si>
    <t>Hombres</t>
  </si>
  <si>
    <t>Mujeres</t>
  </si>
  <si>
    <t>2_Cambiar nuestros hábitos de vida para reverdecer a Bogotá y adaptarnos y mitigar la crisis climática</t>
  </si>
  <si>
    <t xml:space="preserve">6 - 13 años Infancia </t>
  </si>
  <si>
    <t>3_Inspirar confianza y legitimidad para vivir sin miedo y ser epicentro de cultura ciudadana, paz y reconciliación.</t>
  </si>
  <si>
    <t>14 - 17 años Adolescencia</t>
  </si>
  <si>
    <t>4_Hacer de Bogotá Región un modelo de movilidad multimodal, incluyente y sostenible</t>
  </si>
  <si>
    <t>18 - 26 años Juventud</t>
  </si>
  <si>
    <t>Grupos de edad</t>
  </si>
  <si>
    <t>USAQUÉN</t>
  </si>
  <si>
    <t>5_Construir Bogotá Región con gobierno abierto, transparente y ciudadanía consciente</t>
  </si>
  <si>
    <t>27 - 59 años Adultez</t>
  </si>
  <si>
    <t>CHAPINERO</t>
  </si>
  <si>
    <t>60 años o más. Personas Mayores</t>
  </si>
  <si>
    <t>San Cristobal</t>
  </si>
  <si>
    <t>total</t>
  </si>
  <si>
    <t>SANTA FE</t>
  </si>
  <si>
    <t>COMPONENTE PMM</t>
  </si>
  <si>
    <t>Todos los grupos</t>
  </si>
  <si>
    <t>SAN CRISTÓBAL</t>
  </si>
  <si>
    <t>Logística de Movilidad</t>
  </si>
  <si>
    <t>0-4</t>
  </si>
  <si>
    <t>USME</t>
  </si>
  <si>
    <t>Componente Ambiental</t>
  </si>
  <si>
    <t>5-9</t>
  </si>
  <si>
    <t>TUNJUELITO</t>
  </si>
  <si>
    <t>Plan de Intercambiadores Modales</t>
  </si>
  <si>
    <t>CONDICION POBLACIONAL</t>
  </si>
  <si>
    <t>10-14</t>
  </si>
  <si>
    <t>BOSA</t>
  </si>
  <si>
    <t>Todos los Grupos</t>
  </si>
  <si>
    <t>Fontibon</t>
  </si>
  <si>
    <t>15-19</t>
  </si>
  <si>
    <t>KENNEDY</t>
  </si>
  <si>
    <t>Plan de Seguridad Vial</t>
  </si>
  <si>
    <t>Adultos-as trabajador-a formal</t>
  </si>
  <si>
    <t>Engativa</t>
  </si>
  <si>
    <t>20-24</t>
  </si>
  <si>
    <t>FONTIBÓN</t>
  </si>
  <si>
    <t>Adultos-as trabajador-a informal</t>
  </si>
  <si>
    <t>25-29</t>
  </si>
  <si>
    <t>ENGATIVÁ</t>
  </si>
  <si>
    <t>Transporte No Motorizado</t>
  </si>
  <si>
    <t>Ciudadanos-as habitantes de calle</t>
  </si>
  <si>
    <t>30-34</t>
  </si>
  <si>
    <t>SUBA</t>
  </si>
  <si>
    <t>Comunidad en general</t>
  </si>
  <si>
    <t>35-39</t>
  </si>
  <si>
    <t>B. UNIDOS</t>
  </si>
  <si>
    <t>Familias en emergencia social y catastrófica</t>
  </si>
  <si>
    <t>Los Martires</t>
  </si>
  <si>
    <t>40-44</t>
  </si>
  <si>
    <t>TEUSAQUILLO</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</si>
  <si>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</si>
  <si>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</si>
  <si>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</si>
  <si>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</si>
  <si>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</si>
  <si>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</si>
  <si>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</si>
  <si>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</si>
  <si>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</si>
  <si>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</si>
  <si>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</si>
  <si>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</si>
  <si>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</si>
  <si>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60-64</t>
  </si>
  <si>
    <t>CANDELARIA</t>
  </si>
  <si>
    <t>3. Propender por la sostenibilidad ambiental, económica y social de la movilidad en una visión integral de planeción de ciudad y movilidad</t>
  </si>
  <si>
    <t>Mujeres gestantes y lactantes</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</si>
  <si>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</si>
  <si>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</si>
  <si>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</si>
  <si>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</si>
  <si>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</si>
  <si>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</si>
  <si>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</si>
  <si>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</si>
  <si>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</si>
  <si>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</si>
  <si>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</si>
  <si>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</si>
  <si>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</si>
  <si>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</si>
  <si>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</si>
  <si>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</si>
  <si>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</si>
  <si>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</si>
  <si>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</si>
  <si>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</si>
  <si>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</si>
  <si>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</si>
  <si>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</si>
  <si>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</si>
  <si>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</si>
  <si>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</si>
  <si>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</si>
  <si>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</si>
  <si>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</si>
  <si>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</si>
  <si>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</si>
  <si>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</si>
  <si>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</si>
  <si>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</si>
  <si>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</si>
  <si>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</si>
  <si>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</si>
  <si>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</si>
  <si>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</si>
  <si>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</si>
  <si>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</si>
  <si>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</si>
  <si>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</si>
  <si>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</si>
  <si>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</si>
  <si>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ESTRATÉGICOS PDD</t>
  </si>
  <si>
    <t>Otros Grupos étnicos</t>
  </si>
  <si>
    <t>2_Mejores ingresos de los hogares y combatir la feminización de la pobreza</t>
  </si>
  <si>
    <t>Rom</t>
  </si>
  <si>
    <t>7_Cuidado y mantenimiento del ambiente construido</t>
  </si>
  <si>
    <t>Raizales</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</si>
  <si>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</si>
  <si>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</si>
  <si>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</si>
  <si>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</si>
  <si>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</si>
  <si>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</si>
  <si>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</si>
  <si>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</si>
  <si>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</si>
  <si>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</si>
  <si>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</si>
  <si>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</si>
  <si>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</si>
  <si>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</si>
  <si>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</si>
  <si>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</si>
  <si>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GLOSARIO</t>
  </si>
  <si>
    <t>Presupuesto</t>
  </si>
  <si>
    <t xml:space="preserve">Es un instrumento de gestión del Estado para el logro de resultados a favor de la población, a través de la prestación de servicios y logro de metas de cobertura con equidad, eficacia y eficiencia por las Entidades Públicas. Establece los límites de gastos durante el año fiscal, por cada una de las Entidades del Sector Público y los ingresos que los financian, acorde con la disponibilidad de los Fondos Públicos, a fin de mantener el equilibrio fiscal
</t>
  </si>
  <si>
    <t xml:space="preserve">Proyectos de Inversión </t>
  </si>
  <si>
    <t xml:space="preserve">Se entiende como la unidad operacional de planeación del desarrollo que vincula recursos (humanos, físico, monetarios, entre otros) para resolver problemas o necesidades sentidas de la población. 
Los proyectos de inversión publica contemplan actividades limitadas en el tiempo, que utilizan total o parcialmente recursos públicos, con el fin de crear, ampliar, mejorar o recuperar la capacidad de producción o de provisión de bienes o servicios por parte del estado. 
</t>
  </si>
  <si>
    <t>Apropiación</t>
  </si>
  <si>
    <t xml:space="preserve">Es el monto máximo autorizado para asumir compromisos con un objeto determinado durante la vigencia fiscal. Después del 31 de diciembre de cada año estas autorizaciones expiran y en consecuencia no podrán comprometerse, adicionarse, transferirse ni contracreditarse.
El anexo del decreto de liquidación define el detalle de cada uno de los rubros presupuestales según el objeto de gasto o proyecto. Las apropiaciones pueden tener restricciones para su ejecución, lo cual determina que están condicionadas.
Las entidades deben comprometer los recursos apropiados entre el 1° de enero y el 31 de diciembre de cada año. Los saldos de apropiación no afectados por compromisos caducarán sin excepción 
</t>
  </si>
  <si>
    <t xml:space="preserve">Certificado de Disponibilidad Presupuestal </t>
  </si>
  <si>
    <t xml:space="preserve">Cualquier acto administrativo que afecte las apropiaciones presupuestales debe contar previamente con certificado de disponibilidad presupuestal que garantice la existencia de apropiación suficiente para atender el compromiso que se pretende adquirir. 
Este documento afecta el presupuesto provisionalmente hasta tanto se perfeccione el acto que respalda el compromiso y se efectúe el correspondiente registro presupuestal.
</t>
  </si>
  <si>
    <t>Compromisos</t>
  </si>
  <si>
    <t xml:space="preserve">Son los actos y contratos expedidos o celebrados por los órganos públicos, en desarrollo de la capacidad de contratar y de comprometer el presupuesto, realizados en cumplimiento de las funciones públicas asignadas por la ley. </t>
  </si>
  <si>
    <t xml:space="preserve">Certificado de Registro Presupuestal </t>
  </si>
  <si>
    <t>Se entiende por registro presupuestal del compromiso la imputación presupuestal mediante la cual se perfecciona el compromiso y se afecta en forma definitiva la apropiación, garantizando que ésta solo se utilizará para ese fin. Esta operación indica el valor y el plazo de las prestaciones a las que haya lugar. El acto del registro perfecciona, por tanto, el compromiso</t>
  </si>
  <si>
    <t>Girado - Pagado</t>
  </si>
  <si>
    <t>Es el acto mediante el cual, la entidad pública, una vez verificados los requisitos previstos en el respectivo acto administrativo o en el contrato, teniendo en cuenta el reconocimiento de la obligación y la autorización de pago efectuada por el funcionario competente, liquidadas las deducciones de ley o las contractuales (tales como amortización de anticipos y otras) y verificado el saldo en bancos, desembolsa al beneficiario el monto de la obligación, ya sea mediante cheque bancario o por consignación en la cuenta bancaria del beneficiario, extinguiendo la respectiva obligación</t>
  </si>
  <si>
    <t>Cuentas por pagar</t>
  </si>
  <si>
    <t xml:space="preserve">Son aquellas obligaciones que quedan pendientes de pago para la siguiente vigencia fiscal, y se presentan en los casos en que el bien o servicio se ha recibido a satisfacción a 31 de diciembre.
¿Cuando se debe constituir una cuenta por pagar?
Una cuenta por pagar se debe constituir cuando el bien o servicio se ha recibido a satisfacción antes del 31 de diciembre pero no se le ha pagado al contratista o cuando en desarrollo de un contrato se han pactado anticipos y estos no han sido cancelados 
</t>
  </si>
  <si>
    <t xml:space="preserve">Reservas Presupuestales
</t>
  </si>
  <si>
    <t xml:space="preserve">Son los compromisos legalmente constituidos por los órganos que conforman el Presupuesto General de la Nación, que tienen registro presupuestal, pero cuyo objeto no fue cumplido dentro del año fiscal que termina y, por lo mismo, se pagarán dentro de la vigencia siguiente con cargo al presupuesto de la vigencia anterior; es decir, con cargo al presupuesto que las originó
¿Cuando se debe constituir una reserva presupuestal?
Una reserva presupuestal se genera cuando el compromiso es legalmente constituido pero cuyo objeto no fue cumplido dentro del año fiscal que termina y será pagada con cargo a la reserva que se constituye a más tardar el 20 de enero de la vigencia siguiente
</t>
  </si>
  <si>
    <t>Pasivos Exigibles</t>
  </si>
  <si>
    <t>Son compromisos que se adquirieron con el cumplimiento de las formalidades plenas, que deben asumirse con cargo al presupuesto disponible de la vigencia en que se pagan, por cuanto la reserva presupuestal que los respaldó en su oportunidad feneció por no haberse pagado en el transcurso de la misma vigencia fiscal en que se constituyeron. Frente a la constitución de Pasivos Exigibles, se reitera a las entidades distritales la obligación legal de realizar la gestión requerida para ejecutar el presupuesto asignado dentro de la anualidad.</t>
  </si>
  <si>
    <t>Concepto de gasto</t>
  </si>
  <si>
    <t>Forma de control y uso de los recursos, la clasificación de la inversión por conceptos de gasto debe estar asociada al
gasto recurrente</t>
  </si>
  <si>
    <t xml:space="preserve"> Vigencias Futuras</t>
  </si>
  <si>
    <t xml:space="preserve">Es una herramienta presupuestal para asumir compromisos con cargo a presupuestos futuros, con el objetivo de desarrollar proyectos de inversión o efectuar gastos con un horizonte mayor a un año y cuya ejecución se inicia con el presupuesto de la vigencia en que se aprueben
dichas autorizaciones. Esta autorización de Vigencias Futuras se da por parte del Concejo de Bogotá.
Si las vigencias futuras se solicitan para la ejecución de proyectos de inversión, los mismos deben hacer parte del Plan de Desarrollo vigente. En este orden de ideas, si los cupos anuales autorizados a una entidad, para asumir compromisos de vigencias futuras no fueron utilizados a 31 de diciembre de la vigencia en que fueron aprobadas caducarán sin excepción, debiéndose solicitar en la siguiente vigencia, si es del caso, una nueva autorización al Concejo de Bogotá para el desarrollo de las actividades previstas.
Las vigencias futuras son apropiaciones efectivas que se traducen en una inflexibilidad en el presupuesto, ya que el monto autorizado debe incorporarse en cada uno de los presupuestos de las vigencias fiscales para las cuales se aprobaron </t>
  </si>
  <si>
    <t>Destinación de recursos</t>
  </si>
  <si>
    <t>Busca identificar el uso que se le asigna al recurso, y que constituye una referencia válida para verificar la destinación del mismo, tanto a nivel de ingreso, como de gasto</t>
  </si>
  <si>
    <t>Objetivo General</t>
  </si>
  <si>
    <t>Define de forma concisa la situación deseada asociada al problema identificado</t>
  </si>
  <si>
    <t>Objetivo Especifico</t>
  </si>
  <si>
    <t>Son los resultados intermedios que permiten dar cumplimiento al objetivo general</t>
  </si>
  <si>
    <t>Meta Proyecto</t>
  </si>
  <si>
    <t xml:space="preserve">Consisten en el conjunto de resultados concretos, medibles, realizables y verificables que se esperan obtener en un tiempo señalado. Las metas deben establecerse en términos de resultado o productos, en este sentido, la gestión institucional que se adelante es el medio para llegar a la meta, no es la meta en sí, debido a que no es un bien o servicio.
</t>
  </si>
  <si>
    <t>Meta Resultado</t>
  </si>
  <si>
    <t>son aquellas que buscan mejorar parcial o totalmente el problema crítico identificado en el diagnóstico y están relacionadas con la situación deseada. Estas metas regularmente están definidas en las políticas públicas o programas adoptados por la Administración Distrital</t>
  </si>
  <si>
    <t>Meta Producto</t>
  </si>
  <si>
    <t>Son aquellas representadas en la entrega de bienes y servicios finales o intermedios, que se definen a partir de los objetivos específicos. Por lo general son este tipo de metas las que se definen en la formulación de los proyectos de inversión y están asociadas a las causas del problema. La consecución de metas de producto contribuye a la obtención de una meta de resultado específica</t>
  </si>
  <si>
    <t>N° Meta SEGPLAN</t>
  </si>
  <si>
    <t xml:space="preserve">Corresponde con el número asignado en el Sistema Segplan </t>
  </si>
  <si>
    <t>Son los valores que se espera obtener en un tiempo señalado. Estos productos son bienes y/o servicios, finales o intermedios, para dar cumplimiento a los objetivos del proyecto.</t>
  </si>
  <si>
    <t>Programación Meta</t>
  </si>
  <si>
    <t>Son los valores que se estimana lacanzar al finalizar la vigencia y el cuatrienio. Es cantidad o número de la acción identificada en el proceso</t>
  </si>
  <si>
    <t>Ejecución Meta</t>
  </si>
  <si>
    <t xml:space="preserve">Valores alcanzados respecto de la meta programada </t>
  </si>
  <si>
    <t>Estado de la Meta</t>
  </si>
  <si>
    <t>Se requiere coocer si la meta esta programada a partir de la vigencia actual solo aplican dos (2) tipos de programación: Normal(activa) y Programada en vigencia posterior</t>
  </si>
  <si>
    <t xml:space="preserve"> Tipo de Anualización de las metas</t>
  </si>
  <si>
    <t xml:space="preserve">Metas con Anualización Constante: El valor programado para cada año es el mismo, y debe ser igual a la cantidad programada para la meta del proyecto y los años no se suman para obtener la cantidad total de la meta.
Metas con Anualización Creciente: El valor programado para cada año incluye el del año anterior. De forma progresiva, en cada año se va alcanzando la cantidad programada para la meta del proyecto. El valor programado debe ser igual o mayor al anterior y, el último año debe
ser igual a la magnitud total definida para la meta del proyecto.
Metas con Anualización Decreciente: El valor programado para cada año disminuye. El valor programado para cada año debe ser menor o igual al del año inmediatamente anterior. Así, se trata de reducir en cada año hasta llegar a la cantidad programada para la meta del proyecto (el valor
del último año debe ser igual a la magnitud definida para la meta del proyecto).
Metas con Anualización Suma: La sumatoria de la anualización debe ser igual a la cantidad programada para la meta del proyecto
</t>
  </si>
  <si>
    <t>Proyectos de inversión</t>
  </si>
  <si>
    <t>Definidos los productos de la entidad, se asocian a cada proyecto de inversión y se asignan los recursos hasta por el monto del presupuesto programado para cada uno de ellos, de acuerdo con la metodología que para el efecto haya definido la oficina de planeación de la entidad.
Se precisa que un proyecto de inversión puede apuntar a varios productos de la entidad y que a su vez existen proyectos trasversales que pueden tener participación en todos los productos.
Los montos de rubros correspondientes a las variables de transferencias para inversión, servicio de la deuda y reservas presupuestales son incorporados por la entidad en el sistema PREDIS módulo PMR.</t>
  </si>
  <si>
    <t>Grupos Poblacionales</t>
  </si>
  <si>
    <t xml:space="preserve">
En los proyectos de inversión en cumplimiento de las normas que se mencionan a continuación se debe identificar y diferenciar con la mayor precisión posible, cada grupo poblacional como el de infancia y adolescencia, juventud y la población víctima y en situación de desplazamiento, con el fin de visibilizar la acción de la Administración Distrital en el marco de las políticas públicas.</t>
  </si>
  <si>
    <t>Instrucciones de diligenciamiento
para seguimiento del Plan de Acción Proyecto de Inversión</t>
  </si>
  <si>
    <t>Instrucciones generales previas al diligenciamiento</t>
  </si>
  <si>
    <t>Leer las instrucciones  antes de iniciar el diligenciamiento.</t>
  </si>
  <si>
    <t xml:space="preserve">No modificar el tamaño de la celdas de ninguna hoja, ni la información que se encuentra pre diligenciada. </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</si>
  <si>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</si>
  <si>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</si>
  <si>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</si>
  <si>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</si>
  <si>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El tipo de letra es fuente Arial  Narrow tamaño 11</t>
  </si>
  <si>
    <t>Algunos campos contienen el máximo de caracteres</t>
  </si>
  <si>
    <t xml:space="preserve">Evitar el uso de viñetas, comillas, guiones y asteriscos estas tienden a desconfigurarse, cambiando el sentido del texto.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</si>
  <si>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</si>
  <si>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 xml:space="preserve">En caso que se requiera ajustar información se deberá actualizar el perfil del proyecto y enviar firmado por el gerente.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</si>
  <si>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</si>
  <si>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Nombre de matriz </t>
  </si>
  <si>
    <t>Instrucción</t>
  </si>
  <si>
    <t>CONSIDERACIONES GENERALES</t>
  </si>
  <si>
    <r>
      <rPr>
        <b/>
        <sz val="11"/>
        <color rgb="FF000000"/>
        <rFont val="Arial"/>
        <family val="2"/>
      </rPr>
      <t xml:space="preserve">Periodicidad informe: SEGUN CRONOGRAMA DE LA VIGENCIA </t>
    </r>
    <r>
      <rPr>
        <sz val="11"/>
        <color rgb="FF000000"/>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rgb="FF339966"/>
        <rFont val="Arial"/>
        <family val="2"/>
      </rPr>
      <t xml:space="preserve">
</t>
    </r>
  </si>
  <si>
    <t>SEGUIMIENTO CUATRIENIO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</si>
  <si>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</si>
  <si>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RESUMEN EJECUTIVO</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</si>
  <si>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</si>
  <si>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'1. SEGUIMIENTO EJECUCIÓN PRESU'!Área_de_impresión</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</si>
  <si>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</si>
  <si>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t>TERRITORIALIZACIÓN POBLACIÓN</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</si>
  <si>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</si>
  <si>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t>'2. SEGUIMIENTO METAS PRODUCTO'!_Toc461442754</t>
  </si>
  <si>
    <r>
      <rPr>
        <sz val="11"/>
        <rFont val="Arial"/>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rgb="FF000000"/>
        <rFont val="Arial"/>
        <family val="2"/>
      </rPr>
      <t xml:space="preserve">ciudad, claros y concretos
- </t>
    </r>
    <r>
      <rPr>
        <sz val="11"/>
        <color rgb="FF000000"/>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</si>
  <si>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'4. METAS RESULTADO PDD'!Área_de_impresión</t>
  </si>
  <si>
    <r>
      <rPr>
        <b/>
        <sz val="11"/>
        <color rgb="FF000000"/>
        <rFont val="Arial"/>
        <family val="2"/>
      </rPr>
      <t>Únicamente</t>
    </r>
    <r>
      <rPr>
        <sz val="11"/>
        <color rgb="FF000000"/>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</si>
  <si>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PRODUCTOS MGA</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</si>
  <si>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</si>
  <si>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 xml:space="preserve">Plan de Desarrollo </t>
  </si>
  <si>
    <t>Meses</t>
  </si>
  <si>
    <t>Años</t>
  </si>
  <si>
    <t>Propósitos</t>
  </si>
  <si>
    <t>Programa PDD</t>
  </si>
  <si>
    <t>Nombre Meta PDD</t>
  </si>
  <si>
    <t>No. proyecto de inversión</t>
  </si>
  <si>
    <t>Nombre del Proyecto</t>
  </si>
  <si>
    <t>Proyecto Inv</t>
  </si>
  <si>
    <t>ODS</t>
  </si>
  <si>
    <t>ObjGeneral</t>
  </si>
  <si>
    <t>Tipo_Meta</t>
  </si>
  <si>
    <t>ProcesosInst</t>
  </si>
  <si>
    <t>Subsistema</t>
  </si>
  <si>
    <t>TipoInd</t>
  </si>
  <si>
    <t>Periodicidad</t>
  </si>
  <si>
    <t>Si_No</t>
  </si>
  <si>
    <t>Etnia</t>
  </si>
  <si>
    <t>Sexo</t>
  </si>
  <si>
    <t>Localidades</t>
  </si>
  <si>
    <t>Componente PMM</t>
  </si>
  <si>
    <t>Misión</t>
  </si>
  <si>
    <t>Visión</t>
  </si>
  <si>
    <t>OBJETIVO ESTRATÉGICO</t>
  </si>
  <si>
    <t>OBJETIVO DE CALIDAD, AMBIENTAL Y ANTISOBORNO</t>
  </si>
  <si>
    <t>Insumos</t>
  </si>
  <si>
    <t>METAS PROYECTO DE INVERSIÓN</t>
  </si>
  <si>
    <t>CODIGO BPIN</t>
  </si>
  <si>
    <t>Trazador Presupuestal</t>
  </si>
  <si>
    <t>Políticas Públicas</t>
  </si>
  <si>
    <t>Dimensiones MIPG</t>
  </si>
  <si>
    <t>Politicas MIPG</t>
  </si>
  <si>
    <t>Política de MIPG (Decreto 612)</t>
  </si>
  <si>
    <t>Objetivo PMR</t>
  </si>
  <si>
    <t>Indicador Objetivo</t>
  </si>
  <si>
    <t>Categoria</t>
  </si>
  <si>
    <t>1. Hacer un nuevo contrato social con igualdad de oportunidades para la inclusión social, productiva</t>
  </si>
  <si>
    <t>1.  Subsidios y transferencias para la equidad</t>
  </si>
  <si>
    <t>2.  Mejores ingresos de los hogares y combatir la feminización de la pobreza</t>
  </si>
  <si>
    <t>Fortalecimiento de las herramientas para la prevención de la corrupción en la Secretaría Distrital de Movilidad</t>
  </si>
  <si>
    <t>7563. Fortalecimiento de las herramientas para la prevención de la corrupción en la Secretaría Distrital de Movilidad</t>
  </si>
  <si>
    <t>1. Fin de la Pobreza</t>
  </si>
  <si>
    <t>Promover el reconocimiento y garantia de derechos al interior de las familias de la ciudad de Bogotá</t>
  </si>
  <si>
    <t>Direccionamiento político</t>
  </si>
  <si>
    <t>SubsistemaSIG</t>
  </si>
  <si>
    <t>Eficacia</t>
  </si>
  <si>
    <t>Mensual</t>
  </si>
  <si>
    <t>Indigena</t>
  </si>
  <si>
    <t>Hombre</t>
  </si>
  <si>
    <t>1. Reducir las víctimas fatales en siniestros de tránsito a través de la implementación de acciones integrales con criterios de seguridad vial.</t>
  </si>
  <si>
    <t>Mano de obra calificada</t>
  </si>
  <si>
    <t>2-Diseñar e implementar el 100% de las nuevas fuentes de fondeo para el SITP y el Sector Movilidad.</t>
  </si>
  <si>
    <t xml:space="preserve">TPGE(EOO)-C15.Comunidades Negras, Afrocolombianos </t>
  </si>
  <si>
    <t>23. Reducir el gasto en transporte público de los hogares de mayor vulnerabilidad económica, con enfoque poblacional, diferencial y de género, para que represente el 15% de sus ingresos.</t>
  </si>
  <si>
    <t>Política Pública Bicicleta</t>
  </si>
  <si>
    <t>1. Talento Humano</t>
  </si>
  <si>
    <t>1. Política de Gestión Estratégica del Talento Humano</t>
  </si>
  <si>
    <t>Plan Anticorrupción y de Atención al Ciudadano PAAC V8.0 SDM-2021</t>
  </si>
  <si>
    <t>1. Mejorar el comportamiento ciudadano en temas de movilidad</t>
  </si>
  <si>
    <t>96. -Número de controles preventivos, regulatorios o sancionatorios realizados</t>
  </si>
  <si>
    <t>1. Control al cumplimiento de las normas  de tránsito y transporte</t>
  </si>
  <si>
    <t>25 - Campañas de cultura ciudadana implementadas</t>
  </si>
  <si>
    <t>Viajes de acompañamiento a niños, niñas y adolescentes</t>
  </si>
  <si>
    <t>Viajes de acompañamiento a niñas, niños y adolescentes de los colegios distritales con el proyecto Al Colegio en Bici durante el cuatrienio.</t>
  </si>
  <si>
    <t>Febrero</t>
  </si>
  <si>
    <t>Subsecretaría de Gestión de Movilidad</t>
  </si>
  <si>
    <t>2. Cambiar nuestros hábitos de vida para reverdecer a Bogotá y adaptarnos y mitigar la crisis climática</t>
  </si>
  <si>
    <t>35. Manejo y prevención de contaminación</t>
  </si>
  <si>
    <t>7.  Cuidado y mantenimiento del ambiente construido</t>
  </si>
  <si>
    <t>6. Reducir el gasto en transporte público de los hogares de mayor vulnerabilidad económica, con enfoque poblacional, diferencial y de género, para que represente el 15% de sus ingresos.</t>
  </si>
  <si>
    <t>Fortalecimiento Institucional De La Secretaria Distrital De Movilidad de Bogotá</t>
  </si>
  <si>
    <t>7568. Fortalecimiento Institucional De La Secretaria Distrital De Movilidad de Bogotá</t>
  </si>
  <si>
    <t>2. Hambre cero</t>
  </si>
  <si>
    <t>Fortalecer la capacidad institucional para garantizar una gestión pública eficiente y transparente que responda a las demandas ciudadanas, al cumplimiento de las Políticas Sociales y a los criterios de calidad de los servicios sociales que presta la Entidad</t>
  </si>
  <si>
    <t>Constante</t>
  </si>
  <si>
    <t>Direccionamiento de los servicios sociales</t>
  </si>
  <si>
    <t>Subsistema de Gestión Ambiental</t>
  </si>
  <si>
    <t>Eficiencia</t>
  </si>
  <si>
    <t>Afrodescendiente</t>
  </si>
  <si>
    <t>Mujer</t>
  </si>
  <si>
    <t>2. Contribuye potencianado la productividad, la competitividad y la integración de Bogotá y la región</t>
  </si>
  <si>
    <t>2. Ser referente mundial en la incorporación de enfoques territorial, de género y diferencial</t>
  </si>
  <si>
    <t>2. Formular e implementar estrategias de movilidad que reverdezcan a Bogotá y mejoren la experiencia de viaje de la ciudadanía y visitantes de Bogotá Región, en los aspectos de tiempo, calidad y costo, a través de la tecnología y la innovación.</t>
  </si>
  <si>
    <t>OSGC- Prestar trámites y servicios eficientes, oportunos y de calidad, con una gestión ambiental adecuada, soportados en tecnologías de la información y las comunicaciones.</t>
  </si>
  <si>
    <t>Mano de obra no calificada</t>
  </si>
  <si>
    <t>3-Desarrollar el 100% de las acciones que permitan implementar una política tarifaria más incluyente y sostenible.</t>
  </si>
  <si>
    <t>62. Aumentar en 20% la oferta de transporte público del SITP</t>
  </si>
  <si>
    <t>Politica Pública Ruralidad</t>
  </si>
  <si>
    <t>2. Direccionamiento Estrategico</t>
  </si>
  <si>
    <t>2. Política de Integridad</t>
  </si>
  <si>
    <t>Plan Institucional de Participación-SDM V.2.0 2021</t>
  </si>
  <si>
    <t>2. Mejorar condiciones de seguridad vial</t>
  </si>
  <si>
    <t>106-Porcentaje de Implementación de las campañas de cultura ciudadana</t>
  </si>
  <si>
    <t>2. Seguridad vial</t>
  </si>
  <si>
    <t>19 - Disminuir las fatalidades en accidentes de tránsito</t>
  </si>
  <si>
    <t>Viajes de acompañamiento a niñas, niños y adolescentes de los colegios distritales con el proyecto Ciempiés para el cuatrienio.</t>
  </si>
  <si>
    <t>Marzo</t>
  </si>
  <si>
    <t>Subsecretaría de Servicios a la Ciudadanía</t>
  </si>
  <si>
    <t>3. Igualdad y autonomía para una Bogotá incluyente</t>
  </si>
  <si>
    <t>Actualización, mantenimiento y gestión de tecnologías de la información y las comunicaciones para la secretaría distrital de movilidad de Bogotá</t>
  </si>
  <si>
    <t>7570.  Actualización, mantenimiento y gestión de tecnologías de la información y las comunicaciones para la secretaría distrital de movilidad de Bogotá</t>
  </si>
  <si>
    <t>3. Salud y bienestar</t>
  </si>
  <si>
    <t>Fortalecer la capacidad institucional para brindar respuestas integrales en el territorio</t>
  </si>
  <si>
    <t>Creciente</t>
  </si>
  <si>
    <t>Direccionamiento estratégico</t>
  </si>
  <si>
    <t>Subsistema de Gestión de Seguridad y Salud en el Trabajo</t>
  </si>
  <si>
    <t>Efectividad</t>
  </si>
  <si>
    <t>Semestral</t>
  </si>
  <si>
    <t/>
  </si>
  <si>
    <t>Room</t>
  </si>
  <si>
    <t>Santafé</t>
  </si>
  <si>
    <t>3. Ser referente mundial en la distribución eficiente y equitativa del espacio público</t>
  </si>
  <si>
    <t>OSGGA-Definir un plan de acción que dé cumplimiento a las diferentes políticas, lineamientos y estrategias institucionales en materia ambiental.</t>
  </si>
  <si>
    <t>Materiales</t>
  </si>
  <si>
    <t>1-Desarrollar el 100% de los estudios técnicos, estadísticos, sociales y financieros, que permitan modelar, monitorear y evaluar diferentes alternativas de solución a las necesidades de movilidad.</t>
  </si>
  <si>
    <t>63. A 2024 Reducir en 20% el número de víctimas fatales  por siniestros viales para cada uno de los actores de la vía</t>
  </si>
  <si>
    <t>Politica Pública Espacio Público</t>
  </si>
  <si>
    <t>3. Gestión con Valores para los resultados</t>
  </si>
  <si>
    <t>3. Política de Planeación Institucional</t>
  </si>
  <si>
    <t>PA01-M02-PL01 plan institucional de gestión ambiental PIGA</t>
  </si>
  <si>
    <t>107-Número de medidas integrales de gestión de tránsito, pacificación o tráfico calmado implementadas</t>
  </si>
  <si>
    <t xml:space="preserve">9 - Tiempo promedio de viaje en la ciudad </t>
  </si>
  <si>
    <t>Programas de formación Integración Social-Sena</t>
  </si>
  <si>
    <t>Personas beneficiarias programa Movilidad-SENA</t>
  </si>
  <si>
    <t>Abril</t>
  </si>
  <si>
    <t>Subsecretaría de Gestión Jurídica</t>
  </si>
  <si>
    <t>5. Construir Bogotá Región con gobierno abierto, transparente y ciudadanía consciente</t>
  </si>
  <si>
    <t>51. Gobierno Abierto</t>
  </si>
  <si>
    <t>14. Movilidad segura</t>
  </si>
  <si>
    <t>264.Generar las condiciones para aumentar a 6.500 los vehículos de cero y bajas emisiones en el parque automotor de Bogotá, incluyendo la implementación de 20 puntos públicos de carga rápida</t>
  </si>
  <si>
    <t>Apoyo a las acciones de regulación y control de tránsito y transporte</t>
  </si>
  <si>
    <t>7573.  Apoyo a las acciones de regulación y control de tránsito y transporte</t>
  </si>
  <si>
    <t>4. Educación de calidad</t>
  </si>
  <si>
    <t>Contribuir en la prevención de la maternidad y la paternidad temprana en Bogotá</t>
  </si>
  <si>
    <t>Decreciente</t>
  </si>
  <si>
    <t>Construcción e implementación de políticas sociales</t>
  </si>
  <si>
    <t>Subsistema de Gestión de Seguridad de la Información</t>
  </si>
  <si>
    <t>Raizal</t>
  </si>
  <si>
    <t>4. Desarrollar estrategias de cultura y respeto en la ciudadanía para el sistema de movilidad, protegiendo en especial a los actores vulnerables y promoviendo los modos activos, con enfoque incluyente diferencial, de género y territorial</t>
  </si>
  <si>
    <t>OSGGA- Ejecutar las diferentes actividades de los programas de Gestión Ambiental, definidas en el plan de acción acorde a la normatividad vigente.</t>
  </si>
  <si>
    <t>Servicios domiciliarios</t>
  </si>
  <si>
    <t>1-Realizar seguimiento 100% las acciones de la política pública de la bicicleta</t>
  </si>
  <si>
    <t xml:space="preserve">TPGE(EON)-C15.Comunidades Negras, Afrocolombianos </t>
  </si>
  <si>
    <t xml:space="preserve">64. Implementar 5000 cupos de cicloparqueaderos </t>
  </si>
  <si>
    <t>Politica Pública Salud Ambiental</t>
  </si>
  <si>
    <t>4. Evaluación de Resultados</t>
  </si>
  <si>
    <t>4. Política de Gestión Presupuestal y Eficiencia del Gasto Público</t>
  </si>
  <si>
    <t>PA02-PL01 Plan Institucional de Capacitación – PIC VERSIÓN 2.0 DE 11-08-2021</t>
  </si>
  <si>
    <t>4. Mejorar la calidad de vida de los habitantes en cuanto a movilidad y factores asociados</t>
  </si>
  <si>
    <t>108-Número de señales verticales de pedestal instaladas</t>
  </si>
  <si>
    <t>7. Transparencia y probidad</t>
  </si>
  <si>
    <t>24 - Porcentaje de aumento de viajes realizados en bicicleta</t>
  </si>
  <si>
    <t>Reducir el gasto en transporte público de los hogares de mayor vulnerabilidad económica, con enfoque poblacional, diferencial y de género, para que represente el 15% de sus ingresos</t>
  </si>
  <si>
    <t>Porcentaje de gasto en transporte público de hogares estratos 1 y 2</t>
  </si>
  <si>
    <t>Subsecretaría de Gestión Corporativa</t>
  </si>
  <si>
    <t>56. Gestión Pública Efectiva</t>
  </si>
  <si>
    <t xml:space="preserve">15. Gestión pública efectiva, abierta y transparente </t>
  </si>
  <si>
    <t>265. Integración social para una ciudad de oportunidades</t>
  </si>
  <si>
    <t>Fortalecer la gestión documental de la SDM de Bogotá</t>
  </si>
  <si>
    <t>7574.  Fortalecer la gestión documental de la SDM de Bogotá</t>
  </si>
  <si>
    <t xml:space="preserve">5. Igualdad de género </t>
  </si>
  <si>
    <t>Contribuir al desarrollo integral con enfoque diferencial de niños, niñas y adolescentes de Bogotá que se encuentren en situación de amenaza, inobservancia o vulneración de derechos</t>
  </si>
  <si>
    <t>Análisis y seguimiento de políticas sociales</t>
  </si>
  <si>
    <t>Subsistema Interno de Gestión Documental y Archivo</t>
  </si>
  <si>
    <t>Palenquero</t>
  </si>
  <si>
    <t>5. Ser referente mundial en la transformación digital y virtual de los trámites y servicios</t>
  </si>
  <si>
    <t>5. Prestar trámites y servicios eficientes, oportunos y de calidad, con una gestión ambiental adecuada, soportados en tecnologías de la información y las comunicaciones.</t>
  </si>
  <si>
    <t xml:space="preserve">OSGGA- Realizar seguimientos al cumplimiento de las diferentes actividades del plan de acción a través del equipo técnico de Gestión Ambiental, informes de seguimiento a la Secretaría Distrital de Ambiente, auditorías internas y externas y mecanismo de autocontrol. </t>
  </si>
  <si>
    <t>Terrenos</t>
  </si>
  <si>
    <t>3-Formular e implementar el 100% las acciones de la política pública de movilidad motorizada de cero y baja emisionesRecurso humano</t>
  </si>
  <si>
    <t>65. Disminuir en un 10% el tiempo promedio en minutos, de acceso al Transporte Público.</t>
  </si>
  <si>
    <t>Politica Pública Servicios sexuales pagados</t>
  </si>
  <si>
    <t>5. Información y Comunicación</t>
  </si>
  <si>
    <t>5. Política compras y contratación pública</t>
  </si>
  <si>
    <t>PA02-PL04 Plan Anual de Vacantes SDM 2021 v. 2.0 de 02-09-2021</t>
  </si>
  <si>
    <t>5. Mejorar los servicios de movilidad</t>
  </si>
  <si>
    <t>109-Número de puntos con sistemas de contención vehicular, dispositivos de canalización u otros elementos de control de tránsito mantenidos</t>
  </si>
  <si>
    <t>10. Campañas de cultura ciudadana definidas para el sistema de movilidad</t>
  </si>
  <si>
    <t>22- Niveles de satisfacción de los ciudadanos y partes interesadas alcanzados</t>
  </si>
  <si>
    <t>Indicador buses/sillas del SITP</t>
  </si>
  <si>
    <t>Junio</t>
  </si>
  <si>
    <t>Dirección de inteligencia para la movilidad</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</si>
  <si>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</si>
  <si>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Consolidación del programa niñas y niños primero para mejorar las experiencias de viaje de la población estudiantil en Bogotá</t>
  </si>
  <si>
    <t>7576.  Consolidación del programa niñas y niños primero para mejorar las experiencias de viaje de la población estudiantil en Bogotá</t>
  </si>
  <si>
    <t>6. Agua limpia y saneamiento</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</si>
  <si>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</si>
  <si>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Prestación de los servicios sociales</t>
  </si>
  <si>
    <t>Subsistema de Responsabilidad Social</t>
  </si>
  <si>
    <t>Otro</t>
  </si>
  <si>
    <t>6. Ser referente mundial al contar con un equipo humano comprometido y competente.</t>
  </si>
  <si>
    <t>6. Fortalecer el bienestar de los (las) colaboradores (as), con un equipo humano altamente calificado, comprometido e íntegro, encaminado al logro de los objetivos de la Entidad.</t>
  </si>
  <si>
    <t>OSGAS-Implementar las buenas prácticas antisoborno contenidas en la norma ISO 37001:2016.</t>
  </si>
  <si>
    <t>Edificios</t>
  </si>
  <si>
    <t>2-Gestionar la implementación de un (1) Sistema de Bicicleta Pública (compartida)</t>
  </si>
  <si>
    <t>66. Construir 280 km de cicloinfraestructura de la ciudad</t>
  </si>
  <si>
    <t>Politica Pública Bogotá productiva</t>
  </si>
  <si>
    <t>6. Gestión del Conocimiento</t>
  </si>
  <si>
    <t>6. Política de Fortalecimiento Institucional y Simplificación de Procesos</t>
  </si>
  <si>
    <t>PA02-PL05 plan anual de previsión de recursos humanos SDM 2021 v. 2.0 de 02-09-2021</t>
  </si>
  <si>
    <t>110-Porcentaje del Plan Distrital de Seguridad Vial Implementado</t>
  </si>
  <si>
    <t>11. Política pública de la bicicleta</t>
  </si>
  <si>
    <t>A 2024 Reducir en 20% el número de víctimas fatales por siniestros viales para cada uno de los actores de la vía</t>
  </si>
  <si>
    <t>Número de víctimas fatales por siniestros viales para cada uno de los actores de la vía</t>
  </si>
  <si>
    <t>Julio</t>
  </si>
  <si>
    <t>Dirección de planeación para la movilidad</t>
  </si>
  <si>
    <t>271.Reducir en el 10% como promedio ponderado ciudad, la concentración de material particulado PM10 y PM2.5, mediante la implementación del Plan de Gestión Integral  de Calidad de Aire (Aporte de Movilidad a meta del Sector Ambiente).</t>
  </si>
  <si>
    <t>Fortalecimiento de la gestión y control de la movilidad</t>
  </si>
  <si>
    <t>7578.  Fortalecimiento de la gestión y control de la movilidad</t>
  </si>
  <si>
    <t>7. Energía asequible y no contaminable</t>
  </si>
  <si>
    <t>Disminuir las prácticas adversas y percepciones discriminatorias en torno a la vejez y contribuir a la transformación de imaginarios sobre el envejecimiento y el diálogo intergeneracional como conceptos vitales para la construcción de proyectos de vida</t>
  </si>
  <si>
    <t>Mantenimiento y soporte TIC</t>
  </si>
  <si>
    <t>Subsistema de Control Interno</t>
  </si>
  <si>
    <t>No Aplica</t>
  </si>
  <si>
    <t>7. Garantizar transparencia, oportunidad, inclusión y equidad de género en los procesos de la entidad, que promuevan la legalidad, participación, control social y rendición de cuentas.</t>
  </si>
  <si>
    <r>
      <rPr>
        <sz val="9"/>
        <rFont val="Calibri"/>
        <family val="2"/>
      </rPr>
      <t>OSGAS-Promover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9"/>
        <rFont val="Calibri"/>
        <family val="2"/>
      </rPr>
      <t xml:space="preserve"> 3.</t>
    </r>
    <r>
      <rPr>
        <sz val="9"/>
        <rFont val="Calibri"/>
        <family val="2"/>
      </rPr>
      <t xml:space="preserve"> Fortalecer el reporte de las denuncias presentadas por presuntos actos de soborno, asegurando la protección de la identidad del denunciante en buena fe y bajo una sospecha razonable, y evitar represalias a este. / </t>
    </r>
    <r>
      <rPr>
        <b/>
        <sz val="9"/>
        <rFont val="Calibri"/>
        <family val="2"/>
      </rPr>
      <t>4.</t>
    </r>
    <r>
      <rPr>
        <sz val="9"/>
        <rFont val="Calibri"/>
        <family val="2"/>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</si>
  <si>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Maquinaria y Equipo</t>
  </si>
  <si>
    <t>6-Impulsar el 100% las acciones para adelantar un esquema de transporte alternativo y ambientalmente sostenible mediante el fomento de la micromovilidad</t>
  </si>
  <si>
    <t xml:space="preserve">TPGE(EOJ)-C15.Comunidades Negras, Afrocolombianos </t>
  </si>
  <si>
    <t>67. Mantener el tiempo promedio de viaje en los 14 corredores principales de la ciudad para todos los usuarios de la vía</t>
  </si>
  <si>
    <t>Politica Pública Cero y Bajas Emisiones</t>
  </si>
  <si>
    <t>7. Control Interno</t>
  </si>
  <si>
    <t>7. Política Gobierno Digital</t>
  </si>
  <si>
    <t>PA02-PL03 Plan Estratégico de Talento Humano SDM 2021 v.2.0 de 02-09-2021</t>
  </si>
  <si>
    <t>111-Porcentaje de afectación del tiempo de viaje promedio, para los usuarios de modos motorizados en la infraestructura vial, por efecto de las obras y la implementación de PMT sobre los 14 corredores viales principales-incluidas vías de desvío.</t>
  </si>
  <si>
    <t>Implementar 5000 cupos de cicloparqueaderos</t>
  </si>
  <si>
    <t>Número de cupos de cicloparqueaderos implementados</t>
  </si>
  <si>
    <t>Agosto</t>
  </si>
  <si>
    <t>Dirección de ingienería y tránsito</t>
  </si>
  <si>
    <t>373. 1_Reducir en 20% el número de víctimas fatales por siniestros viales para cada uno de los actores de la vía 
2_ Reducir en 20% el número de jóvenes (entre 14 y 28 años) fallecidos por siniestros viales</t>
  </si>
  <si>
    <t>Implementación del Plan de Distrital de Seguridad Vial en Bogotá</t>
  </si>
  <si>
    <t>7579.  Implementación del Plan de Distrital de Seguridad Vial en Bogotá</t>
  </si>
  <si>
    <t>8. Trabajo decente y crecimiento económico</t>
  </si>
  <si>
    <t>Disminuir la vulnerabilidad por discriminación, violencias y exclusión social por orientación sexual o identidad de género en Bogotá</t>
  </si>
  <si>
    <t>Adquisiciones</t>
  </si>
  <si>
    <t>OSGAS-Fortalecer el reporte de las denuncias presentadas por presuntos actos de soborno, asegurando la protección de la identidad del denunciante en buena fe y bajo una sospecha razonable, y evitar represalias a este.</t>
  </si>
  <si>
    <t>Mantenimiento maquinaria y equipo</t>
  </si>
  <si>
    <t>4-Fortalecer y hacer seguimiento al 100% de las políticas, planes, proyectos en el componente ambiental de movilidad</t>
  </si>
  <si>
    <t>Politica Pública Juventud</t>
  </si>
  <si>
    <t>8. Política de Seguridad Digital</t>
  </si>
  <si>
    <t>Plan de Austeridad e Indicadores 2021 20-01</t>
  </si>
  <si>
    <t>112-Número de tramos de los 14 corredores principales de la ciudad y las vías de su área de influencia con velocidad incrementada.</t>
  </si>
  <si>
    <t>Disminuir en un 10% el tiempo promedio en minutos, de acceso al Transporte Público.</t>
  </si>
  <si>
    <t>Minutos reducidos en el acceso al Transporte Público</t>
  </si>
  <si>
    <t>Septiembre</t>
  </si>
  <si>
    <t>Dirección de Gestión de tránsito y control de transito y transporte</t>
  </si>
  <si>
    <t>374.Aumentar en 20% la oferta de transporte público del SITP.</t>
  </si>
  <si>
    <t>Fortalecer la comunicación y la cultura ciudadana para la movilidad como elemento constructivo y pedagógico del nuevo contrato social</t>
  </si>
  <si>
    <t>7581. Fortalecer la comunicación y la cultura ciudadana para la movilidad como elemento constructivo y pedagógico del nuevo contrato social</t>
  </si>
  <si>
    <t>9. Industria, innovación e infraestructura</t>
  </si>
  <si>
    <t>Proveer espacios de integración social en cumplimiento de los estándares de calidad para garantizar la prestación de los servicios sociales en condiciones adecuadas y seguras</t>
  </si>
  <si>
    <t>Gestión del talento humano</t>
  </si>
  <si>
    <t>OSGAS-Trasladar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</si>
  <si>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Transporte</t>
  </si>
  <si>
    <t>5-Ejecutar el 100% de acciones de fomento para mejorar la experiencia de viaje del peatón</t>
  </si>
  <si>
    <t>Politica Pública Pobreza</t>
  </si>
  <si>
    <t>9. Política de Defensa Jurídica</t>
  </si>
  <si>
    <t>Plan Institucional de Archivos PINAR v.1.0_2021</t>
  </si>
  <si>
    <t>Construir 280 km de cicloinfraestructura de la ciudad</t>
  </si>
  <si>
    <t>kilómetros de ciclorruta construidos</t>
  </si>
  <si>
    <t>Octubre</t>
  </si>
  <si>
    <t>Dirección de atención al ciudadano</t>
  </si>
  <si>
    <t>375.Aumentar en 4 puntos porcentuales la confiabilidad del servicio del SITP en sus componentes troncal y zonal.</t>
  </si>
  <si>
    <t xml:space="preserve">Implementación del sistema de transporte de bajas y cero emisiones para Bogotá D.C. </t>
  </si>
  <si>
    <t>7583.  Implementación del sistema de transporte de bajas y cero emisiones para Bogotá D.C.</t>
  </si>
  <si>
    <t xml:space="preserve">10. Reducción de las desigualdades </t>
  </si>
  <si>
    <t>Promover la inclusión social de las y los ciudadanos habitantes de calle y las poblaciones en riesgo de habitar las calles</t>
  </si>
  <si>
    <t>Gestión de bienes y servicios</t>
  </si>
  <si>
    <t>OSGSST- Identificar continua y sistemáticamente los peligros, evaluar, valorar los riesgos en SST y determinar los controles operacionales para su eliminación o mitigación</t>
  </si>
  <si>
    <t>Servicios de venta y de distribución</t>
  </si>
  <si>
    <t>2. Realizar 6.500 acciones de prevención vial con actores viales, a fin de propender por la reducción de la siniestralidad en la ciudad</t>
  </si>
  <si>
    <t>Politica Pública Discapacidad</t>
  </si>
  <si>
    <t>10. Política de Mejora normativa</t>
  </si>
  <si>
    <t>Plan de Conservación Documental 2021</t>
  </si>
  <si>
    <t>114-Porcentaje de implementación de las acciones de la política pública de la bicicleta</t>
  </si>
  <si>
    <t>Noviembre</t>
  </si>
  <si>
    <t>Dirección de investigaciones administrativas al tránsito y y¡transporte</t>
  </si>
  <si>
    <t>377.Conservar 190 km. de cicloinfraestructura</t>
  </si>
  <si>
    <t>Implementación de la señalización para mejorar las condiciones de seguridad vial, movilidad y accesibilidad</t>
  </si>
  <si>
    <t>7587.  Implementación de la señalización para mejorar las condiciones de seguridad vial, movilidad y accesibilidad</t>
  </si>
  <si>
    <t>Fortalecer los procesos de inclusión de las personas con discapacidad, sus familias y cuidadores en los diferentes entornos, mediante acciones de articulación con actores públicos y privados</t>
  </si>
  <si>
    <t>Gestión jurídica</t>
  </si>
  <si>
    <t xml:space="preserve">OSGSST-Prevenir lesiones y deterioro de la salud relacionados con el trabajo a los (as) colaboradores (as) proporcionando lugares de trabajo seguros y saludables, favoreciendo en todo momento su consulta y participación y la de sus representantes. </t>
  </si>
  <si>
    <t>Servicios de alojamiento comidas y bebidas</t>
  </si>
  <si>
    <t>1. Realizar 65.000 controles preventivos, regulatorios o sancionatorios para la regulación y control del tránsito y el transporte en la ciudad.</t>
  </si>
  <si>
    <t>Politica Pública Cultura Ciudadana y libertad de culto</t>
  </si>
  <si>
    <t>11. Política de Servicio al ciudadano</t>
  </si>
  <si>
    <t>Plan de Preservación Digital a largo plazo 2021</t>
  </si>
  <si>
    <t>103-Estrategia anual sobre Transparencia, Ética y Probidad implementada.</t>
  </si>
  <si>
    <t>Iniciar la construcción de 1 cable aéreo</t>
  </si>
  <si>
    <t>Cables con inicio de construcción</t>
  </si>
  <si>
    <t>Diciembre</t>
  </si>
  <si>
    <t>Dirección de representación judicial</t>
  </si>
  <si>
    <t>379. Consolidar y reforzar el programa de movilidad Niños y Niñas Primero con el fin de aumentar el número de beneficiados y facilitar el acceso a la educación de niñas, niños y adolescentes</t>
  </si>
  <si>
    <t>Fortalecimiento de una movilidad sostenible y accesible para Bogotá y su Región</t>
  </si>
  <si>
    <t>12. Producción y consumo responsables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</si>
  <si>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</si>
  <si>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Mejora continua</t>
  </si>
  <si>
    <t>Barrios unidos</t>
  </si>
  <si>
    <t xml:space="preserve">OSGSST-Cumplir la normatividad nacional vigente en materia de riesgos laborales y de otra índole, teniendo en cuenta los requisitos aplicables a la Secretaría. </t>
  </si>
  <si>
    <t>Servicios financieros y conexos</t>
  </si>
  <si>
    <t xml:space="preserve">1. Realizar 3´000.000 viajes de acompañamiento a niños, niñas y adolescentes de los colegios distritales con el proyecto Al Colegio en Bici durante el cuatrienio.  </t>
  </si>
  <si>
    <t>TPIEG(GIC)-C01.03.Indirecto.Transferencias y provisión de servicios públicos</t>
  </si>
  <si>
    <t>Politica Pública Manejo del Suelo</t>
  </si>
  <si>
    <t>12. Política de Racionalización de trámites</t>
  </si>
  <si>
    <t>Plan Anual de Adquisiciones  2021</t>
  </si>
  <si>
    <t>Gestionar el 100% de la inserción urbana del Regiotram de Occidente, diseñar una estrategia de apoyo a la estructuración del Regiotram del Norte a la estructuración del Regiotram del sur</t>
  </si>
  <si>
    <t>Porcentaje de avance en la gestión para la inserción urbana del Regiotram de Occidente, diseñar una estrategia de apoyo a la estructuración del Regiotram del Norte y estructuración del Regiotram del sur</t>
  </si>
  <si>
    <t>Dirección de normatividad y conceptos</t>
  </si>
  <si>
    <t>381. Construir 280 km. de ciclorrutas</t>
  </si>
  <si>
    <t>Investigación por infracción a las normas de tránsito y transporte público</t>
  </si>
  <si>
    <t>7589. Desarrollo de la gestión jurídica en la Secretaría Distrital de Movilidad en Bogotá</t>
  </si>
  <si>
    <t>13. Acción por el clima</t>
  </si>
  <si>
    <t>Fortalecer la capacidad operativa y técnica en los servicios de soporte de la gestión institucional y en el desarrollo integral del talento humano</t>
  </si>
  <si>
    <t>Gestión del conocimiento</t>
  </si>
  <si>
    <t xml:space="preserve">OSGSST-Definir e implementar planes y estrategias para el mejoramiento continuo de las condiciones de salud y seguridad en el trabajo. </t>
  </si>
  <si>
    <t>Servicios de leasing</t>
  </si>
  <si>
    <t>2. Realizar 440.000 viajes de acompañamiento a niños, niñas y adolescentes de los colegios distritales con el proyecto en el proyecto Ciempiés para el cuatrienio</t>
  </si>
  <si>
    <t>TPIEG(GID)-C01.90.Indirecto.Transformación de imaginarios para la igualdad</t>
  </si>
  <si>
    <t>Politica Pública Etnias</t>
  </si>
  <si>
    <t>13. Política de Participación Ciudadana en la Gestión Pública</t>
  </si>
  <si>
    <t>Plan de Seguridad y Privacidad de la Información 2021 V.1.0</t>
  </si>
  <si>
    <t>Operador público</t>
  </si>
  <si>
    <t>Avance en la estructuración del operador público</t>
  </si>
  <si>
    <t>Dirección de contratación</t>
  </si>
  <si>
    <t>383. Definir e implementar dos estrategias de cultura ciudadana para el sistema de movilidad, con enfoque diferencial, de género y territorial, donde una de ellas incluya la prevención, atención y sanción de la violencia contra la mujer en el transporte.</t>
  </si>
  <si>
    <t>7593. Investigación por infracción a las normas de tránsito y transporte público</t>
  </si>
  <si>
    <t>14. Vida Submarina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</si>
  <si>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</si>
  <si>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Servicios inmobiliarios</t>
  </si>
  <si>
    <t>3. Visitar 380 instituciones educativas en el proyecto de Ruta Pila.</t>
  </si>
  <si>
    <t>TPIEG(GIP)-C04.90.Indirecto.Transformación de imaginarios para la igualdad</t>
  </si>
  <si>
    <t>Politica Pública Turismo</t>
  </si>
  <si>
    <t>14. Política de Seguimiento y Evaluación del Desempeño Institucional</t>
  </si>
  <si>
    <t>Plan Estratégico de Tecnologías de la información y las Comunicaciones (PETI) 2021 v.1.0</t>
  </si>
  <si>
    <t>Cicloparqueaderos</t>
  </si>
  <si>
    <t>Número de cupos de cicloparqueaderos gestionados en infraestructura pública</t>
  </si>
  <si>
    <t>Dirección de gestión de cobro</t>
  </si>
  <si>
    <t>384. Definir e implementar un instrumento para la medición y seguimiento de la experiencia del usuario y del prestador del servicio en el transporte público individual</t>
  </si>
  <si>
    <t>Implementación de estrategias de participación ciudadana para una movilidad segura, incluyente, sostenible y accesible</t>
  </si>
  <si>
    <t>7595. Implementación de estrategias de participación ciudadana para una movilidad segura, incluyente, sostenible y accesible</t>
  </si>
  <si>
    <t>15. Vida de ecosistemas terrestres</t>
  </si>
  <si>
    <t>Servicios prestados a las empresas y servicios de producción</t>
  </si>
  <si>
    <t xml:space="preserve">4. Realizar el control de 24.000 vehículos escolares en el proyecto Ruta Pila para mejorar la experiencia de viaje de niñas, niños y adolescentes.  </t>
  </si>
  <si>
    <t>Politica Pública Infancia y adolescencia</t>
  </si>
  <si>
    <t>15. Política de Transparencia, acceso a la información pública y lucha contra la corrupción</t>
  </si>
  <si>
    <t>PA04-PL01 Plan estratégico de las Tecnologías de la Información y Comunicaciones - PETI 2020-2024. V1.0 del 24-11-2021</t>
  </si>
  <si>
    <t>No. de cupos de cicloparquederos gestionados en infraestructura privada</t>
  </si>
  <si>
    <t>Dirección administrativa y financiera</t>
  </si>
  <si>
    <t>385.Diseñar, gestionar e implementar  una estrategia para aumentar la ocupación promedio del vehículo privado en la ciudad.</t>
  </si>
  <si>
    <t>Desarrollo de lineamientos estratégicos e insumos con enfoques diferenciales para mejorar la movilidad en Bogotá</t>
  </si>
  <si>
    <t>7596. Desarrollo de lineamientos estratégicos e insumos con enfoques diferenciales para mejorar la movilidad en Bogotá</t>
  </si>
  <si>
    <t>16. Paz, justicia e instituciones sólidas</t>
  </si>
  <si>
    <t>Servicios para la comunidad, sociales y personales</t>
  </si>
  <si>
    <t>1. Mantener por encima del 99% la disponibilidad del sistema de semaforización</t>
  </si>
  <si>
    <t>Politica Pública Talento Humano</t>
  </si>
  <si>
    <t>16. Política de Gestión Documental</t>
  </si>
  <si>
    <t>Plan de Datos Abiertos 2021 V.1.0</t>
  </si>
  <si>
    <t>Porcentaje de avance de las acciones  para aumentar el número de cupos de cicloparqueaderos en infraestructura privada</t>
  </si>
  <si>
    <t>Dirección de talento humano</t>
  </si>
  <si>
    <t>387. Formular e implementar una estrategia integral para mejorar la calidad del transporte público urbano regional.</t>
  </si>
  <si>
    <t>Implementación de políticas integrales y transparentes al servicio del ciudadano en la Secretaría Distrital de Movilidad en Bogotá</t>
  </si>
  <si>
    <t>7653.  Implementación de políticas integrales y transparentes al servicio del ciudadano en la Secretaría Distrital de Movilidad en Bogotá</t>
  </si>
  <si>
    <t>17. Alianzas para Lograr los Objetivos</t>
  </si>
  <si>
    <t>Gastos imprevistos</t>
  </si>
  <si>
    <t>2. Implementar regulación semafórica en 95 intersecciones de la ciudad</t>
  </si>
  <si>
    <t>Politica Pública Ciencia, Tecnología e Innovación</t>
  </si>
  <si>
    <t>17. Política de Gestión de la Información Estadística</t>
  </si>
  <si>
    <t>Plan de Mantenimiento de Servicios Tecnológicos 2021 V.1.0</t>
  </si>
  <si>
    <t>Micromovilidad</t>
  </si>
  <si>
    <t>Porcentaje de avance en la implementación de un sistema de bicicletas públicas</t>
  </si>
  <si>
    <t>Oficina asesora de comunicaciones y cultura para la movilidad</t>
  </si>
  <si>
    <t>389. Implementar y operar el Centro de Orientación a Víctimas por Siniestros Viales.</t>
  </si>
  <si>
    <t xml:space="preserve">7907. Consolidación del centro de orientación a
víctimas de siniestros viales de Bogotá
</t>
  </si>
  <si>
    <t>Rafael Uribe</t>
  </si>
  <si>
    <t>Adquisición de activos financieros</t>
  </si>
  <si>
    <t>4. Mantener en máximo 30% la afectación del tiempo de viaje promedio, para los usuarios de modos motorizados en la infraestructura vial, por efecto de las obras y la implementación de PMT sobre los 14 corredores viales principales-incluidas vías de desvío</t>
  </si>
  <si>
    <t>Politica Pública Economía Cultural y Creativa</t>
  </si>
  <si>
    <t>18. Política de Gestión del Conocimiento y la Innovación</t>
  </si>
  <si>
    <t>Plan de Tratamiento de Riesgos de Seguridad y Privacidad de la Información V. 1.0</t>
  </si>
  <si>
    <t>Estacionamiento en vía</t>
  </si>
  <si>
    <t>Puesta en marcha</t>
  </si>
  <si>
    <t>Oficina de tecnologías de la información y las comunicaciones</t>
  </si>
  <si>
    <t>390.Mantener el tiempo promedio de viaje en los 14 corredores principales de la ciudad para todos los usuarios de la vía.</t>
  </si>
  <si>
    <t>Ciudad Bolívar</t>
  </si>
  <si>
    <t>Disminución de pasivos</t>
  </si>
  <si>
    <t>5. Realizar seguimiento al 40% de los PMT autorizados que generen mayor afectación a los usuarios de la infraestructura vial, verificando que para estos se promueva de manera segura la configuración de infraestructura destinada a peatones y ciclistas</t>
  </si>
  <si>
    <t>TPIEG(GIV)-C05.91.Indirecto.Fortalecimiento Institucional</t>
  </si>
  <si>
    <t>Politica Pública Familias</t>
  </si>
  <si>
    <t>19. Política de Control Interno</t>
  </si>
  <si>
    <t>Plan de Adecuación y Sostenibilidad V3.0</t>
  </si>
  <si>
    <t>Avance en la estructuración del proyecto estaciomiento en vía</t>
  </si>
  <si>
    <t>Oficina de seguridad vial</t>
  </si>
  <si>
    <t>413.Diseñar y ejecutar una estrategia para la participación ciudadana incidente, orientada a promover dinámicas de movilidad segura, incluyente, sostenible y accesible</t>
  </si>
  <si>
    <t>Impuestos, pagos de derechos, contribuciones, multas y sanciones</t>
  </si>
  <si>
    <t>6. Incrementar la velocidad en 100 tramos de los 14 corredores principales de la ciudad y las vías de su área de influencia, a través de medidas de gestión en vía en un 15%</t>
  </si>
  <si>
    <t>Politica Pública LGBTI</t>
  </si>
  <si>
    <t>PA02-PL02 Plan Cuatrienal de Gestión Estratégica del Talento Humano V.2.0 de 02-09-2021</t>
  </si>
  <si>
    <t>Espacio público</t>
  </si>
  <si>
    <t>Número de intervenciones en el espacio público</t>
  </si>
  <si>
    <t>Oficina de gestión social</t>
  </si>
  <si>
    <t>482.Aumentar el índice de satisfacción al usuario de las entidades del Sector Movilidad en 5 puntos porcentuales</t>
  </si>
  <si>
    <t>Transferencias corrientes y de capital</t>
  </si>
  <si>
    <t>7. Realizar 100.000 jornadas de gestión en vía</t>
  </si>
  <si>
    <t>TPIEG(GIY)-C90.90.Indirecto.Transformación de imaginarios para la igualdad</t>
  </si>
  <si>
    <t>Politica Pública Servicio al Ciudadano</t>
  </si>
  <si>
    <t>PA02-PL06 Plan de Bienestar Social e Incentivos SDM 2021 V.2.0 de 02-09-2021</t>
  </si>
  <si>
    <t>Oficina aseora de planeación institucional</t>
  </si>
  <si>
    <t>483.Aumentar en 5 puntos el Índice de Desempeño Institucional  para las entidades del Sector Movilidad, en el marco de las políticas de MIPG</t>
  </si>
  <si>
    <t>Total Meta Proyecto de Inversión por año</t>
  </si>
  <si>
    <t>3. Operar 100 % del Sistema Inteligente de Transporte - SIT realizando la renovación de la infraestructura tecnológica necesaria para la operación</t>
  </si>
  <si>
    <t>Politica Pública DDHH</t>
  </si>
  <si>
    <t>PA02-PL07 Plan de Trabajo Anual de la SST SDM 2021 V2.0 de 23-09-2021</t>
  </si>
  <si>
    <t>Oficina de control disciplinario</t>
  </si>
  <si>
    <t>8. Realizar 44 inspecciones de seguridad vial a los puntos más críticos de siniestralidad con el fin de que sean un insumo para la toma de decisiones y/o acciones a realizar</t>
  </si>
  <si>
    <t>Politica Pública Vejez</t>
  </si>
  <si>
    <t>Plan Estratégico de Comunicaciones V1.0 2021</t>
  </si>
  <si>
    <t>Oficina de control interno</t>
  </si>
  <si>
    <t>1-Implementar el 40% del Plan Distrital de Seguridad Vial (adicionales a lo implementado hasta el momento)</t>
  </si>
  <si>
    <t>TPPD(DDA)</t>
  </si>
  <si>
    <t>Politica Pública Adultez</t>
  </si>
  <si>
    <t>Subdirección de transporte público</t>
  </si>
  <si>
    <t>1-Diseñar y evaluar el  100% de una metodología de alto impacto frente a cultura ciudadana para la movilidad</t>
  </si>
  <si>
    <t>TPPD(DDB)</t>
  </si>
  <si>
    <t>Politica Pública Mujer y Equidad de Género</t>
  </si>
  <si>
    <t>Subdirección de transporte privado</t>
  </si>
  <si>
    <t>2-Implementar el 100% de las Estrategias de cultura ciudadana definidas para el sistema de movilidad con enfoque diferencial, de género y territorial.</t>
  </si>
  <si>
    <t>TPPD(DDC)</t>
  </si>
  <si>
    <t>Subdirección de la bicicleta y el peatón</t>
  </si>
  <si>
    <t>3-Implementar y evaluar el 100% de las campañas de cultura para la movilidad diseñadas</t>
  </si>
  <si>
    <t>TPPD(DDD)</t>
  </si>
  <si>
    <t>Subdirección de infraestructura</t>
  </si>
  <si>
    <t>4-Ejecutar y evaluar el 100% de las estrategias de pedagogía y educación vial diseñadas</t>
  </si>
  <si>
    <t>Subdirección de señalización</t>
  </si>
  <si>
    <t>5-Desarrollar el 100% del plan estratégico de comunicaciones y cultura para la movilidad.</t>
  </si>
  <si>
    <t>TPPD(DDE)</t>
  </si>
  <si>
    <t>Subdirección de planes de manejo de tránsito</t>
  </si>
  <si>
    <t>10. Implementar 56 km de ciclorruta en calzada</t>
  </si>
  <si>
    <t>TPPD(DDF)</t>
  </si>
  <si>
    <t>Subdirección de gestión en vía</t>
  </si>
  <si>
    <t>11. Realizar el mantenimiento a 20 Km de ciclo-infraestructura</t>
  </si>
  <si>
    <t>TPPD(DDG)</t>
  </si>
  <si>
    <t>Subdirección de semaforización</t>
  </si>
  <si>
    <t>9. Mantener señalizados de manera integral 150 km de los 14 corredores principales de la ciudad y las vías del área de influencia</t>
  </si>
  <si>
    <t>TPPD(DDH)</t>
  </si>
  <si>
    <t>Subdirección de control de tránsito y transporte</t>
  </si>
  <si>
    <t>8. Demarcar 2.200 km-carril en vía</t>
  </si>
  <si>
    <t>TPPD(DDI)</t>
  </si>
  <si>
    <t>Subdirección de contravenciones</t>
  </si>
  <si>
    <t>4. Implementar 26.000 señales verticales de pedestal</t>
  </si>
  <si>
    <t>TPPD(DDJ)</t>
  </si>
  <si>
    <t>Subdirección de control e investigaciones al transporte público</t>
  </si>
  <si>
    <t>2. Realizar el mantenimiento a 400.000 señales verticales de pedestal</t>
  </si>
  <si>
    <t>TPPD(DDK)</t>
  </si>
  <si>
    <t>Subdirección de financiera</t>
  </si>
  <si>
    <t>Si</t>
  </si>
  <si>
    <t>1. Implementar 5.150 medidas integrales de gestión de tránsito, pacificación o tráfico calmado</t>
  </si>
  <si>
    <t>TPPD(DDL)</t>
  </si>
  <si>
    <t>Subdirección de administrativa</t>
  </si>
  <si>
    <t>No</t>
  </si>
  <si>
    <t>7. Intervenir 12.000 pasos peatonales</t>
  </si>
  <si>
    <t>TPPD(DDM)</t>
  </si>
  <si>
    <t>3. Intervenir 400 puntos con sistemas de contención vehicular, dispositivos de canalización u otros elementos de control de tránsito</t>
  </si>
  <si>
    <t>5. Intervenir 800 instituciones educativas con señalización de zona escolar en las vías aledañas</t>
  </si>
  <si>
    <t>TPPD(DDN)</t>
  </si>
  <si>
    <t>6. Desarrollar 14 proyectos de urbanismo táctico, con el fin de recuperar y reconvertir el espacio público para priorizar la movilidad y seguridad vial peatonal</t>
  </si>
  <si>
    <t>TPPD(DIA)</t>
  </si>
  <si>
    <t>6-Implementar el 100% las acciones para el mejoramiento de la calidad del transporte público</t>
  </si>
  <si>
    <t>TPPD(DIB)</t>
  </si>
  <si>
    <t>8-Implementar el 100% las acciones del Plan de Movilidad Accesible</t>
  </si>
  <si>
    <t>7-Acompañar 100% los proyectos de infraestructura vial y equipamientos de transporte del sistema de movilidad</t>
  </si>
  <si>
    <t>TPPD(DIC)</t>
  </si>
  <si>
    <t>1-Formular e implementar el 100% las acciones de seguimiento de la experiencia de viaje del usuario y prestador del servicio de transporte público individual</t>
  </si>
  <si>
    <t>TPPD(DID)</t>
  </si>
  <si>
    <t>2-Realizar el 100% de las acciones para hacer seguimiento al cumplimiento de los lineamientos de política de transporte público individual</t>
  </si>
  <si>
    <t>TPPD(DIE)</t>
  </si>
  <si>
    <t>5-Diseñar, gestionar e implementar el 100% una estrategia para aumentar la ocupación promedio del vehículo privado en la ciudad</t>
  </si>
  <si>
    <t>TPPD(DIF)</t>
  </si>
  <si>
    <t>9-Establecer el 100% de las estrategias para el fortalecimiento de las instancias de planeación de la gestión y operación del sistema de movilidad urbano-regional</t>
  </si>
  <si>
    <t>TPPD(DIG)</t>
  </si>
  <si>
    <t>3-Formular e implementar el 100% las estrategias de la gestión de la demanda de transporte que fomenten el uso eficiente de los vehículos privados</t>
  </si>
  <si>
    <t>TPPD(DIH)</t>
  </si>
  <si>
    <t>4-Realizar el 100% el apoyo técnico, administrativo, legal y/o financiero a los proyectos de movilidad</t>
  </si>
  <si>
    <t>TPPD(DII)</t>
  </si>
  <si>
    <t>1. Implemetar 1 estrategia de información constante con la ciudadanía</t>
  </si>
  <si>
    <t>TPPD(DIJ)</t>
  </si>
  <si>
    <t>2. Implemetar 1 estrategia de formación ciudadana</t>
  </si>
  <si>
    <t>TPPD(DIK)</t>
  </si>
  <si>
    <t>3. Implemetar 1  estrategia para el fortalecimiento de procesos de consulta y co-gestión participativa</t>
  </si>
  <si>
    <t>TPPD(DIL)</t>
  </si>
  <si>
    <t>1-Certificar el Sistema De Gestión Antisoborno</t>
  </si>
  <si>
    <t>TPPD(DIM)</t>
  </si>
  <si>
    <t>3-Ejecutar una estrategia anual de integridad</t>
  </si>
  <si>
    <t>TPPD(DIN)</t>
  </si>
  <si>
    <t>2-Implementar el 100% de la estrategia anual para la sistenibilidad del subsistema de control interno</t>
  </si>
  <si>
    <t>2-Implementar el 100% de la estrategia anual para la sostenibilidad de la Gestión Ambiental</t>
  </si>
  <si>
    <t>4-Implementar el 100% de la estrategia anual para la sostenibilidad del sistema de Gestión de Calidad</t>
  </si>
  <si>
    <t>5-Mantener en un 100% la prestación de los servicios administrativos para garantizar el adecuado funcionamiento de la entidad.</t>
  </si>
  <si>
    <t>6-Mejorar el 60% de la infraestructura física de las sedes de la SDM.</t>
  </si>
  <si>
    <t>7-Obtener el 80% de satisfacción de los funcionarios en las actividades desarrolladas en el Plan de bienestar social y mejoramiento del Clima institucional</t>
  </si>
  <si>
    <t>3-Realizar  el 100% de las actividades  del Sistema de Seguridad y Salud en el Trabajo que le permitan a la Entidad obtener la certificación ISO 45001</t>
  </si>
  <si>
    <t>1-Soportar el 100% de los procesos estratégicos, de apoyo y de evaluación de la SDM.</t>
  </si>
  <si>
    <t>3-Asegurar el 100% de funcionamiento del Sistema Integrado de Información sobre Movilidad Urbano Regional la disposición de la información de manera accesible, confiable y oportuna.</t>
  </si>
  <si>
    <t>2-Contar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</si>
  <si>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7-Desarrollar y fortalecer 100% de iniciativas que impulsen la cultura digital, el fortalecimiento organizacional, el teletrabajo y proyectos de innovación con uso de TIC, que  solucionen retos y problemáticas en la Secretaría Distrital de Movilidad.</t>
  </si>
  <si>
    <t>5-Desarrollar y fortalecer el 100% de los sistemas de información misionales y estratégicos a cargo de la OTIC para que sean utilizados como habilitadores en el desarrollo de las estrategias institucionales y sectoriales.</t>
  </si>
  <si>
    <t>6-Desarrollar y fortalecer el 100% de los sistemas de información misionales y estratégicos a cargo de la OTIC para que sean utilizados como habilitadores en el desarrollo de las estrategias institucionales y sectoriales.</t>
  </si>
  <si>
    <t>1-Fortalecer y actualizar el 80% de la plataforma tecnológica de la SDM para asegurar la operación y la continuidad de los servicios institucionales</t>
  </si>
  <si>
    <t>8-Implementar el 100% de la estrategia anual para la sostenibilidad del Subsistema de Gestión Seguridad de la Información en la Entidad.</t>
  </si>
  <si>
    <t>4-Mantener el 97 % de disponibilidad de los Servicios tecnológicos de la SDM</t>
  </si>
  <si>
    <t>5- Organizar y digitalizar el 100% de los archivos documentales de la SDM de acuerdo a las TRD y TVD.</t>
  </si>
  <si>
    <t>1- Actualizar e implementar 8  instrumentos archivísticos existentes en la SDM.</t>
  </si>
  <si>
    <t>2- Implementar el 100% del sistema de información de gestión documental.</t>
  </si>
  <si>
    <t>3-  Atender el 100% De los requerimientos de soporte técnico de los usuarios del software de gestión documental de la Secretaría Distrital de Movilidad.</t>
  </si>
  <si>
    <t>4- Tercerizar la custodia del archivo documental correspondiente al fondo acumulado de la SDM</t>
  </si>
  <si>
    <t>1. Atender oportunamente el 100% de las solicitudes radicadas en la Subsecretaria de Gestion Juridica.</t>
  </si>
  <si>
    <t>2. Gestionar oportunamente y dentro de los términos establecidos por ley el 100% de las actuaciones relacionadas con la representación judicial de la entidad debidamente notificadas</t>
  </si>
  <si>
    <t>3. Gestionar oportunamente el 100% de las solicitudes de  consultas, conceptos y actos administrativos que sean puestos a consideración de la Dirección.</t>
  </si>
  <si>
    <t>4. Gestionar el 100% de las solicitudes de contratación radicadas  en la Dirección de Contratación.</t>
  </si>
  <si>
    <t>5. Realizar  el 100% de la gestión de cobro de las obligaciones que sean cobrables, en los términos previstos por el manual de cartera</t>
  </si>
  <si>
    <t>1. Fallar el 70 % de las investigaciones administrativas y de los procesos contravencionales con vencimiento en la vigencia</t>
  </si>
  <si>
    <t>1. Realizar el 100% de las actividades necesarias para mejorar la prestación de los servicios prestados por la Entidad a la ciudadanía  y partes interesadas.</t>
  </si>
  <si>
    <t>2. Racionalizar ocho(08) trámites/servicios de la oferta de la Secretaría Distrital de Movilidad.</t>
  </si>
  <si>
    <r>
      <t>Durante el cuatrienio se da cumplimento al indicador 627 con las siguientes actividades:</t>
    </r>
    <r>
      <rPr>
        <b/>
        <sz val="9"/>
        <rFont val="Calibri"/>
        <family val="2"/>
      </rPr>
      <t xml:space="preserve">
SITP  Provisional</t>
    </r>
    <r>
      <rPr>
        <sz val="9"/>
        <rFont val="Calibri"/>
        <family val="2"/>
      </rPr>
      <t xml:space="preserve"> Cumplimiento al cronograma de desmonte del SITP Provisional, el cual finalizo el 31 diciembre de 21 para el permiso temporal y transitorio de acuerdo con la Res. 381/19. Se desmontaron 135 servicios que operaban bajo el esquema de provisionalidad, sumando más de 450.000 pasajeros a la demanda del SITP
En la vigencia de los Detos. Distritales 580 de 2014, 251 de 17, 068 de 19, y 557 de 21 se han chatarrizado alrededor de 5.600 vehículos, que no cumplían con las condiciones requeridas para prestar el servicio de transporte
</t>
    </r>
    <r>
      <rPr>
        <b/>
        <sz val="9"/>
        <rFont val="Calibri"/>
        <family val="2"/>
      </rPr>
      <t xml:space="preserve">Ruralidad: </t>
    </r>
    <r>
      <rPr>
        <sz val="9"/>
        <rFont val="Calibri"/>
        <family val="2"/>
      </rPr>
      <t xml:space="preserve">estudios DPM-ET-10-21 Diagnostico de Tte público en zonas rurales, ampliación de la oferta en la localidad de Sumapaz
STPUB-ET-10-22 Estructuración técnica para la implementación de transporte público de pasajeros en zonas rurales de Bogotá. Generando propuestas de esquemas operacionales para estructurar el proyecto de implementación de transporte público de pasajeros en zonas rurales de Bogotá, bajo el marco de la Política Pública de Ruralidad y el Programa de Desarrollo con Enfoque Territorial en Zona Rural  Sumapaz
</t>
    </r>
    <r>
      <rPr>
        <b/>
        <sz val="9"/>
        <rFont val="Calibri"/>
        <family val="2"/>
      </rPr>
      <t>Carriles preferenciales</t>
    </r>
    <r>
      <rPr>
        <sz val="9"/>
        <rFont val="Calibri"/>
        <family val="2"/>
      </rPr>
      <t xml:space="preserve"> Se implementaron 15,8 km-carril en los corredores de la Av. Boyacá entre avenida 1° de Mayo y  Av Villavicencio y en la calle 19 entre la Av. Caracas y la Av. NQS. Se estableció una estrategia de priorización de corredores, manejo de la medida a futuro y condiciones de operación, con  estudios técnicos
</t>
    </r>
    <r>
      <rPr>
        <b/>
        <sz val="9"/>
        <rFont val="Calibri"/>
        <family val="2"/>
      </rPr>
      <t>TTe Especial Pasajeros</t>
    </r>
    <r>
      <rPr>
        <sz val="9"/>
        <rFont val="Calibri"/>
        <family val="2"/>
      </rPr>
      <t xml:space="preserve"> Evaluación de la posibilidad de establecer una nueva excepción a la restricción de circulación interpuesta por el Dec. 248 /2016
</t>
    </r>
    <r>
      <rPr>
        <b/>
        <sz val="9"/>
        <rFont val="Calibri"/>
        <family val="2"/>
      </rPr>
      <t>Plan Movilidad Accesible</t>
    </r>
    <r>
      <rPr>
        <sz val="9"/>
        <rFont val="Calibri"/>
        <family val="2"/>
      </rPr>
      <t xml:space="preserve"> Realización de 18 mesas de seguimiento a la tutela -Res 246/15 con la participación de Transmilenio S.A., IDU, DADEP, UMV, FDL,Alta Consejería de la Tics - ADTICs y Secretaria Jurídica Distrital. - Consultoría para "Actualizar la caracterización socioeconómica y los patrones de viajes de las personas con discapacidad. Realización de mesas interinstitucionales con el IDU, DADEP, Transmilenio S.A, UMV a fin de acordar acciones para mejorar la accesibilidad en el espacio público asociado a paraderos. Mesas al interior de la SDM a fin de coordinar acciones en la implementación de señalización en paraderos del SITP en especial los que presentan conflicto con ciclorutas y/o bicicarriles - Realización de 22 mesas técnicas para tratar casos especiales en la implementación de paraderos del servicio zonal del SITP, conforme a la resolución 269/20 modificada por la resol 313780/23. Realización de 1186 visitas a paraderos priorizados a intervenir (tipo I módulo, II tótem y III bandera) después del segundo semestre de 2023, bajo el contrato de concesión DADEP 162-2020. Visitas asociadas a revisar accesibilidad en paraderos: AEROPUERTO EL DORADO, TERMINAL DE TRANSPORTES, AV CALI - CL 6C, KR 99 - CL 147, PARADEROS TOTEMS - Realización de material audiovisual y piezas informativas sobre paraderos accesibles y flota vehicular nueva incorporada, asi como excepción de pico y placa PcD, Braille</t>
    </r>
  </si>
  <si>
    <r>
      <t xml:space="preserve">Durante el cuatrienio se da cumplimento al indicador 628 con las siguientes acciones de seguimiento a los proyectos de infraestructura vial, emitiendo conceptos oportunos sobre los documentos de metodología para estudios de tránsito revisados y aprobados.
</t>
    </r>
    <r>
      <rPr>
        <b/>
        <sz val="8"/>
        <rFont val="Arial"/>
        <family val="2"/>
      </rPr>
      <t xml:space="preserve">Metodologías </t>
    </r>
    <r>
      <rPr>
        <sz val="8"/>
        <rFont val="Arial"/>
        <family val="2"/>
      </rPr>
      <t xml:space="preserve"> i) Construcción de la Av. Rincón desde Av. Boyacá hasta Cra 91, ii) Metodología del estudio de tránsito para el Corredor Verde Cra 7, iii) Factibilidad del proyecto -Andenes y ciclorruta Calle 90 Unicentro de Occidente- y Metodología para el estudio de transporte del Complejo de Intercambio Modal del Norte, iv) Metodología Estudio de Tránsito: CAMM, v) Contrato IDU-1601 de 2020, estudios y diseños de la calzada norte de la AC 153 entre la Autopista Norte y la AK 72, vi) Metodología Contrato IDU1814-21, vii) Metodología ET en fase de factibilidad L2MB, viii) Metodología ET en fase de factibilidad extensión PLMB. 
</t>
    </r>
    <r>
      <rPr>
        <b/>
        <sz val="8"/>
        <rFont val="Arial"/>
        <family val="2"/>
      </rPr>
      <t>Estudios de Tránsito</t>
    </r>
    <r>
      <rPr>
        <sz val="8"/>
        <rFont val="Arial"/>
        <family val="2"/>
      </rPr>
      <t xml:space="preserve"> Estudio, diseño y construcción de mejoras geométricas y nueva salida del Portal Troncal 80, Malla vial y andenes Cra 4Este entre Calles 46D Sur y 45 Sur La Victoria, Estudios, diseños y construcción del Canal Córdoba entre Calles 129 y 170, Estudios y diseños Av. Constitución, Estudios, diseño y construcción Paseos Comerciales Fase II Puente Aranda, Factibilidad, estudios y diseños para la construcción del puente San Agustín y el puente Los Andes, Estudio y Diseños Av. Las Villas, Universidad Santo Tomás Sede Central, Estudio y Diseños CAMM, Elaboración de la factibilidad, estudios y diseños del proyecto de inserción urbana del Regiotram de Occidente, plataforma peatonal de la AC 26 entre Av.Caracas y AK10, Ampliación puentes peatonales estaciones Calle 142, Calle 146, Toberín y Mazurén, Estudios y Diseños Regiotram de Occidente, Estudio y Diseños Intercambiador vial AvCalle 72 - obras tempranas PLMB, Estudio y Diseños Cable San Cristóbal, Controles de Cambio Av.Guayacanes (fase de construcción), Controles de Cambio Troncal Av. Ciudad de Cali (fase de construcción), Controles de Cambio Aceras y Ciclorrutas (fase de construcción)
</t>
    </r>
    <r>
      <rPr>
        <b/>
        <sz val="8"/>
        <rFont val="Arial"/>
        <family val="2"/>
      </rPr>
      <t>Estudios de Tránsito de instrumentos de planeación</t>
    </r>
    <r>
      <rPr>
        <sz val="8"/>
        <rFont val="Arial"/>
        <family val="2"/>
      </rPr>
      <t xml:space="preserve"> PRM El triunfo, Compensar Alquería, Bavaria Fábrica, El Pedregal, Corferías EAAB, Lagos de Torca, Textilia, Bronx Distrito Creativo 1 y 2, CIM Norte, Centro San Bernardo, Fortaleza MDN, Complejo el Campín, PP Calle 72, Metro Calle 26, PP La Felicidad, La Picota, Parque Hacienda Los Molinos, Clínica de Occidente, CITC, PP 3 Quebradas
</t>
    </r>
    <r>
      <rPr>
        <b/>
        <sz val="8"/>
        <rFont val="Arial"/>
        <family val="2"/>
      </rPr>
      <t>Estudio de demanda y atención de usuarios</t>
    </r>
    <r>
      <rPr>
        <sz val="8"/>
        <rFont val="Arial"/>
        <family val="2"/>
      </rPr>
      <t xml:space="preserve"> Centro de diagnóstico Automotor, Colegio Santa Luisa, EDS Terpel San Patricio, centro de traslado y protección, club La Colina, Clínica de la Mujer, Innnova Schools Niza,IED Policarpa Salavarrieta, Planta concreto Cemex
</t>
    </r>
    <r>
      <rPr>
        <b/>
        <sz val="8"/>
        <rFont val="Arial"/>
        <family val="2"/>
      </rPr>
      <t>Patios zonales SITP:</t>
    </r>
    <r>
      <rPr>
        <sz val="8"/>
        <rFont val="Arial"/>
        <family val="2"/>
      </rPr>
      <t xml:space="preserve"> Aeropuerto, Usme Centro, Alameda El Jardín, María Juana, Perdomo, El Gaco, El Uval, La Conejera, Suba Gaitana, La Turquesa, Alimentadores Bosa, Corpas, Usme Centro II, PIR Bilbao
</t>
    </r>
    <r>
      <rPr>
        <b/>
        <sz val="8"/>
        <rFont val="Arial"/>
        <family val="2"/>
      </rPr>
      <t>Otros</t>
    </r>
    <r>
      <rPr>
        <sz val="8"/>
        <rFont val="Arial"/>
        <family val="2"/>
      </rPr>
      <t xml:space="preserve"> Centro Especial de Reclusión Puente Aranda</t>
    </r>
  </si>
  <si>
    <r>
      <t xml:space="preserve">Durante la vigencia 2024,  se desarrollaron las siguientes actividades:
1. Respecto a la medición de la experiencia de viaje del usuario.
- Se realizo el formulario para medición de Encuesta de Percepción de Usuarios 2023.
- Segmentación del formulario y priorización de los segmentos para la toma en campo, por parte del equipo de monitoreo Dirección de Inteligencia para la Movilidad.
- Se realizo el acompañamiento y seguimiento a los procesos de toma de información por parte de DIM para la aplicación de Encuesta de Percepción de Usuarios 2023.
- Se realizo la medición Encuesta de Percepción de Usuarios 2023.
- Se socializaron los resultados de la Encuesta de Percepción de Personas Prestadoras del Servicio de Taxi en Bogotá 2023.
- Se realizo la medición de la calificación del servicio y reporte de PQRS, mediante la consolidación y el lanzamiento de la APP MI MOVILIDAD y de manera articulada con la línea de Plataformas y Herramientas tecnológicas.
- Medición de la calificación del servicio y reporte de PQRS, mediante la consolidación y el lanzamiento del código QR y de manera articulada con la línea de Plataformas y Herramientas tecnológicas.
</t>
    </r>
    <r>
      <rPr>
        <b/>
        <sz val="10"/>
        <rFont val="Calibri"/>
        <family val="2"/>
      </rPr>
      <t xml:space="preserve">
2. Respecto a la mejora en la Experiencia de Viaje:
</t>
    </r>
    <r>
      <rPr>
        <sz val="10"/>
        <rFont val="Calibri"/>
        <family val="2"/>
      </rPr>
      <t>- Se gestionó fortalecimiento del Modelo de Calidad desde la perspectiva de género en asocio con el proyecto AVANTIA.
- Consolidación de documentos contractuales para la materialización del proyecto de medición y seguimiento de la experiencia del viaje en del usuario, en asocio con el proyecto AVANTIA (Avanzando hacia un transporte para la igualdad y el ambiente), para la revisión y validación de la Dirección de Inteligencia para la movilidad. (En construcción)
- Se gestiono apoyo por parte de la Oficina de Tecnologías de la Información y las Comunicaciones, para el desarrollo de especificaciones técnicas del instrumento tecnológico a desarrollar en el marco de la consultoría fruto del proyecto AVANTIA  (Avanzando hacia un transporte para la igualdad y el ambiente).  
- En el marco de la construcción del nuevo Plan Distrital de Desarrollo, se realiza socialización ante el gremio y colaboradores de la SDM frente a los nuevos retos, apuestas y objetivos del Distrito Capital; lo anterior, con el propósito de generar articulación entre los diferentes actores del sector y así lograr un mejor impacto en la experiencia de viaje del usuario.
- Disponibilidad de mecanismos y/o herramientas tecnológicas (APP MI MOVILIDAD y QR) para una mejor experiencia de viaje en taxi, que redunda en:
a. Identificación del servicio: vehículo, conductor, empresa.
b. Posibilidad de calificar el servicio e instaurar una PQRS.
- Seguimiento a las mediciones con acciones directas desde la SDM como es la Campaña de Buenas Prácticas en Taxi y la Premiación de Conductoras y Conductores Destacados. 
-  Consolidación del proyecto AVANTIA en su proceso de contratación, como mejora a la medición de la calidad en la experiencia de viaje en taxi en su enfoque de género.</t>
    </r>
  </si>
  <si>
    <t>Durante lo corrido de 2024 se ejecutaron las siguientes actividades:
Plataformas y Herramientas Tecnológicas
- Se realizarón las pruebas funcionales sobre controles de cambio requeridos para el ajuste del Sistema de Información y Registro de Conductores - SIRC, respecto a la implementación de número único y generación de código QR.
- Requerimientos para el ajuste del segundo componente (Wrb Service) del Sistema de Información y Registro de Conductores SIRC.
- Planeación de pruebas funcionales con personal administrativo de las empresas para la socialización de ajustes a SIRC.
- Estructuración Anexo 1. Manual de Uso del Sistema de Información y Registro de Conductores.
Línea Tarifa 
- Análisis de la variación del valor de la unidad según la canasta de costos para los vehículos de TPI. 
- Desarrollo de Encuesta de percepción sobre visualización de taxímetros.
- Elaboración de escenarios de ajuste del vehículo tipo para canasta de costos de Taxi.
Línea zonas amarillas 
- Elaboración de 27 conceptos de viabilización de zonas amarillas en las localidades de Chapinero, Santa Fe, Suba y Usaquen.
Línea Formación a conductores 
- Realización de 2 capacitaciones presenciales para conductores de taxi a cargo del equipo de pedagogía de la SDM en las empresas TAX EXPRESS S.A y CITY TAXI S.A.
- Apoyo al equipo de cultura para la movilidad de la SDM, en ajuste del portafolio de formacion a conductores de taxi que atienda a las necesidades identficadas en las encuestas de usuarios y prestadores del servicio. 
Línea Enfoque de Género
- Se estructuró la estrategia de promoción, la cual fue aprobada el 14 de mayo de 2024. Se avanzó en el diseño del producto principal de la línea: tarjeta de las buenas prácticas del servicio de taxi. De igual modo, se publica el video instructivo del aplicativo web Mi Movilidad a un Clic.</t>
  </si>
  <si>
    <t xml:space="preserve">Durante la vigencia 2024 se desarrollaron las siguientes actividades:
- Se llevaron a cabo los procesos de contratación para la conformación del equipo técnico necesario para el desarrollo de las acciones para mejorar la calidad del transporte público.
-Se realizó la expedición del Decreto 061 de 2024 de actualización de tarifas del Transporte Público Individual-Taxi y Decreto 086 de 2024 actualización de tarifas del SITP
-Se realizó la prórroga del convenio 1505-23 (SDM 2023-1790) del Sistema Interoperable de Recaudo entre Transmilenio S.A, Ágata y la SDM. A través de esta prórroga se permite ejecutar todas las actividades requeridas para recibir a satisfacción los entregables para la interoperabilidad del sistema de recaudo del sistema de transporte público de la Ciudad, para que así los usuarios puedan acceder a los diferentes tipos de transporte público con los que cuenta la Ciudad, y los que se pretenden implementar .
-Se  realizó el modificatorio del convenio 2023-2744 entre ARM, Alcaldía de Soacha y Ministerio de Transporte, cuyo propósito es objeto definir las condiciones decontinuidad de la operación del transporte público de pasajeros en el corredor Soacha-Bogotá D.C, sin afectar a la comunidad.
- Se avanzó en el análisis para la actualización de las excepciones al pico y placa de vehículos de Transporte Público Especial 
- Se frealizó el Documento Técnico de Soporte para la Evaluación técnica del carril preferencial de la carrera 13 entre la calle 67 y la calle 19 (STPUB-DTS-018-2024) y se encuentra en progreso la resolución normativa para su implementación.
</t>
  </si>
  <si>
    <t>Durante la vigencia 2024, se realizaron las siguientes actividades.
Realización de primera mesa de seguimiento al Plan de Movilidad Accesible (22-mar-2024) -Resolución 246-2015 con la participación de Transmilenio S.A., Instituto de Desarrollo Urbano - IDU, Departamento Administrativo Distrital del Espacio Público - DADEP, Unidad de Mantenimiento Vial - UMV, Fondo de Desarrollo Local - FDL,Alta Consejería de la Tics - ADTICs y Secretaria Jurídica Distrital. 
- Consultoría para "Actualizar la caracterización socioeconómica y los patrones de viajes de las personas con discapacidad, actualmente en entrega final.
- Realización de 2 mesas técnicas (21-feb-2024) y (15 de mayo-2024) para tratar casos especiales en la implementación de paraderos del servicio zonal del SITP, conforme a la resolución 313780 de 2023.
- Realización de 414 visitas a paraderos priorizados a intervenir (tipo I módulo, II tótem y III bandera), bajo el contrato de concesión DADEP 162-2020. Visitas asociadas a revisar accesibilidad en paraderos.
- Se elaboraron 6 piezas graficas (4 ene-24 Dia Braille, 14-ene-24 actualización patrones de viaje PcD, 28-feb-24 Tarjeta TuLlave PcD, Como acceder las personas con discapacidad al trámite de excepción de pico y placa 05-mar-24 -  17 may. 2024 Día Mundial de Concientización sobre la Accesibilidad  y 24 abr. 2024 Día mundial del perro guía)</t>
  </si>
  <si>
    <t>Durante la vigencia 2024 s realizacion las siguientes actividades:
1. Regiotram
1.2 Regiotram de Occidente: 
- Ejecución Convenio IDU-1624-2023 entre IDU y la Empresa Férrea Regional EFR S.A.S. cuyo objeto es “Aunar esfuerzos administrativos, técnicos y financieros para adelantar las obras requeridas para la integración física entre Regiotram de Occidente y el Sistema Integrado de Transporte de Bogotá”, en el cual el IDU aportó $136.500 millones de pesos para la construcción de 3 estaciones elevadas en la NQS, la Av 68 y Av. Boyacá. El convenio inició el 27 de junio de 2023 y tiene una duración de 3 años. 
1.3 Regiotram Norte:
- Finalización de consultoría contratada por Findeter (11 de junio de 2024) en el marco del convenio interadministrativo EFR, Gobernación, Alcaldía (SDM), IDU y Findeter, para la elaboración de estudios y requisitos establecidos en la Resolución de cofinanciación No. 20203040013685 de 2020 (modelo de transporte, autoridad regional de transporte)
- Coordinación de acciones a futuro para completar los requisitos de la nueva Resolución de cofinanciación No. 02024304018695 expedida el 2 de mayo de 2024.
2. Plan de Ordenamiento Territorial (POT): Se avanza con la revisión de la propuesta de formulación del PDD y su articulación con la lo establecido en el sistema de Movilidad del POT, armonizando los proyectos priorizados del POT que deben estar en el PDD, con las metas de corto plazo, así como en la definición de metas e indicadores del objetivo 2 del PDD. 
2.1 Plan de Movilidad Segura y Sostenible: Se raelizan socializaciones con población LGBT en el marco de los dialogos ciudadanos. Se realiza la socialización en el marco de la mesa de trabajo de movilidad electrica con TMSA. Se trabaja en la articulación del PMSS con la prpuesta de PDD. Se avanza en el proceso de seguimiento de ejecución del PMSS en la SDM
Eje 3 Transporte de carga entre la ciudad y la Región
Se implementó la microplataforma logística en las instalaciones de la terminal del Sur, este proyecto permite la desconsolidación de carga en vehículos de reparto urbano y operación por fuera de horas pico de la ciudad, permitiendo que los vehículos de carga pesada operen desde la región hacia la ciudad en horario nocturno.
Eje 4 Agencia Regional de Movilidad: 
- Articulación con la Región Metropolitana para la definición de los lineamientos para el desarrollo de los instrumentos de política de movilidad y líneas estratégicas de trabajo.
- Propuesta presentada a la Región Metropolitana de las líneas de trabajo estratégicas y recursos para su ejecución. Entre estas líneas de trabajo se tienen a) completar el diagnóstico de movilidad de la región y su articulación con otros instrumentos de planeación multiescalar, b) revisar y proponer estrategias para la estructuración de las fuentes de financiación definidas en la ley 2199 del 2022..</t>
  </si>
  <si>
    <r>
      <t>Con el propósito de mantener el tiempo promedio de viaje en los 14 corredores principales de la ciudad, a lo largo del cuatrienio la SDM ha ejecutado las siguientes actividades: 
1. Pico y Placa Solidario (PYPS): Recaudo:2020: $6.140.746.400, 2021:$26.217.389.300, 2022:$218.991.492.066, 2023.$413.453.981.630 y 2024:$100.559.287.008. Compensación social: Recolectadas 32,5 ton de material reciclado, aprobados 90 Planes Integrales de Movilidad Sostenible (PIMS) y recaudados $ 4.456.388.903COP por donaciones a Bogotá Solidaria. Corte Abril_2024</t>
    </r>
    <r>
      <rPr>
        <sz val="9"/>
        <color rgb="FFFF0000"/>
        <rFont val="Calibri"/>
        <family val="2"/>
      </rPr>
      <t xml:space="preserve">
</t>
    </r>
    <r>
      <rPr>
        <sz val="9"/>
        <rFont val="Calibri"/>
        <family val="2"/>
      </rPr>
      <t>2. Estrategia de estacionamientos 
2.1 Registro Distrital (RDE): Registrados 1180 estacionamientos activos de un total de 2339(Inventario SDG 2024), porcentaje de registros 50%. 
2..2 Valet Parking VP: 1era circular de permisos (2022), 21 cajones, recaudo $50.642.268(38% va a SDM, 62% a espacio público). -23 operativos de control en Usaq.y Chap. durante 2023 - 2da circular (2023) 24 caj, rec. $57.466.766 - 5 operat. de control en Usaq. y Chap. 2024 (Corte 31/05) . -2da. circular (2024) 4 caj., rec.$9.719.604- 2024 (Corte 31/05).
2.4. Est. en vía (EEV): - A 2024 se cuenta con 8.374 cupos de zonas de parqueo pago (corte a abril/24), operando en 17 áreas que corresponden a 10 localidades con 3 millones de usos. Recuperación del espacio público de 65 km. - A 2024 se realizó un recaudo de $22 millones COP (corte abril 2024).  
3. Red Muévete Mejor (RMM): 193 PIMS evaluados (160 aprobados, 33 rechazados). Ejecutadas actividades de capacitación y eventos anuales de reconocimiento. Actualizada metodología presentación del PIMS. Publicadas 2 Guías. Organización y realización de los Días sin carro y sin moto. Realizadas mesas de trabajo con organizaciones sobre carro compartido y temas de movilidad sostenible, divulgadas piezas de comunicación sobre movilidad sostenible. Lograda adopción de la Red por Acuerdo 919/2023. Ejecutado Piloto de carro compartido: 6 organizaciones, 2 plataformas,1.382 viajes y 2,5 ton de CO2 ahorradas. Planeación e inicio de ejecución de Proyecto Borde Oriental.
4. Movilidad compartida: Obtenidos resultados investigación de la U.Berkeley sobre tendencias de elección de carro compartido, utilizados para valorar efecto de PYPS. Expedida Res.118139 sobre integración al SIMUR de plataformas tecnológicas de mov. comp. Publicada Res.173157/2021(requerimientos para la integrac. de plat. tecn. para la obtención del permiso semanal por alta ocupación vehicular (PSAOV), integradas 2 plataformas, esto facilitó el uso del PSAOV a ciudadanía. Encuesta de percepción de PYPS y Movilidad Compartida (2022), capturadas pref. declaradas de + de 33.514 personas. Realizados 11.396.386 registros PSAOV entre el 24/09/2020 y el 06/01/2023. Recibidos 5 productos de consultoría sobre barreras y facilitadores para la adopción del carro compartido (Sensata). Se ha trabajado en promoción de la mov. compartida en coordinación con la Red Muévete Mejor (Plan para SDM y Plan para empresas del Borde Oriental).</t>
    </r>
  </si>
  <si>
    <r>
      <rPr>
        <b/>
        <sz val="10"/>
        <rFont val="Calibri"/>
        <family val="2"/>
      </rPr>
      <t xml:space="preserve">1. Pico y Placa Solidario: Corte a Marz_2024
Se ha generado un recaudo de $100.559.287.008 COP ( 732.757 permisos) la cual se desagrega de la siguiente manera:
 -Diario: $ 47.374.998.639 COP ( 688.028 permisos)
 -Mensual: $ 18.155.727.469 COP ( 32.997 permisos)
 -Semestral: $ 35.028.560.900 COP ( 11.732 permisos)
</t>
    </r>
    <r>
      <rPr>
        <sz val="10"/>
        <rFont val="Calibri"/>
        <family val="2"/>
      </rPr>
      <t xml:space="preserve">
2.Estrategia de estacionamientos:
2.1. Registro Distrital de Estacionamientos (RDE): 
-Durante el periodo se realizaron 40 nuevos  registros (Corresponde a registros nuevos y no a la diferencia de registros totales del periodo anterior con este periodo, ya que se puede presentar eliminación de registros por cierre de estacionamientos), para un total de 1180 registros de estacionamientos activos. 
2.2. Valet Parking: 
- Abril 4 cajones, recaudo $9.719.604 COP 2024 (38% va a SDM, 62% a espacio público).
- Mayo: 5 operativos de control de espacio público en Usaquén y Chapinero.
2.3. Estacionamiento en vía:
- Entre abril y mayo se avanza en la revisión de cupos potenciales y redensificación de las zonas ya implementadas. Así mismo, se revisa la ampliación de las áreas para generar más cupos potenciales para la ciudad. A la fecha, se tienen 8374 cupos y un recaudo al mes de abril  $1,355,000,000 para un total del proyecto de $22,010,000 millones.
3. Red Muévete Mejor: 
-Evaluó y aprobó 11 PIMS. En las asesorías sobre el Plan Integral de Movilidad Sostenible (PIMS) se promueve el uso eficiente del carro (carpooling). Especialmente con entidades públicas se promueve el cierre de parqueaderos los primeros jueves de cada mes (Días de la Movilidad Sostenible) para suscitar reflexiones en torno al espacio que ocupan los carros. 
-Realizada mesa de trabajo sobre certificación de cicloparqueaderos.
-Gestionados 6 Sketch teatrales y 14 módulos de capacitación sobre movilidad segura y sostenible. 
-Creación e inicio de implementación de Proyecto Borde Oriental para promover carro compartido en organizaciones afectadas por obras de construcción del Metro.
-Realizada 1 mesa de trabajo sobre apoyos de la SDM para promover carro compartido a empresas afectadas por las obras de construcción del Metro.
-Realizadas 2 entregas de incentivos de empresas aliadas para promover el uso de la bicicleta.
-Preparación, planeación y gestión del evento anual de Reconocimientos de la Red.
-Elaboración de libretos para el nuevo curso pedagógico para solicitantes del permiso de Pico y Placa Solidario.
4. Movilidad Compartida:
-Preparación con Red Muévete Mejor de charlas sobre Proyecto Borde Oriental para promover alternativas sostenibles de transporte en zona de influencia de las obras de construcción del Metro.</t>
    </r>
  </si>
  <si>
    <r>
      <t xml:space="preserve">
Durante el cuatrienio se da cumplimento a la formulación e implementación de la estrategia de movilidad de Bogotá con la Región, compuesta por los siguientes 4 ejes:
</t>
    </r>
    <r>
      <rPr>
        <b/>
        <sz val="8"/>
        <rFont val="Arial"/>
        <family val="2"/>
      </rPr>
      <t>Eje 1 Implementación de los trenes de cercanías: Regiotram del norte</t>
    </r>
    <r>
      <rPr>
        <sz val="8"/>
        <rFont val="Arial"/>
        <family val="2"/>
      </rPr>
      <t xml:space="preserve"> Finalizaron los estudios de factibilidad técnica, legal, financiera y ambiental del tren entre Bogotá y Zipaquirá, como avance de los requisitos que se presentarán ante el Ministerio de Transporte.. Los estudios contemplaron la inserción urbana del proyecto en la ciudad y la evaluación de escenarios de integración física con el SITP </t>
    </r>
    <r>
      <rPr>
        <b/>
        <sz val="8"/>
        <rFont val="Arial"/>
        <family val="2"/>
      </rPr>
      <t>Regiotram de occidente</t>
    </r>
    <r>
      <rPr>
        <sz val="8"/>
        <rFont val="Arial"/>
        <family val="2"/>
      </rPr>
      <t xml:space="preserve"> El proyecto se ha estructurado desde 2017 y llevado al CONPES en ese mismo año, se trabajó en garantizar que tuviera una adecuada inserción urbana en la ciudad, buscando una integración gradual, la cual iniciaría por la integración física. Para tal fin se suscribieron convenios que concluyeron con los estudios y diseños de las estaciones elevadas (Av. 68, Boyacá, NQS) adicionando recursos a través del IDU para la ejecución de esas estaciones, que previamente deben ser llevadas a una etapa de negociación permitiendo que sean incluidas en el contrato de concesión que ya está en ejecución
</t>
    </r>
    <r>
      <rPr>
        <b/>
        <sz val="8"/>
        <rFont val="Arial"/>
        <family val="2"/>
      </rPr>
      <t xml:space="preserve">Eje 2 Plan de Ordenamiento Territorial </t>
    </r>
    <r>
      <rPr>
        <sz val="8"/>
        <rFont val="Arial"/>
        <family val="2"/>
      </rPr>
      <t xml:space="preserve">Coordinación para la revisión general del POT, apoyo en entrega de información a las diferentes instancias Consejo Territorial de Planeación del Distrito Capital y Concejo Distrital - Regl. de arts asociados al sistema de movilidad del Dec 555/2021 - Art.128 - Andenes y 132 Antejardines en etapa de revisión jurídica final, -Art.250 - Estudios de movilidad reglamentado mediante resol. 132490/2023, Art.487 Plan de Movilidad Segura y Sostenible.
</t>
    </r>
    <r>
      <rPr>
        <b/>
        <sz val="8"/>
        <rFont val="Arial"/>
        <family val="2"/>
      </rPr>
      <t>Eje 3 Transporte de carga entre la ciudad y la Región</t>
    </r>
    <r>
      <rPr>
        <sz val="8"/>
        <rFont val="Arial"/>
        <family val="2"/>
      </rPr>
      <t xml:space="preserve"> Piloto de cargue y descargue de mercancías en horarios no convencionales, con la participación de 53 empresas de las cuales 26 han logrado implementar modelos de distribución en la ciudad. Avances en la consolidación de una red férrea como eje estructurante de la movilidad en Btá y la Región y en el componente de logística y carga, se continuó con la estructuración del proyecto de modernización de flota de carga liviana y volquetas.
Se implementó la microplataforma logística en las instalaciones de la terminal del Sur, esto permite la desconsolidación de carga en vehículos de reparto urbano y operación por fuera de horas pico de la ciudad, permitiendo que los vehículos de carga pesada operen desde la región hacia la ciudad en horario nocturno.
</t>
    </r>
    <r>
      <rPr>
        <b/>
        <sz val="8"/>
        <rFont val="Arial"/>
        <family val="2"/>
      </rPr>
      <t>Eje 4 Agencia Regional de Movilidad</t>
    </r>
    <r>
      <rPr>
        <sz val="8"/>
        <rFont val="Arial"/>
        <family val="2"/>
      </rPr>
      <t xml:space="preserve">, en coordinación con SDP y con la Gobernación de C/marca se elaboraron los DTS para la identificar los hechos metropolitanos de movilidad, que corresponde a las dimensiones de infraestr., transporte público y carga y logística entre Bogotá y la región, en el que identificaron 17 municipios y Bogotá. Estos DTS se adoptan por el consejo regional mediante Acuerdo Regional No. 06/2022. </t>
    </r>
  </si>
  <si>
    <t>Magnitud de la Meta_ Vigencia</t>
  </si>
  <si>
    <r>
      <t xml:space="preserve">Durante el I trimestre de 2024 se desarrollaron las siguientes actividades:
</t>
    </r>
    <r>
      <rPr>
        <b/>
        <sz val="10"/>
        <rFont val="Calibri"/>
        <family val="2"/>
      </rPr>
      <t>1. Respecto a la gestión del instrumento de medición de la experiencia de viaje del usuario</t>
    </r>
    <r>
      <rPr>
        <sz val="10"/>
        <rFont val="Calibri"/>
        <family val="2"/>
      </rPr>
      <t xml:space="preserve">, se desarrollaron las siguientes actividades.
- Preparación y ajuste del formulario para medición de Encuesta de Percepción de Usuarios 2023.
- Segmentación del formulario y priorización de los segmentos para la toma en campo, por parte del equipo de monitoreo Dirección de Inteligencia para la Movilidad.
- Acompañamiento y seguimiento a los procesos de toma de información por parte de DIM para la aplicación de Encuesta de Percepción de Usuarios 2023.
</t>
    </r>
    <r>
      <rPr>
        <b/>
        <sz val="10"/>
        <rFont val="Calibri"/>
        <family val="2"/>
      </rPr>
      <t xml:space="preserve">
2. Respecto a la mejora en la Experiencia de Viaje:</t>
    </r>
    <r>
      <rPr>
        <sz val="10"/>
        <rFont val="Calibri"/>
        <family val="2"/>
      </rPr>
      <t xml:space="preserve">
- Socialización del Plan Distrital de Desarrollo de Bogotá, “Bogotá camina segura”, convocada y realizada a los diferentes actores del gremio taxista de la ciudad
- Se gestionó fortalecimiento del Modelo de Calidad desde la perspectiva de género en asocio con el proyecto AVANTIA.
- Consolidación de documentos contractuales para la materialización del proyecto en asocio con AVANTIA para la validación de Dirección de Inteligencia para la movilidad. (En construcción)
- Se gestiona apoyo por parte de la Oficina de Tecnologías de la Información y las Comunicaciones, para el desarrollo de especificaciones técnicas del instrumento tecnológico a desarrollar en el marco de la consultoría fruto del proyecto AVANTIA.  
- Proceso de socialización ante el gremio y colaboradores de la SDM frente a los cambios administrativos en la nueva administración del alcalde Luis Carlos Galán 
</t>
    </r>
  </si>
  <si>
    <r>
      <rPr>
        <sz val="8"/>
        <color rgb="FF000000"/>
        <rFont val="Calibri"/>
        <family val="2"/>
      </rPr>
      <t xml:space="preserve">
1. Pico y Placa Solidario: </t>
    </r>
    <r>
      <rPr>
        <u/>
        <sz val="8"/>
        <color rgb="FF1155CC"/>
        <rFont val="Calibri"/>
        <family val="2"/>
      </rPr>
      <t xml:space="preserve">https://drive.google.com/drive/folders/1PMASq_NihmgC9DGjU000xJaC_mB-IDbx
</t>
    </r>
    <r>
      <rPr>
        <sz val="8"/>
        <color rgb="FFFF0000"/>
        <rFont val="Calibri"/>
        <family val="2"/>
      </rPr>
      <t xml:space="preserve">
</t>
    </r>
    <r>
      <rPr>
        <sz val="8"/>
        <color rgb="FF000000"/>
        <rFont val="Calibri"/>
        <family val="2"/>
      </rPr>
      <t xml:space="preserve">2.1. Registro Distrital de Estacionamientos(RDE):https://docs.google.com/spreadsheets/d/1qt2Y9_2k3CnZ0ZHM0Lzqln5MJ47FVWsj/edit?usp=drive_link&amp;ouid=114448074911832854458&amp;rtpof=true&amp;sd=true
2.2. Valet Parking: https://drive.google.com/file/d/1ho-pX08O_S9reU9K_xF-CtLZSLHYsqED/view
</t>
    </r>
    <r>
      <rPr>
        <u/>
        <sz val="8"/>
        <color rgb="FF1155CC"/>
        <rFont val="Calibri"/>
        <family val="2"/>
      </rPr>
      <t>https://drive.google.com/file/d/1U71lDGlejH6Dtf5WhLXi7Utscq-Jfe11/view</t>
    </r>
    <r>
      <rPr>
        <sz val="8"/>
        <color rgb="FF000000"/>
        <rFont val="Calibri"/>
        <family val="2"/>
      </rPr>
      <t xml:space="preserve">
2.3. Estacionamiento en vía: </t>
    </r>
    <r>
      <rPr>
        <u/>
        <sz val="8"/>
        <color rgb="FF1155CC"/>
        <rFont val="Calibri"/>
        <family val="2"/>
      </rPr>
      <t>https://zonadeparqueopago.gov.co/#/</t>
    </r>
    <r>
      <rPr>
        <sz val="8"/>
        <color rgb="FF000000"/>
        <rFont val="Calibri"/>
        <family val="2"/>
      </rPr>
      <t xml:space="preserve"> 
3. RMM:  </t>
    </r>
    <r>
      <rPr>
        <u/>
        <sz val="8"/>
        <color rgb="FF1155CC"/>
        <rFont val="Calibri"/>
        <family val="2"/>
      </rPr>
      <t>https://docs.google.com/document/d/1luEioXPfYw4SxA6huIytSms0og21cuHV37Iz65-a7Sk/edit</t>
    </r>
    <r>
      <rPr>
        <sz val="8"/>
        <color rgb="FF000000"/>
        <rFont val="Calibri"/>
        <family val="2"/>
      </rPr>
      <t xml:space="preserve"> </t>
    </r>
  </si>
  <si>
    <r>
      <rPr>
        <b/>
        <sz val="8"/>
        <color rgb="FF000000"/>
        <rFont val="Calibri"/>
        <family val="2"/>
      </rPr>
      <t xml:space="preserve">1. Pico y placa Solidario: Corte Marzo_2024
</t>
    </r>
    <r>
      <rPr>
        <sz val="8"/>
        <color rgb="FF000000"/>
        <rFont val="Calibri"/>
        <family val="2"/>
      </rPr>
      <t xml:space="preserve">Se ha generado un recaudo de $ 100.559.287.008 COP ( 732.757 permisos) la cual se desagrega de la siguiente manera:
 -Diario: $ 47.374.998.639 COP ( 688.028 permisos)
 -Mensual: $ 18.155.727.469 COP ( 32.997 permisos)
 -Semestral: $ 35.028.560.900 COP ( 11.732 permisos)
</t>
    </r>
    <r>
      <rPr>
        <b/>
        <sz val="8"/>
        <color rgb="FF000000"/>
        <rFont val="Calibri"/>
        <family val="2"/>
      </rPr>
      <t xml:space="preserve">2.Estrategia de estacionamientos:
2.1. Registro Distrital de Estacionamientos (RDE): 
</t>
    </r>
    <r>
      <rPr>
        <sz val="8"/>
        <color rgb="FF000000"/>
        <rFont val="Calibri"/>
        <family val="2"/>
      </rPr>
      <t xml:space="preserve">-Durante el periodo se realizaron 22 nuevos  registros (Corresponde a registros nuevos y no a la diferencia de registros totales del periodo anterior con este periodo, ya que se puede presentar eliminación de registros por cierre de estacionamientos), para un total de 11139 registros de estacionamientos activos. </t>
    </r>
    <r>
      <rPr>
        <sz val="8"/>
        <color rgb="FFFF0000"/>
        <rFont val="Calibri"/>
        <family val="2"/>
      </rPr>
      <t xml:space="preserve">
</t>
    </r>
    <r>
      <rPr>
        <b/>
        <sz val="8"/>
        <color rgb="FF000000"/>
        <rFont val="Calibri"/>
        <family val="2"/>
      </rPr>
      <t xml:space="preserve">2.2. Valet Parking: 
</t>
    </r>
    <r>
      <rPr>
        <sz val="8"/>
        <color rgb="FF000000"/>
        <rFont val="Calibri"/>
        <family val="2"/>
      </rPr>
      <t xml:space="preserve">- Se autorizó mediante resolución 7060 de 2024 permiso de aprovechamiento económico del espacio público para la actividad de valet parking en vía pública en la modalidad de corto plazo en la zona de Chapinero para 4 cajones.
- Inició la operación de 1 cajón en la localidad de Usaquén que realizaron el proceso de autorización el año anterior.
</t>
    </r>
    <r>
      <rPr>
        <b/>
        <sz val="8"/>
        <color rgb="FF000000"/>
        <rFont val="Calibri"/>
        <family val="2"/>
      </rPr>
      <t xml:space="preserve">2.3. Estacionamiento en vía:
</t>
    </r>
    <r>
      <rPr>
        <sz val="8"/>
        <color rgb="FF000000"/>
        <rFont val="Calibri"/>
        <family val="2"/>
      </rPr>
      <t xml:space="preserve">- A la fecha se encuentran operando 8.178 cupos de estacionamiento en vía en 17 zonas de la ciudad, con una recuperación de 65 km de espacio público y 3 millones de usos (95% vehículos, 4% motos, 1% bicicletas).
- Durante el periodo se realizó un recaudo de $ 2.477 millones, para un total del proyecto de $19,2 millones COP.
</t>
    </r>
    <r>
      <rPr>
        <b/>
        <sz val="8"/>
        <color rgb="FF000000"/>
        <rFont val="Calibri"/>
        <family val="2"/>
      </rPr>
      <t xml:space="preserve">3. Red Muévete Mejor: 
</t>
    </r>
    <r>
      <rPr>
        <sz val="8"/>
        <color rgb="FF000000"/>
        <rFont val="Calibri"/>
        <family val="2"/>
      </rPr>
      <t xml:space="preserve">-Evaluó y aprobó 3 PIMS. En las asesorías sobre el Plan Integral de Movilidad Sostenible (PIMS) se promueve el uso eficiente del carro (carpooling). Especialmente con entidades públicas se promueve el cierre de parqueaderos los primeros jueves de cada mes (Días de la Movilidad Sostenible) para suscitar reflexiones en torno al espacio que ocupan los carros. 
-Preparado, coordinado y realizado el Día sin carro y sin moto de Bogotá (feb.).
-Gestionados 4 Sketch teatrales, 6 módulos de capacitación, 3 juegos de gran formato y 1 bicirecorrido. 
-Avances en diseño de estrategia de promoción de movilidad compartida para entidades distritales y empresas vinculadas a la Red.
-Realizadas estregas de incentivos a organizaciones con motivo del concurso del Día sin carro y de los Reconocimientos de la Red. 
-Preparación y planeación del evento anual de Reconocimientos de la Red.
-Realizada sesión de socialización sobre los servicios de ORVI. </t>
    </r>
  </si>
  <si>
    <r>
      <rPr>
        <sz val="8"/>
        <color rgb="FF000000"/>
        <rFont val="Calibri"/>
        <family val="2"/>
      </rPr>
      <t xml:space="preserve">
1. https://docs.google.com/document/d/12YuOKt5sBzImcX2vBg4Mv_XSmZF3f83AM3BG1ZvKev8/edit?usp=drive_web&amp;ouid=108375193655259699177
https://jamboard.google.com/d/1YJnhDbEkZo9uUV2hfLSU31oMieKBrLQLhJ1Bqss8btk/viewer?f=0
2. </t>
    </r>
    <r>
      <rPr>
        <u/>
        <sz val="8"/>
        <color rgb="FF1155CC"/>
        <rFont val="Calibri"/>
        <family val="2"/>
      </rPr>
      <t xml:space="preserve">https://docs.google.com/document/d/1fz8xpWiCTZTPwofQudrUBugkslfZRTX3/edit#heading=h.gxbe3d2lvn3c
</t>
    </r>
    <r>
      <rPr>
        <sz val="8"/>
        <color rgb="FF000000"/>
        <rFont val="Calibri"/>
        <family val="2"/>
      </rPr>
      <t xml:space="preserve">3. </t>
    </r>
    <r>
      <rPr>
        <u/>
        <sz val="8"/>
        <color rgb="FF1155CC"/>
        <rFont val="Calibri"/>
        <family val="2"/>
      </rPr>
      <t>https://drive.google.com/drive/folders/1yYb1E0jLZjZCC9-pTfrQAffvG6CvZnBC</t>
    </r>
  </si>
  <si>
    <r>
      <t xml:space="preserve">Durante el I trimestre de 2024 se desarrollaron las siguientes actividades:
</t>
    </r>
    <r>
      <rPr>
        <b/>
        <sz val="10"/>
        <rFont val="Calibri"/>
        <family val="2"/>
      </rPr>
      <t xml:space="preserve">Regiotram de Occidente: </t>
    </r>
    <r>
      <rPr>
        <sz val="10"/>
        <rFont val="Calibri"/>
        <family val="2"/>
      </rPr>
      <t xml:space="preserve">
- Aprobación contractual por parte de la SDM, del Acta de Liquidación del Convenio 2020-1925 que tenía como objeto la realización de análisis y estudios de integración física, operacional, tarifaria y del medio de pago, entre Regiotram de Occidente y el SITP de Bogotá. Se avanza en la recolección de firmas de las demás entidades.
2. Plan de Ordenamiento Territorial (POT): Se avanza con la revisión de la propuesta de formulación del PDD y su articulación con la propuesta de POT, identificando proyectos priorizados en POT que deben estar en el PDD, con las metas de corto plazo. 
2.1 Plan de Movilidad Segura y Sostenible: Se raelizan socializaciones con población LGBT en el marco de los dialogos ciudadanos. Se realiza la socialización en el marco de la mesa de trabajo de movilidad electrica con TMSA. Se trabaja en la articulación del PMSS con la prpuesta de PDD. Se avanza en el proceso de seguimiento de ejecución del PMSS en la SDM
Eje 4 Agencia Regional de Movilidad: 
- Articulación con la Región Metropolitana para la definición de los lineamientos para el desarrollo de los instrumentos de política de movilidad y líneas estratégicas de trabajo.
- Propuesta presentada a la Región Metropolitana de las líneas de trabajo estratégicas y recursos para su ejecución. Entre estas líneas de trabajo se tienen a) completar el diagnóstico de movilidad de la región y su articulación con otros instrumentos de planeación multiescalar, b) revisar y proponer estrategias para la estructuración de las fuentes de financiación definidas en la ley 2199 del 2022.</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</si>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</sst>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_-* #,##0_-;\-* #,##0_-;_-* &quot;-&quot;_-;_-@"/>
    <numFmt numFmtId="166" formatCode="0.0"/>
    <numFmt numFmtId="167" formatCode="0.000"/>
    <numFmt numFmtId="168" formatCode="_-&quot;$&quot;* #,##0_-;\-&quot;$&quot;* #,##0_-;_-&quot;$&quot;* &quot;-&quot;??_-;_-@"/>
    <numFmt numFmtId="169" formatCode="&quot;$&quot;#,##0"/>
    <numFmt numFmtId="170" formatCode="_-&quot;$&quot;\ * #,##0_-;\-&quot;$&quot;\ * #,##0_-;_-&quot;$&quot;\ * &quot;-&quot;_-;_-@"/>
    <numFmt numFmtId="171" formatCode="_-* #,##0.00_-;\-* #,##0.00_-;_-* &quot;-&quot;_-;_-@"/>
    <numFmt numFmtId="172" formatCode="_-* #,##0.0_-;\-* #,##0.0_-;_-* &quot;-&quot;_-;_-@"/>
    <numFmt numFmtId="173" formatCode="_-&quot;$&quot;\ * #,##0_-;\-&quot;$&quot;\ * #,##0_-;_-&quot;$&quot;\ * &quot;-&quot;??_-;_-@_-"/>
  </numFmts>
  <fonts count="85" x14ac:knownFonts="1">
    <font>
      <sz val="11"/>
      <name val="Calibri"/>
      <scheme val="minor"/>
    </font>
    <font>
      <sz val="12"/>
      <name val="Arial"/>
      <family val="2"/>
    </font>
    <font>
      <sz val="11"/>
      <name val="Calibri"/>
      <family val="2"/>
    </font>
    <font>
      <b/>
      <sz val="12"/>
      <name val="Arial"/>
      <family val="2"/>
    </font>
    <font>
      <b/>
      <sz val="12"/>
      <color rgb="FF879739"/>
      <name val="Arial"/>
      <family val="2"/>
    </font>
    <font>
      <sz val="11"/>
      <name val="Arial"/>
      <family val="2"/>
    </font>
    <font>
      <b/>
      <sz val="14"/>
      <color rgb="FF82892B"/>
      <name val="Arial"/>
      <family val="2"/>
    </font>
    <font>
      <b/>
      <sz val="14"/>
      <color rgb="FF879739"/>
      <name val="Arial"/>
      <family val="2"/>
    </font>
    <font>
      <b/>
      <sz val="14"/>
      <name val="Arial"/>
      <family val="2"/>
    </font>
    <font>
      <b/>
      <u/>
      <sz val="12"/>
      <name val="Arial"/>
      <family val="2"/>
    </font>
    <font>
      <u/>
      <sz val="12"/>
      <name val="Arial"/>
      <family val="2"/>
    </font>
    <font>
      <sz val="12"/>
      <color rgb="FF7F7F7F"/>
      <name val="Arial"/>
      <family val="2"/>
    </font>
    <font>
      <b/>
      <sz val="16"/>
      <color rgb="FF879739"/>
      <name val="Arial"/>
      <family val="2"/>
    </font>
    <font>
      <u/>
      <sz val="12"/>
      <name val="Arial"/>
      <family val="2"/>
    </font>
    <font>
      <b/>
      <u/>
      <sz val="12"/>
      <name val="Arial"/>
      <family val="2"/>
    </font>
    <font>
      <b/>
      <sz val="12"/>
      <color rgb="FF7F7F7F"/>
      <name val="Arial"/>
      <family val="2"/>
    </font>
    <font>
      <sz val="10"/>
      <name val="Calibri"/>
      <family val="2"/>
    </font>
    <font>
      <sz val="10"/>
      <name val="Calibri"/>
      <family val="2"/>
    </font>
    <font>
      <sz val="10"/>
      <color rgb="FF7F7F7F"/>
      <name val="Calibri"/>
      <family val="2"/>
    </font>
    <font>
      <b/>
      <sz val="10"/>
      <name val="Calibri"/>
      <family val="2"/>
    </font>
    <font>
      <b/>
      <sz val="10"/>
      <name val="Calibri"/>
      <family val="2"/>
    </font>
    <font>
      <b/>
      <u/>
      <sz val="10"/>
      <name val="Calibri"/>
      <family val="2"/>
    </font>
    <font>
      <sz val="11"/>
      <name val="Calibri"/>
      <family val="2"/>
    </font>
    <font>
      <sz val="9"/>
      <color rgb="FF000000"/>
      <name val="Century Gothic"/>
      <family val="2"/>
    </font>
    <font>
      <sz val="11"/>
      <name val="Calibri"/>
      <family val="2"/>
    </font>
    <font>
      <sz val="10"/>
      <color rgb="FF000000"/>
      <name val="Calibri"/>
      <family val="2"/>
    </font>
    <font>
      <sz val="12"/>
      <name val="Calibri"/>
      <family val="2"/>
    </font>
    <font>
      <b/>
      <sz val="11"/>
      <name val="Calibri"/>
      <family val="2"/>
    </font>
    <font>
      <b/>
      <sz val="10"/>
      <color rgb="FF000000"/>
      <name val="Calibri"/>
      <family val="2"/>
    </font>
    <font>
      <b/>
      <sz val="11"/>
      <name val="Calibri"/>
      <family val="2"/>
    </font>
    <font>
      <sz val="8"/>
      <name val="Arial"/>
      <family val="2"/>
    </font>
    <font>
      <sz val="9"/>
      <name val="Calibri"/>
      <family val="2"/>
    </font>
    <font>
      <sz val="8"/>
      <name val="Arial"/>
      <family val="2"/>
    </font>
    <font>
      <b/>
      <sz val="11"/>
      <name val="Arial"/>
      <family val="2"/>
    </font>
    <font>
      <sz val="9"/>
      <color rgb="FF747474"/>
      <name val="Arial"/>
      <family val="2"/>
    </font>
    <font>
      <b/>
      <sz val="10"/>
      <name val="Century Gothic"/>
      <family val="2"/>
    </font>
    <font>
      <b/>
      <sz val="9"/>
      <name val="Arial"/>
      <family val="2"/>
    </font>
    <font>
      <b/>
      <sz val="9"/>
      <name val="Century Gothic"/>
      <family val="2"/>
    </font>
    <font>
      <sz val="9"/>
      <name val="Century Gothic"/>
      <family val="2"/>
    </font>
    <font>
      <b/>
      <sz val="9"/>
      <color rgb="FFFFFFFF"/>
      <name val="Century Gothic"/>
      <family val="2"/>
    </font>
    <font>
      <sz val="9"/>
      <name val="Century Gothic"/>
      <family val="2"/>
    </font>
    <font>
      <sz val="18"/>
      <name val="Century Gothic"/>
      <family val="2"/>
    </font>
    <font>
      <b/>
      <sz val="16"/>
      <name val="Century Gothic"/>
      <family val="2"/>
    </font>
    <font>
      <b/>
      <sz val="11"/>
      <color rgb="FF738030"/>
      <name val="Century Gothic"/>
      <family val="2"/>
    </font>
    <font>
      <sz val="10"/>
      <name val="Century Gothic"/>
      <family val="2"/>
    </font>
    <font>
      <sz val="11"/>
      <name val="Century Gothic"/>
      <family val="2"/>
    </font>
    <font>
      <sz val="10"/>
      <color rgb="FF000000"/>
      <name val="Century Gothic"/>
      <family val="2"/>
    </font>
    <font>
      <sz val="11"/>
      <color rgb="FF738030"/>
      <name val="Century Gothic"/>
      <family val="2"/>
    </font>
    <font>
      <b/>
      <sz val="18"/>
      <color rgb="FF3CB1EC"/>
      <name val="Arial"/>
      <family val="2"/>
    </font>
    <font>
      <b/>
      <sz val="11"/>
      <color rgb="FF738030"/>
      <name val="Arial"/>
      <family val="2"/>
    </font>
    <font>
      <sz val="11"/>
      <color rgb="FF738030"/>
      <name val="Arial"/>
      <family val="2"/>
    </font>
    <font>
      <b/>
      <sz val="11"/>
      <color rgb="FF3CB1EC"/>
      <name val="Arial"/>
      <family val="2"/>
    </font>
    <font>
      <b/>
      <sz val="8"/>
      <name val="Arial"/>
      <family val="2"/>
    </font>
    <font>
      <sz val="11"/>
      <name val="Century Gothic"/>
      <family val="2"/>
    </font>
    <font>
      <sz val="11"/>
      <name val="Arial"/>
      <family val="2"/>
    </font>
    <font>
      <sz val="11"/>
      <color rgb="FF00B0F0"/>
      <name val="Arial"/>
      <family val="2"/>
    </font>
    <font>
      <b/>
      <sz val="11"/>
      <name val="Arial"/>
      <family val="2"/>
    </font>
    <font>
      <b/>
      <sz val="14"/>
      <color rgb="FF3F3F3F"/>
      <name val="Arial"/>
      <family val="2"/>
    </font>
    <font>
      <b/>
      <u/>
      <sz val="11"/>
      <color rgb="FF0000FF"/>
      <name val="Arial"/>
      <family val="2"/>
    </font>
    <font>
      <b/>
      <sz val="9"/>
      <name val="Calibri"/>
      <family val="2"/>
    </font>
    <font>
      <sz val="9"/>
      <name val="Calibri"/>
      <family val="2"/>
    </font>
    <font>
      <sz val="9"/>
      <color rgb="FF333333"/>
      <name val="Calibri"/>
      <family val="2"/>
    </font>
    <font>
      <sz val="9"/>
      <color rgb="FF000000"/>
      <name val="Calibri"/>
      <family val="2"/>
    </font>
    <font>
      <sz val="9"/>
      <color rgb="FFFF0000"/>
      <name val="Calibri"/>
      <family val="2"/>
    </font>
    <font>
      <b/>
      <sz val="11"/>
      <color rgb="FF000000"/>
      <name val="Arial"/>
      <family val="2"/>
    </font>
    <font>
      <sz val="11"/>
      <color rgb="FF000000"/>
      <name val="Arial"/>
      <family val="2"/>
    </font>
    <font>
      <sz val="11"/>
      <color rgb="FF339966"/>
      <name val="Arial"/>
      <family val="2"/>
    </font>
    <font>
      <sz val="8"/>
      <name val="Calibri"/>
      <family val="2"/>
    </font>
    <font>
      <sz val="11"/>
      <name val="Calibri"/>
      <family val="2"/>
      <scheme val="minor"/>
    </font>
    <font>
      <sz val="11"/>
      <color theme="0"/>
      <name val="Calibri"/>
      <family val="2"/>
      <scheme val="minor"/>
    </font>
    <font>
      <sz val="10"/>
      <color rgb="FF7F7F7F"/>
      <name val="Arial"/>
      <family val="2"/>
    </font>
    <font>
      <sz val="10"/>
      <name val="Calibri"/>
      <family val="2"/>
      <scheme val="minor"/>
    </font>
    <font>
      <sz val="10"/>
      <name val="Arial"/>
      <family val="2"/>
    </font>
    <font>
      <b/>
      <sz val="10"/>
      <color rgb="FF7F7F7F"/>
      <name val="Arial"/>
      <family val="2"/>
    </font>
    <font>
      <sz val="12"/>
      <color theme="0"/>
      <name val="Arial"/>
      <family val="2"/>
    </font>
    <font>
      <b/>
      <sz val="12"/>
      <color theme="0"/>
      <name val="Arial"/>
      <family val="2"/>
    </font>
    <font>
      <sz val="11"/>
      <color theme="0"/>
      <name val="Arial"/>
      <family val="2"/>
    </font>
    <font>
      <sz val="11"/>
      <color theme="0"/>
      <name val="Calibri"/>
      <family val="2"/>
    </font>
    <font>
      <sz val="10"/>
      <color theme="0"/>
      <name val="Calibri"/>
      <family val="2"/>
    </font>
    <font>
      <b/>
      <sz val="10"/>
      <color theme="0"/>
      <name val="Calibri"/>
      <family val="2"/>
    </font>
    <font>
      <u/>
      <sz val="8"/>
      <color rgb="FF000000"/>
      <name val="Calibri"/>
      <family val="2"/>
    </font>
    <font>
      <sz val="8"/>
      <color rgb="FF000000"/>
      <name val="Calibri"/>
      <family val="2"/>
    </font>
    <font>
      <u/>
      <sz val="8"/>
      <color rgb="FF1155CC"/>
      <name val="Calibri"/>
      <family val="2"/>
    </font>
    <font>
      <sz val="8"/>
      <color rgb="FFFF0000"/>
      <name val="Calibri"/>
      <family val="2"/>
    </font>
    <font>
      <b/>
      <sz val="8"/>
      <color rgb="FF000000"/>
      <name val="Calibri"/>
      <family val="2"/>
    </font>
  </fonts>
  <fills count="21">
    <fill>
      <patternFill patternType="none"/>
    </fill>
    <fill>
      <patternFill patternType="gray125"/>
    </fill>
    <fill>
      <patternFill patternType="solid">
        <fgColor rgb="FFF2F2F2"/>
        <bgColor rgb="FFF2F2F2"/>
      </patternFill>
    </fill>
    <fill>
      <patternFill patternType="solid">
        <fgColor rgb="FF97A606"/>
        <bgColor rgb="FF97A606"/>
      </patternFill>
    </fill>
    <fill>
      <patternFill patternType="solid">
        <fgColor rgb="FFC7D389"/>
        <bgColor rgb="FFC7D389"/>
      </patternFill>
    </fill>
    <fill>
      <patternFill patternType="solid">
        <fgColor rgb="FFFFFFFF"/>
        <bgColor rgb="FFFFFFFF"/>
      </patternFill>
    </fill>
    <fill>
      <patternFill patternType="solid">
        <fgColor rgb="FF545D03"/>
        <bgColor rgb="FF545D03"/>
      </patternFill>
    </fill>
    <fill>
      <patternFill patternType="solid">
        <fgColor rgb="FF808E00"/>
        <bgColor rgb="FF808E00"/>
      </patternFill>
    </fill>
    <fill>
      <patternFill patternType="solid">
        <fgColor rgb="FFBFBFBF"/>
        <bgColor rgb="FFBFBFBF"/>
      </patternFill>
    </fill>
    <fill>
      <patternFill patternType="solid">
        <fgColor rgb="FFA5A5A5"/>
        <bgColor rgb="FFA5A5A5"/>
      </patternFill>
    </fill>
    <fill>
      <patternFill patternType="solid">
        <fgColor rgb="FF828B2D"/>
        <bgColor rgb="FF828B2D"/>
      </patternFill>
    </fill>
    <fill>
      <patternFill patternType="solid">
        <fgColor rgb="FF7F7F7F"/>
        <bgColor rgb="FF7F7F7F"/>
      </patternFill>
    </fill>
    <fill>
      <patternFill patternType="solid">
        <fgColor rgb="FF7F882C"/>
        <bgColor rgb="FF7F882C"/>
      </patternFill>
    </fill>
    <fill>
      <patternFill patternType="solid">
        <fgColor rgb="FFB6C400"/>
        <bgColor rgb="FFB6C400"/>
      </patternFill>
    </fill>
    <fill>
      <patternFill patternType="solid">
        <fgColor rgb="FFE7ECCA"/>
        <bgColor rgb="FFE7ECCA"/>
      </patternFill>
    </fill>
    <fill>
      <patternFill patternType="solid">
        <fgColor rgb="FFD0CECE"/>
        <bgColor rgb="FFD0CECE"/>
      </patternFill>
    </fill>
    <fill>
      <patternFill patternType="solid">
        <fgColor rgb="FFFF0000"/>
        <bgColor rgb="FFFF0000"/>
      </patternFill>
    </fill>
    <fill>
      <patternFill patternType="solid">
        <fgColor rgb="FFFFCC99"/>
        <bgColor rgb="FFFFCC99"/>
      </patternFill>
    </fill>
    <fill>
      <patternFill patternType="solid">
        <fgColor rgb="FFB0C15B"/>
        <bgColor rgb="FFB0C15B"/>
      </patternFill>
    </fill>
    <fill>
      <patternFill patternType="solid">
        <fgColor theme="0"/>
        <bgColor indexed="64"/>
      </patternFill>
    </fill>
    <fill>
      <patternFill patternType="solid">
        <fgColor theme="0"/>
        <bgColor rgb="FFF2F2F2"/>
      </patternFill>
    </fill>
  </fills>
  <borders count="125">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style="hair">
        <color rgb="FF000000"/>
      </left>
      <right style="hair">
        <color rgb="FF000000"/>
      </right>
      <top/>
      <bottom style="hair">
        <color rgb="FF000000"/>
      </bottom>
      <diagonal/>
    </border>
    <border>
      <left/>
      <right/>
      <top/>
      <bottom/>
      <diagonal/>
    </border>
    <border>
      <left/>
      <right style="hair">
        <color rgb="FF000000"/>
      </right>
      <top/>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right style="hair">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bottom style="hair">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top style="hair">
        <color rgb="FF000000"/>
      </top>
      <bottom/>
      <diagonal/>
    </border>
    <border>
      <left/>
      <right/>
      <top style="hair">
        <color rgb="FF000000"/>
      </top>
      <bottom/>
      <diagonal/>
    </border>
    <border>
      <left/>
      <right/>
      <top/>
      <bottom style="hair">
        <color rgb="FF000000"/>
      </bottom>
      <diagonal/>
    </border>
    <border>
      <left/>
      <right style="hair">
        <color rgb="FF000000"/>
      </right>
      <top style="hair">
        <color rgb="FF000000"/>
      </top>
      <bottom/>
      <diagonal/>
    </border>
    <border>
      <left/>
      <right style="hair">
        <color rgb="FF000000"/>
      </right>
      <top/>
      <bottom/>
      <diagonal/>
    </border>
    <border>
      <left style="hair">
        <color rgb="FF000000"/>
      </left>
      <right style="hair">
        <color rgb="FF000000"/>
      </right>
      <top/>
      <bottom/>
      <diagonal/>
    </border>
    <border>
      <left style="thin">
        <color rgb="FFB2B2B2"/>
      </left>
      <right style="hair">
        <color rgb="FF000000"/>
      </right>
      <top/>
      <bottom/>
      <diagonal/>
    </border>
    <border>
      <left style="thin">
        <color rgb="FFB2B2B2"/>
      </left>
      <right style="hair">
        <color rgb="FF000000"/>
      </right>
      <top/>
      <bottom style="hair">
        <color rgb="FF000000"/>
      </bottom>
      <diagonal/>
    </border>
    <border>
      <left style="thin">
        <color rgb="FFB2B2B2"/>
      </left>
      <right style="hair">
        <color rgb="FF000000"/>
      </right>
      <top style="hair">
        <color rgb="FF000000"/>
      </top>
      <bottom/>
      <diagonal/>
    </border>
    <border>
      <left style="thin">
        <color rgb="FFB2B2B2"/>
      </left>
      <right style="hair">
        <color rgb="FF000000"/>
      </right>
      <top/>
      <bottom style="hair">
        <color rgb="FF000000"/>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style="hair">
        <color rgb="FF000000"/>
      </left>
      <right/>
      <top/>
      <bottom/>
      <diagonal/>
    </border>
    <border>
      <left style="hair">
        <color auto="1"/>
      </left>
      <right style="hair">
        <color auto="1"/>
      </right>
      <top/>
      <bottom/>
      <diagonal/>
    </border>
    <border>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style="hair">
        <color auto="1"/>
      </left>
      <right style="hair">
        <color auto="1"/>
      </right>
      <top/>
      <bottom style="hair">
        <color rgb="FF000000"/>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thin">
        <color rgb="FFB2B2B2"/>
      </left>
      <right style="thin">
        <color rgb="FFB2B2B2"/>
      </right>
      <top style="thin">
        <color rgb="FFB2B2B2"/>
      </top>
      <bottom style="thin">
        <color rgb="FFB2B2B2"/>
      </bottom>
      <diagonal/>
    </border>
    <border>
      <left/>
      <right style="thin">
        <color rgb="FFB2B2B2"/>
      </right>
      <top style="dotted">
        <color rgb="FFB2B2B2"/>
      </top>
      <bottom style="dotted">
        <color rgb="FFB2B2B2"/>
      </bottom>
      <diagonal/>
    </border>
    <border>
      <left/>
      <right style="hair">
        <color rgb="FF000000"/>
      </right>
      <top/>
      <bottom style="hair">
        <color rgb="FF000000"/>
      </bottom>
      <diagonal/>
    </border>
    <border>
      <left style="thin">
        <color rgb="FFB2B2B2"/>
      </left>
      <right style="thin">
        <color rgb="FFB2B2B2"/>
      </right>
      <top style="thin">
        <color rgb="FFB2B2B2"/>
      </top>
      <bottom/>
      <diagonal/>
    </border>
    <border>
      <left style="thin">
        <color rgb="FFB2B2B2"/>
      </left>
      <right style="thin">
        <color rgb="FFB2B2B2"/>
      </right>
      <top/>
      <bottom/>
      <diagonal/>
    </border>
    <border>
      <left style="thin">
        <color rgb="FFB2B2B2"/>
      </left>
      <right style="thin">
        <color rgb="FFB2B2B2"/>
      </right>
      <top/>
      <bottom style="thin">
        <color rgb="FFB2B2B2"/>
      </bottom>
      <diagonal/>
    </border>
    <border>
      <left/>
      <right/>
      <top style="hair">
        <color rgb="FF000000"/>
      </top>
      <bottom style="hair">
        <color rgb="FF000000"/>
      </bottom>
      <diagonal/>
    </border>
    <border>
      <left style="thin">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hair">
        <color rgb="FFFF0000"/>
      </right>
      <top style="medium">
        <color rgb="FF000000"/>
      </top>
      <bottom style="hair">
        <color rgb="FFFF0000"/>
      </bottom>
      <diagonal/>
    </border>
    <border>
      <left style="hair">
        <color rgb="FFFF0000"/>
      </left>
      <right style="hair">
        <color rgb="FFFF0000"/>
      </right>
      <top style="medium">
        <color rgb="FF000000"/>
      </top>
      <bottom style="hair">
        <color rgb="FFFF0000"/>
      </bottom>
      <diagonal/>
    </border>
    <border>
      <left style="hair">
        <color rgb="FFFF0000"/>
      </left>
      <right style="medium">
        <color rgb="FF000000"/>
      </right>
      <top style="medium">
        <color rgb="FF000000"/>
      </top>
      <bottom style="hair">
        <color rgb="FFFF0000"/>
      </bottom>
      <diagonal/>
    </border>
    <border>
      <left style="medium">
        <color rgb="FF000000"/>
      </left>
      <right style="medium">
        <color rgb="FF000000"/>
      </right>
      <top/>
      <bottom style="hair">
        <color rgb="FFFF0000"/>
      </bottom>
      <diagonal/>
    </border>
    <border>
      <left style="medium">
        <color rgb="FF00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medium">
        <color rgb="FF000000"/>
      </right>
      <top style="hair">
        <color rgb="FFFF0000"/>
      </top>
      <bottom style="hair">
        <color rgb="FFFF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hair">
        <color rgb="FFFF0000"/>
      </bottom>
      <diagonal/>
    </border>
    <border>
      <left/>
      <right/>
      <top style="medium">
        <color rgb="FF000000"/>
      </top>
      <bottom style="hair">
        <color rgb="FFFF0000"/>
      </bottom>
      <diagonal/>
    </border>
    <border>
      <left/>
      <right style="medium">
        <color rgb="FF000000"/>
      </right>
      <top style="medium">
        <color rgb="FF000000"/>
      </top>
      <bottom style="hair">
        <color rgb="FFFF0000"/>
      </bottom>
      <diagonal/>
    </border>
    <border>
      <left style="medium">
        <color rgb="FF000000"/>
      </left>
      <right style="medium">
        <color rgb="FF000000"/>
      </right>
      <top style="hair">
        <color rgb="FFFF0000"/>
      </top>
      <bottom style="hair">
        <color rgb="FFFF0000"/>
      </bottom>
      <diagonal/>
    </border>
    <border>
      <left style="thick">
        <color rgb="FF000000"/>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left style="thick">
        <color rgb="FF000000"/>
      </left>
      <right style="hair">
        <color rgb="FF000000"/>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thick">
        <color rgb="FF000000"/>
      </left>
      <right style="hair">
        <color rgb="FF000000"/>
      </right>
      <top style="hair">
        <color rgb="FF000000"/>
      </top>
      <bottom style="thick">
        <color rgb="FF000000"/>
      </bottom>
      <diagonal/>
    </border>
    <border>
      <left style="hair">
        <color rgb="FF000000"/>
      </left>
      <right style="thick">
        <color rgb="FF000000"/>
      </right>
      <top style="hair">
        <color rgb="FF000000"/>
      </top>
      <bottom style="thick">
        <color rgb="FF000000"/>
      </bottom>
      <diagonal/>
    </border>
    <border>
      <left/>
      <right style="hair">
        <color rgb="FF000000"/>
      </right>
      <top/>
      <bottom style="hair">
        <color indexed="64"/>
      </bottom>
      <diagonal/>
    </border>
  </borders>
  <cellStyleXfs count="2">
    <xf numFmtId="0" fontId="0" fillId="0" borderId="0"/>
    <xf numFmtId="9" fontId="68" fillId="0" borderId="0" applyFont="0" applyFill="0" applyBorder="0" applyAlignment="0" applyProtection="0"/>
  </cellStyleXfs>
  <cellXfs count="785">
    <xf numFmtId="0" fontId="0" fillId="0" borderId="0" xfId="0"/>
    <xf numFmtId="0" fontId="1" fillId="0" borderId="1" xfId="0" applyFont="1" applyBorder="1"/>
    <xf numFmtId="0" fontId="3" fillId="0" borderId="1" xfId="0" applyFont="1" applyBorder="1"/>
    <xf numFmtId="0" fontId="4" fillId="4" borderId="1" xfId="0" applyFont="1" applyFill="1" applyBorder="1" applyAlignment="1">
      <alignment horizontal="center" wrapText="1"/>
    </xf>
    <xf numFmtId="0" fontId="1" fillId="4" borderId="1" xfId="0" applyFont="1" applyFill="1" applyBorder="1"/>
    <xf numFmtId="0" fontId="8" fillId="2" borderId="1" xfId="0" applyFont="1" applyFill="1" applyBorder="1"/>
    <xf numFmtId="0" fontId="7" fillId="2" borderId="1" xfId="0" applyFont="1" applyFill="1" applyBorder="1" applyAlignment="1">
      <alignment horizontal="center" wrapText="1"/>
    </xf>
    <xf numFmtId="0" fontId="3" fillId="2" borderId="1" xfId="0" applyFont="1" applyFill="1" applyBorder="1"/>
    <xf numFmtId="0" fontId="5" fillId="2" borderId="18"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4" fillId="2" borderId="1" xfId="0" applyFont="1" applyFill="1" applyBorder="1" applyAlignment="1">
      <alignment horizontal="center" wrapText="1"/>
    </xf>
    <xf numFmtId="0" fontId="9" fillId="2" borderId="1" xfId="0" applyFont="1" applyFill="1" applyBorder="1"/>
    <xf numFmtId="0" fontId="3" fillId="2" borderId="1" xfId="0" applyFont="1" applyFill="1" applyBorder="1" applyAlignment="1">
      <alignment wrapText="1"/>
    </xf>
    <xf numFmtId="0" fontId="1" fillId="2" borderId="1" xfId="0" applyFont="1" applyFill="1" applyBorder="1"/>
    <xf numFmtId="0" fontId="11" fillId="2" borderId="1" xfId="0" applyFont="1" applyFill="1" applyBorder="1" applyAlignment="1">
      <alignment vertical="center" wrapText="1"/>
    </xf>
    <xf numFmtId="0" fontId="13" fillId="0" borderId="1" xfId="0" applyFont="1" applyBorder="1"/>
    <xf numFmtId="0" fontId="14" fillId="2" borderId="1" xfId="0" applyFont="1" applyFill="1" applyBorder="1"/>
    <xf numFmtId="0" fontId="11" fillId="2" borderId="1" xfId="0" applyFont="1" applyFill="1" applyBorder="1"/>
    <xf numFmtId="0" fontId="15" fillId="2" borderId="1" xfId="0" applyFont="1" applyFill="1" applyBorder="1" applyAlignment="1">
      <alignment vertical="center" wrapText="1"/>
    </xf>
    <xf numFmtId="0" fontId="17" fillId="0" borderId="1" xfId="0" applyFont="1" applyBorder="1"/>
    <xf numFmtId="0" fontId="16" fillId="0" borderId="36" xfId="0" applyFont="1" applyBorder="1" applyAlignment="1">
      <alignment horizontal="left" vertical="center"/>
    </xf>
    <xf numFmtId="0" fontId="17" fillId="3" borderId="22" xfId="0" applyFont="1" applyFill="1" applyBorder="1" applyAlignment="1">
      <alignment vertical="center" wrapText="1"/>
    </xf>
    <xf numFmtId="0" fontId="16" fillId="5" borderId="22" xfId="0" applyFont="1" applyFill="1" applyBorder="1" applyAlignment="1">
      <alignment horizontal="center" vertical="center"/>
    </xf>
    <xf numFmtId="0" fontId="16" fillId="0" borderId="22" xfId="0" applyFont="1" applyBorder="1" applyAlignment="1">
      <alignment horizontal="left" vertical="center" wrapText="1"/>
    </xf>
    <xf numFmtId="0" fontId="16" fillId="0" borderId="4" xfId="0" applyFont="1" applyBorder="1" applyAlignment="1">
      <alignment horizontal="center" vertical="center" wrapText="1"/>
    </xf>
    <xf numFmtId="49" fontId="18" fillId="0" borderId="41" xfId="0" applyNumberFormat="1" applyFont="1" applyBorder="1" applyAlignment="1">
      <alignment horizontal="center" vertical="center"/>
    </xf>
    <xf numFmtId="9" fontId="16" fillId="5" borderId="43" xfId="0" applyNumberFormat="1" applyFont="1" applyFill="1" applyBorder="1" applyAlignment="1">
      <alignment horizontal="center" vertical="center" wrapText="1"/>
    </xf>
    <xf numFmtId="9" fontId="16" fillId="0" borderId="0" xfId="0" applyNumberFormat="1" applyFont="1" applyAlignment="1">
      <alignment horizontal="center" vertical="center"/>
    </xf>
    <xf numFmtId="0" fontId="16" fillId="0" borderId="4" xfId="0" applyFont="1" applyBorder="1" applyAlignment="1">
      <alignment horizontal="left" vertical="center" wrapText="1"/>
    </xf>
    <xf numFmtId="0" fontId="16" fillId="0" borderId="4" xfId="0" applyFont="1" applyBorder="1" applyAlignment="1">
      <alignment vertical="center" wrapText="1"/>
    </xf>
    <xf numFmtId="0" fontId="16" fillId="0" borderId="0" xfId="0" applyFont="1" applyAlignment="1">
      <alignment vertical="center"/>
    </xf>
    <xf numFmtId="0" fontId="16" fillId="0" borderId="44" xfId="0" applyFont="1" applyBorder="1" applyAlignment="1">
      <alignment vertical="center" wrapText="1"/>
    </xf>
    <xf numFmtId="10" fontId="16" fillId="0" borderId="45" xfId="0" applyNumberFormat="1" applyFont="1" applyBorder="1" applyAlignment="1">
      <alignment vertical="center" wrapText="1"/>
    </xf>
    <xf numFmtId="14" fontId="17" fillId="0" borderId="22" xfId="0" applyNumberFormat="1" applyFont="1" applyBorder="1"/>
    <xf numFmtId="0" fontId="17" fillId="0" borderId="22" xfId="0" applyFont="1" applyBorder="1"/>
    <xf numFmtId="10" fontId="16" fillId="0" borderId="6" xfId="0" applyNumberFormat="1" applyFont="1" applyBorder="1" applyAlignment="1">
      <alignment horizontal="center" vertical="center" wrapText="1"/>
    </xf>
    <xf numFmtId="10" fontId="19" fillId="0" borderId="6" xfId="0" applyNumberFormat="1" applyFont="1" applyBorder="1" applyAlignment="1">
      <alignment vertical="center" wrapText="1"/>
    </xf>
    <xf numFmtId="10" fontId="16" fillId="0" borderId="4" xfId="0" applyNumberFormat="1" applyFont="1" applyBorder="1" applyAlignment="1">
      <alignment horizontal="center" vertical="center" wrapText="1"/>
    </xf>
    <xf numFmtId="165" fontId="16" fillId="5" borderId="43" xfId="0" applyNumberFormat="1" applyFont="1" applyFill="1" applyBorder="1" applyAlignment="1">
      <alignment horizontal="center" vertical="center" wrapText="1"/>
    </xf>
    <xf numFmtId="165" fontId="16" fillId="0" borderId="45" xfId="0" applyNumberFormat="1" applyFont="1" applyBorder="1" applyAlignment="1">
      <alignment vertical="center" wrapText="1"/>
    </xf>
    <xf numFmtId="165" fontId="16" fillId="0" borderId="4" xfId="0" applyNumberFormat="1" applyFont="1" applyBorder="1" applyAlignment="1">
      <alignment horizontal="center" vertical="center" wrapText="1"/>
    </xf>
    <xf numFmtId="166" fontId="16" fillId="0" borderId="0" xfId="0" applyNumberFormat="1" applyFont="1" applyAlignment="1">
      <alignment horizontal="center" vertical="center"/>
    </xf>
    <xf numFmtId="0" fontId="16" fillId="0" borderId="6" xfId="0" applyFont="1" applyBorder="1" applyAlignment="1">
      <alignment horizontal="center" vertical="center" wrapText="1"/>
    </xf>
    <xf numFmtId="0" fontId="17" fillId="0" borderId="0" xfId="0" applyFont="1"/>
    <xf numFmtId="0" fontId="17" fillId="0" borderId="0" xfId="0" applyFont="1" applyAlignment="1">
      <alignment horizontal="right"/>
    </xf>
    <xf numFmtId="0" fontId="16" fillId="0" borderId="0" xfId="0" applyFont="1" applyAlignment="1">
      <alignment horizontal="right" vertical="center"/>
    </xf>
    <xf numFmtId="0" fontId="16" fillId="0" borderId="1" xfId="0" applyFont="1" applyBorder="1" applyAlignment="1">
      <alignment horizontal="right" vertical="center"/>
    </xf>
    <xf numFmtId="0" fontId="17" fillId="0" borderId="0" xfId="0" applyFont="1" applyAlignment="1">
      <alignment horizontal="right" vertical="center"/>
    </xf>
    <xf numFmtId="0" fontId="17" fillId="0" borderId="1" xfId="0" applyFont="1" applyBorder="1" applyAlignment="1">
      <alignment horizontal="right" vertical="center"/>
    </xf>
    <xf numFmtId="0" fontId="16" fillId="0" borderId="22" xfId="0" applyFont="1" applyBorder="1" applyAlignment="1">
      <alignment horizontal="center" vertical="center"/>
    </xf>
    <xf numFmtId="9" fontId="16" fillId="0" borderId="22" xfId="0" applyNumberFormat="1" applyFont="1" applyBorder="1" applyAlignment="1">
      <alignment horizontal="center" vertical="center"/>
    </xf>
    <xf numFmtId="10" fontId="16" fillId="0" borderId="41" xfId="0" applyNumberFormat="1" applyFont="1" applyBorder="1" applyAlignment="1">
      <alignment horizontal="right" vertical="center"/>
    </xf>
    <xf numFmtId="10" fontId="16" fillId="0" borderId="22" xfId="0" applyNumberFormat="1" applyFont="1" applyBorder="1" applyAlignment="1">
      <alignment horizontal="right" vertical="center"/>
    </xf>
    <xf numFmtId="10" fontId="16" fillId="0" borderId="22" xfId="0" applyNumberFormat="1" applyFont="1" applyBorder="1" applyAlignment="1">
      <alignment horizontal="right" vertical="center" wrapText="1"/>
    </xf>
    <xf numFmtId="10" fontId="16" fillId="0" borderId="43" xfId="0" applyNumberFormat="1" applyFont="1" applyBorder="1" applyAlignment="1">
      <alignment horizontal="right" vertical="center" wrapText="1"/>
    </xf>
    <xf numFmtId="10" fontId="16" fillId="0" borderId="17" xfId="0" applyNumberFormat="1" applyFont="1" applyBorder="1" applyAlignment="1">
      <alignment horizontal="right" vertical="center"/>
    </xf>
    <xf numFmtId="10" fontId="16" fillId="0" borderId="6" xfId="0" applyNumberFormat="1" applyFont="1" applyBorder="1" applyAlignment="1">
      <alignment horizontal="right" vertical="center" wrapText="1"/>
    </xf>
    <xf numFmtId="0" fontId="16" fillId="0" borderId="0" xfId="0" applyFont="1"/>
    <xf numFmtId="10" fontId="16" fillId="0" borderId="22" xfId="0" applyNumberFormat="1" applyFont="1" applyBorder="1" applyAlignment="1">
      <alignment vertical="center" wrapText="1"/>
    </xf>
    <xf numFmtId="164" fontId="16" fillId="0" borderId="22" xfId="0" applyNumberFormat="1" applyFont="1" applyBorder="1" applyAlignment="1">
      <alignment vertical="center" wrapText="1"/>
    </xf>
    <xf numFmtId="164" fontId="16" fillId="0" borderId="41" xfId="0" applyNumberFormat="1" applyFont="1" applyBorder="1" applyAlignment="1">
      <alignment horizontal="right" vertical="center" wrapText="1"/>
    </xf>
    <xf numFmtId="10" fontId="16" fillId="0" borderId="42" xfId="0" applyNumberFormat="1" applyFont="1" applyBorder="1" applyAlignment="1">
      <alignment horizontal="right" vertical="center"/>
    </xf>
    <xf numFmtId="10" fontId="16" fillId="0" borderId="4" xfId="0" applyNumberFormat="1" applyFont="1" applyBorder="1" applyAlignment="1">
      <alignment horizontal="right" vertical="center" wrapText="1"/>
    </xf>
    <xf numFmtId="10" fontId="16" fillId="0" borderId="21" xfId="0" applyNumberFormat="1" applyFont="1" applyBorder="1" applyAlignment="1">
      <alignment horizontal="right" vertical="center"/>
    </xf>
    <xf numFmtId="9" fontId="16" fillId="0" borderId="42" xfId="0" applyNumberFormat="1" applyFont="1" applyBorder="1" applyAlignment="1">
      <alignment horizontal="right" vertical="center" wrapText="1"/>
    </xf>
    <xf numFmtId="0" fontId="16" fillId="2" borderId="22" xfId="0" applyFont="1" applyFill="1" applyBorder="1" applyAlignment="1">
      <alignment horizontal="center" vertical="center"/>
    </xf>
    <xf numFmtId="10" fontId="16" fillId="2" borderId="22" xfId="0" applyNumberFormat="1" applyFont="1" applyFill="1" applyBorder="1" applyAlignment="1">
      <alignment horizontal="center" vertical="center"/>
    </xf>
    <xf numFmtId="10" fontId="16" fillId="2" borderId="45" xfId="0" applyNumberFormat="1" applyFont="1" applyFill="1" applyBorder="1" applyAlignment="1">
      <alignment horizontal="center" vertical="center" wrapText="1"/>
    </xf>
    <xf numFmtId="10" fontId="16" fillId="2" borderId="48" xfId="0" applyNumberFormat="1" applyFont="1" applyFill="1" applyBorder="1" applyAlignment="1">
      <alignment horizontal="right" vertical="center"/>
    </xf>
    <xf numFmtId="10" fontId="16" fillId="2" borderId="22" xfId="0" applyNumberFormat="1" applyFont="1" applyFill="1" applyBorder="1" applyAlignment="1">
      <alignment horizontal="right" vertical="center"/>
    </xf>
    <xf numFmtId="10" fontId="16" fillId="2" borderId="22" xfId="0" applyNumberFormat="1" applyFont="1" applyFill="1" applyBorder="1" applyAlignment="1">
      <alignment horizontal="right" vertical="center" wrapText="1"/>
    </xf>
    <xf numFmtId="10" fontId="16" fillId="2" borderId="43" xfId="0" applyNumberFormat="1" applyFont="1" applyFill="1" applyBorder="1" applyAlignment="1">
      <alignment horizontal="right" vertical="center" wrapText="1"/>
    </xf>
    <xf numFmtId="10" fontId="16" fillId="2" borderId="51" xfId="0" applyNumberFormat="1" applyFont="1" applyFill="1" applyBorder="1" applyAlignment="1">
      <alignment horizontal="right" vertical="center"/>
    </xf>
    <xf numFmtId="10" fontId="16" fillId="2" borderId="45" xfId="0" applyNumberFormat="1" applyFont="1" applyFill="1" applyBorder="1" applyAlignment="1">
      <alignment horizontal="right" vertical="center" wrapText="1"/>
    </xf>
    <xf numFmtId="10" fontId="16" fillId="2" borderId="22" xfId="0" applyNumberFormat="1" applyFont="1" applyFill="1" applyBorder="1" applyAlignment="1">
      <alignment vertical="center" wrapText="1"/>
    </xf>
    <xf numFmtId="164" fontId="16" fillId="2" borderId="22" xfId="0" applyNumberFormat="1" applyFont="1" applyFill="1" applyBorder="1" applyAlignment="1">
      <alignment vertical="center" wrapText="1"/>
    </xf>
    <xf numFmtId="0" fontId="19" fillId="0" borderId="0" xfId="0" applyFont="1" applyAlignment="1">
      <alignment horizontal="center" vertical="center"/>
    </xf>
    <xf numFmtId="10" fontId="16" fillId="2" borderId="18" xfId="0" applyNumberFormat="1" applyFont="1" applyFill="1" applyBorder="1" applyAlignment="1">
      <alignment horizontal="right" vertical="center"/>
    </xf>
    <xf numFmtId="10" fontId="16" fillId="2" borderId="52" xfId="0" applyNumberFormat="1" applyFont="1" applyFill="1" applyBorder="1" applyAlignment="1">
      <alignment horizontal="right" vertical="center"/>
    </xf>
    <xf numFmtId="14" fontId="21" fillId="0" borderId="0" xfId="0" applyNumberFormat="1" applyFont="1" applyAlignment="1">
      <alignment horizontal="center" vertical="center"/>
    </xf>
    <xf numFmtId="10" fontId="16" fillId="2" borderId="44" xfId="0" applyNumberFormat="1" applyFont="1" applyFill="1" applyBorder="1" applyAlignment="1">
      <alignment horizontal="right" vertical="center"/>
    </xf>
    <xf numFmtId="164" fontId="16" fillId="2" borderId="22" xfId="0" applyNumberFormat="1" applyFont="1" applyFill="1" applyBorder="1" applyAlignment="1">
      <alignment horizontal="right" vertical="center" wrapText="1"/>
    </xf>
    <xf numFmtId="0" fontId="17" fillId="0" borderId="0" xfId="0" applyFont="1" applyAlignment="1">
      <alignment horizontal="center"/>
    </xf>
    <xf numFmtId="10" fontId="16" fillId="0" borderId="22" xfId="0" applyNumberFormat="1" applyFont="1" applyBorder="1" applyAlignment="1">
      <alignment horizontal="center" vertical="center"/>
    </xf>
    <xf numFmtId="10" fontId="22" fillId="0" borderId="22" xfId="0" applyNumberFormat="1" applyFont="1" applyBorder="1" applyAlignment="1">
      <alignment horizontal="right" vertical="center" wrapText="1"/>
    </xf>
    <xf numFmtId="10" fontId="17" fillId="0" borderId="22" xfId="0" applyNumberFormat="1" applyFont="1" applyBorder="1" applyAlignment="1">
      <alignment horizontal="right" vertical="center" wrapText="1"/>
    </xf>
    <xf numFmtId="10" fontId="16" fillId="0" borderId="22" xfId="0" applyNumberFormat="1" applyFont="1" applyBorder="1" applyAlignment="1">
      <alignment horizontal="center" vertical="center" wrapText="1"/>
    </xf>
    <xf numFmtId="10" fontId="16" fillId="0" borderId="5" xfId="0" applyNumberFormat="1" applyFont="1" applyBorder="1" applyAlignment="1">
      <alignment horizontal="right" vertical="center"/>
    </xf>
    <xf numFmtId="164" fontId="16" fillId="0" borderId="22" xfId="0" applyNumberFormat="1" applyFont="1" applyBorder="1" applyAlignment="1">
      <alignment horizontal="right" vertical="center" wrapText="1"/>
    </xf>
    <xf numFmtId="10" fontId="16" fillId="2" borderId="22" xfId="0" applyNumberFormat="1" applyFont="1" applyFill="1" applyBorder="1" applyAlignment="1">
      <alignment horizontal="center" vertical="center" wrapText="1"/>
    </xf>
    <xf numFmtId="10" fontId="16" fillId="0" borderId="0" xfId="0" applyNumberFormat="1" applyFont="1" applyAlignment="1">
      <alignment horizontal="right" vertical="center"/>
    </xf>
    <xf numFmtId="10" fontId="16" fillId="0" borderId="3" xfId="0" applyNumberFormat="1" applyFont="1" applyBorder="1" applyAlignment="1">
      <alignment horizontal="right" vertical="center" wrapText="1"/>
    </xf>
    <xf numFmtId="10" fontId="16" fillId="0" borderId="55" xfId="0" applyNumberFormat="1" applyFont="1" applyBorder="1" applyAlignment="1">
      <alignment horizontal="right" vertical="center"/>
    </xf>
    <xf numFmtId="10" fontId="16" fillId="0" borderId="41" xfId="0" applyNumberFormat="1" applyFont="1" applyBorder="1" applyAlignment="1">
      <alignment horizontal="right" vertical="center" wrapText="1"/>
    </xf>
    <xf numFmtId="9" fontId="16" fillId="2" borderId="22" xfId="0" applyNumberFormat="1" applyFont="1" applyFill="1" applyBorder="1" applyAlignment="1">
      <alignment horizontal="right" vertical="center" wrapText="1"/>
    </xf>
    <xf numFmtId="9" fontId="16" fillId="2" borderId="22" xfId="0" applyNumberFormat="1" applyFont="1" applyFill="1" applyBorder="1" applyAlignment="1">
      <alignment vertical="center" wrapText="1"/>
    </xf>
    <xf numFmtId="0" fontId="22" fillId="2" borderId="22" xfId="0" applyFont="1" applyFill="1" applyBorder="1" applyAlignment="1">
      <alignment horizontal="right"/>
    </xf>
    <xf numFmtId="10" fontId="16" fillId="0" borderId="8" xfId="0" applyNumberFormat="1" applyFont="1" applyBorder="1" applyAlignment="1">
      <alignment horizontal="right" vertical="center"/>
    </xf>
    <xf numFmtId="10" fontId="16" fillId="0" borderId="10" xfId="0" applyNumberFormat="1" applyFont="1" applyBorder="1" applyAlignment="1">
      <alignment horizontal="right" vertical="center" wrapText="1"/>
    </xf>
    <xf numFmtId="10" fontId="16" fillId="0" borderId="56" xfId="0" applyNumberFormat="1" applyFont="1" applyBorder="1" applyAlignment="1">
      <alignment horizontal="right" vertical="center"/>
    </xf>
    <xf numFmtId="10" fontId="16" fillId="0" borderId="9" xfId="0" applyNumberFormat="1" applyFont="1" applyBorder="1" applyAlignment="1">
      <alignment horizontal="right" vertical="center"/>
    </xf>
    <xf numFmtId="10" fontId="16" fillId="0" borderId="57" xfId="0" applyNumberFormat="1" applyFont="1" applyBorder="1" applyAlignment="1">
      <alignment horizontal="right" vertical="center"/>
    </xf>
    <xf numFmtId="10" fontId="17" fillId="0" borderId="0" xfId="0" applyNumberFormat="1" applyFont="1"/>
    <xf numFmtId="10" fontId="16" fillId="2" borderId="50" xfId="0" applyNumberFormat="1" applyFont="1" applyFill="1" applyBorder="1" applyAlignment="1">
      <alignment horizontal="right" vertical="center"/>
    </xf>
    <xf numFmtId="10" fontId="16" fillId="2" borderId="58" xfId="0" applyNumberFormat="1" applyFont="1" applyFill="1" applyBorder="1" applyAlignment="1">
      <alignment horizontal="right" vertical="center" wrapText="1"/>
    </xf>
    <xf numFmtId="10" fontId="16" fillId="2" borderId="49" xfId="0" applyNumberFormat="1" applyFont="1" applyFill="1" applyBorder="1" applyAlignment="1">
      <alignment horizontal="right" vertical="center"/>
    </xf>
    <xf numFmtId="10" fontId="16" fillId="2" borderId="36" xfId="0" applyNumberFormat="1" applyFont="1" applyFill="1" applyBorder="1" applyAlignment="1">
      <alignment horizontal="right" vertical="center"/>
    </xf>
    <xf numFmtId="10" fontId="16" fillId="2" borderId="59" xfId="0" applyNumberFormat="1" applyFont="1" applyFill="1" applyBorder="1" applyAlignment="1">
      <alignment horizontal="right" vertical="center" wrapText="1"/>
    </xf>
    <xf numFmtId="10" fontId="16" fillId="0" borderId="2" xfId="0" applyNumberFormat="1" applyFont="1" applyBorder="1" applyAlignment="1">
      <alignment horizontal="right" vertical="center"/>
    </xf>
    <xf numFmtId="10" fontId="16" fillId="0" borderId="4" xfId="0" applyNumberFormat="1" applyFont="1" applyBorder="1" applyAlignment="1">
      <alignment horizontal="right" vertical="center"/>
    </xf>
    <xf numFmtId="0" fontId="16" fillId="0" borderId="1" xfId="0" applyFont="1" applyBorder="1" applyAlignment="1">
      <alignment horizontal="center" vertical="center"/>
    </xf>
    <xf numFmtId="0" fontId="16" fillId="0" borderId="1" xfId="0" applyFont="1" applyBorder="1" applyAlignment="1">
      <alignment vertical="center"/>
    </xf>
    <xf numFmtId="0" fontId="17" fillId="0" borderId="1" xfId="0" applyFont="1" applyBorder="1" applyAlignment="1">
      <alignment horizontal="right"/>
    </xf>
    <xf numFmtId="167" fontId="16" fillId="0" borderId="1" xfId="0" applyNumberFormat="1" applyFont="1" applyBorder="1" applyAlignment="1">
      <alignment horizontal="right" vertical="center"/>
    </xf>
    <xf numFmtId="10" fontId="16" fillId="0" borderId="1" xfId="0" applyNumberFormat="1" applyFont="1" applyBorder="1" applyAlignment="1">
      <alignment horizontal="right" vertical="center"/>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17" fillId="0" borderId="1" xfId="0" applyFont="1" applyBorder="1" applyAlignment="1">
      <alignment vertical="center"/>
    </xf>
    <xf numFmtId="0" fontId="16" fillId="0" borderId="22" xfId="0" applyFont="1" applyBorder="1" applyAlignment="1">
      <alignment horizontal="left" vertical="center"/>
    </xf>
    <xf numFmtId="9" fontId="16" fillId="0" borderId="22" xfId="0" applyNumberFormat="1" applyFont="1" applyBorder="1" applyAlignment="1">
      <alignment vertical="center"/>
    </xf>
    <xf numFmtId="10" fontId="16" fillId="0" borderId="22" xfId="0" applyNumberFormat="1" applyFont="1" applyBorder="1" applyAlignment="1">
      <alignment vertical="center"/>
    </xf>
    <xf numFmtId="0" fontId="16" fillId="0" borderId="0" xfId="0" applyFont="1" applyAlignment="1">
      <alignment horizontal="left" vertical="center" wrapText="1"/>
    </xf>
    <xf numFmtId="9" fontId="16" fillId="0" borderId="0" xfId="0" applyNumberFormat="1" applyFont="1" applyAlignment="1">
      <alignment horizontal="left" vertical="center" wrapText="1"/>
    </xf>
    <xf numFmtId="9" fontId="16" fillId="0" borderId="22" xfId="0" applyNumberFormat="1" applyFont="1" applyBorder="1" applyAlignment="1">
      <alignment horizontal="left" vertical="center" wrapText="1"/>
    </xf>
    <xf numFmtId="9" fontId="16" fillId="0" borderId="79" xfId="0" applyNumberFormat="1" applyFont="1" applyBorder="1" applyAlignment="1">
      <alignment horizontal="left" vertical="center" wrapText="1"/>
    </xf>
    <xf numFmtId="0" fontId="17" fillId="0" borderId="0" xfId="0" applyFont="1" applyAlignment="1">
      <alignment vertical="center"/>
    </xf>
    <xf numFmtId="0" fontId="16" fillId="0" borderId="78" xfId="0" applyFont="1" applyBorder="1" applyAlignment="1">
      <alignment horizontal="left" vertical="center" wrapText="1"/>
    </xf>
    <xf numFmtId="0" fontId="16" fillId="0" borderId="41" xfId="0" applyFont="1" applyBorder="1" applyAlignment="1">
      <alignment horizontal="left" vertical="center"/>
    </xf>
    <xf numFmtId="0" fontId="16" fillId="0" borderId="41" xfId="0" applyFont="1" applyBorder="1" applyAlignment="1">
      <alignment horizontal="left" vertical="center" wrapText="1"/>
    </xf>
    <xf numFmtId="9" fontId="26" fillId="0" borderId="22" xfId="0" applyNumberFormat="1" applyFont="1" applyBorder="1" applyAlignment="1">
      <alignment horizontal="center" vertical="center"/>
    </xf>
    <xf numFmtId="10" fontId="27" fillId="0" borderId="22" xfId="0" applyNumberFormat="1" applyFont="1" applyBorder="1" applyAlignment="1">
      <alignment horizontal="center" vertical="center"/>
    </xf>
    <xf numFmtId="10" fontId="19" fillId="0" borderId="1" xfId="0" applyNumberFormat="1" applyFont="1" applyBorder="1" applyAlignment="1">
      <alignment vertical="center" wrapText="1"/>
    </xf>
    <xf numFmtId="0" fontId="25" fillId="0" borderId="0" xfId="0" applyFont="1"/>
    <xf numFmtId="0" fontId="25" fillId="0" borderId="0" xfId="0" applyFont="1" applyAlignment="1">
      <alignment vertical="center"/>
    </xf>
    <xf numFmtId="0" fontId="19" fillId="0" borderId="0" xfId="0" applyFont="1" applyAlignment="1">
      <alignment vertical="center"/>
    </xf>
    <xf numFmtId="0" fontId="25" fillId="0" borderId="0" xfId="0" applyFont="1" applyAlignment="1">
      <alignment horizontal="center"/>
    </xf>
    <xf numFmtId="0" fontId="17" fillId="0" borderId="0" xfId="0" applyFont="1" applyAlignment="1">
      <alignment wrapText="1"/>
    </xf>
    <xf numFmtId="0" fontId="17" fillId="0" borderId="1" xfId="0" applyFont="1" applyBorder="1" applyAlignment="1">
      <alignment wrapText="1"/>
    </xf>
    <xf numFmtId="0" fontId="17" fillId="9" borderId="22" xfId="0" applyFont="1" applyFill="1" applyBorder="1" applyAlignment="1">
      <alignment horizontal="center" vertical="center" wrapText="1"/>
    </xf>
    <xf numFmtId="0" fontId="17" fillId="9" borderId="43" xfId="0" applyFont="1" applyFill="1" applyBorder="1" applyAlignment="1">
      <alignment horizontal="center" vertical="center" wrapText="1"/>
    </xf>
    <xf numFmtId="0" fontId="20" fillId="13" borderId="48" xfId="0" applyFont="1" applyFill="1" applyBorder="1" applyAlignment="1">
      <alignment horizontal="center" vertical="center" wrapText="1"/>
    </xf>
    <xf numFmtId="0" fontId="17" fillId="13" borderId="22"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6" borderId="22" xfId="0" applyFont="1" applyFill="1" applyBorder="1" applyAlignment="1">
      <alignment vertical="center" wrapText="1"/>
    </xf>
    <xf numFmtId="1" fontId="25" fillId="0" borderId="22" xfId="0" applyNumberFormat="1" applyFont="1" applyBorder="1" applyAlignment="1">
      <alignment horizontal="center" vertical="center"/>
    </xf>
    <xf numFmtId="10" fontId="17" fillId="0" borderId="6" xfId="0" applyNumberFormat="1" applyFont="1" applyBorder="1" applyAlignment="1">
      <alignment horizontal="center" vertical="center" wrapText="1"/>
    </xf>
    <xf numFmtId="10" fontId="16" fillId="0" borderId="18" xfId="0" applyNumberFormat="1" applyFont="1" applyBorder="1" applyAlignment="1">
      <alignment horizontal="center" vertical="center" wrapText="1"/>
    </xf>
    <xf numFmtId="168" fontId="17" fillId="0" borderId="22" xfId="0" applyNumberFormat="1" applyFont="1" applyBorder="1" applyAlignment="1">
      <alignment horizontal="right" vertical="center"/>
    </xf>
    <xf numFmtId="168" fontId="17" fillId="0" borderId="22" xfId="0" applyNumberFormat="1" applyFont="1" applyBorder="1" applyAlignment="1">
      <alignment horizontal="right" vertical="center" wrapText="1"/>
    </xf>
    <xf numFmtId="168" fontId="16" fillId="0" borderId="18" xfId="0" applyNumberFormat="1" applyFont="1" applyBorder="1" applyAlignment="1">
      <alignment horizontal="right" vertical="center" wrapText="1"/>
    </xf>
    <xf numFmtId="169" fontId="19" fillId="0" borderId="18" xfId="0" applyNumberFormat="1" applyFont="1" applyBorder="1" applyAlignment="1">
      <alignment horizontal="right" vertical="center" wrapText="1"/>
    </xf>
    <xf numFmtId="168" fontId="19" fillId="0" borderId="18" xfId="0" applyNumberFormat="1" applyFont="1" applyBorder="1" applyAlignment="1">
      <alignment horizontal="right" vertical="center" wrapText="1"/>
    </xf>
    <xf numFmtId="9" fontId="16" fillId="0" borderId="18" xfId="0" applyNumberFormat="1" applyFont="1" applyBorder="1" applyAlignment="1">
      <alignment horizontal="center" vertical="center" wrapText="1"/>
    </xf>
    <xf numFmtId="10" fontId="16" fillId="0" borderId="18" xfId="0" applyNumberFormat="1" applyFont="1" applyBorder="1" applyAlignment="1">
      <alignment horizontal="right" vertical="center" wrapText="1"/>
    </xf>
    <xf numFmtId="169" fontId="17" fillId="0" borderId="1" xfId="0" applyNumberFormat="1" applyFont="1" applyBorder="1"/>
    <xf numFmtId="10" fontId="17" fillId="0" borderId="45" xfId="0" applyNumberFormat="1" applyFont="1" applyBorder="1" applyAlignment="1">
      <alignment horizontal="center" vertical="center" wrapText="1"/>
    </xf>
    <xf numFmtId="168" fontId="17" fillId="0" borderId="1" xfId="0" applyNumberFormat="1" applyFont="1" applyBorder="1" applyAlignment="1">
      <alignment horizontal="right" vertical="center"/>
    </xf>
    <xf numFmtId="168" fontId="16" fillId="0" borderId="22" xfId="0" applyNumberFormat="1" applyFont="1" applyBorder="1" applyAlignment="1">
      <alignment horizontal="right" vertical="center" wrapText="1"/>
    </xf>
    <xf numFmtId="9" fontId="16" fillId="0" borderId="22" xfId="0" applyNumberFormat="1" applyFont="1" applyBorder="1" applyAlignment="1">
      <alignment horizontal="right" vertical="center" wrapText="1"/>
    </xf>
    <xf numFmtId="1" fontId="25" fillId="0" borderId="41" xfId="0" applyNumberFormat="1" applyFont="1" applyBorder="1" applyAlignment="1">
      <alignment horizontal="center" vertical="center"/>
    </xf>
    <xf numFmtId="10" fontId="17" fillId="0" borderId="3" xfId="0" applyNumberFormat="1" applyFont="1" applyBorder="1" applyAlignment="1">
      <alignment horizontal="center" vertical="center" wrapText="1"/>
    </xf>
    <xf numFmtId="10" fontId="17" fillId="0" borderId="41" xfId="0" applyNumberFormat="1" applyFont="1" applyBorder="1" applyAlignment="1">
      <alignment horizontal="center" vertical="center" wrapText="1"/>
    </xf>
    <xf numFmtId="10" fontId="16" fillId="0" borderId="41" xfId="0" applyNumberFormat="1" applyFont="1" applyBorder="1" applyAlignment="1">
      <alignment horizontal="center" vertical="center" wrapText="1"/>
    </xf>
    <xf numFmtId="168" fontId="17" fillId="0" borderId="41" xfId="0" applyNumberFormat="1" applyFont="1" applyBorder="1" applyAlignment="1">
      <alignment horizontal="right" vertical="center"/>
    </xf>
    <xf numFmtId="168" fontId="16" fillId="0" borderId="41" xfId="0" applyNumberFormat="1" applyFont="1" applyBorder="1" applyAlignment="1">
      <alignment horizontal="right" vertical="center" wrapText="1"/>
    </xf>
    <xf numFmtId="168" fontId="16" fillId="0" borderId="42" xfId="0" applyNumberFormat="1" applyFont="1" applyBorder="1" applyAlignment="1">
      <alignment horizontal="right" vertical="center" wrapText="1"/>
    </xf>
    <xf numFmtId="9" fontId="16" fillId="0" borderId="42" xfId="0" applyNumberFormat="1" applyFont="1" applyBorder="1" applyAlignment="1">
      <alignment horizontal="center" vertical="center" wrapText="1"/>
    </xf>
    <xf numFmtId="168" fontId="16" fillId="0" borderId="55" xfId="0" applyNumberFormat="1" applyFont="1" applyBorder="1" applyAlignment="1">
      <alignment horizontal="right" vertical="center" wrapText="1"/>
    </xf>
    <xf numFmtId="10" fontId="16" fillId="0" borderId="55" xfId="0" applyNumberFormat="1" applyFont="1" applyBorder="1" applyAlignment="1">
      <alignment horizontal="right" vertical="center" wrapText="1"/>
    </xf>
    <xf numFmtId="1" fontId="28" fillId="0" borderId="22" xfId="0" applyNumberFormat="1" applyFont="1" applyBorder="1" applyAlignment="1">
      <alignment horizontal="center" vertical="center"/>
    </xf>
    <xf numFmtId="10" fontId="20" fillId="0" borderId="22" xfId="0" applyNumberFormat="1" applyFont="1" applyBorder="1" applyAlignment="1">
      <alignment horizontal="center" vertical="center" wrapText="1"/>
    </xf>
    <xf numFmtId="10" fontId="19" fillId="0" borderId="22" xfId="0" applyNumberFormat="1" applyFont="1" applyBorder="1" applyAlignment="1">
      <alignment horizontal="center" vertical="center" wrapText="1"/>
    </xf>
    <xf numFmtId="168" fontId="24" fillId="0" borderId="78" xfId="0" applyNumberFormat="1" applyFont="1" applyBorder="1" applyAlignment="1">
      <alignment vertical="center"/>
    </xf>
    <xf numFmtId="168" fontId="20" fillId="0" borderId="6" xfId="0" applyNumberFormat="1" applyFont="1" applyBorder="1" applyAlignment="1">
      <alignment horizontal="right" vertical="center" wrapText="1"/>
    </xf>
    <xf numFmtId="168" fontId="19" fillId="0" borderId="22" xfId="0" applyNumberFormat="1" applyFont="1" applyBorder="1" applyAlignment="1">
      <alignment horizontal="right" vertical="center" wrapText="1"/>
    </xf>
    <xf numFmtId="9" fontId="19" fillId="0" borderId="6" xfId="0" applyNumberFormat="1" applyFont="1" applyBorder="1" applyAlignment="1">
      <alignment horizontal="right" vertical="center" wrapText="1"/>
    </xf>
    <xf numFmtId="168" fontId="19" fillId="0" borderId="42" xfId="0" applyNumberFormat="1" applyFont="1" applyBorder="1" applyAlignment="1">
      <alignment horizontal="right" vertical="center" wrapText="1"/>
    </xf>
    <xf numFmtId="164" fontId="16" fillId="0" borderId="22" xfId="0" applyNumberFormat="1" applyFont="1" applyBorder="1" applyAlignment="1">
      <alignment horizontal="center" vertical="center" wrapText="1"/>
    </xf>
    <xf numFmtId="168" fontId="20" fillId="0" borderId="22" xfId="0" applyNumberFormat="1" applyFont="1" applyBorder="1" applyAlignment="1">
      <alignment horizontal="right" vertical="center" wrapText="1"/>
    </xf>
    <xf numFmtId="10" fontId="19" fillId="0" borderId="22" xfId="0" applyNumberFormat="1" applyFont="1" applyBorder="1" applyAlignment="1">
      <alignment horizontal="right" vertical="center" wrapText="1"/>
    </xf>
    <xf numFmtId="169" fontId="20" fillId="0" borderId="1" xfId="0" applyNumberFormat="1" applyFont="1" applyBorder="1"/>
    <xf numFmtId="1" fontId="25" fillId="2" borderId="18" xfId="0" applyNumberFormat="1" applyFont="1" applyFill="1" applyBorder="1" applyAlignment="1">
      <alignment horizontal="center" vertical="center"/>
    </xf>
    <xf numFmtId="10" fontId="17" fillId="2" borderId="80" xfId="0" applyNumberFormat="1" applyFont="1" applyFill="1" applyBorder="1" applyAlignment="1">
      <alignment horizontal="center" vertical="center" wrapText="1"/>
    </xf>
    <xf numFmtId="10" fontId="16" fillId="2" borderId="18" xfId="0" applyNumberFormat="1" applyFont="1" applyFill="1" applyBorder="1" applyAlignment="1">
      <alignment horizontal="center" vertical="center" wrapText="1"/>
    </xf>
    <xf numFmtId="168" fontId="29" fillId="0" borderId="0" xfId="0" applyNumberFormat="1" applyFont="1"/>
    <xf numFmtId="168" fontId="17" fillId="2" borderId="22" xfId="0" applyNumberFormat="1" applyFont="1" applyFill="1" applyBorder="1" applyAlignment="1">
      <alignment horizontal="right" vertical="center" wrapText="1"/>
    </xf>
    <xf numFmtId="168" fontId="24" fillId="0" borderId="0" xfId="0" applyNumberFormat="1" applyFont="1"/>
    <xf numFmtId="168" fontId="16" fillId="2" borderId="22" xfId="0" applyNumberFormat="1" applyFont="1" applyFill="1" applyBorder="1" applyAlignment="1">
      <alignment horizontal="right" vertical="center" wrapText="1"/>
    </xf>
    <xf numFmtId="168" fontId="16" fillId="2" borderId="18" xfId="0" applyNumberFormat="1" applyFont="1" applyFill="1" applyBorder="1" applyAlignment="1">
      <alignment horizontal="right" vertical="center" wrapText="1"/>
    </xf>
    <xf numFmtId="168" fontId="19" fillId="2" borderId="22" xfId="0" applyNumberFormat="1" applyFont="1" applyFill="1" applyBorder="1" applyAlignment="1">
      <alignment horizontal="right" vertical="center" wrapText="1"/>
    </xf>
    <xf numFmtId="168" fontId="19" fillId="2" borderId="18" xfId="0" applyNumberFormat="1" applyFont="1" applyFill="1" applyBorder="1" applyAlignment="1">
      <alignment horizontal="right" vertical="center" wrapText="1"/>
    </xf>
    <xf numFmtId="168" fontId="20" fillId="2" borderId="22" xfId="0" applyNumberFormat="1" applyFont="1" applyFill="1" applyBorder="1" applyAlignment="1">
      <alignment horizontal="right" vertical="center" wrapText="1"/>
    </xf>
    <xf numFmtId="10" fontId="16" fillId="2" borderId="18" xfId="0" applyNumberFormat="1" applyFont="1" applyFill="1" applyBorder="1" applyAlignment="1">
      <alignment horizontal="right" vertical="center" wrapText="1"/>
    </xf>
    <xf numFmtId="0" fontId="17" fillId="13" borderId="22" xfId="0" applyFont="1" applyFill="1" applyBorder="1" applyAlignment="1">
      <alignment vertical="center"/>
    </xf>
    <xf numFmtId="10" fontId="17" fillId="13" borderId="45" xfId="0" applyNumberFormat="1" applyFont="1" applyFill="1" applyBorder="1" applyAlignment="1">
      <alignment horizontal="center" vertical="center" wrapText="1"/>
    </xf>
    <xf numFmtId="10" fontId="17" fillId="13" borderId="22" xfId="0" applyNumberFormat="1" applyFont="1" applyFill="1" applyBorder="1" applyAlignment="1">
      <alignment horizontal="center" vertical="center" wrapText="1"/>
    </xf>
    <xf numFmtId="168" fontId="17" fillId="13" borderId="22" xfId="0" applyNumberFormat="1" applyFont="1" applyFill="1" applyBorder="1" applyAlignment="1">
      <alignment horizontal="right" vertical="center"/>
    </xf>
    <xf numFmtId="9" fontId="17" fillId="13" borderId="22" xfId="0" applyNumberFormat="1" applyFont="1" applyFill="1" applyBorder="1" applyAlignment="1">
      <alignment horizontal="right" vertical="center"/>
    </xf>
    <xf numFmtId="9" fontId="17" fillId="13" borderId="22" xfId="0" applyNumberFormat="1" applyFont="1" applyFill="1" applyBorder="1" applyAlignment="1">
      <alignment horizontal="center" vertical="center"/>
    </xf>
    <xf numFmtId="168" fontId="16" fillId="13" borderId="22" xfId="0" applyNumberFormat="1" applyFont="1" applyFill="1" applyBorder="1" applyAlignment="1">
      <alignment horizontal="right" vertical="center" wrapText="1"/>
    </xf>
    <xf numFmtId="10" fontId="16" fillId="13" borderId="18" xfId="0" applyNumberFormat="1" applyFont="1" applyFill="1" applyBorder="1" applyAlignment="1">
      <alignment horizontal="right" vertical="center" wrapText="1"/>
    </xf>
    <xf numFmtId="169" fontId="17" fillId="0" borderId="1" xfId="0" applyNumberFormat="1" applyFont="1" applyBorder="1" applyAlignment="1">
      <alignment vertical="center"/>
    </xf>
    <xf numFmtId="168" fontId="16" fillId="0" borderId="22" xfId="0" applyNumberFormat="1" applyFont="1" applyBorder="1" applyAlignment="1">
      <alignment horizontal="right" vertical="center"/>
    </xf>
    <xf numFmtId="9" fontId="19" fillId="0" borderId="18" xfId="0" applyNumberFormat="1" applyFont="1" applyBorder="1" applyAlignment="1">
      <alignment horizontal="right" vertical="center" wrapText="1"/>
    </xf>
    <xf numFmtId="1" fontId="25" fillId="0" borderId="48" xfId="0" applyNumberFormat="1" applyFont="1" applyBorder="1" applyAlignment="1">
      <alignment horizontal="center" vertical="center"/>
    </xf>
    <xf numFmtId="10" fontId="17" fillId="0" borderId="53" xfId="0" applyNumberFormat="1" applyFont="1" applyBorder="1" applyAlignment="1">
      <alignment horizontal="center" vertical="center" wrapText="1"/>
    </xf>
    <xf numFmtId="10" fontId="17" fillId="0" borderId="48" xfId="0" applyNumberFormat="1" applyFont="1" applyBorder="1" applyAlignment="1">
      <alignment horizontal="center" vertical="center" wrapText="1"/>
    </xf>
    <xf numFmtId="10" fontId="16" fillId="0" borderId="48" xfId="0" applyNumberFormat="1" applyFont="1" applyBorder="1" applyAlignment="1">
      <alignment horizontal="center" vertical="center" wrapText="1"/>
    </xf>
    <xf numFmtId="168" fontId="17" fillId="0" borderId="48" xfId="0" applyNumberFormat="1" applyFont="1" applyBorder="1" applyAlignment="1">
      <alignment horizontal="right" vertical="center"/>
    </xf>
    <xf numFmtId="168" fontId="24" fillId="0" borderId="1" xfId="0" applyNumberFormat="1" applyFont="1" applyBorder="1"/>
    <xf numFmtId="168" fontId="16" fillId="0" borderId="48" xfId="0" applyNumberFormat="1" applyFont="1" applyBorder="1" applyAlignment="1">
      <alignment horizontal="right" vertical="center" wrapText="1"/>
    </xf>
    <xf numFmtId="168" fontId="16" fillId="0" borderId="49" xfId="0" applyNumberFormat="1" applyFont="1" applyBorder="1" applyAlignment="1">
      <alignment horizontal="right" vertical="center" wrapText="1"/>
    </xf>
    <xf numFmtId="10" fontId="16" fillId="0" borderId="49" xfId="0" applyNumberFormat="1" applyFont="1" applyBorder="1" applyAlignment="1">
      <alignment horizontal="right" vertical="center" wrapText="1"/>
    </xf>
    <xf numFmtId="168" fontId="20" fillId="0" borderId="45" xfId="0" applyNumberFormat="1" applyFont="1" applyBorder="1" applyAlignment="1">
      <alignment horizontal="right" vertical="center" wrapText="1"/>
    </xf>
    <xf numFmtId="9" fontId="19" fillId="0" borderId="45" xfId="0" applyNumberFormat="1" applyFont="1" applyBorder="1" applyAlignment="1">
      <alignment horizontal="right" vertical="center" wrapText="1"/>
    </xf>
    <xf numFmtId="168" fontId="16" fillId="13" borderId="18" xfId="0" applyNumberFormat="1" applyFont="1" applyFill="1" applyBorder="1" applyAlignment="1">
      <alignment horizontal="right" vertical="center" wrapText="1"/>
    </xf>
    <xf numFmtId="10" fontId="17" fillId="0" borderId="22" xfId="0" applyNumberFormat="1" applyFont="1" applyBorder="1" applyAlignment="1">
      <alignment horizontal="center" vertical="center" wrapText="1"/>
    </xf>
    <xf numFmtId="168" fontId="17" fillId="0" borderId="45" xfId="0" applyNumberFormat="1" applyFont="1" applyBorder="1" applyAlignment="1">
      <alignment horizontal="right" vertical="center" wrapText="1"/>
    </xf>
    <xf numFmtId="9" fontId="16" fillId="0" borderId="45" xfId="0" applyNumberFormat="1" applyFont="1" applyBorder="1" applyAlignment="1">
      <alignment horizontal="right" vertical="center" wrapText="1"/>
    </xf>
    <xf numFmtId="168" fontId="17" fillId="0" borderId="6" xfId="0" applyNumberFormat="1" applyFont="1" applyBorder="1" applyAlignment="1">
      <alignment horizontal="right" vertical="center" wrapText="1"/>
    </xf>
    <xf numFmtId="9" fontId="16" fillId="0" borderId="6" xfId="0" applyNumberFormat="1" applyFont="1" applyBorder="1" applyAlignment="1">
      <alignment horizontal="right" vertical="center" wrapText="1"/>
    </xf>
    <xf numFmtId="168" fontId="17" fillId="2" borderId="1" xfId="0" applyNumberFormat="1" applyFont="1" applyFill="1" applyBorder="1"/>
    <xf numFmtId="168" fontId="17" fillId="0" borderId="49" xfId="0" applyNumberFormat="1" applyFont="1" applyBorder="1" applyAlignment="1">
      <alignment horizontal="right" vertical="center"/>
    </xf>
    <xf numFmtId="164" fontId="19" fillId="0" borderId="18" xfId="0" applyNumberFormat="1" applyFont="1" applyBorder="1" applyAlignment="1">
      <alignment horizontal="right" vertical="center" wrapText="1"/>
    </xf>
    <xf numFmtId="9" fontId="16" fillId="13" borderId="22" xfId="0" applyNumberFormat="1" applyFont="1" applyFill="1" applyBorder="1" applyAlignment="1">
      <alignment horizontal="right" vertical="center" wrapText="1"/>
    </xf>
    <xf numFmtId="168" fontId="17" fillId="0" borderId="22" xfId="0" applyNumberFormat="1" applyFont="1" applyBorder="1" applyAlignment="1">
      <alignment horizontal="right" wrapText="1"/>
    </xf>
    <xf numFmtId="168" fontId="16" fillId="0" borderId="18" xfId="0" applyNumberFormat="1" applyFont="1" applyBorder="1" applyAlignment="1">
      <alignment horizontal="right" wrapText="1"/>
    </xf>
    <xf numFmtId="168" fontId="16" fillId="2" borderId="22" xfId="0" applyNumberFormat="1" applyFont="1" applyFill="1" applyBorder="1" applyAlignment="1">
      <alignment horizontal="right" wrapText="1"/>
    </xf>
    <xf numFmtId="168" fontId="16" fillId="0" borderId="22" xfId="0" applyNumberFormat="1" applyFont="1" applyBorder="1" applyAlignment="1">
      <alignment horizontal="right" wrapText="1"/>
    </xf>
    <xf numFmtId="10" fontId="16" fillId="0" borderId="3" xfId="0" applyNumberFormat="1" applyFont="1" applyBorder="1" applyAlignment="1">
      <alignment horizontal="center" vertical="center" wrapText="1"/>
    </xf>
    <xf numFmtId="168" fontId="17" fillId="0" borderId="22" xfId="0" applyNumberFormat="1" applyFont="1" applyBorder="1" applyAlignment="1">
      <alignment horizontal="right"/>
    </xf>
    <xf numFmtId="168" fontId="16" fillId="0" borderId="41" xfId="0" applyNumberFormat="1" applyFont="1" applyBorder="1" applyAlignment="1">
      <alignment horizontal="right" wrapText="1"/>
    </xf>
    <xf numFmtId="9" fontId="16" fillId="0" borderId="22" xfId="0" applyNumberFormat="1" applyFont="1" applyBorder="1" applyAlignment="1">
      <alignment horizontal="center" vertical="center" wrapText="1"/>
    </xf>
    <xf numFmtId="168" fontId="17" fillId="0" borderId="6" xfId="0" applyNumberFormat="1" applyFont="1" applyBorder="1" applyAlignment="1">
      <alignment horizontal="right" wrapText="1"/>
    </xf>
    <xf numFmtId="10" fontId="16" fillId="2" borderId="80" xfId="0" applyNumberFormat="1" applyFont="1" applyFill="1" applyBorder="1" applyAlignment="1">
      <alignment horizontal="center" vertical="center" wrapText="1"/>
    </xf>
    <xf numFmtId="168" fontId="17" fillId="2" borderId="22" xfId="0" applyNumberFormat="1" applyFont="1" applyFill="1" applyBorder="1" applyAlignment="1">
      <alignment horizontal="right" wrapText="1"/>
    </xf>
    <xf numFmtId="168" fontId="19" fillId="2" borderId="18" xfId="0" applyNumberFormat="1" applyFont="1" applyFill="1" applyBorder="1" applyAlignment="1">
      <alignment horizontal="right" wrapText="1"/>
    </xf>
    <xf numFmtId="164" fontId="20" fillId="2" borderId="22" xfId="0" applyNumberFormat="1" applyFont="1" applyFill="1" applyBorder="1" applyAlignment="1">
      <alignment horizontal="right" vertical="center" wrapText="1"/>
    </xf>
    <xf numFmtId="169" fontId="20" fillId="2" borderId="22" xfId="0" applyNumberFormat="1" applyFont="1" applyFill="1" applyBorder="1" applyAlignment="1">
      <alignment horizontal="center" vertical="center" wrapText="1"/>
    </xf>
    <xf numFmtId="9" fontId="20" fillId="2" borderId="22" xfId="0" applyNumberFormat="1" applyFont="1" applyFill="1" applyBorder="1" applyAlignment="1">
      <alignment horizontal="right" vertical="center" wrapText="1"/>
    </xf>
    <xf numFmtId="9" fontId="17" fillId="0" borderId="0" xfId="0" applyNumberFormat="1" applyFont="1"/>
    <xf numFmtId="170" fontId="17" fillId="0" borderId="0" xfId="0" applyNumberFormat="1" applyFont="1" applyAlignment="1">
      <alignment horizontal="right" vertical="center"/>
    </xf>
    <xf numFmtId="1" fontId="25" fillId="0" borderId="18" xfId="0" applyNumberFormat="1" applyFont="1" applyBorder="1" applyAlignment="1">
      <alignment horizontal="left" vertical="center" wrapText="1"/>
    </xf>
    <xf numFmtId="165" fontId="17" fillId="0" borderId="22" xfId="0" applyNumberFormat="1" applyFont="1" applyBorder="1" applyAlignment="1">
      <alignment horizontal="right" vertical="center" wrapText="1"/>
    </xf>
    <xf numFmtId="171" fontId="17" fillId="0" borderId="22" xfId="0" applyNumberFormat="1" applyFont="1" applyBorder="1" applyAlignment="1">
      <alignment horizontal="right" vertical="center" wrapText="1"/>
    </xf>
    <xf numFmtId="172" fontId="17" fillId="0" borderId="22" xfId="0" applyNumberFormat="1" applyFont="1" applyBorder="1" applyAlignment="1">
      <alignment horizontal="right" vertical="center" wrapText="1"/>
    </xf>
    <xf numFmtId="1" fontId="28" fillId="0" borderId="22" xfId="0" applyNumberFormat="1" applyFont="1" applyBorder="1" applyAlignment="1">
      <alignment horizontal="left" vertical="center" wrapText="1"/>
    </xf>
    <xf numFmtId="172" fontId="20" fillId="0" borderId="22" xfId="0" applyNumberFormat="1" applyFont="1" applyBorder="1" applyAlignment="1">
      <alignment horizontal="right" vertical="center" wrapText="1"/>
    </xf>
    <xf numFmtId="171" fontId="20" fillId="0" borderId="22" xfId="0" applyNumberFormat="1" applyFont="1" applyBorder="1" applyAlignment="1">
      <alignment horizontal="right" vertical="center" wrapText="1"/>
    </xf>
    <xf numFmtId="164" fontId="19" fillId="0" borderId="22" xfId="0" applyNumberFormat="1" applyFont="1" applyBorder="1" applyAlignment="1">
      <alignment horizontal="right" vertical="center" wrapText="1"/>
    </xf>
    <xf numFmtId="1" fontId="25" fillId="0" borderId="22" xfId="0" applyNumberFormat="1" applyFont="1" applyBorder="1" applyAlignment="1">
      <alignment horizontal="left" vertical="center" wrapText="1"/>
    </xf>
    <xf numFmtId="1" fontId="25" fillId="2" borderId="22" xfId="0" applyNumberFormat="1" applyFont="1" applyFill="1" applyBorder="1" applyAlignment="1">
      <alignment horizontal="left" vertical="center" wrapText="1"/>
    </xf>
    <xf numFmtId="172" fontId="17" fillId="2" borderId="22" xfId="0" applyNumberFormat="1" applyFont="1" applyFill="1" applyBorder="1" applyAlignment="1">
      <alignment horizontal="right" vertical="center" wrapText="1"/>
    </xf>
    <xf numFmtId="171" fontId="17" fillId="2" borderId="22" xfId="0" applyNumberFormat="1" applyFont="1" applyFill="1" applyBorder="1" applyAlignment="1">
      <alignment horizontal="right" vertical="center" wrapText="1"/>
    </xf>
    <xf numFmtId="1" fontId="25" fillId="14" borderId="22" xfId="0" applyNumberFormat="1" applyFont="1" applyFill="1" applyBorder="1" applyAlignment="1">
      <alignment horizontal="left" vertical="center" wrapText="1"/>
    </xf>
    <xf numFmtId="165" fontId="17" fillId="14" borderId="22" xfId="0" applyNumberFormat="1" applyFont="1" applyFill="1" applyBorder="1" applyAlignment="1">
      <alignment horizontal="right" vertical="center" wrapText="1"/>
    </xf>
    <xf numFmtId="171" fontId="17" fillId="14" borderId="22" xfId="0" applyNumberFormat="1" applyFont="1" applyFill="1" applyBorder="1" applyAlignment="1">
      <alignment horizontal="right" vertical="center" wrapText="1"/>
    </xf>
    <xf numFmtId="10" fontId="16" fillId="14" borderId="22" xfId="0" applyNumberFormat="1" applyFont="1" applyFill="1" applyBorder="1" applyAlignment="1">
      <alignment horizontal="right" vertical="center" wrapText="1"/>
    </xf>
    <xf numFmtId="170" fontId="17" fillId="0" borderId="0" xfId="0" applyNumberFormat="1" applyFont="1"/>
    <xf numFmtId="165" fontId="20" fillId="0" borderId="22" xfId="0" applyNumberFormat="1" applyFont="1" applyBorder="1" applyAlignment="1">
      <alignment horizontal="right" vertical="center" wrapText="1"/>
    </xf>
    <xf numFmtId="165" fontId="17" fillId="2" borderId="22" xfId="0" applyNumberFormat="1" applyFont="1" applyFill="1" applyBorder="1" applyAlignment="1">
      <alignment horizontal="right" vertical="center" wrapText="1"/>
    </xf>
    <xf numFmtId="1" fontId="17" fillId="14" borderId="22" xfId="0" applyNumberFormat="1" applyFont="1" applyFill="1" applyBorder="1" applyAlignment="1">
      <alignment horizontal="right" vertical="center" wrapText="1"/>
    </xf>
    <xf numFmtId="10" fontId="17" fillId="14" borderId="22" xfId="0" applyNumberFormat="1" applyFont="1" applyFill="1" applyBorder="1" applyAlignment="1">
      <alignment horizontal="right" vertical="center" wrapText="1"/>
    </xf>
    <xf numFmtId="171" fontId="20" fillId="2" borderId="22" xfId="0" applyNumberFormat="1" applyFont="1" applyFill="1" applyBorder="1" applyAlignment="1">
      <alignment horizontal="right" vertical="center" wrapText="1"/>
    </xf>
    <xf numFmtId="2" fontId="25" fillId="2" borderId="22" xfId="0" applyNumberFormat="1" applyFont="1" applyFill="1" applyBorder="1" applyAlignment="1">
      <alignment horizontal="right" vertical="center" wrapText="1"/>
    </xf>
    <xf numFmtId="10" fontId="20" fillId="0" borderId="22" xfId="0" applyNumberFormat="1" applyFont="1" applyBorder="1" applyAlignment="1">
      <alignment horizontal="right" vertical="center" wrapText="1"/>
    </xf>
    <xf numFmtId="10" fontId="17" fillId="2" borderId="22" xfId="0" applyNumberFormat="1" applyFont="1" applyFill="1" applyBorder="1" applyAlignment="1">
      <alignment horizontal="right" vertical="center" wrapText="1"/>
    </xf>
    <xf numFmtId="9" fontId="17" fillId="14" borderId="22" xfId="0" applyNumberFormat="1" applyFont="1" applyFill="1" applyBorder="1" applyAlignment="1">
      <alignment horizontal="right" vertical="center" wrapText="1"/>
    </xf>
    <xf numFmtId="9" fontId="17" fillId="0" borderId="22" xfId="0" applyNumberFormat="1" applyFont="1" applyBorder="1" applyAlignment="1">
      <alignment horizontal="right" vertical="center" wrapText="1"/>
    </xf>
    <xf numFmtId="9" fontId="20" fillId="0" borderId="22" xfId="0" applyNumberFormat="1" applyFont="1" applyBorder="1" applyAlignment="1">
      <alignment horizontal="right" vertical="center" wrapText="1"/>
    </xf>
    <xf numFmtId="9" fontId="17" fillId="2" borderId="22" xfId="0" applyNumberFormat="1" applyFont="1" applyFill="1" applyBorder="1" applyAlignment="1">
      <alignment horizontal="right" vertical="center" wrapText="1"/>
    </xf>
    <xf numFmtId="10" fontId="20" fillId="2" borderId="22" xfId="0" applyNumberFormat="1" applyFont="1" applyFill="1" applyBorder="1" applyAlignment="1">
      <alignment horizontal="right" vertical="center" wrapText="1"/>
    </xf>
    <xf numFmtId="2" fontId="20" fillId="0" borderId="22" xfId="0" applyNumberFormat="1" applyFont="1" applyBorder="1" applyAlignment="1">
      <alignment horizontal="right" vertical="center" wrapText="1"/>
    </xf>
    <xf numFmtId="2" fontId="20" fillId="2" borderId="22" xfId="0" applyNumberFormat="1" applyFont="1" applyFill="1" applyBorder="1" applyAlignment="1">
      <alignment horizontal="right" vertical="center" wrapText="1"/>
    </xf>
    <xf numFmtId="0" fontId="33" fillId="0" borderId="1" xfId="0" applyFont="1" applyBorder="1" applyAlignment="1">
      <alignment horizontal="center"/>
    </xf>
    <xf numFmtId="0" fontId="33" fillId="0" borderId="1" xfId="0" applyFont="1" applyBorder="1" applyAlignment="1">
      <alignment vertical="center" wrapText="1"/>
    </xf>
    <xf numFmtId="0" fontId="33" fillId="0" borderId="1" xfId="0" applyFont="1" applyBorder="1" applyAlignment="1">
      <alignment horizontal="center" wrapText="1"/>
    </xf>
    <xf numFmtId="0" fontId="5" fillId="8" borderId="22"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2" borderId="22" xfId="0" applyFont="1" applyFill="1" applyBorder="1" applyAlignment="1">
      <alignment horizontal="center" vertical="center" wrapText="1"/>
    </xf>
    <xf numFmtId="0" fontId="5" fillId="0" borderId="1" xfId="0" applyFont="1" applyBorder="1" applyAlignment="1">
      <alignment vertical="center" wrapText="1"/>
    </xf>
    <xf numFmtId="0" fontId="5" fillId="6" borderId="22"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0" borderId="22" xfId="0" applyFont="1" applyBorder="1" applyAlignment="1">
      <alignment horizontal="left" vertical="center"/>
    </xf>
    <xf numFmtId="0" fontId="5" fillId="0" borderId="22" xfId="0" applyFont="1" applyBorder="1" applyAlignment="1">
      <alignment horizontal="center" vertical="center"/>
    </xf>
    <xf numFmtId="1" fontId="5" fillId="0" borderId="22" xfId="0" applyNumberFormat="1" applyFont="1" applyBorder="1" applyAlignment="1">
      <alignment horizontal="center" vertical="center"/>
    </xf>
    <xf numFmtId="0" fontId="5" fillId="8" borderId="22" xfId="0" applyFont="1" applyFill="1" applyBorder="1" applyAlignment="1">
      <alignment horizontal="center" vertical="center"/>
    </xf>
    <xf numFmtId="1" fontId="5" fillId="8" borderId="22" xfId="0" applyNumberFormat="1" applyFont="1" applyFill="1" applyBorder="1" applyAlignment="1">
      <alignment horizontal="center" vertical="center"/>
    </xf>
    <xf numFmtId="0" fontId="34" fillId="0" borderId="0" xfId="0" applyFont="1" applyAlignment="1">
      <alignment horizontal="center" vertical="center"/>
    </xf>
    <xf numFmtId="0" fontId="34" fillId="0" borderId="0" xfId="0" applyFont="1" applyAlignment="1">
      <alignment horizontal="left" vertical="center" wrapText="1"/>
    </xf>
    <xf numFmtId="0" fontId="34" fillId="0" borderId="0" xfId="0" applyFont="1" applyAlignment="1">
      <alignment horizontal="left" vertical="center"/>
    </xf>
    <xf numFmtId="0" fontId="24" fillId="0" borderId="1" xfId="0" applyFont="1" applyBorder="1"/>
    <xf numFmtId="0" fontId="34" fillId="0" borderId="1" xfId="0" applyFont="1" applyBorder="1" applyAlignment="1">
      <alignment horizontal="left" vertical="center"/>
    </xf>
    <xf numFmtId="0" fontId="34" fillId="0" borderId="89" xfId="0" applyFont="1" applyBorder="1" applyAlignment="1">
      <alignment horizontal="center" vertical="center"/>
    </xf>
    <xf numFmtId="0" fontId="34" fillId="0" borderId="89" xfId="0" applyFont="1" applyBorder="1" applyAlignment="1">
      <alignment horizontal="left" vertical="center" wrapText="1"/>
    </xf>
    <xf numFmtId="0" fontId="36" fillId="0" borderId="89" xfId="0" applyFont="1" applyBorder="1" applyAlignment="1">
      <alignment horizontal="center" vertical="center"/>
    </xf>
    <xf numFmtId="0" fontId="36" fillId="0" borderId="89" xfId="0" applyFont="1" applyBorder="1" applyAlignment="1">
      <alignment horizontal="left" vertical="center" wrapText="1"/>
    </xf>
    <xf numFmtId="0" fontId="34" fillId="0" borderId="1" xfId="0" applyFont="1" applyBorder="1" applyAlignment="1">
      <alignment horizontal="center" vertical="center"/>
    </xf>
    <xf numFmtId="0" fontId="34" fillId="0" borderId="1" xfId="0" applyFont="1" applyBorder="1" applyAlignment="1">
      <alignment horizontal="left" vertical="center" wrapText="1"/>
    </xf>
    <xf numFmtId="0" fontId="37" fillId="4" borderId="89" xfId="0" applyFont="1" applyFill="1" applyBorder="1" applyAlignment="1">
      <alignment horizontal="center" vertical="center"/>
    </xf>
    <xf numFmtId="0" fontId="38" fillId="0" borderId="0" xfId="0" applyFont="1"/>
    <xf numFmtId="0" fontId="38" fillId="0" borderId="0" xfId="0" applyFont="1" applyAlignment="1">
      <alignment vertical="center"/>
    </xf>
    <xf numFmtId="0" fontId="37" fillId="15" borderId="89" xfId="0" applyFont="1" applyFill="1" applyBorder="1" applyAlignment="1">
      <alignment horizontal="center" vertical="center"/>
    </xf>
    <xf numFmtId="3" fontId="37" fillId="5" borderId="1" xfId="0" applyNumberFormat="1" applyFont="1" applyFill="1" applyBorder="1" applyAlignment="1">
      <alignment vertical="center"/>
    </xf>
    <xf numFmtId="0" fontId="38" fillId="0" borderId="89" xfId="0" applyFont="1" applyBorder="1" applyAlignment="1">
      <alignment horizontal="left" vertical="center" wrapText="1"/>
    </xf>
    <xf numFmtId="0" fontId="38" fillId="0" borderId="89" xfId="0" applyFont="1" applyBorder="1" applyAlignment="1">
      <alignment vertical="center"/>
    </xf>
    <xf numFmtId="0" fontId="38" fillId="0" borderId="89" xfId="0" applyFont="1" applyBorder="1" applyAlignment="1">
      <alignment horizontal="center" vertical="center"/>
    </xf>
    <xf numFmtId="0" fontId="37" fillId="15" borderId="89" xfId="0" applyFont="1" applyFill="1" applyBorder="1" applyAlignment="1">
      <alignment horizontal="center" wrapText="1"/>
    </xf>
    <xf numFmtId="0" fontId="37" fillId="0" borderId="98" xfId="0" applyFont="1" applyBorder="1" applyAlignment="1">
      <alignment horizontal="center" vertical="center" wrapText="1"/>
    </xf>
    <xf numFmtId="0" fontId="37" fillId="0" borderId="0" xfId="0" applyFont="1" applyAlignment="1">
      <alignment horizontal="center" vertical="center" wrapText="1"/>
    </xf>
    <xf numFmtId="0" fontId="37" fillId="0" borderId="99" xfId="0" applyFont="1" applyBorder="1" applyAlignment="1">
      <alignment horizontal="center" vertical="center" wrapText="1"/>
    </xf>
    <xf numFmtId="0" fontId="39" fillId="16" borderId="101" xfId="0" applyFont="1" applyFill="1" applyBorder="1" applyAlignment="1">
      <alignment horizontal="center" vertical="center"/>
    </xf>
    <xf numFmtId="0" fontId="39" fillId="16" borderId="102" xfId="0" applyFont="1" applyFill="1" applyBorder="1" applyAlignment="1">
      <alignment horizontal="center" vertical="center"/>
    </xf>
    <xf numFmtId="0" fontId="39" fillId="16" borderId="103" xfId="0" applyFont="1" applyFill="1" applyBorder="1" applyAlignment="1">
      <alignment horizontal="center" vertical="center"/>
    </xf>
    <xf numFmtId="0" fontId="37" fillId="15" borderId="89" xfId="0" applyFont="1" applyFill="1" applyBorder="1" applyAlignment="1">
      <alignment horizontal="center" vertical="center" wrapText="1"/>
    </xf>
    <xf numFmtId="0" fontId="38" fillId="0" borderId="89" xfId="0" applyFont="1" applyBorder="1"/>
    <xf numFmtId="3" fontId="37" fillId="0" borderId="89" xfId="0" applyNumberFormat="1" applyFont="1" applyBorder="1" applyAlignment="1">
      <alignment horizontal="right"/>
    </xf>
    <xf numFmtId="0" fontId="39" fillId="16" borderId="105" xfId="0" applyFont="1" applyFill="1" applyBorder="1" applyAlignment="1">
      <alignment horizontal="center" vertical="center" wrapText="1"/>
    </xf>
    <xf numFmtId="0" fontId="39" fillId="16" borderId="106" xfId="0" applyFont="1" applyFill="1" applyBorder="1" applyAlignment="1">
      <alignment horizontal="center" vertical="center" wrapText="1"/>
    </xf>
    <xf numFmtId="0" fontId="39" fillId="16" borderId="107" xfId="0" applyFont="1" applyFill="1" applyBorder="1" applyAlignment="1">
      <alignment horizontal="center" vertical="center" wrapText="1"/>
    </xf>
    <xf numFmtId="0" fontId="37" fillId="17" borderId="108" xfId="0" applyFont="1" applyFill="1" applyBorder="1"/>
    <xf numFmtId="0" fontId="38" fillId="17" borderId="109" xfId="0" applyFont="1" applyFill="1" applyBorder="1" applyAlignment="1">
      <alignment horizontal="center"/>
    </xf>
    <xf numFmtId="0" fontId="38" fillId="17" borderId="1" xfId="0" applyFont="1" applyFill="1" applyBorder="1" applyAlignment="1">
      <alignment horizontal="center"/>
    </xf>
    <xf numFmtId="0" fontId="38" fillId="17" borderId="110" xfId="0" applyFont="1" applyFill="1" applyBorder="1" applyAlignment="1">
      <alignment horizontal="center"/>
    </xf>
    <xf numFmtId="3" fontId="38" fillId="0" borderId="89" xfId="0" applyNumberFormat="1" applyFont="1" applyBorder="1"/>
    <xf numFmtId="0" fontId="37" fillId="0" borderId="89" xfId="0" applyFont="1" applyBorder="1" applyAlignment="1">
      <alignment horizontal="center"/>
    </xf>
    <xf numFmtId="0" fontId="38" fillId="0" borderId="89" xfId="0" applyFont="1" applyBorder="1" applyAlignment="1">
      <alignment horizontal="center"/>
    </xf>
    <xf numFmtId="0" fontId="38" fillId="0" borderId="89" xfId="0" applyFont="1" applyBorder="1" applyAlignment="1">
      <alignment vertical="center" wrapText="1"/>
    </xf>
    <xf numFmtId="0" fontId="37" fillId="4" borderId="89" xfId="0" applyFont="1" applyFill="1" applyBorder="1" applyAlignment="1">
      <alignment horizontal="center"/>
    </xf>
    <xf numFmtId="0" fontId="23" fillId="5" borderId="89" xfId="0" applyFont="1" applyFill="1" applyBorder="1" applyAlignment="1">
      <alignment horizontal="left" vertical="center" wrapText="1"/>
    </xf>
    <xf numFmtId="0" fontId="38" fillId="0" borderId="0" xfId="0" applyFont="1" applyAlignment="1">
      <alignment horizontal="center" vertical="center"/>
    </xf>
    <xf numFmtId="0" fontId="37" fillId="0" borderId="117" xfId="0" applyFont="1" applyBorder="1" applyAlignment="1">
      <alignment horizontal="center"/>
    </xf>
    <xf numFmtId="3" fontId="37" fillId="0" borderId="105" xfId="0" applyNumberFormat="1" applyFont="1" applyBorder="1" applyAlignment="1">
      <alignment horizontal="right"/>
    </xf>
    <xf numFmtId="3" fontId="37" fillId="0" borderId="106" xfId="0" applyNumberFormat="1" applyFont="1" applyBorder="1" applyAlignment="1">
      <alignment horizontal="right"/>
    </xf>
    <xf numFmtId="3" fontId="37" fillId="0" borderId="107" xfId="0" applyNumberFormat="1" applyFont="1" applyBorder="1" applyAlignment="1">
      <alignment horizontal="right"/>
    </xf>
    <xf numFmtId="0" fontId="38" fillId="0" borderId="117" xfId="0" applyFont="1" applyBorder="1" applyAlignment="1">
      <alignment horizontal="center"/>
    </xf>
    <xf numFmtId="3" fontId="38" fillId="0" borderId="105" xfId="0" applyNumberFormat="1" applyFont="1" applyBorder="1"/>
    <xf numFmtId="3" fontId="38" fillId="0" borderId="106" xfId="0" applyNumberFormat="1" applyFont="1" applyBorder="1"/>
    <xf numFmtId="3" fontId="38" fillId="0" borderId="107" xfId="0" applyNumberFormat="1" applyFont="1" applyBorder="1"/>
    <xf numFmtId="0" fontId="23" fillId="0" borderId="89" xfId="0" applyFont="1" applyBorder="1" applyAlignment="1">
      <alignment horizontal="left" vertical="center" wrapText="1"/>
    </xf>
    <xf numFmtId="0" fontId="37" fillId="0" borderId="0" xfId="0" applyFont="1" applyAlignment="1">
      <alignment vertical="center"/>
    </xf>
    <xf numFmtId="0" fontId="38" fillId="0" borderId="85" xfId="0" applyFont="1" applyBorder="1" applyAlignment="1">
      <alignment vertical="center"/>
    </xf>
    <xf numFmtId="0" fontId="38" fillId="0" borderId="22" xfId="0" applyFont="1" applyBorder="1" applyAlignment="1">
      <alignment vertical="center"/>
    </xf>
    <xf numFmtId="0" fontId="38" fillId="0" borderId="89" xfId="0" applyFont="1" applyBorder="1" applyAlignment="1">
      <alignment wrapText="1"/>
    </xf>
    <xf numFmtId="0" fontId="40" fillId="0" borderId="89" xfId="0" applyFont="1" applyBorder="1" applyAlignment="1">
      <alignment wrapText="1"/>
    </xf>
    <xf numFmtId="0" fontId="41" fillId="0" borderId="0" xfId="0" applyFont="1" applyAlignment="1">
      <alignment horizontal="center" vertical="center"/>
    </xf>
    <xf numFmtId="0" fontId="41" fillId="0" borderId="0" xfId="0" applyFont="1" applyAlignment="1">
      <alignment horizontal="center" vertical="center" wrapText="1"/>
    </xf>
    <xf numFmtId="0" fontId="41" fillId="0" borderId="0" xfId="0" applyFont="1"/>
    <xf numFmtId="0" fontId="41" fillId="0" borderId="1" xfId="0" applyFont="1" applyBorder="1"/>
    <xf numFmtId="0" fontId="41" fillId="0" borderId="1" xfId="0" applyFont="1" applyBorder="1" applyAlignment="1">
      <alignment horizontal="center" vertical="center"/>
    </xf>
    <xf numFmtId="0" fontId="43" fillId="0" borderId="118" xfId="0" applyFont="1" applyBorder="1" applyAlignment="1">
      <alignment horizontal="center" vertical="center" wrapText="1"/>
    </xf>
    <xf numFmtId="0" fontId="44" fillId="0" borderId="119" xfId="0" applyFont="1" applyBorder="1" applyAlignment="1">
      <alignment horizontal="left" vertical="center" wrapText="1"/>
    </xf>
    <xf numFmtId="0" fontId="45" fillId="0" borderId="0" xfId="0" applyFont="1"/>
    <xf numFmtId="0" fontId="43" fillId="0" borderId="120" xfId="0" applyFont="1" applyBorder="1" applyAlignment="1">
      <alignment horizontal="center" vertical="center" wrapText="1"/>
    </xf>
    <xf numFmtId="0" fontId="44" fillId="0" borderId="121" xfId="0" applyFont="1" applyBorder="1" applyAlignment="1">
      <alignment horizontal="left" vertical="center" wrapText="1"/>
    </xf>
    <xf numFmtId="0" fontId="46" fillId="0" borderId="121" xfId="0" applyFont="1" applyBorder="1" applyAlignment="1">
      <alignment horizontal="left" vertical="center" wrapText="1"/>
    </xf>
    <xf numFmtId="0" fontId="43" fillId="0" borderId="120" xfId="0" applyFont="1" applyBorder="1" applyAlignment="1">
      <alignment horizontal="center" vertical="center" readingOrder="1"/>
    </xf>
    <xf numFmtId="0" fontId="47" fillId="0" borderId="120" xfId="0" applyFont="1" applyBorder="1" applyAlignment="1">
      <alignment horizontal="center" vertical="center" wrapText="1"/>
    </xf>
    <xf numFmtId="0" fontId="43" fillId="0" borderId="122" xfId="0" applyFont="1" applyBorder="1" applyAlignment="1">
      <alignment horizontal="center" vertical="center" readingOrder="1"/>
    </xf>
    <xf numFmtId="0" fontId="44" fillId="0" borderId="123" xfId="0" applyFont="1" applyBorder="1" applyAlignment="1">
      <alignment horizontal="left" vertical="center" wrapText="1"/>
    </xf>
    <xf numFmtId="0" fontId="45" fillId="0" borderId="0" xfId="0" applyFont="1" applyAlignment="1">
      <alignment horizontal="center" vertical="center" wrapText="1"/>
    </xf>
    <xf numFmtId="0" fontId="45" fillId="0" borderId="1" xfId="0" applyFont="1" applyBorder="1" applyAlignment="1">
      <alignment horizontal="center" vertical="center" wrapText="1"/>
    </xf>
    <xf numFmtId="0" fontId="45" fillId="0" borderId="1" xfId="0" applyFont="1" applyBorder="1"/>
    <xf numFmtId="0" fontId="5" fillId="0" borderId="0" xfId="0" applyFont="1"/>
    <xf numFmtId="0" fontId="48" fillId="0" borderId="0" xfId="0" applyFont="1" applyAlignment="1">
      <alignment horizontal="center"/>
    </xf>
    <xf numFmtId="0" fontId="5" fillId="0" borderId="1" xfId="0" applyFont="1" applyBorder="1"/>
    <xf numFmtId="0" fontId="49" fillId="0" borderId="0" xfId="0" applyFont="1"/>
    <xf numFmtId="0" fontId="50" fillId="0" borderId="0" xfId="0" applyFont="1"/>
    <xf numFmtId="0" fontId="51" fillId="0" borderId="0" xfId="0" applyFont="1"/>
    <xf numFmtId="0" fontId="52" fillId="0" borderId="22" xfId="0" applyFont="1" applyBorder="1" applyAlignment="1">
      <alignment horizontal="center" vertical="center"/>
    </xf>
    <xf numFmtId="0" fontId="5" fillId="0" borderId="0" xfId="0" applyFont="1" applyAlignment="1">
      <alignment horizontal="left" vertical="top"/>
    </xf>
    <xf numFmtId="0" fontId="54" fillId="0" borderId="0" xfId="0" applyFont="1" applyAlignment="1">
      <alignment horizontal="left" vertical="top"/>
    </xf>
    <xf numFmtId="0" fontId="45" fillId="0" borderId="22" xfId="0" applyFont="1" applyBorder="1"/>
    <xf numFmtId="0" fontId="5" fillId="0" borderId="0" xfId="0" applyFont="1" applyAlignment="1">
      <alignment horizontal="left" vertical="center" wrapText="1"/>
    </xf>
    <xf numFmtId="0" fontId="52" fillId="0" borderId="0" xfId="0" applyFont="1" applyAlignment="1">
      <alignment vertical="center"/>
    </xf>
    <xf numFmtId="0" fontId="55" fillId="0" borderId="0" xfId="0" applyFont="1"/>
    <xf numFmtId="0" fontId="56" fillId="0" borderId="0" xfId="0" applyFont="1" applyAlignment="1">
      <alignment horizontal="left" vertical="top" wrapText="1"/>
    </xf>
    <xf numFmtId="0" fontId="5" fillId="0" borderId="0" xfId="0" applyFont="1" applyAlignment="1">
      <alignment horizontal="left" vertical="top" wrapText="1"/>
    </xf>
    <xf numFmtId="0" fontId="33" fillId="9" borderId="22" xfId="0" applyFont="1" applyFill="1" applyBorder="1" applyAlignment="1">
      <alignment horizontal="center" vertical="center" wrapText="1"/>
    </xf>
    <xf numFmtId="0" fontId="57" fillId="0" borderId="0" xfId="0" applyFont="1" applyAlignment="1">
      <alignment horizontal="center" vertical="center" wrapText="1"/>
    </xf>
    <xf numFmtId="0" fontId="56" fillId="0" borderId="22" xfId="0" applyFont="1" applyBorder="1" applyAlignment="1">
      <alignment horizontal="left" vertical="center" wrapText="1"/>
    </xf>
    <xf numFmtId="0" fontId="5" fillId="0" borderId="22" xfId="0" applyFont="1" applyBorder="1" applyAlignment="1">
      <alignment horizontal="left" vertical="center" wrapText="1"/>
    </xf>
    <xf numFmtId="0" fontId="58" fillId="0" borderId="22" xfId="0" applyFont="1" applyBorder="1" applyAlignment="1">
      <alignment horizontal="left" vertical="center" wrapText="1"/>
    </xf>
    <xf numFmtId="0" fontId="55" fillId="0" borderId="1" xfId="0" applyFont="1" applyBorder="1"/>
    <xf numFmtId="0" fontId="5" fillId="0" borderId="22" xfId="0" applyFont="1" applyBorder="1" applyAlignment="1">
      <alignment vertical="center" wrapText="1"/>
    </xf>
    <xf numFmtId="0" fontId="5" fillId="0" borderId="0" xfId="0" applyFont="1" applyAlignment="1">
      <alignment vertical="center" wrapText="1"/>
    </xf>
    <xf numFmtId="0" fontId="5" fillId="0" borderId="1" xfId="0" applyFont="1" applyBorder="1" applyAlignment="1">
      <alignment horizontal="left" vertical="top" wrapText="1"/>
    </xf>
    <xf numFmtId="0" fontId="33" fillId="0" borderId="0" xfId="0" applyFont="1" applyAlignment="1">
      <alignment horizontal="left" vertical="center"/>
    </xf>
    <xf numFmtId="0" fontId="5" fillId="0" borderId="0" xfId="0" applyFont="1" applyAlignment="1">
      <alignment horizontal="left"/>
    </xf>
    <xf numFmtId="0" fontId="5" fillId="0" borderId="1" xfId="0" applyFont="1" applyBorder="1" applyAlignment="1">
      <alignment horizontal="left"/>
    </xf>
    <xf numFmtId="0" fontId="59" fillId="0" borderId="0" xfId="0" applyFont="1" applyAlignment="1">
      <alignment horizontal="left" vertical="center"/>
    </xf>
    <xf numFmtId="0" fontId="59" fillId="0" borderId="0" xfId="0" applyFont="1" applyAlignment="1">
      <alignment horizontal="left" vertical="center" wrapText="1"/>
    </xf>
    <xf numFmtId="1" fontId="59" fillId="0" borderId="0" xfId="0" applyNumberFormat="1" applyFont="1" applyAlignment="1">
      <alignment horizontal="left" vertical="center" wrapText="1"/>
    </xf>
    <xf numFmtId="0" fontId="60" fillId="0" borderId="0" xfId="0" applyFont="1" applyAlignment="1">
      <alignment horizontal="left" vertical="center"/>
    </xf>
    <xf numFmtId="0" fontId="60" fillId="0" borderId="0" xfId="0" applyFont="1" applyAlignment="1">
      <alignment horizontal="left" vertical="center" wrapText="1"/>
    </xf>
    <xf numFmtId="1" fontId="60" fillId="0" borderId="0" xfId="0" applyNumberFormat="1" applyFont="1" applyAlignment="1">
      <alignment horizontal="left" vertical="center" wrapText="1"/>
    </xf>
    <xf numFmtId="0" fontId="61" fillId="0" borderId="0" xfId="0" applyFont="1" applyAlignment="1">
      <alignment horizontal="left" vertical="center" wrapText="1"/>
    </xf>
    <xf numFmtId="0" fontId="31" fillId="0" borderId="0" xfId="0" applyFont="1" applyAlignment="1">
      <alignment horizontal="left" vertical="center" wrapText="1"/>
    </xf>
    <xf numFmtId="0" fontId="60" fillId="0" borderId="1" xfId="0" applyFont="1" applyBorder="1" applyAlignment="1">
      <alignment horizontal="left" vertical="center" wrapText="1"/>
    </xf>
    <xf numFmtId="1" fontId="62" fillId="0" borderId="1" xfId="0" applyNumberFormat="1" applyFont="1" applyBorder="1" applyAlignment="1">
      <alignment horizontal="left" vertical="center" wrapText="1"/>
    </xf>
    <xf numFmtId="0" fontId="62" fillId="0" borderId="0" xfId="0" applyFont="1" applyAlignment="1">
      <alignment horizontal="left" vertical="center"/>
    </xf>
    <xf numFmtId="0" fontId="62" fillId="0" borderId="0" xfId="0" applyFont="1" applyAlignment="1">
      <alignment horizontal="left" vertical="center" wrapText="1"/>
    </xf>
    <xf numFmtId="1" fontId="31" fillId="0" borderId="1" xfId="0" applyNumberFormat="1" applyFont="1" applyBorder="1" applyAlignment="1">
      <alignment horizontal="left" vertical="center" wrapText="1"/>
    </xf>
    <xf numFmtId="1" fontId="60" fillId="0" borderId="1" xfId="0" applyNumberFormat="1" applyFont="1" applyBorder="1" applyAlignment="1">
      <alignment horizontal="left" vertical="center" wrapText="1"/>
    </xf>
    <xf numFmtId="0" fontId="63" fillId="0" borderId="0" xfId="0" applyFont="1" applyAlignment="1">
      <alignment horizontal="left" vertical="center"/>
    </xf>
    <xf numFmtId="0" fontId="61" fillId="0" borderId="0" xfId="0" applyFont="1" applyAlignment="1">
      <alignment horizontal="left" vertical="center"/>
    </xf>
    <xf numFmtId="0" fontId="31" fillId="0" borderId="1" xfId="0" applyFont="1" applyBorder="1" applyAlignment="1">
      <alignment horizontal="left" vertical="center" wrapText="1"/>
    </xf>
    <xf numFmtId="0" fontId="60" fillId="0" borderId="22" xfId="0" applyFont="1" applyBorder="1" applyAlignment="1">
      <alignment horizontal="left" vertical="center" wrapText="1"/>
    </xf>
    <xf numFmtId="0" fontId="62" fillId="0" borderId="1" xfId="0" applyFont="1" applyBorder="1" applyAlignment="1">
      <alignment horizontal="left" vertical="center" wrapText="1"/>
    </xf>
    <xf numFmtId="0" fontId="17" fillId="0" borderId="0" xfId="0" applyFont="1" applyAlignment="1">
      <alignment horizontal="justify" vertical="center" wrapText="1"/>
    </xf>
    <xf numFmtId="0" fontId="16" fillId="0" borderId="55" xfId="0" applyFont="1" applyBorder="1" applyAlignment="1">
      <alignment wrapText="1"/>
    </xf>
    <xf numFmtId="0" fontId="1" fillId="19" borderId="1" xfId="0" applyFont="1" applyFill="1" applyBorder="1"/>
    <xf numFmtId="0" fontId="0" fillId="19" borderId="0" xfId="0" applyFill="1"/>
    <xf numFmtId="0" fontId="3" fillId="19" borderId="1" xfId="0" applyFont="1" applyFill="1" applyBorder="1"/>
    <xf numFmtId="0" fontId="1" fillId="19" borderId="0" xfId="0" applyFont="1" applyFill="1"/>
    <xf numFmtId="0" fontId="4" fillId="19" borderId="1" xfId="0" applyFont="1" applyFill="1" applyBorder="1" applyAlignment="1">
      <alignment wrapText="1"/>
    </xf>
    <xf numFmtId="0" fontId="3" fillId="19" borderId="1" xfId="0" applyFont="1" applyFill="1" applyBorder="1" applyAlignment="1">
      <alignment wrapText="1"/>
    </xf>
    <xf numFmtId="0" fontId="4" fillId="19" borderId="1" xfId="0" applyFont="1" applyFill="1" applyBorder="1" applyAlignment="1">
      <alignment horizontal="center" wrapText="1"/>
    </xf>
    <xf numFmtId="0" fontId="5" fillId="19" borderId="1" xfId="0" applyFont="1" applyFill="1" applyBorder="1" applyAlignment="1">
      <alignment vertical="center"/>
    </xf>
    <xf numFmtId="0" fontId="5" fillId="19" borderId="1" xfId="0" applyFont="1" applyFill="1" applyBorder="1"/>
    <xf numFmtId="0" fontId="33" fillId="19" borderId="0" xfId="0" applyFont="1" applyFill="1" applyAlignment="1">
      <alignment vertical="center"/>
    </xf>
    <xf numFmtId="0" fontId="33" fillId="19" borderId="7" xfId="0" applyFont="1" applyFill="1" applyBorder="1" applyAlignment="1">
      <alignment vertical="center"/>
    </xf>
    <xf numFmtId="0" fontId="68" fillId="19" borderId="0" xfId="0" applyFont="1" applyFill="1"/>
    <xf numFmtId="0" fontId="5" fillId="19" borderId="0" xfId="0" applyFont="1" applyFill="1" applyAlignment="1">
      <alignment vertical="center"/>
    </xf>
    <xf numFmtId="0" fontId="33" fillId="19" borderId="5" xfId="0" applyFont="1" applyFill="1" applyBorder="1" applyAlignment="1">
      <alignment horizontal="center" vertical="center"/>
    </xf>
    <xf numFmtId="0" fontId="33" fillId="19" borderId="6" xfId="0" applyFont="1" applyFill="1" applyBorder="1" applyAlignment="1">
      <alignment horizontal="center" vertical="center"/>
    </xf>
    <xf numFmtId="0" fontId="5" fillId="19" borderId="6" xfId="0" applyFont="1" applyFill="1" applyBorder="1" applyAlignment="1">
      <alignment horizontal="center" vertical="center"/>
    </xf>
    <xf numFmtId="0" fontId="5" fillId="19" borderId="4" xfId="0" applyFont="1" applyFill="1" applyBorder="1" applyAlignment="1">
      <alignment horizontal="right" vertical="center"/>
    </xf>
    <xf numFmtId="0" fontId="5" fillId="19" borderId="6" xfId="0" applyFont="1" applyFill="1" applyBorder="1" applyAlignment="1">
      <alignment horizontal="right" vertical="center"/>
    </xf>
    <xf numFmtId="0" fontId="33" fillId="19" borderId="1" xfId="0" applyFont="1" applyFill="1" applyBorder="1"/>
    <xf numFmtId="0" fontId="72" fillId="2" borderId="1" xfId="0" applyFont="1" applyFill="1" applyBorder="1" applyAlignment="1">
      <alignment vertical="center"/>
    </xf>
    <xf numFmtId="0" fontId="70" fillId="2" borderId="1" xfId="0" applyFont="1" applyFill="1" applyBorder="1" applyAlignment="1">
      <alignment vertical="center"/>
    </xf>
    <xf numFmtId="0" fontId="72" fillId="2" borderId="1" xfId="0" applyFont="1" applyFill="1" applyBorder="1"/>
    <xf numFmtId="0" fontId="70" fillId="2" borderId="1" xfId="0" applyFont="1" applyFill="1" applyBorder="1"/>
    <xf numFmtId="0" fontId="13" fillId="19" borderId="1" xfId="0" applyFont="1" applyFill="1" applyBorder="1"/>
    <xf numFmtId="0" fontId="3" fillId="20" borderId="1" xfId="0" applyFont="1" applyFill="1" applyBorder="1"/>
    <xf numFmtId="0" fontId="74" fillId="19" borderId="1" xfId="0" applyFont="1" applyFill="1" applyBorder="1"/>
    <xf numFmtId="0" fontId="69" fillId="0" borderId="0" xfId="0" applyFont="1"/>
    <xf numFmtId="0" fontId="75" fillId="19" borderId="1" xfId="0" applyFont="1" applyFill="1" applyBorder="1" applyAlignment="1">
      <alignment vertical="center" wrapText="1"/>
    </xf>
    <xf numFmtId="0" fontId="75" fillId="19" borderId="1" xfId="0" applyFont="1" applyFill="1" applyBorder="1"/>
    <xf numFmtId="0" fontId="69" fillId="19" borderId="0" xfId="0" applyFont="1" applyFill="1"/>
    <xf numFmtId="0" fontId="10" fillId="19" borderId="1" xfId="0" applyFont="1" applyFill="1" applyBorder="1"/>
    <xf numFmtId="0" fontId="17" fillId="19" borderId="1" xfId="0" applyFont="1" applyFill="1" applyBorder="1"/>
    <xf numFmtId="0" fontId="16" fillId="19" borderId="36" xfId="0" applyFont="1" applyFill="1" applyBorder="1" applyAlignment="1">
      <alignment horizontal="left" vertical="center"/>
    </xf>
    <xf numFmtId="14" fontId="17" fillId="19" borderId="22" xfId="0" applyNumberFormat="1" applyFont="1" applyFill="1" applyBorder="1"/>
    <xf numFmtId="0" fontId="17" fillId="19" borderId="22" xfId="0" applyFont="1" applyFill="1" applyBorder="1"/>
    <xf numFmtId="0" fontId="16" fillId="2" borderId="22" xfId="0" applyFont="1" applyFill="1" applyBorder="1" applyAlignment="1">
      <alignment horizontal="justify" vertical="center" wrapText="1"/>
    </xf>
    <xf numFmtId="0" fontId="16" fillId="0" borderId="22" xfId="0" applyFont="1" applyBorder="1" applyAlignment="1">
      <alignment horizontal="justify" vertical="center" wrapText="1"/>
    </xf>
    <xf numFmtId="0" fontId="16" fillId="0" borderId="42" xfId="0" applyFont="1" applyBorder="1" applyAlignment="1">
      <alignment horizontal="justify" vertical="center" wrapText="1"/>
    </xf>
    <xf numFmtId="0" fontId="16" fillId="0" borderId="1" xfId="0" applyFont="1" applyBorder="1" applyAlignment="1">
      <alignment horizontal="justify" vertical="center" wrapText="1"/>
    </xf>
    <xf numFmtId="0" fontId="0" fillId="0" borderId="0" xfId="0" applyAlignment="1">
      <alignment horizontal="justify" vertical="center" wrapText="1"/>
    </xf>
    <xf numFmtId="0" fontId="17" fillId="0" borderId="1" xfId="0" applyFont="1" applyBorder="1" applyAlignment="1">
      <alignment horizontal="justify" vertical="center" wrapText="1"/>
    </xf>
    <xf numFmtId="0" fontId="16" fillId="0" borderId="66" xfId="0" applyFont="1" applyBorder="1" applyAlignment="1">
      <alignment horizontal="justify" vertical="center" wrapText="1"/>
    </xf>
    <xf numFmtId="0" fontId="78" fillId="0" borderId="0" xfId="0" applyFont="1"/>
    <xf numFmtId="0" fontId="78" fillId="0" borderId="0" xfId="0" applyFont="1" applyAlignment="1">
      <alignment horizontal="justify" vertical="center" wrapText="1"/>
    </xf>
    <xf numFmtId="0" fontId="78" fillId="0" borderId="1" xfId="0" applyFont="1" applyBorder="1"/>
    <xf numFmtId="0" fontId="78" fillId="8" borderId="48" xfId="0" applyFont="1" applyFill="1" applyBorder="1" applyAlignment="1">
      <alignment horizontal="left" vertical="center" wrapText="1"/>
    </xf>
    <xf numFmtId="0" fontId="78" fillId="8" borderId="48" xfId="0" applyFont="1" applyFill="1" applyBorder="1" applyAlignment="1">
      <alignment horizontal="justify" vertical="center" wrapText="1"/>
    </xf>
    <xf numFmtId="0" fontId="78" fillId="6" borderId="48" xfId="0" applyFont="1" applyFill="1" applyBorder="1" applyAlignment="1">
      <alignment horizontal="left" vertical="center" wrapText="1"/>
    </xf>
    <xf numFmtId="0" fontId="78" fillId="6" borderId="48" xfId="0" applyFont="1" applyFill="1" applyBorder="1" applyAlignment="1">
      <alignment horizontal="justify" vertical="center" wrapText="1"/>
    </xf>
    <xf numFmtId="0" fontId="78" fillId="7" borderId="48" xfId="0" applyFont="1" applyFill="1" applyBorder="1" applyAlignment="1">
      <alignment horizontal="left" vertical="center" wrapText="1"/>
    </xf>
    <xf numFmtId="0" fontId="78" fillId="7" borderId="48" xfId="0" applyFont="1" applyFill="1" applyBorder="1" applyAlignment="1">
      <alignment horizontal="justify" vertical="center" wrapText="1"/>
    </xf>
    <xf numFmtId="0" fontId="78" fillId="6" borderId="49" xfId="0" applyFont="1" applyFill="1" applyBorder="1" applyAlignment="1">
      <alignment horizontal="left" vertical="center" wrapText="1"/>
    </xf>
    <xf numFmtId="0" fontId="78" fillId="7" borderId="49" xfId="0" applyFont="1" applyFill="1" applyBorder="1" applyAlignment="1">
      <alignment horizontal="left" vertical="center" wrapText="1"/>
    </xf>
    <xf numFmtId="0" fontId="78" fillId="0" borderId="0" xfId="0" applyFont="1" applyAlignment="1">
      <alignment horizontal="left" vertical="center" wrapText="1"/>
    </xf>
    <xf numFmtId="0" fontId="78" fillId="7" borderId="22" xfId="0" applyFont="1" applyFill="1" applyBorder="1" applyAlignment="1">
      <alignment horizontal="left" vertical="center" wrapText="1"/>
    </xf>
    <xf numFmtId="0" fontId="78" fillId="6" borderId="22" xfId="0" applyFont="1" applyFill="1" applyBorder="1" applyAlignment="1">
      <alignment horizontal="right" vertical="center" wrapText="1"/>
    </xf>
    <xf numFmtId="0" fontId="78" fillId="0" borderId="1" xfId="0" applyFont="1" applyBorder="1" applyAlignment="1">
      <alignment horizontal="left" vertical="center" wrapText="1"/>
    </xf>
    <xf numFmtId="0" fontId="79" fillId="9" borderId="63" xfId="0" applyFont="1" applyFill="1" applyBorder="1" applyAlignment="1">
      <alignment horizontal="center" vertical="center" wrapText="1"/>
    </xf>
    <xf numFmtId="0" fontId="79" fillId="9" borderId="63" xfId="0" applyFont="1" applyFill="1" applyBorder="1" applyAlignment="1">
      <alignment vertical="center" wrapText="1"/>
    </xf>
    <xf numFmtId="0" fontId="79" fillId="12" borderId="63" xfId="0" applyFont="1" applyFill="1" applyBorder="1" applyAlignment="1">
      <alignment horizontal="center" vertical="center" wrapText="1"/>
    </xf>
    <xf numFmtId="0" fontId="79" fillId="9" borderId="77" xfId="0" applyFont="1" applyFill="1" applyBorder="1" applyAlignment="1">
      <alignment horizontal="center" vertical="center" wrapText="1"/>
    </xf>
    <xf numFmtId="0" fontId="79" fillId="9" borderId="22" xfId="0" applyFont="1" applyFill="1" applyBorder="1" applyAlignment="1">
      <alignment horizontal="center" vertical="center" wrapText="1"/>
    </xf>
    <xf numFmtId="0" fontId="19" fillId="0" borderId="1" xfId="0" applyFont="1" applyBorder="1" applyAlignment="1">
      <alignment horizontal="justify" vertical="center" wrapText="1"/>
    </xf>
    <xf numFmtId="0" fontId="79" fillId="7" borderId="63" xfId="0" applyFont="1" applyFill="1" applyBorder="1" applyAlignment="1">
      <alignment horizontal="justify" vertical="center" wrapText="1"/>
    </xf>
    <xf numFmtId="9" fontId="16" fillId="0" borderId="22" xfId="0" applyNumberFormat="1" applyFont="1" applyBorder="1" applyAlignment="1">
      <alignment horizontal="justify" vertical="center" wrapText="1"/>
    </xf>
    <xf numFmtId="0" fontId="16" fillId="0" borderId="41" xfId="0" applyFont="1" applyBorder="1" applyAlignment="1">
      <alignment horizontal="justify" vertical="center" wrapText="1"/>
    </xf>
    <xf numFmtId="9" fontId="19" fillId="0" borderId="1" xfId="0" applyNumberFormat="1" applyFont="1" applyBorder="1" applyAlignment="1">
      <alignment horizontal="justify" vertical="center" wrapText="1"/>
    </xf>
    <xf numFmtId="10" fontId="19" fillId="0" borderId="1" xfId="0" applyNumberFormat="1" applyFont="1" applyBorder="1" applyAlignment="1">
      <alignment horizontal="justify" vertical="center" wrapText="1"/>
    </xf>
    <xf numFmtId="0" fontId="79" fillId="12" borderId="63" xfId="0" applyFont="1" applyFill="1" applyBorder="1" applyAlignment="1">
      <alignment horizontal="justify" vertical="center" wrapText="1"/>
    </xf>
    <xf numFmtId="10" fontId="16" fillId="0" borderId="22" xfId="0" applyNumberFormat="1" applyFont="1" applyBorder="1" applyAlignment="1">
      <alignment horizontal="justify" vertical="center" wrapText="1"/>
    </xf>
    <xf numFmtId="164" fontId="16" fillId="0" borderId="22" xfId="0" applyNumberFormat="1" applyFont="1" applyBorder="1" applyAlignment="1">
      <alignment horizontal="justify" vertical="center" wrapText="1"/>
    </xf>
    <xf numFmtId="0" fontId="16" fillId="0" borderId="4" xfId="0" applyFont="1" applyBorder="1" applyAlignment="1">
      <alignment horizontal="justify" vertical="center" wrapText="1"/>
    </xf>
    <xf numFmtId="9" fontId="16" fillId="0" borderId="0" xfId="0" applyNumberFormat="1" applyFont="1" applyAlignment="1">
      <alignment horizontal="justify" vertical="center" wrapText="1"/>
    </xf>
    <xf numFmtId="0" fontId="16" fillId="0" borderId="78" xfId="0" applyFont="1" applyBorder="1" applyAlignment="1">
      <alignment horizontal="justify" vertical="center" wrapText="1"/>
    </xf>
    <xf numFmtId="0" fontId="16" fillId="0" borderId="0" xfId="0" applyFont="1" applyAlignment="1">
      <alignment horizontal="justify" vertical="center" wrapText="1"/>
    </xf>
    <xf numFmtId="0" fontId="2" fillId="0" borderId="0" xfId="0" applyFont="1"/>
    <xf numFmtId="0" fontId="77" fillId="0" borderId="0" xfId="0" applyFont="1"/>
    <xf numFmtId="0" fontId="16" fillId="0" borderId="22" xfId="0" applyFont="1" applyBorder="1" applyAlignment="1">
      <alignment vertical="center" wrapText="1"/>
    </xf>
    <xf numFmtId="0" fontId="16" fillId="0" borderId="55" xfId="0" applyFont="1" applyBorder="1" applyAlignment="1">
      <alignment horizontal="left" vertical="center" wrapText="1"/>
    </xf>
    <xf numFmtId="10" fontId="2" fillId="0" borderId="22" xfId="0" applyNumberFormat="1" applyFont="1" applyBorder="1" applyAlignment="1">
      <alignment horizontal="center" vertical="center"/>
    </xf>
    <xf numFmtId="0" fontId="16" fillId="0" borderId="1" xfId="0" applyFont="1" applyBorder="1"/>
    <xf numFmtId="9" fontId="2" fillId="0" borderId="22" xfId="0" applyNumberFormat="1" applyFont="1" applyBorder="1" applyAlignment="1">
      <alignment horizontal="center" vertical="center"/>
    </xf>
    <xf numFmtId="0" fontId="80" fillId="0" borderId="0" xfId="0" applyFont="1" applyAlignment="1">
      <alignment horizontal="justify" vertical="center" wrapText="1"/>
    </xf>
    <xf numFmtId="0" fontId="81" fillId="0" borderId="0" xfId="0" applyFont="1" applyAlignment="1">
      <alignment horizontal="justify" vertical="center" wrapText="1"/>
    </xf>
    <xf numFmtId="0" fontId="16" fillId="0" borderId="79" xfId="0" applyFont="1" applyBorder="1" applyAlignment="1">
      <alignment horizontal="left" vertical="center" wrapText="1"/>
    </xf>
    <xf numFmtId="0" fontId="16" fillId="0" borderId="55" xfId="0" applyFont="1" applyBorder="1" applyAlignment="1">
      <alignment vertical="center" wrapText="1"/>
    </xf>
    <xf numFmtId="0" fontId="16" fillId="0" borderId="42" xfId="0" applyFont="1" applyBorder="1" applyAlignment="1">
      <alignment vertical="center" wrapText="1"/>
    </xf>
    <xf numFmtId="0" fontId="2" fillId="0" borderId="0" xfId="0" applyFont="1" applyAlignment="1">
      <alignment horizontal="justify" vertical="center" wrapText="1"/>
    </xf>
    <xf numFmtId="0" fontId="19" fillId="19" borderId="1" xfId="0" applyFont="1" applyFill="1" applyBorder="1" applyAlignment="1">
      <alignment vertical="center" wrapText="1"/>
    </xf>
    <xf numFmtId="0" fontId="79" fillId="19" borderId="1" xfId="0" applyFont="1" applyFill="1" applyBorder="1" applyAlignment="1">
      <alignment vertical="center" wrapText="1"/>
    </xf>
    <xf numFmtId="0" fontId="16" fillId="19" borderId="1" xfId="0" applyFont="1" applyFill="1" applyBorder="1"/>
    <xf numFmtId="0" fontId="16" fillId="19" borderId="0" xfId="0" applyFont="1" applyFill="1"/>
    <xf numFmtId="0" fontId="2" fillId="19" borderId="0" xfId="0" applyFont="1" applyFill="1"/>
    <xf numFmtId="0" fontId="77" fillId="19" borderId="0" xfId="0" applyFont="1" applyFill="1"/>
    <xf numFmtId="9" fontId="16" fillId="19" borderId="1" xfId="0" applyNumberFormat="1" applyFont="1" applyFill="1" applyBorder="1" applyAlignment="1">
      <alignment vertical="center" wrapText="1"/>
    </xf>
    <xf numFmtId="0" fontId="16" fillId="19" borderId="1" xfId="0" applyFont="1" applyFill="1" applyBorder="1" applyAlignment="1">
      <alignment vertical="center" wrapText="1"/>
    </xf>
    <xf numFmtId="0" fontId="16" fillId="19" borderId="0" xfId="0" applyFont="1" applyFill="1" applyAlignment="1">
      <alignment vertical="center" wrapText="1"/>
    </xf>
    <xf numFmtId="0" fontId="19" fillId="19" borderId="1" xfId="0" applyFont="1" applyFill="1" applyBorder="1" applyAlignment="1">
      <alignment horizontal="justify" vertical="center" wrapText="1"/>
    </xf>
    <xf numFmtId="0" fontId="19" fillId="19" borderId="1" xfId="0" applyFont="1" applyFill="1" applyBorder="1" applyAlignment="1">
      <alignment horizontal="left" vertical="center"/>
    </xf>
    <xf numFmtId="0" fontId="16" fillId="19" borderId="1" xfId="0" applyFont="1" applyFill="1" applyBorder="1" applyAlignment="1">
      <alignment vertical="center"/>
    </xf>
    <xf numFmtId="9" fontId="19" fillId="19" borderId="1" xfId="0" applyNumberFormat="1" applyFont="1" applyFill="1" applyBorder="1" applyAlignment="1">
      <alignment horizontal="justify" vertical="center" wrapText="1"/>
    </xf>
    <xf numFmtId="9" fontId="19" fillId="19" borderId="1" xfId="0" applyNumberFormat="1" applyFont="1" applyFill="1" applyBorder="1" applyAlignment="1">
      <alignment vertical="center" wrapText="1"/>
    </xf>
    <xf numFmtId="0" fontId="16" fillId="19" borderId="1" xfId="0" applyFont="1" applyFill="1" applyBorder="1" applyAlignment="1">
      <alignment horizontal="justify" vertical="center" wrapText="1"/>
    </xf>
    <xf numFmtId="0" fontId="79" fillId="11" borderId="63" xfId="0" applyFont="1" applyFill="1" applyBorder="1" applyAlignment="1">
      <alignment horizontal="justify" vertical="center" wrapText="1"/>
    </xf>
    <xf numFmtId="0" fontId="79" fillId="11" borderId="77" xfId="0" applyFont="1" applyFill="1" applyBorder="1" applyAlignment="1">
      <alignment horizontal="justify" vertical="center" wrapText="1"/>
    </xf>
    <xf numFmtId="0" fontId="62" fillId="0" borderId="22" xfId="0" applyFont="1" applyBorder="1" applyAlignment="1">
      <alignment horizontal="justify" vertical="center" wrapText="1"/>
    </xf>
    <xf numFmtId="0" fontId="16" fillId="0" borderId="3" xfId="0" applyFont="1" applyBorder="1" applyAlignment="1">
      <alignment horizontal="justify" vertical="center" wrapText="1"/>
    </xf>
    <xf numFmtId="0" fontId="62" fillId="0" borderId="41" xfId="0" applyFont="1" applyBorder="1" applyAlignment="1">
      <alignment horizontal="justify" vertical="center" wrapText="1"/>
    </xf>
    <xf numFmtId="0" fontId="81" fillId="0" borderId="22" xfId="0" applyFont="1" applyBorder="1" applyAlignment="1">
      <alignment horizontal="justify" vertical="center" wrapText="1"/>
    </xf>
    <xf numFmtId="9" fontId="25" fillId="0" borderId="42" xfId="0" applyNumberFormat="1" applyFont="1" applyBorder="1" applyAlignment="1">
      <alignment horizontal="justify" vertical="center" wrapText="1"/>
    </xf>
    <xf numFmtId="9" fontId="25" fillId="0" borderId="22" xfId="0" applyNumberFormat="1" applyFont="1" applyBorder="1" applyAlignment="1">
      <alignment horizontal="justify" vertical="center" wrapText="1"/>
    </xf>
    <xf numFmtId="0" fontId="25" fillId="0" borderId="0" xfId="0" applyFont="1" applyAlignment="1">
      <alignment horizontal="justify" vertical="center" wrapText="1"/>
    </xf>
    <xf numFmtId="0" fontId="17" fillId="9" borderId="22" xfId="0" applyFont="1" applyFill="1" applyBorder="1" applyAlignment="1">
      <alignment horizontal="justify" vertical="center" wrapText="1"/>
    </xf>
    <xf numFmtId="0" fontId="78" fillId="0" borderId="0" xfId="0" applyFont="1" applyAlignment="1">
      <alignment horizontal="center" vertical="center"/>
    </xf>
    <xf numFmtId="0" fontId="78" fillId="0" borderId="0" xfId="0" applyFont="1" applyAlignment="1">
      <alignment vertical="center"/>
    </xf>
    <xf numFmtId="0" fontId="79" fillId="0" borderId="0" xfId="0" applyFont="1" applyAlignment="1">
      <alignment vertical="center"/>
    </xf>
    <xf numFmtId="0" fontId="78" fillId="7" borderId="48" xfId="0" applyFont="1" applyFill="1" applyBorder="1" applyAlignment="1">
      <alignment horizontal="center" vertical="center" wrapText="1"/>
    </xf>
    <xf numFmtId="0" fontId="78" fillId="9" borderId="48" xfId="0" applyFont="1" applyFill="1" applyBorder="1" applyAlignment="1">
      <alignment vertical="center" wrapText="1"/>
    </xf>
    <xf numFmtId="0" fontId="78" fillId="0" borderId="1" xfId="0" applyFont="1" applyBorder="1" applyAlignment="1">
      <alignment vertical="center"/>
    </xf>
    <xf numFmtId="0" fontId="79" fillId="7" borderId="22" xfId="0" applyFont="1" applyFill="1" applyBorder="1" applyAlignment="1">
      <alignment horizontal="center" vertical="center" wrapText="1"/>
    </xf>
    <xf numFmtId="0" fontId="79" fillId="7" borderId="22" xfId="0" applyFont="1" applyFill="1" applyBorder="1" applyAlignment="1">
      <alignment horizontal="right" vertical="center" wrapText="1"/>
    </xf>
    <xf numFmtId="0" fontId="79" fillId="0" borderId="1" xfId="0" applyFont="1" applyBorder="1" applyAlignment="1">
      <alignment vertical="center"/>
    </xf>
    <xf numFmtId="0" fontId="78" fillId="9" borderId="48" xfId="0" applyFont="1" applyFill="1" applyBorder="1" applyAlignment="1">
      <alignment horizontal="justify" vertical="center" wrapText="1"/>
    </xf>
    <xf numFmtId="0" fontId="16" fillId="0" borderId="1" xfId="0" applyFont="1" applyBorder="1" applyAlignment="1">
      <alignment horizontal="center"/>
    </xf>
    <xf numFmtId="173" fontId="0" fillId="0" borderId="0" xfId="0" applyNumberFormat="1" applyAlignment="1">
      <alignment vertical="center"/>
    </xf>
    <xf numFmtId="0" fontId="33" fillId="19" borderId="4" xfId="0" applyFont="1" applyFill="1" applyBorder="1" applyAlignment="1">
      <alignment horizontal="center" vertical="center"/>
    </xf>
    <xf numFmtId="0" fontId="2" fillId="19" borderId="5" xfId="0" applyFont="1" applyFill="1" applyBorder="1"/>
    <xf numFmtId="0" fontId="2" fillId="19" borderId="6" xfId="0" applyFont="1" applyFill="1" applyBorder="1"/>
    <xf numFmtId="0" fontId="76" fillId="3" borderId="4" xfId="0" applyFont="1" applyFill="1" applyBorder="1" applyAlignment="1">
      <alignment horizontal="left" vertical="center" wrapText="1"/>
    </xf>
    <xf numFmtId="0" fontId="77" fillId="0" borderId="5" xfId="0" applyFont="1" applyBorder="1"/>
    <xf numFmtId="0" fontId="77" fillId="0" borderId="6" xfId="0" applyFont="1" applyBorder="1"/>
    <xf numFmtId="0" fontId="5" fillId="19" borderId="2" xfId="0" applyFont="1" applyFill="1" applyBorder="1" applyAlignment="1">
      <alignment horizontal="center" vertical="center"/>
    </xf>
    <xf numFmtId="0" fontId="2" fillId="19" borderId="3" xfId="0" applyFont="1" applyFill="1" applyBorder="1"/>
    <xf numFmtId="0" fontId="2" fillId="19" borderId="8" xfId="0" applyFont="1" applyFill="1" applyBorder="1"/>
    <xf numFmtId="0" fontId="2" fillId="19" borderId="7" xfId="0" applyFont="1" applyFill="1" applyBorder="1"/>
    <xf numFmtId="0" fontId="2" fillId="19" borderId="9" xfId="0" applyFont="1" applyFill="1" applyBorder="1"/>
    <xf numFmtId="0" fontId="2" fillId="19" borderId="10" xfId="0" applyFont="1" applyFill="1" applyBorder="1"/>
    <xf numFmtId="0" fontId="6" fillId="2"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3" fillId="20" borderId="11" xfId="0" applyFont="1" applyFill="1" applyBorder="1" applyAlignment="1">
      <alignment horizontal="center"/>
    </xf>
    <xf numFmtId="0" fontId="2" fillId="19" borderId="12" xfId="0" applyFont="1" applyFill="1" applyBorder="1"/>
    <xf numFmtId="0" fontId="2" fillId="19" borderId="13" xfId="0" applyFont="1" applyFill="1" applyBorder="1"/>
    <xf numFmtId="0" fontId="5" fillId="0" borderId="4" xfId="0" applyFont="1" applyBorder="1" applyAlignment="1">
      <alignment horizontal="left" vertical="center" wrapText="1"/>
    </xf>
    <xf numFmtId="0" fontId="2" fillId="0" borderId="5" xfId="0" applyFont="1" applyBorder="1"/>
    <xf numFmtId="0" fontId="2" fillId="0" borderId="6" xfId="0" applyFont="1" applyBorder="1"/>
    <xf numFmtId="0" fontId="5" fillId="3" borderId="19" xfId="0" applyFont="1" applyFill="1" applyBorder="1" applyAlignment="1">
      <alignment horizontal="left" vertical="center" wrapText="1"/>
    </xf>
    <xf numFmtId="0" fontId="2" fillId="0" borderId="20" xfId="0" applyFont="1" applyBorder="1"/>
    <xf numFmtId="0" fontId="2" fillId="0" borderId="23" xfId="0" applyFont="1" applyBorder="1"/>
    <xf numFmtId="0" fontId="2" fillId="0" borderId="24" xfId="0" applyFont="1" applyBorder="1"/>
    <xf numFmtId="0" fontId="5" fillId="3" borderId="2" xfId="0" applyFont="1" applyFill="1" applyBorder="1" applyAlignment="1">
      <alignment horizontal="left" vertical="center" wrapText="1"/>
    </xf>
    <xf numFmtId="0" fontId="2" fillId="0" borderId="17" xfId="0" applyFont="1" applyBorder="1"/>
    <xf numFmtId="0" fontId="2" fillId="0" borderId="3" xfId="0" applyFont="1" applyBorder="1"/>
    <xf numFmtId="0" fontId="2" fillId="0" borderId="9" xfId="0" applyFont="1" applyBorder="1"/>
    <xf numFmtId="0" fontId="2" fillId="0" borderId="21" xfId="0" applyFont="1" applyBorder="1"/>
    <xf numFmtId="0" fontId="2" fillId="0" borderId="10" xfId="0" applyFont="1" applyBorder="1"/>
    <xf numFmtId="0" fontId="4" fillId="19" borderId="14" xfId="0" applyFont="1" applyFill="1" applyBorder="1" applyAlignment="1">
      <alignment horizontal="center" wrapText="1"/>
    </xf>
    <xf numFmtId="0" fontId="2" fillId="19" borderId="15" xfId="0" applyFont="1" applyFill="1" applyBorder="1"/>
    <xf numFmtId="0" fontId="2" fillId="19" borderId="16" xfId="0" applyFont="1" applyFill="1" applyBorder="1"/>
    <xf numFmtId="0" fontId="7" fillId="2" borderId="14" xfId="0" applyFont="1" applyFill="1" applyBorder="1" applyAlignment="1">
      <alignment horizontal="center" wrapText="1"/>
    </xf>
    <xf numFmtId="0" fontId="2" fillId="0" borderId="16" xfId="0" applyFont="1" applyBorder="1"/>
    <xf numFmtId="0" fontId="2" fillId="0" borderId="15" xfId="0" applyFont="1" applyBorder="1"/>
    <xf numFmtId="0" fontId="4" fillId="2" borderId="19" xfId="0" applyFont="1" applyFill="1" applyBorder="1" applyAlignment="1">
      <alignment horizontal="center" wrapText="1"/>
    </xf>
    <xf numFmtId="0" fontId="2" fillId="0" borderId="25" xfId="0" applyFont="1" applyBorder="1"/>
    <xf numFmtId="0" fontId="2" fillId="0" borderId="26" xfId="0" applyFont="1" applyBorder="1"/>
    <xf numFmtId="0" fontId="2" fillId="0" borderId="29" xfId="0" applyFont="1" applyBorder="1"/>
    <xf numFmtId="0" fontId="2" fillId="0" borderId="30" xfId="0" applyFont="1" applyBorder="1"/>
    <xf numFmtId="0" fontId="4" fillId="2" borderId="14" xfId="0" applyFont="1" applyFill="1" applyBorder="1" applyAlignment="1">
      <alignment horizontal="center" wrapText="1"/>
    </xf>
    <xf numFmtId="0" fontId="12" fillId="2" borderId="19" xfId="0" applyFont="1" applyFill="1" applyBorder="1" applyAlignment="1">
      <alignment horizontal="center" vertical="center" wrapText="1"/>
    </xf>
    <xf numFmtId="0" fontId="2" fillId="0" borderId="27" xfId="0" applyFont="1" applyBorder="1"/>
    <xf numFmtId="0" fontId="0" fillId="0" borderId="0" xfId="0"/>
    <xf numFmtId="0" fontId="2" fillId="0" borderId="28" xfId="0" applyFont="1" applyBorder="1"/>
    <xf numFmtId="1" fontId="5" fillId="0" borderId="4" xfId="0" applyNumberFormat="1" applyFont="1" applyBorder="1" applyAlignment="1">
      <alignment horizontal="left" vertical="center" wrapText="1"/>
    </xf>
    <xf numFmtId="0" fontId="73" fillId="2" borderId="19" xfId="0" applyFont="1" applyFill="1" applyBorder="1" applyAlignment="1">
      <alignment horizontal="left" vertical="center" wrapText="1"/>
    </xf>
    <xf numFmtId="0" fontId="16" fillId="0" borderId="25" xfId="0" applyFont="1" applyBorder="1"/>
    <xf numFmtId="0" fontId="16" fillId="0" borderId="26" xfId="0" applyFont="1" applyBorder="1"/>
    <xf numFmtId="0" fontId="16" fillId="0" borderId="27" xfId="0" applyFont="1" applyBorder="1"/>
    <xf numFmtId="0" fontId="71" fillId="0" borderId="0" xfId="0" applyFont="1"/>
    <xf numFmtId="0" fontId="16" fillId="0" borderId="28" xfId="0" applyFont="1" applyBorder="1"/>
    <xf numFmtId="0" fontId="16" fillId="0" borderId="23" xfId="0" applyFont="1" applyBorder="1"/>
    <xf numFmtId="0" fontId="16" fillId="0" borderId="29" xfId="0" applyFont="1" applyBorder="1"/>
    <xf numFmtId="0" fontId="16" fillId="0" borderId="30" xfId="0" applyFont="1" applyBorder="1"/>
    <xf numFmtId="0" fontId="70" fillId="2" borderId="19"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0" fillId="2" borderId="11" xfId="0" applyFont="1" applyFill="1" applyBorder="1" applyAlignment="1">
      <alignment horizontal="left" vertical="center"/>
    </xf>
    <xf numFmtId="0" fontId="16" fillId="0" borderId="12" xfId="0" applyFont="1" applyBorder="1"/>
    <xf numFmtId="0" fontId="16" fillId="0" borderId="13" xfId="0" applyFont="1" applyBorder="1"/>
    <xf numFmtId="0" fontId="16" fillId="0" borderId="37" xfId="0" applyFont="1" applyBorder="1" applyAlignment="1">
      <alignment horizontal="right" vertical="center"/>
    </xf>
    <xf numFmtId="0" fontId="2" fillId="0" borderId="38" xfId="0" applyFont="1" applyBorder="1"/>
    <xf numFmtId="0" fontId="2" fillId="0" borderId="40" xfId="0" applyFont="1" applyBorder="1"/>
    <xf numFmtId="0" fontId="17" fillId="3" borderId="4" xfId="0" applyFont="1" applyFill="1" applyBorder="1" applyAlignment="1">
      <alignment horizontal="center" vertical="center" wrapText="1"/>
    </xf>
    <xf numFmtId="0" fontId="16" fillId="0" borderId="4" xfId="0" applyFont="1" applyBorder="1" applyAlignment="1">
      <alignment horizontal="center" vertical="center" wrapText="1"/>
    </xf>
    <xf numFmtId="0" fontId="18" fillId="0" borderId="4" xfId="0" applyFont="1" applyBorder="1" applyAlignment="1">
      <alignment horizontal="left" vertical="center"/>
    </xf>
    <xf numFmtId="0" fontId="16" fillId="5" borderId="4" xfId="0" applyFont="1" applyFill="1" applyBorder="1" applyAlignment="1">
      <alignment horizontal="left" vertical="center"/>
    </xf>
    <xf numFmtId="0" fontId="17" fillId="3" borderId="4" xfId="0" applyFont="1" applyFill="1" applyBorder="1" applyAlignment="1">
      <alignment horizontal="left" vertical="center" wrapText="1"/>
    </xf>
    <xf numFmtId="0" fontId="17" fillId="19" borderId="4" xfId="0" applyFont="1" applyFill="1" applyBorder="1" applyAlignment="1">
      <alignment horizontal="center"/>
    </xf>
    <xf numFmtId="0" fontId="16" fillId="19" borderId="31" xfId="0" applyFont="1" applyFill="1" applyBorder="1" applyAlignment="1">
      <alignment horizontal="center" vertical="center"/>
    </xf>
    <xf numFmtId="0" fontId="2" fillId="19" borderId="32" xfId="0" applyFont="1" applyFill="1" applyBorder="1"/>
    <xf numFmtId="0" fontId="2" fillId="19" borderId="33" xfId="0" applyFont="1" applyFill="1" applyBorder="1"/>
    <xf numFmtId="0" fontId="16" fillId="19" borderId="34" xfId="0" applyFont="1" applyFill="1" applyBorder="1" applyAlignment="1">
      <alignment horizontal="center" vertical="center"/>
    </xf>
    <xf numFmtId="0" fontId="2" fillId="19" borderId="35" xfId="0" applyFont="1" applyFill="1" applyBorder="1"/>
    <xf numFmtId="0" fontId="16" fillId="0" borderId="37" xfId="0" applyFont="1" applyBorder="1" applyAlignment="1">
      <alignment horizontal="left" vertical="center"/>
    </xf>
    <xf numFmtId="0" fontId="2" fillId="0" borderId="39" xfId="0" applyFont="1" applyBorder="1"/>
    <xf numFmtId="0" fontId="16" fillId="0" borderId="4" xfId="0" applyFont="1" applyBorder="1" applyAlignment="1">
      <alignment horizontal="left" vertical="center"/>
    </xf>
    <xf numFmtId="0" fontId="16" fillId="5" borderId="4" xfId="0" applyFont="1" applyFill="1" applyBorder="1" applyAlignment="1">
      <alignment horizontal="left" vertical="center" wrapText="1"/>
    </xf>
    <xf numFmtId="9" fontId="16" fillId="5" borderId="4" xfId="0" applyNumberFormat="1" applyFont="1" applyFill="1" applyBorder="1" applyAlignment="1">
      <alignment horizontal="left" vertical="center" wrapText="1"/>
    </xf>
    <xf numFmtId="0" fontId="16" fillId="0" borderId="4" xfId="0" applyFont="1" applyBorder="1" applyAlignment="1">
      <alignment horizontal="left" vertical="center" wrapText="1"/>
    </xf>
    <xf numFmtId="49" fontId="18" fillId="0" borderId="41" xfId="0" applyNumberFormat="1" applyFont="1" applyBorder="1" applyAlignment="1">
      <alignment horizontal="center" vertical="center"/>
    </xf>
    <xf numFmtId="0" fontId="2" fillId="0" borderId="42" xfId="0" applyFont="1" applyBorder="1"/>
    <xf numFmtId="0" fontId="17" fillId="3" borderId="2" xfId="0" applyFont="1" applyFill="1" applyBorder="1" applyAlignment="1">
      <alignment horizontal="center" vertical="center" wrapText="1"/>
    </xf>
    <xf numFmtId="164" fontId="16" fillId="0" borderId="4" xfId="0" applyNumberFormat="1" applyFont="1" applyBorder="1" applyAlignment="1">
      <alignment horizontal="left" vertical="center" wrapText="1"/>
    </xf>
    <xf numFmtId="0" fontId="16" fillId="0" borderId="4" xfId="0" applyFont="1" applyBorder="1" applyAlignment="1">
      <alignment horizontal="center" vertical="center"/>
    </xf>
    <xf numFmtId="0" fontId="17" fillId="0" borderId="4" xfId="0" applyFont="1" applyBorder="1" applyAlignment="1">
      <alignment horizontal="center"/>
    </xf>
    <xf numFmtId="0" fontId="16" fillId="19" borderId="37" xfId="0" applyFont="1" applyFill="1" applyBorder="1" applyAlignment="1">
      <alignment horizontal="left" vertical="center"/>
    </xf>
    <xf numFmtId="0" fontId="2" fillId="19" borderId="38" xfId="0" applyFont="1" applyFill="1" applyBorder="1"/>
    <xf numFmtId="0" fontId="2" fillId="19" borderId="39" xfId="0" applyFont="1" applyFill="1" applyBorder="1"/>
    <xf numFmtId="0" fontId="16" fillId="19" borderId="37" xfId="0" applyFont="1" applyFill="1" applyBorder="1" applyAlignment="1">
      <alignment horizontal="right" vertical="center"/>
    </xf>
    <xf numFmtId="0" fontId="2" fillId="19" borderId="40" xfId="0" applyFont="1" applyFill="1" applyBorder="1"/>
    <xf numFmtId="9" fontId="16" fillId="0" borderId="4" xfId="0" applyNumberFormat="1" applyFont="1" applyBorder="1" applyAlignment="1">
      <alignment horizontal="left" vertical="center" wrapText="1"/>
    </xf>
    <xf numFmtId="0" fontId="16" fillId="0" borderId="4" xfId="0" applyFont="1" applyBorder="1" applyAlignment="1">
      <alignment horizontal="left" wrapText="1"/>
    </xf>
    <xf numFmtId="0" fontId="16" fillId="0" borderId="48" xfId="0" applyFont="1" applyBorder="1" applyAlignment="1">
      <alignment horizontal="center" vertical="center"/>
    </xf>
    <xf numFmtId="0" fontId="16" fillId="0" borderId="42" xfId="0" applyFont="1" applyBorder="1" applyAlignment="1">
      <alignment horizontal="center" vertical="center"/>
    </xf>
    <xf numFmtId="0" fontId="16" fillId="0" borderId="48" xfId="0" applyFont="1" applyBorder="1" applyAlignment="1">
      <alignment horizontal="justify" vertical="center" wrapText="1"/>
    </xf>
    <xf numFmtId="0" fontId="16" fillId="0" borderId="42" xfId="0" applyFont="1" applyBorder="1" applyAlignment="1">
      <alignment horizontal="justify" vertical="center" wrapText="1"/>
    </xf>
    <xf numFmtId="9" fontId="16" fillId="0" borderId="48" xfId="1" applyFont="1" applyBorder="1" applyAlignment="1">
      <alignment horizontal="center" vertical="center"/>
    </xf>
    <xf numFmtId="9" fontId="16" fillId="0" borderId="42" xfId="1" applyFont="1" applyBorder="1" applyAlignment="1">
      <alignment horizontal="center" vertical="center"/>
    </xf>
    <xf numFmtId="164" fontId="16" fillId="2" borderId="48" xfId="0" applyNumberFormat="1" applyFont="1" applyFill="1" applyBorder="1" applyAlignment="1">
      <alignment horizontal="right" vertical="center" wrapText="1"/>
    </xf>
    <xf numFmtId="164" fontId="16" fillId="2" borderId="42" xfId="0" applyNumberFormat="1" applyFont="1" applyFill="1" applyBorder="1" applyAlignment="1">
      <alignment horizontal="right" vertical="center" wrapText="1"/>
    </xf>
    <xf numFmtId="164" fontId="16" fillId="0" borderId="48" xfId="0" applyNumberFormat="1" applyFont="1" applyBorder="1" applyAlignment="1">
      <alignment horizontal="right" vertical="center" wrapText="1"/>
    </xf>
    <xf numFmtId="164" fontId="16" fillId="0" borderId="42" xfId="0" applyNumberFormat="1" applyFont="1" applyBorder="1" applyAlignment="1">
      <alignment horizontal="right"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124" xfId="0" applyFont="1" applyBorder="1" applyAlignment="1">
      <alignment horizontal="center" vertical="center" wrapText="1"/>
    </xf>
    <xf numFmtId="0" fontId="16" fillId="0" borderId="53" xfId="0" applyFont="1" applyBorder="1" applyAlignment="1">
      <alignment horizontal="justify" vertical="center" wrapText="1"/>
    </xf>
    <xf numFmtId="0" fontId="16" fillId="0" borderId="54" xfId="0" applyFont="1" applyBorder="1" applyAlignment="1">
      <alignment horizontal="justify" vertical="center" wrapText="1"/>
    </xf>
    <xf numFmtId="164" fontId="16" fillId="0" borderId="48" xfId="0" applyNumberFormat="1" applyFont="1" applyBorder="1" applyAlignment="1">
      <alignment horizontal="center" vertical="center" wrapText="1"/>
    </xf>
    <xf numFmtId="164" fontId="16" fillId="0" borderId="42" xfId="0" applyNumberFormat="1" applyFont="1" applyBorder="1" applyAlignment="1">
      <alignment horizontal="center" vertical="center" wrapText="1"/>
    </xf>
    <xf numFmtId="164" fontId="16" fillId="2" borderId="48" xfId="0" applyNumberFormat="1" applyFont="1" applyFill="1" applyBorder="1" applyAlignment="1">
      <alignment horizontal="center" vertical="center" wrapText="1"/>
    </xf>
    <xf numFmtId="164" fontId="16" fillId="2" borderId="42" xfId="0" applyNumberFormat="1" applyFont="1" applyFill="1" applyBorder="1" applyAlignment="1">
      <alignment horizontal="center" vertical="center" wrapText="1"/>
    </xf>
    <xf numFmtId="0" fontId="16" fillId="2" borderId="48" xfId="0" applyFont="1" applyFill="1" applyBorder="1" applyAlignment="1">
      <alignment horizontal="center" vertical="center"/>
    </xf>
    <xf numFmtId="0" fontId="16" fillId="2" borderId="42" xfId="0" applyFont="1" applyFill="1" applyBorder="1" applyAlignment="1">
      <alignment horizontal="center" vertical="center"/>
    </xf>
    <xf numFmtId="0" fontId="16" fillId="2" borderId="48" xfId="0" applyFont="1" applyFill="1" applyBorder="1" applyAlignment="1">
      <alignment horizontal="justify" vertical="center"/>
    </xf>
    <xf numFmtId="0" fontId="16" fillId="2" borderId="42" xfId="0" applyFont="1" applyFill="1" applyBorder="1" applyAlignment="1">
      <alignment horizontal="justify" vertical="center"/>
    </xf>
    <xf numFmtId="0" fontId="16" fillId="2" borderId="48" xfId="0" applyFont="1" applyFill="1" applyBorder="1" applyAlignment="1">
      <alignment horizontal="justify" vertical="center" wrapText="1"/>
    </xf>
    <xf numFmtId="0" fontId="16" fillId="2" borderId="42" xfId="0" applyFont="1" applyFill="1" applyBorder="1" applyAlignment="1">
      <alignment horizontal="justify" vertical="center" wrapText="1"/>
    </xf>
    <xf numFmtId="10" fontId="16" fillId="0" borderId="48" xfId="0" applyNumberFormat="1" applyFont="1" applyBorder="1" applyAlignment="1">
      <alignment horizontal="center" vertical="center"/>
    </xf>
    <xf numFmtId="10" fontId="16" fillId="0" borderId="42" xfId="0" applyNumberFormat="1" applyFont="1" applyBorder="1" applyAlignment="1">
      <alignment horizontal="center" vertical="center"/>
    </xf>
    <xf numFmtId="0" fontId="16" fillId="0" borderId="48" xfId="0" applyFont="1" applyBorder="1" applyAlignment="1">
      <alignment horizontal="justify" vertical="center"/>
    </xf>
    <xf numFmtId="0" fontId="16" fillId="0" borderId="42" xfId="0" applyFont="1" applyBorder="1" applyAlignment="1">
      <alignment horizontal="justify" vertical="center"/>
    </xf>
    <xf numFmtId="0" fontId="16" fillId="2" borderId="48" xfId="0" applyFont="1" applyFill="1" applyBorder="1" applyAlignment="1">
      <alignment horizontal="center" vertical="center" wrapText="1"/>
    </xf>
    <xf numFmtId="0" fontId="16" fillId="2" borderId="42" xfId="0" applyFont="1" applyFill="1" applyBorder="1" applyAlignment="1">
      <alignment horizontal="center" vertical="center" wrapText="1"/>
    </xf>
    <xf numFmtId="10" fontId="16" fillId="2" borderId="48" xfId="0" applyNumberFormat="1" applyFont="1" applyFill="1" applyBorder="1" applyAlignment="1">
      <alignment horizontal="center" vertical="center"/>
    </xf>
    <xf numFmtId="10" fontId="16" fillId="2" borderId="42" xfId="0" applyNumberFormat="1" applyFont="1" applyFill="1" applyBorder="1" applyAlignment="1">
      <alignment horizontal="center" vertical="center"/>
    </xf>
    <xf numFmtId="0" fontId="16" fillId="2" borderId="55" xfId="0" applyFont="1" applyFill="1" applyBorder="1" applyAlignment="1">
      <alignment horizontal="center" vertical="center"/>
    </xf>
    <xf numFmtId="0" fontId="16" fillId="2" borderId="55" xfId="0" applyFont="1" applyFill="1" applyBorder="1" applyAlignment="1">
      <alignment horizontal="justify" vertical="center" wrapText="1"/>
    </xf>
    <xf numFmtId="0" fontId="16" fillId="2" borderId="55" xfId="0" applyFont="1" applyFill="1" applyBorder="1" applyAlignment="1">
      <alignment horizontal="justify" vertical="center"/>
    </xf>
    <xf numFmtId="0" fontId="16" fillId="0" borderId="55" xfId="0" applyFont="1" applyBorder="1" applyAlignment="1">
      <alignment horizontal="center" vertical="center"/>
    </xf>
    <xf numFmtId="0" fontId="16" fillId="0" borderId="55" xfId="0" applyFont="1" applyBorder="1" applyAlignment="1">
      <alignment horizontal="justify" vertical="center" wrapText="1"/>
    </xf>
    <xf numFmtId="0" fontId="20" fillId="0" borderId="11" xfId="0" applyFont="1" applyBorder="1" applyAlignment="1">
      <alignment horizontal="center" vertical="center" wrapText="1"/>
    </xf>
    <xf numFmtId="0" fontId="78" fillId="7" borderId="46" xfId="0" applyFont="1" applyFill="1" applyBorder="1" applyAlignment="1">
      <alignment horizontal="center" vertical="center" wrapText="1"/>
    </xf>
    <xf numFmtId="0" fontId="77" fillId="0" borderId="38" xfId="0" applyFont="1" applyBorder="1"/>
    <xf numFmtId="0" fontId="77" fillId="0" borderId="40" xfId="0" applyFont="1" applyBorder="1"/>
    <xf numFmtId="0" fontId="78" fillId="6" borderId="46" xfId="0" applyFont="1" applyFill="1" applyBorder="1" applyAlignment="1">
      <alignment horizontal="center" vertical="center" wrapText="1"/>
    </xf>
    <xf numFmtId="0" fontId="78" fillId="0" borderId="4" xfId="0" applyFont="1" applyBorder="1" applyAlignment="1">
      <alignment horizontal="center" vertical="center" wrapText="1"/>
    </xf>
    <xf numFmtId="0" fontId="78" fillId="7" borderId="4" xfId="0" applyFont="1" applyFill="1" applyBorder="1" applyAlignment="1">
      <alignment horizontal="center" vertical="center" wrapText="1"/>
    </xf>
    <xf numFmtId="0" fontId="77" fillId="0" borderId="47" xfId="0" applyFont="1" applyBorder="1"/>
    <xf numFmtId="0" fontId="19" fillId="19" borderId="11" xfId="0" applyFont="1" applyFill="1" applyBorder="1" applyAlignment="1">
      <alignment horizontal="center" vertical="center" wrapText="1"/>
    </xf>
    <xf numFmtId="0" fontId="79" fillId="11" borderId="68" xfId="0" applyFont="1" applyFill="1" applyBorder="1" applyAlignment="1">
      <alignment horizontal="justify" vertical="center" wrapText="1"/>
    </xf>
    <xf numFmtId="0" fontId="77" fillId="0" borderId="66" xfId="0" applyFont="1" applyBorder="1" applyAlignment="1">
      <alignment horizontal="justify" vertical="center" wrapText="1"/>
    </xf>
    <xf numFmtId="0" fontId="77" fillId="0" borderId="67" xfId="0" applyFont="1" applyBorder="1" applyAlignment="1">
      <alignment horizontal="justify" vertical="center" wrapText="1"/>
    </xf>
    <xf numFmtId="0" fontId="77" fillId="0" borderId="74" xfId="0" applyFont="1" applyBorder="1" applyAlignment="1">
      <alignment horizontal="justify" vertical="center" wrapText="1"/>
    </xf>
    <xf numFmtId="0" fontId="77" fillId="0" borderId="72" xfId="0" applyFont="1" applyBorder="1" applyAlignment="1">
      <alignment horizontal="justify" vertical="center" wrapText="1"/>
    </xf>
    <xf numFmtId="0" fontId="77" fillId="0" borderId="73" xfId="0" applyFont="1" applyBorder="1" applyAlignment="1">
      <alignment horizontal="justify" vertical="center" wrapText="1"/>
    </xf>
    <xf numFmtId="0" fontId="79" fillId="9" borderId="69" xfId="0" applyFont="1" applyFill="1" applyBorder="1" applyAlignment="1">
      <alignment horizontal="center" vertical="center" wrapText="1"/>
    </xf>
    <xf numFmtId="0" fontId="77" fillId="0" borderId="25" xfId="0" applyFont="1" applyBorder="1"/>
    <xf numFmtId="0" fontId="77" fillId="0" borderId="20" xfId="0" applyFont="1" applyBorder="1"/>
    <xf numFmtId="0" fontId="77" fillId="0" borderId="9" xfId="0" applyFont="1" applyBorder="1"/>
    <xf numFmtId="0" fontId="77" fillId="0" borderId="21" xfId="0" applyFont="1" applyBorder="1"/>
    <xf numFmtId="0" fontId="77" fillId="0" borderId="10" xfId="0" applyFont="1" applyBorder="1"/>
    <xf numFmtId="0" fontId="79" fillId="9" borderId="60" xfId="0" applyFont="1" applyFill="1" applyBorder="1" applyAlignment="1">
      <alignment horizontal="center" vertical="center" wrapText="1"/>
    </xf>
    <xf numFmtId="0" fontId="77" fillId="0" borderId="61" xfId="0" applyFont="1" applyBorder="1"/>
    <xf numFmtId="0" fontId="77" fillId="0" borderId="62" xfId="0" applyFont="1" applyBorder="1"/>
    <xf numFmtId="0" fontId="79" fillId="9" borderId="64" xfId="0" applyFont="1" applyFill="1" applyBorder="1" applyAlignment="1">
      <alignment horizontal="center" vertical="center" wrapText="1"/>
    </xf>
    <xf numFmtId="0" fontId="77" fillId="0" borderId="76" xfId="0" applyFont="1" applyBorder="1"/>
    <xf numFmtId="0" fontId="79" fillId="10" borderId="68" xfId="0" applyFont="1" applyFill="1" applyBorder="1" applyAlignment="1">
      <alignment horizontal="center" vertical="center" wrapText="1"/>
    </xf>
    <xf numFmtId="0" fontId="77" fillId="0" borderId="66" xfId="0" applyFont="1" applyBorder="1"/>
    <xf numFmtId="0" fontId="77" fillId="0" borderId="67" xfId="0" applyFont="1" applyBorder="1"/>
    <xf numFmtId="0" fontId="77" fillId="0" borderId="74" xfId="0" applyFont="1" applyBorder="1"/>
    <xf numFmtId="0" fontId="77" fillId="0" borderId="72" xfId="0" applyFont="1" applyBorder="1"/>
    <xf numFmtId="0" fontId="77" fillId="0" borderId="73" xfId="0" applyFont="1" applyBorder="1"/>
    <xf numFmtId="0" fontId="79" fillId="9" borderId="68" xfId="0" applyFont="1" applyFill="1" applyBorder="1" applyAlignment="1">
      <alignment horizontal="center" vertical="center" wrapText="1"/>
    </xf>
    <xf numFmtId="0" fontId="77" fillId="0" borderId="75" xfId="0" applyFont="1" applyBorder="1"/>
    <xf numFmtId="0" fontId="79" fillId="7" borderId="68" xfId="0" applyFont="1" applyFill="1" applyBorder="1" applyAlignment="1">
      <alignment horizontal="justify" vertical="center" wrapText="1"/>
    </xf>
    <xf numFmtId="0" fontId="79" fillId="7" borderId="66" xfId="0" applyFont="1" applyFill="1" applyBorder="1" applyAlignment="1">
      <alignment horizontal="justify" vertical="center" wrapText="1"/>
    </xf>
    <xf numFmtId="0" fontId="79" fillId="7" borderId="74" xfId="0" applyFont="1" applyFill="1" applyBorder="1" applyAlignment="1">
      <alignment horizontal="justify" vertical="center" wrapText="1"/>
    </xf>
    <xf numFmtId="0" fontId="79" fillId="7" borderId="72" xfId="0" applyFont="1" applyFill="1" applyBorder="1" applyAlignment="1">
      <alignment horizontal="justify" vertical="center" wrapText="1"/>
    </xf>
    <xf numFmtId="0" fontId="79" fillId="10" borderId="65" xfId="0" applyFont="1" applyFill="1" applyBorder="1" applyAlignment="1">
      <alignment horizontal="justify" vertical="center" wrapText="1"/>
    </xf>
    <xf numFmtId="0" fontId="77" fillId="0" borderId="71" xfId="0" applyFont="1" applyBorder="1" applyAlignment="1">
      <alignment horizontal="justify" vertical="center" wrapText="1"/>
    </xf>
    <xf numFmtId="0" fontId="77" fillId="0" borderId="70" xfId="0" applyFont="1" applyBorder="1"/>
    <xf numFmtId="0" fontId="25" fillId="0" borderId="41" xfId="0" applyFont="1" applyBorder="1" applyAlignment="1">
      <alignment horizontal="center" vertical="center" wrapText="1"/>
    </xf>
    <xf numFmtId="0" fontId="2" fillId="0" borderId="55" xfId="0" applyFont="1" applyBorder="1"/>
    <xf numFmtId="0" fontId="25" fillId="0" borderId="41" xfId="0" applyFont="1" applyBorder="1" applyAlignment="1">
      <alignment horizontal="justify" vertical="center" wrapText="1"/>
    </xf>
    <xf numFmtId="0" fontId="2" fillId="0" borderId="55" xfId="0" applyFont="1" applyBorder="1" applyAlignment="1">
      <alignment horizontal="justify" vertical="center" wrapText="1"/>
    </xf>
    <xf numFmtId="0" fontId="2" fillId="0" borderId="42" xfId="0" applyFont="1" applyBorder="1" applyAlignment="1">
      <alignment horizontal="justify" vertical="center" wrapText="1"/>
    </xf>
    <xf numFmtId="0" fontId="20" fillId="3" borderId="4" xfId="0" applyFont="1" applyFill="1" applyBorder="1" applyAlignment="1">
      <alignment horizontal="center" vertical="center" wrapText="1"/>
    </xf>
    <xf numFmtId="0" fontId="17" fillId="6" borderId="31" xfId="0" applyFont="1" applyFill="1" applyBorder="1" applyAlignment="1">
      <alignment horizontal="center" vertical="center" wrapText="1"/>
    </xf>
    <xf numFmtId="0" fontId="2" fillId="0" borderId="32" xfId="0" applyFont="1" applyBorder="1"/>
    <xf numFmtId="0" fontId="2" fillId="0" borderId="33" xfId="0" applyFont="1" applyBorder="1"/>
    <xf numFmtId="0" fontId="20" fillId="13" borderId="4" xfId="0" applyFont="1" applyFill="1" applyBorder="1" applyAlignment="1">
      <alignment horizontal="center" vertical="center" wrapText="1"/>
    </xf>
    <xf numFmtId="0" fontId="20" fillId="9" borderId="4" xfId="0" applyFont="1" applyFill="1" applyBorder="1" applyAlignment="1">
      <alignment horizontal="center" vertical="center" wrapText="1"/>
    </xf>
    <xf numFmtId="169" fontId="20" fillId="2" borderId="46" xfId="0" applyNumberFormat="1" applyFont="1" applyFill="1" applyBorder="1" applyAlignment="1">
      <alignment horizontal="center" vertical="center" wrapText="1"/>
    </xf>
    <xf numFmtId="0" fontId="17" fillId="0" borderId="41" xfId="0" applyFont="1" applyBorder="1" applyAlignment="1">
      <alignment horizontal="justify" vertical="center" wrapText="1"/>
    </xf>
    <xf numFmtId="10" fontId="25" fillId="0" borderId="41" xfId="0" applyNumberFormat="1" applyFont="1" applyBorder="1" applyAlignment="1">
      <alignment horizontal="justify" vertical="center" wrapText="1"/>
    </xf>
    <xf numFmtId="0" fontId="17" fillId="0" borderId="41" xfId="0" applyFont="1" applyBorder="1" applyAlignment="1">
      <alignment horizontal="center" vertical="center" wrapText="1"/>
    </xf>
    <xf numFmtId="0" fontId="30" fillId="0" borderId="81" xfId="0" applyFont="1" applyBorder="1" applyAlignment="1">
      <alignment horizontal="justify" vertical="center" wrapText="1"/>
    </xf>
    <xf numFmtId="0" fontId="2" fillId="0" borderId="82" xfId="0" applyFont="1" applyBorder="1" applyAlignment="1">
      <alignment horizontal="justify" vertical="center" wrapText="1"/>
    </xf>
    <xf numFmtId="0" fontId="2" fillId="0" borderId="83" xfId="0" applyFont="1" applyBorder="1" applyAlignment="1">
      <alignment horizontal="justify" vertical="center" wrapText="1"/>
    </xf>
    <xf numFmtId="0" fontId="17" fillId="0" borderId="55" xfId="0" applyFont="1" applyBorder="1" applyAlignment="1">
      <alignment horizontal="center" vertical="center"/>
    </xf>
    <xf numFmtId="0" fontId="32" fillId="0" borderId="81" xfId="0" applyFont="1" applyBorder="1" applyAlignment="1">
      <alignment horizontal="justify" vertical="center" wrapText="1"/>
    </xf>
    <xf numFmtId="0" fontId="67" fillId="0" borderId="82" xfId="0" applyFont="1" applyBorder="1" applyAlignment="1">
      <alignment horizontal="justify" vertical="center" wrapText="1"/>
    </xf>
    <xf numFmtId="0" fontId="67" fillId="0" borderId="83" xfId="0" applyFont="1" applyBorder="1" applyAlignment="1">
      <alignment horizontal="justify" vertical="center" wrapText="1"/>
    </xf>
    <xf numFmtId="10" fontId="17" fillId="0" borderId="41" xfId="0" applyNumberFormat="1" applyFont="1" applyBorder="1" applyAlignment="1">
      <alignment horizontal="center" vertical="center" wrapText="1"/>
    </xf>
    <xf numFmtId="171" fontId="25" fillId="0" borderId="41" xfId="0" applyNumberFormat="1" applyFont="1" applyBorder="1" applyAlignment="1">
      <alignment vertical="center" wrapText="1"/>
    </xf>
    <xf numFmtId="10" fontId="25" fillId="0" borderId="41" xfId="0" applyNumberFormat="1" applyFont="1" applyBorder="1" applyAlignment="1">
      <alignment vertical="center" wrapText="1"/>
    </xf>
    <xf numFmtId="10" fontId="17" fillId="0" borderId="41" xfId="0" applyNumberFormat="1" applyFont="1" applyBorder="1" applyAlignment="1">
      <alignment vertical="center" wrapText="1"/>
    </xf>
    <xf numFmtId="2" fontId="25" fillId="0" borderId="41" xfId="0" applyNumberFormat="1" applyFont="1" applyBorder="1" applyAlignment="1">
      <alignment horizontal="center" vertical="center" wrapText="1"/>
    </xf>
    <xf numFmtId="10" fontId="25" fillId="0" borderId="41" xfId="0" applyNumberFormat="1" applyFont="1" applyBorder="1" applyAlignment="1">
      <alignment horizontal="center" vertical="center" wrapText="1"/>
    </xf>
    <xf numFmtId="2" fontId="17" fillId="0" borderId="41" xfId="0" applyNumberFormat="1" applyFont="1" applyBorder="1" applyAlignment="1">
      <alignment horizontal="center" vertical="center" wrapText="1"/>
    </xf>
    <xf numFmtId="171" fontId="17" fillId="0" borderId="41" xfId="0" applyNumberFormat="1" applyFont="1" applyBorder="1" applyAlignment="1">
      <alignment vertical="center" wrapText="1"/>
    </xf>
    <xf numFmtId="0" fontId="31" fillId="0" borderId="81" xfId="0" applyFont="1" applyBorder="1" applyAlignment="1">
      <alignment horizontal="justify" vertical="center" wrapText="1"/>
    </xf>
    <xf numFmtId="9" fontId="17" fillId="0" borderId="41" xfId="0" applyNumberFormat="1" applyFont="1" applyBorder="1" applyAlignment="1">
      <alignment horizontal="left" vertical="center" wrapText="1"/>
    </xf>
    <xf numFmtId="1" fontId="17" fillId="2" borderId="41" xfId="0" applyNumberFormat="1" applyFont="1" applyFill="1" applyBorder="1" applyAlignment="1">
      <alignment vertical="center" wrapText="1"/>
    </xf>
    <xf numFmtId="9" fontId="25" fillId="0" borderId="41" xfId="0" applyNumberFormat="1" applyFont="1" applyBorder="1" applyAlignment="1">
      <alignment horizontal="left" vertical="center" wrapText="1"/>
    </xf>
    <xf numFmtId="0" fontId="30" fillId="0" borderId="41" xfId="0" applyFont="1" applyBorder="1" applyAlignment="1">
      <alignment horizontal="justify" vertical="center" wrapText="1"/>
    </xf>
    <xf numFmtId="9" fontId="17" fillId="2" borderId="41" xfId="0" applyNumberFormat="1" applyFont="1" applyFill="1" applyBorder="1" applyAlignment="1">
      <alignment vertical="center" wrapText="1"/>
    </xf>
    <xf numFmtId="10" fontId="17" fillId="0" borderId="41" xfId="0" applyNumberFormat="1" applyFont="1" applyBorder="1" applyAlignment="1">
      <alignment horizontal="left" vertical="center" wrapText="1"/>
    </xf>
    <xf numFmtId="0" fontId="31" fillId="0" borderId="82" xfId="0" applyFont="1" applyBorder="1" applyAlignment="1">
      <alignment horizontal="justify" vertical="center" wrapText="1"/>
    </xf>
    <xf numFmtId="0" fontId="31" fillId="0" borderId="83" xfId="0" applyFont="1" applyBorder="1" applyAlignment="1">
      <alignment horizontal="justify" vertical="center" wrapText="1"/>
    </xf>
    <xf numFmtId="0" fontId="78" fillId="7" borderId="37" xfId="0" applyFont="1" applyFill="1" applyBorder="1" applyAlignment="1">
      <alignment horizontal="center" vertical="center"/>
    </xf>
    <xf numFmtId="0" fontId="77" fillId="0" borderId="39" xfId="0" applyFont="1" applyBorder="1"/>
    <xf numFmtId="0" fontId="79" fillId="7" borderId="37" xfId="0" applyFont="1" applyFill="1" applyBorder="1" applyAlignment="1">
      <alignment horizontal="center" vertical="center"/>
    </xf>
    <xf numFmtId="0" fontId="78" fillId="9" borderId="37" xfId="0" applyFont="1" applyFill="1" applyBorder="1" applyAlignment="1">
      <alignment horizontal="center" vertical="center"/>
    </xf>
    <xf numFmtId="0" fontId="5" fillId="7" borderId="4" xfId="0" applyFont="1" applyFill="1" applyBorder="1" applyAlignment="1">
      <alignment horizontal="center" vertical="center" wrapText="1"/>
    </xf>
    <xf numFmtId="0" fontId="5" fillId="8" borderId="84" xfId="0" applyFont="1" applyFill="1" applyBorder="1" applyAlignment="1">
      <alignment horizontal="center" vertical="center"/>
    </xf>
    <xf numFmtId="0" fontId="5" fillId="7" borderId="41" xfId="0" applyFont="1" applyFill="1" applyBorder="1" applyAlignment="1">
      <alignment horizontal="center" vertical="center" wrapText="1"/>
    </xf>
    <xf numFmtId="0" fontId="5" fillId="6" borderId="46" xfId="0" applyFont="1" applyFill="1" applyBorder="1" applyAlignment="1">
      <alignment horizontal="center" vertical="center" wrapText="1"/>
    </xf>
    <xf numFmtId="0" fontId="24" fillId="0" borderId="85" xfId="0" applyFont="1" applyBorder="1" applyAlignment="1">
      <alignment horizontal="center" vertical="center"/>
    </xf>
    <xf numFmtId="0" fontId="2" fillId="0" borderId="88" xfId="0" applyFont="1" applyBorder="1"/>
    <xf numFmtId="0" fontId="2" fillId="0" borderId="90" xfId="0" applyFont="1" applyBorder="1"/>
    <xf numFmtId="0" fontId="35" fillId="4" borderId="86" xfId="0" applyFont="1" applyFill="1" applyBorder="1" applyAlignment="1">
      <alignment horizontal="center" vertical="center" wrapText="1"/>
    </xf>
    <xf numFmtId="0" fontId="2" fillId="0" borderId="87" xfId="0" applyFont="1" applyBorder="1"/>
    <xf numFmtId="0" fontId="37" fillId="0" borderId="95" xfId="0" applyFont="1" applyBorder="1" applyAlignment="1">
      <alignment horizontal="center" vertical="center" wrapText="1"/>
    </xf>
    <xf numFmtId="0" fontId="2" fillId="0" borderId="96" xfId="0" applyFont="1" applyBorder="1"/>
    <xf numFmtId="0" fontId="2" fillId="0" borderId="97" xfId="0" applyFont="1" applyBorder="1"/>
    <xf numFmtId="0" fontId="39" fillId="16" borderId="114" xfId="0" applyFont="1" applyFill="1" applyBorder="1" applyAlignment="1">
      <alignment horizontal="center" vertical="center"/>
    </xf>
    <xf numFmtId="0" fontId="2" fillId="0" borderId="115" xfId="0" applyFont="1" applyBorder="1"/>
    <xf numFmtId="0" fontId="2" fillId="0" borderId="116" xfId="0" applyFont="1" applyBorder="1"/>
    <xf numFmtId="49" fontId="39" fillId="16" borderId="100" xfId="0" applyNumberFormat="1" applyFont="1" applyFill="1" applyBorder="1" applyAlignment="1">
      <alignment horizontal="center" vertical="center" wrapText="1"/>
    </xf>
    <xf numFmtId="0" fontId="2" fillId="0" borderId="104" xfId="0" applyFont="1" applyBorder="1"/>
    <xf numFmtId="0" fontId="37" fillId="0" borderId="91" xfId="0" applyFont="1" applyBorder="1" applyAlignment="1">
      <alignment horizontal="center" vertical="center" wrapText="1"/>
    </xf>
    <xf numFmtId="0" fontId="2" fillId="0" borderId="92" xfId="0" applyFont="1" applyBorder="1"/>
    <xf numFmtId="0" fontId="2" fillId="0" borderId="93" xfId="0" applyFont="1" applyBorder="1"/>
    <xf numFmtId="3" fontId="37" fillId="15" borderId="94" xfId="0" applyNumberFormat="1" applyFont="1" applyFill="1" applyBorder="1" applyAlignment="1">
      <alignment horizontal="center" vertical="center"/>
    </xf>
    <xf numFmtId="0" fontId="37" fillId="15" borderId="91" xfId="0" applyFont="1" applyFill="1" applyBorder="1" applyAlignment="1">
      <alignment horizontal="center" vertical="center"/>
    </xf>
    <xf numFmtId="0" fontId="37" fillId="0" borderId="111" xfId="0" applyFont="1" applyBorder="1" applyAlignment="1">
      <alignment horizontal="center" vertical="center" wrapText="1"/>
    </xf>
    <xf numFmtId="0" fontId="2" fillId="0" borderId="112" xfId="0" applyFont="1" applyBorder="1"/>
    <xf numFmtId="0" fontId="2" fillId="0" borderId="113" xfId="0" applyFont="1" applyBorder="1"/>
    <xf numFmtId="0" fontId="42" fillId="18" borderId="11" xfId="0" applyFont="1" applyFill="1" applyBorder="1" applyAlignment="1">
      <alignment horizontal="center"/>
    </xf>
    <xf numFmtId="0" fontId="45" fillId="0" borderId="4" xfId="0" applyFont="1" applyBorder="1" applyAlignment="1">
      <alignment horizontal="left" vertical="center" wrapText="1"/>
    </xf>
    <xf numFmtId="0" fontId="45" fillId="0" borderId="4" xfId="0" applyFont="1" applyBorder="1" applyAlignment="1">
      <alignment horizontal="left" vertical="top"/>
    </xf>
    <xf numFmtId="0" fontId="42" fillId="18" borderId="11" xfId="0" applyFont="1" applyFill="1" applyBorder="1" applyAlignment="1">
      <alignment horizontal="center" vertical="center"/>
    </xf>
    <xf numFmtId="0" fontId="53" fillId="0" borderId="4" xfId="0" applyFont="1" applyBorder="1" applyAlignment="1">
      <alignment horizontal="left" vertical="top"/>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5. MAGNITUD-PRESUPUESTO'!A1"/><Relationship Id="rId7" Type="http://schemas.openxmlformats.org/officeDocument/2006/relationships/hyperlink" Target="#'8. TERRITORIALIZACI&#211;N'!A1"/><Relationship Id="rId2" Type="http://schemas.openxmlformats.org/officeDocument/2006/relationships/hyperlink" Target="#'4. METAS-CUALITAT TRI'!A1"/><Relationship Id="rId1" Type="http://schemas.openxmlformats.org/officeDocument/2006/relationships/hyperlink" Target="#'3. METAS,ACTIVIDADES,TAREAS TRI'!A1"/><Relationship Id="rId6" Type="http://schemas.openxmlformats.org/officeDocument/2006/relationships/hyperlink" Target="#'HOJAS DE VIDA'!&#193;rea_de_impresi&#243;n"/><Relationship Id="rId5" Type="http://schemas.openxmlformats.org/officeDocument/2006/relationships/hyperlink" Target="#'7. SEGUIMIENTO PRESUPUESTAL'!A1"/><Relationship Id="rId4" Type="http://schemas.openxmlformats.org/officeDocument/2006/relationships/hyperlink" Target="#'6. METAS PDD'!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04800" cy="295275"/>
    <xdr:sp macro="" textlink="">
      <xdr:nvSpPr>
        <xdr:cNvPr id="1466" name="AutoShape 2" descr="Resultado de imagen para secretaria distrital de integracion social">
          <a:extLst>
            <a:ext uri="{FF2B5EF4-FFF2-40B4-BE49-F238E27FC236}">
              <a16:creationId xmlns:a16="http://schemas.microsoft.com/office/drawing/2014/main" id="{00000000-0008-0000-0000-0000BA050000}"/>
            </a:ext>
          </a:extLst>
        </xdr:cNvPr>
        <xdr:cNvSpPr>
          <a:spLocks noChangeAspect="1" noChangeArrowheads="1"/>
        </xdr:cNvSpPr>
      </xdr:nvSpPr>
      <xdr:spPr bwMode="auto">
        <a:xfrm>
          <a:off x="0" y="409575"/>
          <a:ext cx="304800" cy="295275"/>
        </a:xfrm>
        <a:prstGeom prst="rect">
          <a:avLst/>
        </a:prstGeom>
        <a:noFill/>
        <a:ln>
          <a:noFill/>
        </a:ln>
      </xdr:spPr>
    </xdr:sp>
    <xdr:clientData fLocksWithSheet="0"/>
  </xdr:oneCellAnchor>
  <xdr:oneCellAnchor>
    <xdr:from>
      <xdr:col>14</xdr:col>
      <xdr:colOff>189271</xdr:colOff>
      <xdr:row>13</xdr:row>
      <xdr:rowOff>248367</xdr:rowOff>
    </xdr:from>
    <xdr:ext cx="2676525" cy="390525"/>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000-000002000000}"/>
            </a:ext>
          </a:extLst>
        </xdr:cNvPr>
        <xdr:cNvSpPr>
          <a:spLocks noChangeAspect="1"/>
        </xdr:cNvSpPr>
      </xdr:nvSpPr>
      <xdr:spPr>
        <a:xfrm>
          <a:off x="9007577" y="3761351"/>
          <a:ext cx="2676525" cy="390525"/>
        </a:xfrm>
        <a:prstGeom prst="roundRect">
          <a:avLst/>
        </a:prstGeom>
        <a:solidFill>
          <a:srgbClr val="545D03"/>
        </a:solidFill>
        <a:ln w="6350" cap="flat" cmpd="sng" algn="ctr">
          <a:solidFill>
            <a:srgbClr val="879739"/>
          </a:solidFill>
          <a:prstDash val="solid"/>
          <a:miter lim="800000"/>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lvl="0" algn="l"/>
          <a:r>
            <a:rPr lang="es-CO" sz="1200" b="0">
              <a:solidFill>
                <a:schemeClr val="bg1"/>
              </a:solidFill>
              <a:latin typeface="Arial" panose="020B0604020202020204" pitchFamily="34" charset="0"/>
              <a:cs typeface="Arial" panose="020B0604020202020204" pitchFamily="34" charset="0"/>
            </a:rPr>
            <a:t>3. Actividades_tareas_vigencia</a:t>
          </a:r>
        </a:p>
      </xdr:txBody>
    </xdr:sp>
    <xdr:clientData fLocksWithSheet="0"/>
  </xdr:oneCellAnchor>
  <xdr:oneCellAnchor>
    <xdr:from>
      <xdr:col>14</xdr:col>
      <xdr:colOff>189271</xdr:colOff>
      <xdr:row>14</xdr:row>
      <xdr:rowOff>124542</xdr:rowOff>
    </xdr:from>
    <xdr:ext cx="2676525" cy="390525"/>
    <xdr:sp macro="" textlink="">
      <xdr:nvSpPr>
        <xdr:cNvPr id="7" name="Rectángulo redondeado 6">
          <a:hlinkClick xmlns:r="http://schemas.openxmlformats.org/officeDocument/2006/relationships" r:id="rId2"/>
          <a:extLst>
            <a:ext uri="{FF2B5EF4-FFF2-40B4-BE49-F238E27FC236}">
              <a16:creationId xmlns:a16="http://schemas.microsoft.com/office/drawing/2014/main" id="{00000000-0008-0000-0000-000007000000}"/>
            </a:ext>
          </a:extLst>
        </xdr:cNvPr>
        <xdr:cNvSpPr>
          <a:spLocks noChangeAspect="1"/>
        </xdr:cNvSpPr>
      </xdr:nvSpPr>
      <xdr:spPr>
        <a:xfrm>
          <a:off x="9007577" y="4282768"/>
          <a:ext cx="2676525" cy="390525"/>
        </a:xfrm>
        <a:prstGeom prst="roundRect">
          <a:avLst/>
        </a:prstGeom>
        <a:solidFill>
          <a:srgbClr val="545D03"/>
        </a:solidFill>
        <a:ln w="6350" cap="flat" cmpd="sng" algn="ctr">
          <a:solidFill>
            <a:srgbClr val="879739"/>
          </a:solidFill>
          <a:prstDash val="solid"/>
          <a:miter lim="800000"/>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lvl="0" indent="0" algn="l"/>
          <a:r>
            <a:rPr lang="es-CO" sz="1200" b="0">
              <a:solidFill>
                <a:schemeClr val="bg1"/>
              </a:solidFill>
              <a:latin typeface="Arial" panose="020B0604020202020204" pitchFamily="34" charset="0"/>
              <a:ea typeface="+mn-ea"/>
              <a:cs typeface="Arial" panose="020B0604020202020204" pitchFamily="34" charset="0"/>
            </a:rPr>
            <a:t>4. Metas_vigencia</a:t>
          </a:r>
        </a:p>
      </xdr:txBody>
    </xdr:sp>
    <xdr:clientData fLocksWithSheet="0"/>
  </xdr:oneCellAnchor>
  <xdr:oneCellAnchor>
    <xdr:from>
      <xdr:col>14</xdr:col>
      <xdr:colOff>189271</xdr:colOff>
      <xdr:row>15</xdr:row>
      <xdr:rowOff>86442</xdr:rowOff>
    </xdr:from>
    <xdr:ext cx="2676525" cy="390525"/>
    <xdr:sp macro="" textlink="">
      <xdr:nvSpPr>
        <xdr:cNvPr id="9" name="Rectángulo redondeado 8">
          <a:hlinkClick xmlns:r="http://schemas.openxmlformats.org/officeDocument/2006/relationships" r:id="rId3"/>
          <a:extLst>
            <a:ext uri="{FF2B5EF4-FFF2-40B4-BE49-F238E27FC236}">
              <a16:creationId xmlns:a16="http://schemas.microsoft.com/office/drawing/2014/main" id="{00000000-0008-0000-0000-000009000000}"/>
            </a:ext>
          </a:extLst>
        </xdr:cNvPr>
        <xdr:cNvSpPr>
          <a:spLocks noChangeAspect="1"/>
        </xdr:cNvSpPr>
      </xdr:nvSpPr>
      <xdr:spPr>
        <a:xfrm>
          <a:off x="9007577" y="4736281"/>
          <a:ext cx="2676525" cy="390525"/>
        </a:xfrm>
        <a:prstGeom prst="roundRect">
          <a:avLst/>
        </a:prstGeom>
        <a:solidFill>
          <a:srgbClr val="545D03"/>
        </a:solidFill>
        <a:ln w="6350" cap="flat" cmpd="sng" algn="ctr">
          <a:solidFill>
            <a:srgbClr val="879739"/>
          </a:solidFill>
          <a:prstDash val="solid"/>
          <a:miter lim="800000"/>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lvl="0" indent="0" algn="l"/>
          <a:r>
            <a:rPr lang="es-CO" sz="1200" b="0">
              <a:solidFill>
                <a:schemeClr val="bg1"/>
              </a:solidFill>
              <a:latin typeface="Arial" panose="020B0604020202020204" pitchFamily="34" charset="0"/>
              <a:ea typeface="+mn-ea"/>
              <a:cs typeface="Arial" panose="020B0604020202020204" pitchFamily="34" charset="0"/>
            </a:rPr>
            <a:t>5. Magnitud_ Presupuesto</a:t>
          </a:r>
        </a:p>
      </xdr:txBody>
    </xdr:sp>
    <xdr:clientData fLocksWithSheet="0"/>
  </xdr:oneCellAnchor>
  <xdr:oneCellAnchor>
    <xdr:from>
      <xdr:col>14</xdr:col>
      <xdr:colOff>198796</xdr:colOff>
      <xdr:row>16</xdr:row>
      <xdr:rowOff>57867</xdr:rowOff>
    </xdr:from>
    <xdr:ext cx="2667000" cy="409575"/>
    <xdr:sp macro="" textlink="">
      <xdr:nvSpPr>
        <xdr:cNvPr id="11" name="Rectángulo redondeado 10">
          <a:hlinkClick xmlns:r="http://schemas.openxmlformats.org/officeDocument/2006/relationships" r:id="rId4"/>
          <a:extLst>
            <a:ext uri="{FF2B5EF4-FFF2-40B4-BE49-F238E27FC236}">
              <a16:creationId xmlns:a16="http://schemas.microsoft.com/office/drawing/2014/main" id="{00000000-0008-0000-0000-00000B000000}"/>
            </a:ext>
          </a:extLst>
        </xdr:cNvPr>
        <xdr:cNvSpPr>
          <a:spLocks noChangeAspect="1"/>
        </xdr:cNvSpPr>
      </xdr:nvSpPr>
      <xdr:spPr>
        <a:xfrm>
          <a:off x="9017102" y="5199319"/>
          <a:ext cx="2667000" cy="409575"/>
        </a:xfrm>
        <a:prstGeom prst="roundRect">
          <a:avLst/>
        </a:prstGeom>
        <a:solidFill>
          <a:srgbClr val="545D03"/>
        </a:solidFill>
        <a:ln w="6350" cap="flat" cmpd="sng" algn="ctr">
          <a:solidFill>
            <a:srgbClr val="879739"/>
          </a:solidFill>
          <a:prstDash val="solid"/>
          <a:miter lim="800000"/>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lvl="0" indent="0" algn="l"/>
          <a:r>
            <a:rPr lang="es-CO" sz="1200" b="0">
              <a:solidFill>
                <a:schemeClr val="bg1"/>
              </a:solidFill>
              <a:latin typeface="Arial" panose="020B0604020202020204" pitchFamily="34" charset="0"/>
              <a:ea typeface="+mn-ea"/>
              <a:cs typeface="Arial" panose="020B0604020202020204" pitchFamily="34" charset="0"/>
            </a:rPr>
            <a:t>6. Metas Plan de Desarrollo</a:t>
          </a:r>
        </a:p>
      </xdr:txBody>
    </xdr:sp>
    <xdr:clientData fLocksWithSheet="0"/>
  </xdr:oneCellAnchor>
  <xdr:oneCellAnchor>
    <xdr:from>
      <xdr:col>14</xdr:col>
      <xdr:colOff>189271</xdr:colOff>
      <xdr:row>17</xdr:row>
      <xdr:rowOff>57867</xdr:rowOff>
    </xdr:from>
    <xdr:ext cx="2667000" cy="428625"/>
    <xdr:sp macro="" textlink="">
      <xdr:nvSpPr>
        <xdr:cNvPr id="13" name="Rectángulo redondeado 12">
          <a:hlinkClick xmlns:r="http://schemas.openxmlformats.org/officeDocument/2006/relationships" r:id="rId5"/>
          <a:extLst>
            <a:ext uri="{FF2B5EF4-FFF2-40B4-BE49-F238E27FC236}">
              <a16:creationId xmlns:a16="http://schemas.microsoft.com/office/drawing/2014/main" id="{00000000-0008-0000-0000-00000D000000}"/>
            </a:ext>
          </a:extLst>
        </xdr:cNvPr>
        <xdr:cNvSpPr>
          <a:spLocks noChangeAspect="1"/>
        </xdr:cNvSpPr>
      </xdr:nvSpPr>
      <xdr:spPr>
        <a:xfrm>
          <a:off x="9007577" y="5690932"/>
          <a:ext cx="2667000" cy="428625"/>
        </a:xfrm>
        <a:prstGeom prst="roundRect">
          <a:avLst/>
        </a:prstGeom>
        <a:solidFill>
          <a:srgbClr val="545D03"/>
        </a:solidFill>
        <a:ln w="6350" cap="flat" cmpd="sng" algn="ctr">
          <a:solidFill>
            <a:srgbClr val="879739"/>
          </a:solidFill>
          <a:prstDash val="solid"/>
          <a:miter lim="800000"/>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lvl="0" indent="0" algn="l"/>
          <a:r>
            <a:rPr lang="es-CO" sz="1200" b="0">
              <a:solidFill>
                <a:schemeClr val="bg1"/>
              </a:solidFill>
              <a:latin typeface="Arial" panose="020B0604020202020204" pitchFamily="34" charset="0"/>
              <a:ea typeface="+mn-ea"/>
              <a:cs typeface="Arial" panose="020B0604020202020204" pitchFamily="34" charset="0"/>
            </a:rPr>
            <a:t>7. Seguimiento Presupuestal</a:t>
          </a:r>
        </a:p>
      </xdr:txBody>
    </xdr:sp>
    <xdr:clientData fLocksWithSheet="0"/>
  </xdr:oneCellAnchor>
  <xdr:oneCellAnchor>
    <xdr:from>
      <xdr:col>14</xdr:col>
      <xdr:colOff>170221</xdr:colOff>
      <xdr:row>12</xdr:row>
      <xdr:rowOff>238842</xdr:rowOff>
    </xdr:from>
    <xdr:ext cx="2695575" cy="428625"/>
    <xdr:sp macro="" textlink="">
      <xdr:nvSpPr>
        <xdr:cNvPr id="18" name="Rectángulo redondeado 17">
          <a:hlinkClick xmlns:r="http://schemas.openxmlformats.org/officeDocument/2006/relationships" r:id="rId6"/>
          <a:extLst>
            <a:ext uri="{FF2B5EF4-FFF2-40B4-BE49-F238E27FC236}">
              <a16:creationId xmlns:a16="http://schemas.microsoft.com/office/drawing/2014/main" id="{00000000-0008-0000-0000-000012000000}"/>
            </a:ext>
          </a:extLst>
        </xdr:cNvPr>
        <xdr:cNvSpPr>
          <a:spLocks noChangeAspect="1"/>
        </xdr:cNvSpPr>
      </xdr:nvSpPr>
      <xdr:spPr>
        <a:xfrm>
          <a:off x="8988527" y="3260213"/>
          <a:ext cx="2695575" cy="428625"/>
        </a:xfrm>
        <a:prstGeom prst="roundRect">
          <a:avLst/>
        </a:prstGeom>
        <a:solidFill>
          <a:srgbClr val="545D03"/>
        </a:solidFill>
        <a:ln w="6350" cap="flat" cmpd="sng" algn="ctr">
          <a:solidFill>
            <a:srgbClr val="879739"/>
          </a:solidFill>
          <a:prstDash val="solid"/>
          <a:miter lim="800000"/>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lvl="0" indent="0" algn="l"/>
          <a:r>
            <a:rPr lang="es-CO" sz="1200" b="0">
              <a:solidFill>
                <a:schemeClr val="bg1"/>
              </a:solidFill>
              <a:latin typeface="Arial" panose="020B0604020202020204" pitchFamily="34" charset="0"/>
              <a:ea typeface="+mn-ea"/>
              <a:cs typeface="Arial" panose="020B0604020202020204" pitchFamily="34" charset="0"/>
            </a:rPr>
            <a:t>2.  Hojas de Vida de los Indicadores MPI-MPDD</a:t>
          </a:r>
        </a:p>
      </xdr:txBody>
    </xdr:sp>
    <xdr:clientData fLocksWithSheet="0"/>
  </xdr:oneCellAnchor>
  <xdr:oneCellAnchor>
    <xdr:from>
      <xdr:col>14</xdr:col>
      <xdr:colOff>189271</xdr:colOff>
      <xdr:row>18</xdr:row>
      <xdr:rowOff>76917</xdr:rowOff>
    </xdr:from>
    <xdr:ext cx="2676525" cy="419100"/>
    <xdr:sp macro="" textlink="">
      <xdr:nvSpPr>
        <xdr:cNvPr id="15" name="Rectángulo redondeado 14">
          <a:hlinkClick xmlns:r="http://schemas.openxmlformats.org/officeDocument/2006/relationships" r:id="rId7"/>
          <a:extLst>
            <a:ext uri="{FF2B5EF4-FFF2-40B4-BE49-F238E27FC236}">
              <a16:creationId xmlns:a16="http://schemas.microsoft.com/office/drawing/2014/main" id="{00000000-0008-0000-0000-00000F000000}"/>
            </a:ext>
          </a:extLst>
        </xdr:cNvPr>
        <xdr:cNvSpPr>
          <a:spLocks noChangeAspect="1"/>
        </xdr:cNvSpPr>
      </xdr:nvSpPr>
      <xdr:spPr>
        <a:xfrm>
          <a:off x="9007577" y="6201594"/>
          <a:ext cx="2676525" cy="419100"/>
        </a:xfrm>
        <a:prstGeom prst="roundRect">
          <a:avLst/>
        </a:prstGeom>
        <a:solidFill>
          <a:srgbClr val="545D03"/>
        </a:solidFill>
        <a:ln w="6350" cap="flat" cmpd="sng" algn="ctr">
          <a:solidFill>
            <a:srgbClr val="879739"/>
          </a:solidFill>
          <a:prstDash val="solid"/>
          <a:miter lim="800000"/>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lvl="0" indent="0" algn="l"/>
          <a:r>
            <a:rPr lang="es-CO" sz="1200" b="0">
              <a:solidFill>
                <a:schemeClr val="bg1"/>
              </a:solidFill>
              <a:latin typeface="Arial" panose="020B0604020202020204" pitchFamily="34" charset="0"/>
              <a:ea typeface="+mn-ea"/>
              <a:cs typeface="Arial" panose="020B0604020202020204" pitchFamily="34" charset="0"/>
            </a:rPr>
            <a:t>8.  Territorialización</a:t>
          </a:r>
        </a:p>
      </xdr:txBody>
    </xdr:sp>
    <xdr:clientData fLocksWithSheet="0"/>
  </xdr:oneCellAnchor>
  <xdr:oneCellAnchor>
    <xdr:from>
      <xdr:col>1</xdr:col>
      <xdr:colOff>122904</xdr:colOff>
      <xdr:row>0</xdr:row>
      <xdr:rowOff>286774</xdr:rowOff>
    </xdr:from>
    <xdr:ext cx="962742" cy="901291"/>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8" cstate="print"/>
        <a:stretch>
          <a:fillRect/>
        </a:stretch>
      </xdr:blipFill>
      <xdr:spPr>
        <a:xfrm>
          <a:off x="573549" y="286774"/>
          <a:ext cx="962742" cy="901291"/>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190500</xdr:colOff>
      <xdr:row>0</xdr:row>
      <xdr:rowOff>57151</xdr:rowOff>
    </xdr:from>
    <xdr:ext cx="771525" cy="5334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90500" y="57151"/>
          <a:ext cx="771525" cy="533400"/>
        </a:xfrm>
        <a:prstGeom prst="rect">
          <a:avLst/>
        </a:prstGeom>
        <a:noFill/>
      </xdr:spPr>
    </xdr:pic>
    <xdr:clientData fLocksWithSheet="0"/>
  </xdr:oneCellAnchor>
  <xdr:oneCellAnchor>
    <xdr:from>
      <xdr:col>0</xdr:col>
      <xdr:colOff>371475</xdr:colOff>
      <xdr:row>40</xdr:row>
      <xdr:rowOff>66675</xdr:rowOff>
    </xdr:from>
    <xdr:ext cx="504825" cy="523875"/>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371475</xdr:colOff>
      <xdr:row>80</xdr:row>
      <xdr:rowOff>66675</xdr:rowOff>
    </xdr:from>
    <xdr:ext cx="504825" cy="523875"/>
    <xdr:pic>
      <xdr:nvPicPr>
        <xdr:cNvPr id="4" name="image4.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371475</xdr:colOff>
      <xdr:row>120</xdr:row>
      <xdr:rowOff>66675</xdr:rowOff>
    </xdr:from>
    <xdr:ext cx="504825" cy="523875"/>
    <xdr:pic>
      <xdr:nvPicPr>
        <xdr:cNvPr id="5" name="image5.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371475</xdr:colOff>
      <xdr:row>160</xdr:row>
      <xdr:rowOff>66675</xdr:rowOff>
    </xdr:from>
    <xdr:ext cx="504825" cy="523875"/>
    <xdr:pic>
      <xdr:nvPicPr>
        <xdr:cNvPr id="6" name="image6.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371475</xdr:colOff>
      <xdr:row>200</xdr:row>
      <xdr:rowOff>66675</xdr:rowOff>
    </xdr:from>
    <xdr:ext cx="504825" cy="609600"/>
    <xdr:pic>
      <xdr:nvPicPr>
        <xdr:cNvPr id="7" name="image7.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371475</xdr:colOff>
      <xdr:row>240</xdr:row>
      <xdr:rowOff>66675</xdr:rowOff>
    </xdr:from>
    <xdr:ext cx="504825" cy="609600"/>
    <xdr:pic>
      <xdr:nvPicPr>
        <xdr:cNvPr id="8" name="image8.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371475</xdr:colOff>
      <xdr:row>280</xdr:row>
      <xdr:rowOff>66675</xdr:rowOff>
    </xdr:from>
    <xdr:ext cx="504825" cy="523875"/>
    <xdr:pic>
      <xdr:nvPicPr>
        <xdr:cNvPr id="9" name="image9.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371475</xdr:colOff>
      <xdr:row>320</xdr:row>
      <xdr:rowOff>66675</xdr:rowOff>
    </xdr:from>
    <xdr:ext cx="504825" cy="523875"/>
    <xdr:pic>
      <xdr:nvPicPr>
        <xdr:cNvPr id="10" name="image10.png">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371475</xdr:colOff>
      <xdr:row>360</xdr:row>
      <xdr:rowOff>66675</xdr:rowOff>
    </xdr:from>
    <xdr:ext cx="504825" cy="523875"/>
    <xdr:pic>
      <xdr:nvPicPr>
        <xdr:cNvPr id="11" name="image11.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371475</xdr:colOff>
      <xdr:row>400</xdr:row>
      <xdr:rowOff>66675</xdr:rowOff>
    </xdr:from>
    <xdr:ext cx="504825" cy="523875"/>
    <xdr:pic>
      <xdr:nvPicPr>
        <xdr:cNvPr id="12" name="image12.png">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371475</xdr:colOff>
      <xdr:row>440</xdr:row>
      <xdr:rowOff>66675</xdr:rowOff>
    </xdr:from>
    <xdr:ext cx="504825" cy="523875"/>
    <xdr:pic>
      <xdr:nvPicPr>
        <xdr:cNvPr id="13" name="image13.png">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371475</xdr:colOff>
      <xdr:row>480</xdr:row>
      <xdr:rowOff>66675</xdr:rowOff>
    </xdr:from>
    <xdr:ext cx="504825" cy="523875"/>
    <xdr:pic>
      <xdr:nvPicPr>
        <xdr:cNvPr id="14" name="image14.png">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371475</xdr:colOff>
      <xdr:row>520</xdr:row>
      <xdr:rowOff>66675</xdr:rowOff>
    </xdr:from>
    <xdr:ext cx="504825" cy="523875"/>
    <xdr:pic>
      <xdr:nvPicPr>
        <xdr:cNvPr id="15" name="image15.png">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371475</xdr:colOff>
      <xdr:row>560</xdr:row>
      <xdr:rowOff>66675</xdr:rowOff>
    </xdr:from>
    <xdr:ext cx="504825" cy="523875"/>
    <xdr:pic>
      <xdr:nvPicPr>
        <xdr:cNvPr id="16" name="image16.png">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19</xdr:row>
      <xdr:rowOff>0</xdr:rowOff>
    </xdr:from>
    <xdr:ext cx="38100" cy="9525"/>
    <xdr:pic>
      <xdr:nvPicPr>
        <xdr:cNvPr id="2" name="image17.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3" name="image18.png">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4" name="image19.png">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5" name="image20.png">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6" name="image21.png">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7" name="image22.png">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8" name="image23.png">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9" name="image24.png">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0" name="image25.png">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1" name="image26.png">
          <a:extLst>
            <a:ext uri="{FF2B5EF4-FFF2-40B4-BE49-F238E27FC236}">
              <a16:creationId xmlns:a16="http://schemas.microsoft.com/office/drawing/2014/main" id="{00000000-0008-0000-08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2" name="image27.png">
          <a:extLst>
            <a:ext uri="{FF2B5EF4-FFF2-40B4-BE49-F238E27FC236}">
              <a16:creationId xmlns:a16="http://schemas.microsoft.com/office/drawing/2014/main" id="{00000000-0008-0000-08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3" name="image28.png">
          <a:extLst>
            <a:ext uri="{FF2B5EF4-FFF2-40B4-BE49-F238E27FC236}">
              <a16:creationId xmlns:a16="http://schemas.microsoft.com/office/drawing/2014/main" id="{00000000-0008-0000-08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4" name="image29.png">
          <a:extLst>
            <a:ext uri="{FF2B5EF4-FFF2-40B4-BE49-F238E27FC236}">
              <a16:creationId xmlns:a16="http://schemas.microsoft.com/office/drawing/2014/main" id="{00000000-0008-0000-08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5" name="image30.png">
          <a:extLst>
            <a:ext uri="{FF2B5EF4-FFF2-40B4-BE49-F238E27FC236}">
              <a16:creationId xmlns:a16="http://schemas.microsoft.com/office/drawing/2014/main" id="{00000000-0008-0000-08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25</xdr:col>
      <xdr:colOff>0</xdr:colOff>
      <xdr:row>1</xdr:row>
      <xdr:rowOff>0</xdr:rowOff>
    </xdr:from>
    <xdr:ext cx="38100" cy="9525"/>
    <xdr:pic>
      <xdr:nvPicPr>
        <xdr:cNvPr id="2" name="image3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3" name="image32.png">
          <a:extLst>
            <a:ext uri="{FF2B5EF4-FFF2-40B4-BE49-F238E27FC236}">
              <a16:creationId xmlns:a16="http://schemas.microsoft.com/office/drawing/2014/main" id="{00000000-0008-0000-0B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4" name="image33.png">
          <a:extLst>
            <a:ext uri="{FF2B5EF4-FFF2-40B4-BE49-F238E27FC236}">
              <a16:creationId xmlns:a16="http://schemas.microsoft.com/office/drawing/2014/main" id="{00000000-0008-0000-0B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5" name="image34.png">
          <a:extLst>
            <a:ext uri="{FF2B5EF4-FFF2-40B4-BE49-F238E27FC236}">
              <a16:creationId xmlns:a16="http://schemas.microsoft.com/office/drawing/2014/main" id="{00000000-0008-0000-0B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 name="image35.png">
          <a:extLst>
            <a:ext uri="{FF2B5EF4-FFF2-40B4-BE49-F238E27FC236}">
              <a16:creationId xmlns:a16="http://schemas.microsoft.com/office/drawing/2014/main" id="{00000000-0008-0000-0B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 name="image36.png">
          <a:extLst>
            <a:ext uri="{FF2B5EF4-FFF2-40B4-BE49-F238E27FC236}">
              <a16:creationId xmlns:a16="http://schemas.microsoft.com/office/drawing/2014/main" id="{00000000-0008-0000-0B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 name="image37.png">
          <a:extLst>
            <a:ext uri="{FF2B5EF4-FFF2-40B4-BE49-F238E27FC236}">
              <a16:creationId xmlns:a16="http://schemas.microsoft.com/office/drawing/2014/main" id="{00000000-0008-0000-0B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9" name="image38.png">
          <a:extLst>
            <a:ext uri="{FF2B5EF4-FFF2-40B4-BE49-F238E27FC236}">
              <a16:creationId xmlns:a16="http://schemas.microsoft.com/office/drawing/2014/main" id="{00000000-0008-0000-0B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0" name="image39.png">
          <a:extLst>
            <a:ext uri="{FF2B5EF4-FFF2-40B4-BE49-F238E27FC236}">
              <a16:creationId xmlns:a16="http://schemas.microsoft.com/office/drawing/2014/main" id="{00000000-0008-0000-0B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1" name="image40.png">
          <a:extLst>
            <a:ext uri="{FF2B5EF4-FFF2-40B4-BE49-F238E27FC236}">
              <a16:creationId xmlns:a16="http://schemas.microsoft.com/office/drawing/2014/main" id="{00000000-0008-0000-0B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2" name="image41.png">
          <a:extLst>
            <a:ext uri="{FF2B5EF4-FFF2-40B4-BE49-F238E27FC236}">
              <a16:creationId xmlns:a16="http://schemas.microsoft.com/office/drawing/2014/main" id="{00000000-0008-0000-0B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3" name="image42.png">
          <a:extLst>
            <a:ext uri="{FF2B5EF4-FFF2-40B4-BE49-F238E27FC236}">
              <a16:creationId xmlns:a16="http://schemas.microsoft.com/office/drawing/2014/main" id="{00000000-0008-0000-0B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4" name="image43.png">
          <a:extLst>
            <a:ext uri="{FF2B5EF4-FFF2-40B4-BE49-F238E27FC236}">
              <a16:creationId xmlns:a16="http://schemas.microsoft.com/office/drawing/2014/main" id="{00000000-0008-0000-0B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5" name="image44.png">
          <a:extLst>
            <a:ext uri="{FF2B5EF4-FFF2-40B4-BE49-F238E27FC236}">
              <a16:creationId xmlns:a16="http://schemas.microsoft.com/office/drawing/2014/main" id="{00000000-0008-0000-0B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6" name="image45.png">
          <a:extLst>
            <a:ext uri="{FF2B5EF4-FFF2-40B4-BE49-F238E27FC236}">
              <a16:creationId xmlns:a16="http://schemas.microsoft.com/office/drawing/2014/main" id="{00000000-0008-0000-0B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 name="image46.png">
          <a:extLst>
            <a:ext uri="{FF2B5EF4-FFF2-40B4-BE49-F238E27FC236}">
              <a16:creationId xmlns:a16="http://schemas.microsoft.com/office/drawing/2014/main" id="{00000000-0008-0000-0B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 name="image47.png">
          <a:extLst>
            <a:ext uri="{FF2B5EF4-FFF2-40B4-BE49-F238E27FC236}">
              <a16:creationId xmlns:a16="http://schemas.microsoft.com/office/drawing/2014/main" id="{00000000-0008-0000-0B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 name="image48.png">
          <a:extLst>
            <a:ext uri="{FF2B5EF4-FFF2-40B4-BE49-F238E27FC236}">
              <a16:creationId xmlns:a16="http://schemas.microsoft.com/office/drawing/2014/main" id="{00000000-0008-0000-0B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0" name="image49.png">
          <a:extLst>
            <a:ext uri="{FF2B5EF4-FFF2-40B4-BE49-F238E27FC236}">
              <a16:creationId xmlns:a16="http://schemas.microsoft.com/office/drawing/2014/main" id="{00000000-0008-0000-0B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1" name="image50.png">
          <a:extLst>
            <a:ext uri="{FF2B5EF4-FFF2-40B4-BE49-F238E27FC236}">
              <a16:creationId xmlns:a16="http://schemas.microsoft.com/office/drawing/2014/main" id="{00000000-0008-0000-0B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2" name="image51.png">
          <a:extLst>
            <a:ext uri="{FF2B5EF4-FFF2-40B4-BE49-F238E27FC236}">
              <a16:creationId xmlns:a16="http://schemas.microsoft.com/office/drawing/2014/main" id="{00000000-0008-0000-0B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3" name="image52.png">
          <a:extLst>
            <a:ext uri="{FF2B5EF4-FFF2-40B4-BE49-F238E27FC236}">
              <a16:creationId xmlns:a16="http://schemas.microsoft.com/office/drawing/2014/main" id="{00000000-0008-0000-0B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4" name="image53.png">
          <a:extLst>
            <a:ext uri="{FF2B5EF4-FFF2-40B4-BE49-F238E27FC236}">
              <a16:creationId xmlns:a16="http://schemas.microsoft.com/office/drawing/2014/main" id="{00000000-0008-0000-0B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5" name="image54.png">
          <a:extLst>
            <a:ext uri="{FF2B5EF4-FFF2-40B4-BE49-F238E27FC236}">
              <a16:creationId xmlns:a16="http://schemas.microsoft.com/office/drawing/2014/main" id="{00000000-0008-0000-0B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6" name="image55.png">
          <a:extLst>
            <a:ext uri="{FF2B5EF4-FFF2-40B4-BE49-F238E27FC236}">
              <a16:creationId xmlns:a16="http://schemas.microsoft.com/office/drawing/2014/main" id="{00000000-0008-0000-0B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7" name="image56.png">
          <a:extLst>
            <a:ext uri="{FF2B5EF4-FFF2-40B4-BE49-F238E27FC236}">
              <a16:creationId xmlns:a16="http://schemas.microsoft.com/office/drawing/2014/main" id="{00000000-0008-0000-0B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8" name="image57.png">
          <a:extLst>
            <a:ext uri="{FF2B5EF4-FFF2-40B4-BE49-F238E27FC236}">
              <a16:creationId xmlns:a16="http://schemas.microsoft.com/office/drawing/2014/main" id="{00000000-0008-0000-0B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9" name="image58.png">
          <a:extLst>
            <a:ext uri="{FF2B5EF4-FFF2-40B4-BE49-F238E27FC236}">
              <a16:creationId xmlns:a16="http://schemas.microsoft.com/office/drawing/2014/main" id="{00000000-0008-0000-0B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0" name="image59.png">
          <a:extLst>
            <a:ext uri="{FF2B5EF4-FFF2-40B4-BE49-F238E27FC236}">
              <a16:creationId xmlns:a16="http://schemas.microsoft.com/office/drawing/2014/main" id="{00000000-0008-0000-0B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1" name="image60.png">
          <a:extLst>
            <a:ext uri="{FF2B5EF4-FFF2-40B4-BE49-F238E27FC236}">
              <a16:creationId xmlns:a16="http://schemas.microsoft.com/office/drawing/2014/main" id="{00000000-0008-0000-0B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2" name="image61.png">
          <a:extLst>
            <a:ext uri="{FF2B5EF4-FFF2-40B4-BE49-F238E27FC236}">
              <a16:creationId xmlns:a16="http://schemas.microsoft.com/office/drawing/2014/main" id="{00000000-0008-0000-0B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3" name="image62.png">
          <a:extLst>
            <a:ext uri="{FF2B5EF4-FFF2-40B4-BE49-F238E27FC236}">
              <a16:creationId xmlns:a16="http://schemas.microsoft.com/office/drawing/2014/main" id="{00000000-0008-0000-0B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4" name="image63.png">
          <a:extLst>
            <a:ext uri="{FF2B5EF4-FFF2-40B4-BE49-F238E27FC236}">
              <a16:creationId xmlns:a16="http://schemas.microsoft.com/office/drawing/2014/main" id="{00000000-0008-0000-0B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5" name="image64.png">
          <a:extLst>
            <a:ext uri="{FF2B5EF4-FFF2-40B4-BE49-F238E27FC236}">
              <a16:creationId xmlns:a16="http://schemas.microsoft.com/office/drawing/2014/main" id="{00000000-0008-0000-0B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6" name="image65.png">
          <a:extLst>
            <a:ext uri="{FF2B5EF4-FFF2-40B4-BE49-F238E27FC236}">
              <a16:creationId xmlns:a16="http://schemas.microsoft.com/office/drawing/2014/main" id="{00000000-0008-0000-0B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7" name="image66.png">
          <a:extLst>
            <a:ext uri="{FF2B5EF4-FFF2-40B4-BE49-F238E27FC236}">
              <a16:creationId xmlns:a16="http://schemas.microsoft.com/office/drawing/2014/main" id="{00000000-0008-0000-0B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8" name="image67.png">
          <a:extLst>
            <a:ext uri="{FF2B5EF4-FFF2-40B4-BE49-F238E27FC236}">
              <a16:creationId xmlns:a16="http://schemas.microsoft.com/office/drawing/2014/main" id="{00000000-0008-0000-0B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9" name="image68.png">
          <a:extLst>
            <a:ext uri="{FF2B5EF4-FFF2-40B4-BE49-F238E27FC236}">
              <a16:creationId xmlns:a16="http://schemas.microsoft.com/office/drawing/2014/main" id="{00000000-0008-0000-0B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0" name="image69.png">
          <a:extLst>
            <a:ext uri="{FF2B5EF4-FFF2-40B4-BE49-F238E27FC236}">
              <a16:creationId xmlns:a16="http://schemas.microsoft.com/office/drawing/2014/main" id="{00000000-0008-0000-0B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1" name="image70.png">
          <a:extLst>
            <a:ext uri="{FF2B5EF4-FFF2-40B4-BE49-F238E27FC236}">
              <a16:creationId xmlns:a16="http://schemas.microsoft.com/office/drawing/2014/main" id="{00000000-0008-0000-0B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2" name="image71.png">
          <a:extLst>
            <a:ext uri="{FF2B5EF4-FFF2-40B4-BE49-F238E27FC236}">
              <a16:creationId xmlns:a16="http://schemas.microsoft.com/office/drawing/2014/main" id="{00000000-0008-0000-0B00-00002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3" name="image72.png">
          <a:extLst>
            <a:ext uri="{FF2B5EF4-FFF2-40B4-BE49-F238E27FC236}">
              <a16:creationId xmlns:a16="http://schemas.microsoft.com/office/drawing/2014/main" id="{00000000-0008-0000-0B00-00002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4" name="image73.png">
          <a:extLst>
            <a:ext uri="{FF2B5EF4-FFF2-40B4-BE49-F238E27FC236}">
              <a16:creationId xmlns:a16="http://schemas.microsoft.com/office/drawing/2014/main" id="{00000000-0008-0000-0B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5" name="image74.png">
          <a:extLst>
            <a:ext uri="{FF2B5EF4-FFF2-40B4-BE49-F238E27FC236}">
              <a16:creationId xmlns:a16="http://schemas.microsoft.com/office/drawing/2014/main" id="{00000000-0008-0000-0B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6" name="image75.png">
          <a:extLst>
            <a:ext uri="{FF2B5EF4-FFF2-40B4-BE49-F238E27FC236}">
              <a16:creationId xmlns:a16="http://schemas.microsoft.com/office/drawing/2014/main" id="{00000000-0008-0000-0B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7" name="image76.png">
          <a:extLst>
            <a:ext uri="{FF2B5EF4-FFF2-40B4-BE49-F238E27FC236}">
              <a16:creationId xmlns:a16="http://schemas.microsoft.com/office/drawing/2014/main" id="{00000000-0008-0000-0B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8" name="image77.png">
          <a:extLst>
            <a:ext uri="{FF2B5EF4-FFF2-40B4-BE49-F238E27FC236}">
              <a16:creationId xmlns:a16="http://schemas.microsoft.com/office/drawing/2014/main" id="{00000000-0008-0000-0B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9" name="image78.png">
          <a:extLst>
            <a:ext uri="{FF2B5EF4-FFF2-40B4-BE49-F238E27FC236}">
              <a16:creationId xmlns:a16="http://schemas.microsoft.com/office/drawing/2014/main" id="{00000000-0008-0000-0B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0" name="image79.png">
          <a:extLst>
            <a:ext uri="{FF2B5EF4-FFF2-40B4-BE49-F238E27FC236}">
              <a16:creationId xmlns:a16="http://schemas.microsoft.com/office/drawing/2014/main" id="{00000000-0008-0000-0B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1" name="image80.png">
          <a:extLst>
            <a:ext uri="{FF2B5EF4-FFF2-40B4-BE49-F238E27FC236}">
              <a16:creationId xmlns:a16="http://schemas.microsoft.com/office/drawing/2014/main" id="{00000000-0008-0000-0B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2" name="image81.png">
          <a:extLst>
            <a:ext uri="{FF2B5EF4-FFF2-40B4-BE49-F238E27FC236}">
              <a16:creationId xmlns:a16="http://schemas.microsoft.com/office/drawing/2014/main" id="{00000000-0008-0000-0B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3" name="image82.png">
          <a:extLst>
            <a:ext uri="{FF2B5EF4-FFF2-40B4-BE49-F238E27FC236}">
              <a16:creationId xmlns:a16="http://schemas.microsoft.com/office/drawing/2014/main" id="{00000000-0008-0000-0B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4" name="image83.png">
          <a:extLst>
            <a:ext uri="{FF2B5EF4-FFF2-40B4-BE49-F238E27FC236}">
              <a16:creationId xmlns:a16="http://schemas.microsoft.com/office/drawing/2014/main" id="{00000000-0008-0000-0B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5" name="image84.png">
          <a:extLst>
            <a:ext uri="{FF2B5EF4-FFF2-40B4-BE49-F238E27FC236}">
              <a16:creationId xmlns:a16="http://schemas.microsoft.com/office/drawing/2014/main" id="{00000000-0008-0000-0B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6" name="image85.png">
          <a:extLst>
            <a:ext uri="{FF2B5EF4-FFF2-40B4-BE49-F238E27FC236}">
              <a16:creationId xmlns:a16="http://schemas.microsoft.com/office/drawing/2014/main" id="{00000000-0008-0000-0B00-00003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7" name="image86.png">
          <a:extLst>
            <a:ext uri="{FF2B5EF4-FFF2-40B4-BE49-F238E27FC236}">
              <a16:creationId xmlns:a16="http://schemas.microsoft.com/office/drawing/2014/main" id="{00000000-0008-0000-0B00-00003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8" name="image87.png">
          <a:extLst>
            <a:ext uri="{FF2B5EF4-FFF2-40B4-BE49-F238E27FC236}">
              <a16:creationId xmlns:a16="http://schemas.microsoft.com/office/drawing/2014/main" id="{00000000-0008-0000-0B00-00003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9" name="image88.png">
          <a:extLst>
            <a:ext uri="{FF2B5EF4-FFF2-40B4-BE49-F238E27FC236}">
              <a16:creationId xmlns:a16="http://schemas.microsoft.com/office/drawing/2014/main" id="{00000000-0008-0000-0B00-00003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60" name="image89.png">
          <a:extLst>
            <a:ext uri="{FF2B5EF4-FFF2-40B4-BE49-F238E27FC236}">
              <a16:creationId xmlns:a16="http://schemas.microsoft.com/office/drawing/2014/main" id="{00000000-0008-0000-0B00-00003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61" name="image90.png">
          <a:extLst>
            <a:ext uri="{FF2B5EF4-FFF2-40B4-BE49-F238E27FC236}">
              <a16:creationId xmlns:a16="http://schemas.microsoft.com/office/drawing/2014/main" id="{00000000-0008-0000-0B00-00003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62" name="image91.png">
          <a:extLst>
            <a:ext uri="{FF2B5EF4-FFF2-40B4-BE49-F238E27FC236}">
              <a16:creationId xmlns:a16="http://schemas.microsoft.com/office/drawing/2014/main" id="{00000000-0008-0000-0B00-00003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63" name="image92.png">
          <a:extLst>
            <a:ext uri="{FF2B5EF4-FFF2-40B4-BE49-F238E27FC236}">
              <a16:creationId xmlns:a16="http://schemas.microsoft.com/office/drawing/2014/main" id="{00000000-0008-0000-0B00-00003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64" name="image93.png">
          <a:extLst>
            <a:ext uri="{FF2B5EF4-FFF2-40B4-BE49-F238E27FC236}">
              <a16:creationId xmlns:a16="http://schemas.microsoft.com/office/drawing/2014/main" id="{00000000-0008-0000-0B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65" name="image94.png">
          <a:extLst>
            <a:ext uri="{FF2B5EF4-FFF2-40B4-BE49-F238E27FC236}">
              <a16:creationId xmlns:a16="http://schemas.microsoft.com/office/drawing/2014/main" id="{00000000-0008-0000-0B00-00004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66" name="image95.png">
          <a:extLst>
            <a:ext uri="{FF2B5EF4-FFF2-40B4-BE49-F238E27FC236}">
              <a16:creationId xmlns:a16="http://schemas.microsoft.com/office/drawing/2014/main" id="{00000000-0008-0000-0B00-00004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67" name="image96.png">
          <a:extLst>
            <a:ext uri="{FF2B5EF4-FFF2-40B4-BE49-F238E27FC236}">
              <a16:creationId xmlns:a16="http://schemas.microsoft.com/office/drawing/2014/main" id="{00000000-0008-0000-0B00-00004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68" name="image97.png">
          <a:extLst>
            <a:ext uri="{FF2B5EF4-FFF2-40B4-BE49-F238E27FC236}">
              <a16:creationId xmlns:a16="http://schemas.microsoft.com/office/drawing/2014/main" id="{00000000-0008-0000-0B00-00004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69" name="image98.png">
          <a:extLst>
            <a:ext uri="{FF2B5EF4-FFF2-40B4-BE49-F238E27FC236}">
              <a16:creationId xmlns:a16="http://schemas.microsoft.com/office/drawing/2014/main" id="{00000000-0008-0000-0B00-00004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70" name="image99.png">
          <a:extLst>
            <a:ext uri="{FF2B5EF4-FFF2-40B4-BE49-F238E27FC236}">
              <a16:creationId xmlns:a16="http://schemas.microsoft.com/office/drawing/2014/main" id="{00000000-0008-0000-0B00-00004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71" name="image100.png">
          <a:extLst>
            <a:ext uri="{FF2B5EF4-FFF2-40B4-BE49-F238E27FC236}">
              <a16:creationId xmlns:a16="http://schemas.microsoft.com/office/drawing/2014/main" id="{00000000-0008-0000-0B00-00004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72" name="image101.png">
          <a:extLst>
            <a:ext uri="{FF2B5EF4-FFF2-40B4-BE49-F238E27FC236}">
              <a16:creationId xmlns:a16="http://schemas.microsoft.com/office/drawing/2014/main" id="{00000000-0008-0000-0B00-00004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73" name="image102.png">
          <a:extLst>
            <a:ext uri="{FF2B5EF4-FFF2-40B4-BE49-F238E27FC236}">
              <a16:creationId xmlns:a16="http://schemas.microsoft.com/office/drawing/2014/main" id="{00000000-0008-0000-0B00-00004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74" name="image103.png">
          <a:extLst>
            <a:ext uri="{FF2B5EF4-FFF2-40B4-BE49-F238E27FC236}">
              <a16:creationId xmlns:a16="http://schemas.microsoft.com/office/drawing/2014/main" id="{00000000-0008-0000-0B00-00004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75" name="image104.png">
          <a:extLst>
            <a:ext uri="{FF2B5EF4-FFF2-40B4-BE49-F238E27FC236}">
              <a16:creationId xmlns:a16="http://schemas.microsoft.com/office/drawing/2014/main" id="{00000000-0008-0000-0B00-00004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76" name="image105.png">
          <a:extLst>
            <a:ext uri="{FF2B5EF4-FFF2-40B4-BE49-F238E27FC236}">
              <a16:creationId xmlns:a16="http://schemas.microsoft.com/office/drawing/2014/main" id="{00000000-0008-0000-0B00-00004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77" name="image106.png">
          <a:extLst>
            <a:ext uri="{FF2B5EF4-FFF2-40B4-BE49-F238E27FC236}">
              <a16:creationId xmlns:a16="http://schemas.microsoft.com/office/drawing/2014/main" id="{00000000-0008-0000-0B00-00004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78" name="image107.png">
          <a:extLst>
            <a:ext uri="{FF2B5EF4-FFF2-40B4-BE49-F238E27FC236}">
              <a16:creationId xmlns:a16="http://schemas.microsoft.com/office/drawing/2014/main" id="{00000000-0008-0000-0B00-00004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79" name="image108.png">
          <a:extLst>
            <a:ext uri="{FF2B5EF4-FFF2-40B4-BE49-F238E27FC236}">
              <a16:creationId xmlns:a16="http://schemas.microsoft.com/office/drawing/2014/main" id="{00000000-0008-0000-0B00-00004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0" name="image109.png">
          <a:extLst>
            <a:ext uri="{FF2B5EF4-FFF2-40B4-BE49-F238E27FC236}">
              <a16:creationId xmlns:a16="http://schemas.microsoft.com/office/drawing/2014/main" id="{00000000-0008-0000-0B00-00005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1" name="image110.png">
          <a:extLst>
            <a:ext uri="{FF2B5EF4-FFF2-40B4-BE49-F238E27FC236}">
              <a16:creationId xmlns:a16="http://schemas.microsoft.com/office/drawing/2014/main" id="{00000000-0008-0000-0B00-00005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2" name="image111.png">
          <a:extLst>
            <a:ext uri="{FF2B5EF4-FFF2-40B4-BE49-F238E27FC236}">
              <a16:creationId xmlns:a16="http://schemas.microsoft.com/office/drawing/2014/main" id="{00000000-0008-0000-0B00-00005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3" name="image112.png">
          <a:extLst>
            <a:ext uri="{FF2B5EF4-FFF2-40B4-BE49-F238E27FC236}">
              <a16:creationId xmlns:a16="http://schemas.microsoft.com/office/drawing/2014/main" id="{00000000-0008-0000-0B00-00005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4" name="image113.png">
          <a:extLst>
            <a:ext uri="{FF2B5EF4-FFF2-40B4-BE49-F238E27FC236}">
              <a16:creationId xmlns:a16="http://schemas.microsoft.com/office/drawing/2014/main" id="{00000000-0008-0000-0B00-00005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5" name="image114.png">
          <a:extLst>
            <a:ext uri="{FF2B5EF4-FFF2-40B4-BE49-F238E27FC236}">
              <a16:creationId xmlns:a16="http://schemas.microsoft.com/office/drawing/2014/main" id="{00000000-0008-0000-0B00-00005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hyperlink" Target="https://docs.google.com/document/d/1fz8xpWiCTZTPwofQudrUBugkslfZRTX3/edit" TargetMode="External"/><Relationship Id="rId1" Type="http://schemas.openxmlformats.org/officeDocument/2006/relationships/hyperlink" Target="https://drive.google.com/drive/folders/1PMASq_NihmgC9DGjU000xJaC_mB-IDb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V100"/>
  <sheetViews>
    <sheetView topLeftCell="A18" zoomScale="93" zoomScaleNormal="93" workbookViewId="0">
      <selection activeCell="F13" sqref="F13:M13"/>
    </sheetView>
  </sheetViews>
  <sheetFormatPr baseColWidth="10" defaultColWidth="0" defaultRowHeight="15" customHeight="1" zeroHeight="1" x14ac:dyDescent="0.25"/>
  <cols>
    <col min="1" max="1" width="6.7109375" style="414" customWidth="1"/>
    <col min="2" max="5" width="9.140625" customWidth="1"/>
    <col min="6" max="13" width="12.7109375" customWidth="1"/>
    <col min="14" max="14" width="14.85546875" style="414" customWidth="1"/>
    <col min="15" max="18" width="11" customWidth="1"/>
    <col min="19" max="19" width="10" style="414" customWidth="1"/>
    <col min="20" max="21" width="9.28515625" hidden="1" customWidth="1"/>
    <col min="22" max="22" width="10" hidden="1" customWidth="1"/>
    <col min="23" max="16384" width="12.7109375" hidden="1"/>
  </cols>
  <sheetData>
    <row r="1" spans="1:22" s="424" customFormat="1" ht="23.25" customHeight="1" x14ac:dyDescent="0.25">
      <c r="A1" s="420"/>
      <c r="B1" s="544"/>
      <c r="C1" s="545"/>
      <c r="D1" s="538" t="s">
        <v>0</v>
      </c>
      <c r="E1" s="539"/>
      <c r="F1" s="539"/>
      <c r="G1" s="539"/>
      <c r="H1" s="539"/>
      <c r="I1" s="539"/>
      <c r="J1" s="539"/>
      <c r="K1" s="539"/>
      <c r="L1" s="539"/>
      <c r="M1" s="539"/>
      <c r="N1" s="539"/>
      <c r="O1" s="539"/>
      <c r="P1" s="539"/>
      <c r="Q1" s="539"/>
      <c r="R1" s="540"/>
      <c r="S1" s="421"/>
      <c r="T1" s="422"/>
      <c r="U1" s="422"/>
      <c r="V1" s="423"/>
    </row>
    <row r="2" spans="1:22" s="424" customFormat="1" ht="23.25" customHeight="1" x14ac:dyDescent="0.25">
      <c r="A2" s="425"/>
      <c r="B2" s="546"/>
      <c r="C2" s="547"/>
      <c r="D2" s="538" t="s">
        <v>1</v>
      </c>
      <c r="E2" s="539"/>
      <c r="F2" s="539"/>
      <c r="G2" s="539"/>
      <c r="H2" s="539"/>
      <c r="I2" s="539"/>
      <c r="J2" s="539"/>
      <c r="K2" s="539"/>
      <c r="L2" s="539"/>
      <c r="M2" s="539"/>
      <c r="N2" s="539"/>
      <c r="O2" s="539"/>
      <c r="P2" s="539"/>
      <c r="Q2" s="539"/>
      <c r="R2" s="540"/>
      <c r="S2" s="421"/>
      <c r="T2" s="426"/>
      <c r="U2" s="426"/>
      <c r="V2" s="427"/>
    </row>
    <row r="3" spans="1:22" s="424" customFormat="1" ht="23.25" customHeight="1" x14ac:dyDescent="0.25">
      <c r="A3" s="420"/>
      <c r="B3" s="546"/>
      <c r="C3" s="547"/>
      <c r="D3" s="538" t="s">
        <v>2</v>
      </c>
      <c r="E3" s="539"/>
      <c r="F3" s="539"/>
      <c r="G3" s="539"/>
      <c r="H3" s="539"/>
      <c r="I3" s="539"/>
      <c r="J3" s="539"/>
      <c r="K3" s="539"/>
      <c r="L3" s="539"/>
      <c r="M3" s="539"/>
      <c r="N3" s="539"/>
      <c r="O3" s="539"/>
      <c r="P3" s="539"/>
      <c r="Q3" s="539"/>
      <c r="R3" s="540"/>
      <c r="S3" s="421"/>
      <c r="T3" s="426"/>
      <c r="U3" s="426"/>
      <c r="V3" s="427"/>
    </row>
    <row r="4" spans="1:22" s="424" customFormat="1" ht="23.25" customHeight="1" x14ac:dyDescent="0.25">
      <c r="A4" s="420"/>
      <c r="B4" s="548"/>
      <c r="C4" s="549"/>
      <c r="D4" s="538" t="s">
        <v>3</v>
      </c>
      <c r="E4" s="539"/>
      <c r="F4" s="539"/>
      <c r="G4" s="539"/>
      <c r="H4" s="539"/>
      <c r="I4" s="539"/>
      <c r="J4" s="539"/>
      <c r="K4" s="540"/>
      <c r="L4" s="538" t="s">
        <v>4</v>
      </c>
      <c r="M4" s="539"/>
      <c r="N4" s="539"/>
      <c r="O4" s="539"/>
      <c r="P4" s="539"/>
      <c r="Q4" s="539"/>
      <c r="R4" s="540"/>
      <c r="S4" s="421"/>
      <c r="T4" s="428"/>
      <c r="U4" s="429" t="s">
        <v>5</v>
      </c>
      <c r="V4" s="430"/>
    </row>
    <row r="5" spans="1:22" s="424" customFormat="1" ht="5.25" customHeight="1" x14ac:dyDescent="0.25">
      <c r="A5" s="421"/>
      <c r="B5" s="421"/>
      <c r="C5" s="421"/>
      <c r="D5" s="421"/>
      <c r="E5" s="421"/>
      <c r="F5" s="421"/>
      <c r="G5" s="421"/>
      <c r="H5" s="421"/>
      <c r="I5" s="421"/>
      <c r="J5" s="421"/>
      <c r="K5" s="421"/>
      <c r="L5" s="421"/>
      <c r="M5" s="421"/>
      <c r="N5" s="421"/>
      <c r="O5" s="431"/>
      <c r="P5" s="431"/>
      <c r="Q5" s="431"/>
      <c r="R5" s="431"/>
      <c r="S5" s="421"/>
      <c r="T5" s="421"/>
      <c r="U5" s="421"/>
      <c r="V5" s="421"/>
    </row>
    <row r="6" spans="1:22" s="414" customFormat="1" ht="5.25" customHeight="1" x14ac:dyDescent="0.25">
      <c r="A6" s="413"/>
      <c r="B6" s="416"/>
      <c r="C6" s="413"/>
      <c r="D6" s="413"/>
      <c r="E6" s="413"/>
      <c r="F6" s="413"/>
      <c r="G6" s="413"/>
      <c r="H6" s="413"/>
      <c r="I6" s="413"/>
      <c r="J6" s="413"/>
      <c r="K6" s="413"/>
      <c r="L6" s="413"/>
      <c r="M6" s="413"/>
      <c r="N6" s="413"/>
      <c r="O6" s="415"/>
      <c r="P6" s="415"/>
      <c r="Q6" s="415"/>
      <c r="R6" s="415"/>
      <c r="S6" s="413"/>
      <c r="T6" s="413"/>
      <c r="U6" s="413"/>
      <c r="V6" s="413"/>
    </row>
    <row r="7" spans="1:22" s="414" customFormat="1" ht="5.25" customHeight="1" x14ac:dyDescent="0.25">
      <c r="A7" s="413"/>
      <c r="B7" s="553"/>
      <c r="C7" s="554"/>
      <c r="D7" s="554"/>
      <c r="E7" s="554"/>
      <c r="F7" s="554"/>
      <c r="G7" s="554"/>
      <c r="H7" s="554"/>
      <c r="I7" s="554"/>
      <c r="J7" s="554"/>
      <c r="K7" s="554"/>
      <c r="L7" s="554"/>
      <c r="M7" s="554"/>
      <c r="N7" s="554"/>
      <c r="O7" s="554"/>
      <c r="P7" s="554"/>
      <c r="Q7" s="554"/>
      <c r="R7" s="555"/>
      <c r="S7" s="413"/>
      <c r="T7" s="413"/>
      <c r="U7" s="413"/>
      <c r="V7" s="413"/>
    </row>
    <row r="8" spans="1:22" s="414" customFormat="1" ht="5.25" customHeight="1" x14ac:dyDescent="0.25">
      <c r="A8" s="413"/>
      <c r="B8" s="413"/>
      <c r="C8" s="413"/>
      <c r="D8" s="413"/>
      <c r="E8" s="413"/>
      <c r="F8" s="413"/>
      <c r="G8" s="413"/>
      <c r="H8" s="413"/>
      <c r="I8" s="413"/>
      <c r="J8" s="413"/>
      <c r="K8" s="413"/>
      <c r="L8" s="413"/>
      <c r="M8" s="413"/>
      <c r="N8" s="413"/>
      <c r="O8" s="415"/>
      <c r="P8" s="415"/>
      <c r="Q8" s="415"/>
      <c r="R8" s="415"/>
      <c r="S8" s="413"/>
      <c r="T8" s="413"/>
      <c r="U8" s="413"/>
      <c r="V8" s="413"/>
    </row>
    <row r="9" spans="1:22" s="414" customFormat="1" ht="5.25" customHeight="1" x14ac:dyDescent="0.25">
      <c r="A9" s="413"/>
      <c r="B9" s="413"/>
      <c r="C9" s="413"/>
      <c r="D9" s="413"/>
      <c r="E9" s="413"/>
      <c r="F9" s="413"/>
      <c r="G9" s="413"/>
      <c r="H9" s="413"/>
      <c r="I9" s="413"/>
      <c r="J9" s="413"/>
      <c r="K9" s="417"/>
      <c r="L9" s="418"/>
      <c r="M9" s="413"/>
      <c r="N9" s="417"/>
      <c r="O9" s="415"/>
      <c r="P9" s="415"/>
      <c r="Q9" s="415"/>
      <c r="R9" s="415"/>
      <c r="S9" s="419"/>
      <c r="T9" s="419"/>
      <c r="U9" s="419"/>
      <c r="V9" s="419"/>
    </row>
    <row r="10" spans="1:22" ht="39" customHeight="1" x14ac:dyDescent="0.25">
      <c r="A10" s="413"/>
      <c r="B10" s="541" t="s">
        <v>6</v>
      </c>
      <c r="C10" s="542"/>
      <c r="D10" s="542"/>
      <c r="E10" s="543"/>
      <c r="F10" s="556" t="s">
        <v>7</v>
      </c>
      <c r="G10" s="557"/>
      <c r="H10" s="557"/>
      <c r="I10" s="557"/>
      <c r="J10" s="557"/>
      <c r="K10" s="557"/>
      <c r="L10" s="557"/>
      <c r="M10" s="558"/>
      <c r="N10" s="417"/>
      <c r="O10" s="550"/>
      <c r="P10" s="551"/>
      <c r="Q10" s="551"/>
      <c r="R10" s="552"/>
      <c r="S10" s="419"/>
      <c r="T10" s="3"/>
      <c r="U10" s="3"/>
      <c r="V10" s="1"/>
    </row>
    <row r="11" spans="1:22" ht="39" customHeight="1" x14ac:dyDescent="0.25">
      <c r="A11" s="413"/>
      <c r="B11" s="541" t="s">
        <v>8</v>
      </c>
      <c r="C11" s="542"/>
      <c r="D11" s="542"/>
      <c r="E11" s="543"/>
      <c r="F11" s="556" t="s">
        <v>9</v>
      </c>
      <c r="G11" s="557"/>
      <c r="H11" s="557"/>
      <c r="I11" s="557"/>
      <c r="J11" s="557"/>
      <c r="K11" s="557"/>
      <c r="L11" s="557"/>
      <c r="M11" s="558"/>
      <c r="N11" s="569"/>
      <c r="O11" s="550"/>
      <c r="P11" s="551"/>
      <c r="Q11" s="551"/>
      <c r="R11" s="552"/>
      <c r="S11" s="413"/>
      <c r="T11" s="4"/>
      <c r="U11" s="4"/>
      <c r="V11" s="1"/>
    </row>
    <row r="12" spans="1:22" ht="39" customHeight="1" x14ac:dyDescent="0.25">
      <c r="A12" s="413"/>
      <c r="B12" s="541" t="s">
        <v>10</v>
      </c>
      <c r="C12" s="542"/>
      <c r="D12" s="542"/>
      <c r="E12" s="543"/>
      <c r="F12" s="556" t="s">
        <v>11</v>
      </c>
      <c r="G12" s="557"/>
      <c r="H12" s="557"/>
      <c r="I12" s="557"/>
      <c r="J12" s="557"/>
      <c r="K12" s="557"/>
      <c r="L12" s="557"/>
      <c r="M12" s="558"/>
      <c r="N12" s="570"/>
      <c r="O12" s="550" t="s">
        <v>12</v>
      </c>
      <c r="P12" s="551"/>
      <c r="Q12" s="551"/>
      <c r="R12" s="552"/>
      <c r="S12" s="413"/>
      <c r="T12" s="4"/>
      <c r="U12" s="4"/>
      <c r="V12" s="1"/>
    </row>
    <row r="13" spans="1:22" ht="39" customHeight="1" x14ac:dyDescent="0.25">
      <c r="A13" s="413"/>
      <c r="B13" s="541" t="s">
        <v>13</v>
      </c>
      <c r="C13" s="542"/>
      <c r="D13" s="542"/>
      <c r="E13" s="543"/>
      <c r="F13" s="556" t="s">
        <v>14</v>
      </c>
      <c r="G13" s="557"/>
      <c r="H13" s="557"/>
      <c r="I13" s="557"/>
      <c r="J13" s="557"/>
      <c r="K13" s="557"/>
      <c r="L13" s="557"/>
      <c r="M13" s="558"/>
      <c r="N13" s="569"/>
      <c r="O13" s="572"/>
      <c r="P13" s="5"/>
      <c r="Q13" s="5"/>
      <c r="R13" s="5"/>
      <c r="S13" s="413"/>
      <c r="T13" s="4"/>
      <c r="U13" s="4"/>
      <c r="V13" s="1"/>
    </row>
    <row r="14" spans="1:22" ht="51" customHeight="1" x14ac:dyDescent="0.25">
      <c r="A14" s="413"/>
      <c r="B14" s="541" t="s">
        <v>15</v>
      </c>
      <c r="C14" s="542"/>
      <c r="D14" s="542"/>
      <c r="E14" s="543"/>
      <c r="F14" s="556" t="s">
        <v>16</v>
      </c>
      <c r="G14" s="557"/>
      <c r="H14" s="557"/>
      <c r="I14" s="557"/>
      <c r="J14" s="557"/>
      <c r="K14" s="557"/>
      <c r="L14" s="557"/>
      <c r="M14" s="558"/>
      <c r="N14" s="571"/>
      <c r="O14" s="573"/>
      <c r="P14" s="5"/>
      <c r="Q14" s="5"/>
      <c r="R14" s="5"/>
      <c r="S14" s="413"/>
      <c r="T14" s="4"/>
      <c r="U14" s="4"/>
      <c r="V14" s="1"/>
    </row>
    <row r="15" spans="1:22" ht="39" customHeight="1" x14ac:dyDescent="0.25">
      <c r="A15" s="413"/>
      <c r="B15" s="541" t="s">
        <v>17</v>
      </c>
      <c r="C15" s="542"/>
      <c r="D15" s="542"/>
      <c r="E15" s="543"/>
      <c r="F15" s="556" t="s">
        <v>18</v>
      </c>
      <c r="G15" s="557"/>
      <c r="H15" s="557"/>
      <c r="I15" s="557"/>
      <c r="J15" s="557"/>
      <c r="K15" s="557"/>
      <c r="L15" s="557"/>
      <c r="M15" s="558"/>
      <c r="N15" s="570"/>
      <c r="O15" s="574"/>
      <c r="P15" s="5"/>
      <c r="Q15" s="5"/>
      <c r="R15" s="5"/>
      <c r="S15" s="413"/>
      <c r="T15" s="4"/>
      <c r="U15" s="4"/>
      <c r="V15" s="1"/>
    </row>
    <row r="16" spans="1:22" ht="39" customHeight="1" x14ac:dyDescent="0.25">
      <c r="A16" s="413"/>
      <c r="B16" s="541" t="s">
        <v>19</v>
      </c>
      <c r="C16" s="542"/>
      <c r="D16" s="542"/>
      <c r="E16" s="543"/>
      <c r="F16" s="556" t="s">
        <v>20</v>
      </c>
      <c r="G16" s="557"/>
      <c r="H16" s="557"/>
      <c r="I16" s="557"/>
      <c r="J16" s="557"/>
      <c r="K16" s="557"/>
      <c r="L16" s="557"/>
      <c r="M16" s="558"/>
      <c r="N16" s="419"/>
      <c r="O16" s="6"/>
      <c r="P16" s="5"/>
      <c r="Q16" s="5"/>
      <c r="R16" s="5"/>
      <c r="S16" s="413"/>
      <c r="T16" s="4"/>
      <c r="U16" s="4"/>
      <c r="V16" s="1"/>
    </row>
    <row r="17" spans="1:22" ht="39" customHeight="1" x14ac:dyDescent="0.25">
      <c r="A17" s="413"/>
      <c r="B17" s="541" t="s">
        <v>21</v>
      </c>
      <c r="C17" s="542"/>
      <c r="D17" s="542"/>
      <c r="E17" s="543"/>
      <c r="F17" s="585">
        <v>2020110010123</v>
      </c>
      <c r="G17" s="557"/>
      <c r="H17" s="557"/>
      <c r="I17" s="557"/>
      <c r="J17" s="557"/>
      <c r="K17" s="557"/>
      <c r="L17" s="557"/>
      <c r="M17" s="558"/>
      <c r="N17" s="419"/>
      <c r="O17" s="6"/>
      <c r="P17" s="5"/>
      <c r="Q17" s="5"/>
      <c r="R17" s="5"/>
      <c r="S17" s="413"/>
      <c r="T17" s="4"/>
      <c r="U17" s="4"/>
      <c r="V17" s="1"/>
    </row>
    <row r="18" spans="1:22" ht="39" customHeight="1" x14ac:dyDescent="0.25">
      <c r="A18" s="413"/>
      <c r="B18" s="541" t="s">
        <v>22</v>
      </c>
      <c r="C18" s="542"/>
      <c r="D18" s="542"/>
      <c r="E18" s="543"/>
      <c r="F18" s="585" t="s">
        <v>23</v>
      </c>
      <c r="G18" s="557"/>
      <c r="H18" s="557"/>
      <c r="I18" s="557"/>
      <c r="J18" s="557"/>
      <c r="K18" s="557"/>
      <c r="L18" s="557"/>
      <c r="M18" s="558"/>
      <c r="N18" s="419"/>
      <c r="O18" s="6"/>
      <c r="P18" s="5"/>
      <c r="Q18" s="5"/>
      <c r="R18" s="5"/>
      <c r="S18" s="413"/>
      <c r="T18" s="4"/>
      <c r="U18" s="4"/>
      <c r="V18" s="1"/>
    </row>
    <row r="19" spans="1:22" ht="39" customHeight="1" x14ac:dyDescent="0.25">
      <c r="A19" s="413"/>
      <c r="B19" s="541" t="s">
        <v>24</v>
      </c>
      <c r="C19" s="542"/>
      <c r="D19" s="542"/>
      <c r="E19" s="543"/>
      <c r="F19" s="585" t="s">
        <v>25</v>
      </c>
      <c r="G19" s="557"/>
      <c r="H19" s="557"/>
      <c r="I19" s="557"/>
      <c r="J19" s="557"/>
      <c r="K19" s="557"/>
      <c r="L19" s="557"/>
      <c r="M19" s="558"/>
      <c r="N19" s="419"/>
      <c r="O19" s="6"/>
      <c r="P19" s="5"/>
      <c r="Q19" s="5"/>
      <c r="R19" s="5"/>
      <c r="S19" s="413"/>
      <c r="T19" s="4"/>
      <c r="U19" s="4"/>
      <c r="V19" s="1"/>
    </row>
    <row r="20" spans="1:22" ht="39" customHeight="1" x14ac:dyDescent="0.25">
      <c r="A20" s="413"/>
      <c r="B20" s="541" t="s">
        <v>26</v>
      </c>
      <c r="C20" s="542"/>
      <c r="D20" s="542"/>
      <c r="E20" s="543"/>
      <c r="F20" s="556" t="s">
        <v>27</v>
      </c>
      <c r="G20" s="557"/>
      <c r="H20" s="557"/>
      <c r="I20" s="557"/>
      <c r="J20" s="557"/>
      <c r="K20" s="557"/>
      <c r="L20" s="557"/>
      <c r="M20" s="558"/>
      <c r="N20" s="569"/>
      <c r="O20" s="572"/>
      <c r="P20" s="5"/>
      <c r="Q20" s="5"/>
      <c r="R20" s="5"/>
      <c r="S20" s="413"/>
      <c r="T20" s="4"/>
      <c r="U20" s="4"/>
      <c r="V20" s="1"/>
    </row>
    <row r="21" spans="1:22" ht="39" customHeight="1" x14ac:dyDescent="0.25">
      <c r="A21" s="413"/>
      <c r="B21" s="541" t="s">
        <v>28</v>
      </c>
      <c r="C21" s="542"/>
      <c r="D21" s="542"/>
      <c r="E21" s="543"/>
      <c r="F21" s="556" t="s">
        <v>29</v>
      </c>
      <c r="G21" s="557"/>
      <c r="H21" s="557"/>
      <c r="I21" s="557"/>
      <c r="J21" s="557"/>
      <c r="K21" s="557"/>
      <c r="L21" s="557"/>
      <c r="M21" s="558"/>
      <c r="N21" s="570"/>
      <c r="O21" s="574"/>
      <c r="P21" s="5"/>
      <c r="Q21" s="5"/>
      <c r="R21" s="5"/>
      <c r="S21" s="413"/>
      <c r="T21" s="4"/>
      <c r="U21" s="4"/>
      <c r="V21" s="1"/>
    </row>
    <row r="22" spans="1:22" ht="39" customHeight="1" x14ac:dyDescent="0.25">
      <c r="A22" s="413"/>
      <c r="B22" s="541" t="s">
        <v>30</v>
      </c>
      <c r="C22" s="542"/>
      <c r="D22" s="542"/>
      <c r="E22" s="543"/>
      <c r="F22" s="556" t="s">
        <v>31</v>
      </c>
      <c r="G22" s="557"/>
      <c r="H22" s="557"/>
      <c r="I22" s="557"/>
      <c r="J22" s="557"/>
      <c r="K22" s="557"/>
      <c r="L22" s="557"/>
      <c r="M22" s="558"/>
      <c r="N22" s="569"/>
      <c r="O22" s="580"/>
      <c r="P22" s="7"/>
      <c r="Q22" s="7"/>
      <c r="R22" s="7"/>
      <c r="S22" s="413"/>
      <c r="T22" s="4"/>
      <c r="U22" s="4"/>
      <c r="V22" s="1"/>
    </row>
    <row r="23" spans="1:22" ht="27.75" customHeight="1" x14ac:dyDescent="0.25">
      <c r="A23" s="413"/>
      <c r="B23" s="563" t="s">
        <v>32</v>
      </c>
      <c r="C23" s="564"/>
      <c r="D23" s="564"/>
      <c r="E23" s="565"/>
      <c r="F23" s="8" t="s">
        <v>33</v>
      </c>
      <c r="G23" s="556" t="s">
        <v>34</v>
      </c>
      <c r="H23" s="557"/>
      <c r="I23" s="557"/>
      <c r="J23" s="557"/>
      <c r="K23" s="558"/>
      <c r="L23" s="559">
        <v>2024</v>
      </c>
      <c r="M23" s="560"/>
      <c r="N23" s="570"/>
      <c r="O23" s="574"/>
      <c r="P23" s="7"/>
      <c r="Q23" s="7"/>
      <c r="R23" s="7"/>
      <c r="S23" s="413"/>
      <c r="T23" s="4"/>
      <c r="U23" s="4"/>
      <c r="V23" s="1"/>
    </row>
    <row r="24" spans="1:22" ht="27.75" customHeight="1" x14ac:dyDescent="0.25">
      <c r="A24" s="413"/>
      <c r="B24" s="566"/>
      <c r="C24" s="567"/>
      <c r="D24" s="567"/>
      <c r="E24" s="568"/>
      <c r="F24" s="9" t="s">
        <v>35</v>
      </c>
      <c r="G24" s="556" t="s">
        <v>36</v>
      </c>
      <c r="H24" s="557"/>
      <c r="I24" s="557"/>
      <c r="J24" s="557"/>
      <c r="K24" s="558"/>
      <c r="L24" s="561"/>
      <c r="M24" s="562"/>
      <c r="N24" s="419"/>
      <c r="O24" s="10"/>
      <c r="P24" s="7"/>
      <c r="Q24" s="11"/>
      <c r="R24" s="11"/>
      <c r="S24" s="443"/>
      <c r="T24" s="4"/>
      <c r="U24" s="4"/>
      <c r="V24" s="1"/>
    </row>
    <row r="25" spans="1:22" s="414" customFormat="1" ht="20.25" customHeight="1" x14ac:dyDescent="0.25">
      <c r="A25" s="413"/>
      <c r="B25" s="413"/>
      <c r="C25" s="413"/>
      <c r="D25" s="413"/>
      <c r="E25" s="413"/>
      <c r="F25" s="413"/>
      <c r="G25" s="413"/>
      <c r="H25" s="413"/>
      <c r="I25" s="413"/>
      <c r="J25" s="413"/>
      <c r="K25" s="413"/>
      <c r="L25" s="413"/>
      <c r="M25" s="413"/>
      <c r="N25" s="413"/>
      <c r="O25" s="437"/>
      <c r="P25" s="437"/>
      <c r="Q25" s="437"/>
      <c r="R25" s="437"/>
      <c r="S25" s="413"/>
      <c r="T25" s="413"/>
      <c r="U25" s="413"/>
      <c r="V25" s="413"/>
    </row>
    <row r="26" spans="1:22" ht="15.75" x14ac:dyDescent="0.25">
      <c r="A26" s="413"/>
      <c r="B26" s="12"/>
      <c r="C26" s="12"/>
      <c r="D26" s="12"/>
      <c r="E26" s="12"/>
      <c r="F26" s="12"/>
      <c r="G26" s="12"/>
      <c r="H26" s="413"/>
      <c r="I26" s="596" t="s">
        <v>37</v>
      </c>
      <c r="J26" s="576"/>
      <c r="K26" s="576"/>
      <c r="L26" s="576"/>
      <c r="M26" s="577"/>
      <c r="N26" s="413"/>
      <c r="O26" s="7"/>
      <c r="P26" s="7"/>
      <c r="Q26" s="7"/>
      <c r="R26" s="7"/>
      <c r="S26" s="413"/>
      <c r="T26" s="1"/>
      <c r="U26" s="1"/>
      <c r="V26" s="1"/>
    </row>
    <row r="27" spans="1:22" ht="15.75" x14ac:dyDescent="0.25">
      <c r="A27" s="413"/>
      <c r="B27" s="12"/>
      <c r="C27" s="12"/>
      <c r="D27" s="12"/>
      <c r="E27" s="12"/>
      <c r="F27" s="12"/>
      <c r="G27" s="12"/>
      <c r="H27" s="413"/>
      <c r="I27" s="582"/>
      <c r="J27" s="583"/>
      <c r="K27" s="583"/>
      <c r="L27" s="583"/>
      <c r="M27" s="584"/>
      <c r="N27" s="413"/>
      <c r="O27" s="7"/>
      <c r="P27" s="7"/>
      <c r="Q27" s="7"/>
      <c r="R27" s="7"/>
      <c r="S27" s="413"/>
      <c r="T27" s="1"/>
      <c r="U27" s="1"/>
      <c r="V27" s="1"/>
    </row>
    <row r="28" spans="1:22" ht="19.5" customHeight="1" x14ac:dyDescent="0.25">
      <c r="A28" s="413"/>
      <c r="B28" s="13"/>
      <c r="C28" s="13"/>
      <c r="D28" s="13"/>
      <c r="E28" s="13"/>
      <c r="F28" s="13"/>
      <c r="G28" s="13"/>
      <c r="H28" s="413"/>
      <c r="I28" s="561"/>
      <c r="J28" s="578"/>
      <c r="K28" s="578"/>
      <c r="L28" s="578"/>
      <c r="M28" s="579"/>
      <c r="N28" s="413"/>
      <c r="O28" s="575"/>
      <c r="P28" s="576"/>
      <c r="Q28" s="576"/>
      <c r="R28" s="577"/>
      <c r="S28" s="413"/>
      <c r="T28" s="1"/>
      <c r="U28" s="1"/>
      <c r="V28" s="1"/>
    </row>
    <row r="29" spans="1:22" ht="20.25" customHeight="1" x14ac:dyDescent="0.25">
      <c r="A29" s="413"/>
      <c r="B29" s="13"/>
      <c r="C29" s="14"/>
      <c r="D29" s="14"/>
      <c r="E29" s="14"/>
      <c r="F29" s="14"/>
      <c r="G29" s="14"/>
      <c r="H29" s="413"/>
      <c r="I29" s="595" t="s">
        <v>38</v>
      </c>
      <c r="J29" s="587"/>
      <c r="K29" s="587"/>
      <c r="L29" s="587"/>
      <c r="M29" s="588"/>
      <c r="N29" s="418"/>
      <c r="O29" s="561"/>
      <c r="P29" s="578"/>
      <c r="Q29" s="578"/>
      <c r="R29" s="579"/>
      <c r="S29" s="413"/>
      <c r="T29" s="1"/>
      <c r="U29" s="1"/>
      <c r="V29" s="1"/>
    </row>
    <row r="30" spans="1:22" ht="20.25" customHeight="1" x14ac:dyDescent="0.25">
      <c r="A30" s="413"/>
      <c r="B30" s="581" t="s">
        <v>39</v>
      </c>
      <c r="C30" s="576"/>
      <c r="D30" s="576"/>
      <c r="E30" s="576"/>
      <c r="F30" s="576"/>
      <c r="G30" s="577"/>
      <c r="H30" s="413"/>
      <c r="I30" s="589"/>
      <c r="J30" s="590"/>
      <c r="K30" s="590"/>
      <c r="L30" s="590"/>
      <c r="M30" s="591"/>
      <c r="N30" s="418"/>
      <c r="O30" s="12"/>
      <c r="P30" s="12"/>
      <c r="Q30" s="12"/>
      <c r="R30" s="12"/>
      <c r="S30" s="413"/>
      <c r="T30" s="1"/>
      <c r="U30" s="1"/>
      <c r="V30" s="1"/>
    </row>
    <row r="31" spans="1:22" ht="15.75" x14ac:dyDescent="0.25">
      <c r="A31" s="413"/>
      <c r="B31" s="582"/>
      <c r="C31" s="583"/>
      <c r="D31" s="583"/>
      <c r="E31" s="583"/>
      <c r="F31" s="583"/>
      <c r="G31" s="584"/>
      <c r="H31" s="413"/>
      <c r="I31" s="592"/>
      <c r="J31" s="593"/>
      <c r="K31" s="593"/>
      <c r="L31" s="593"/>
      <c r="M31" s="594"/>
      <c r="N31" s="413"/>
      <c r="O31" s="7"/>
      <c r="P31" s="7"/>
      <c r="Q31" s="7"/>
      <c r="R31" s="7"/>
      <c r="S31" s="413"/>
      <c r="T31" s="1"/>
      <c r="U31" s="1"/>
      <c r="V31" s="1"/>
    </row>
    <row r="32" spans="1:22" ht="5.25" customHeight="1" x14ac:dyDescent="0.25">
      <c r="A32" s="413"/>
      <c r="B32" s="582"/>
      <c r="C32" s="583"/>
      <c r="D32" s="583"/>
      <c r="E32" s="583"/>
      <c r="F32" s="583"/>
      <c r="G32" s="584"/>
      <c r="H32" s="413"/>
      <c r="I32" s="432"/>
      <c r="J32" s="433"/>
      <c r="K32" s="432"/>
      <c r="L32" s="432"/>
      <c r="M32" s="432"/>
      <c r="N32" s="413"/>
      <c r="O32" s="7"/>
      <c r="P32" s="7"/>
      <c r="Q32" s="7"/>
      <c r="R32" s="7"/>
      <c r="S32" s="413"/>
      <c r="T32" s="1"/>
      <c r="U32" s="1"/>
      <c r="V32" s="1"/>
    </row>
    <row r="33" spans="1:22" ht="15.75" x14ac:dyDescent="0.25">
      <c r="A33" s="413"/>
      <c r="B33" s="582"/>
      <c r="C33" s="583"/>
      <c r="D33" s="583"/>
      <c r="E33" s="583"/>
      <c r="F33" s="583"/>
      <c r="G33" s="584"/>
      <c r="H33" s="413"/>
      <c r="I33" s="597" t="s">
        <v>40</v>
      </c>
      <c r="J33" s="598"/>
      <c r="K33" s="598"/>
      <c r="L33" s="598"/>
      <c r="M33" s="599"/>
      <c r="N33" s="413"/>
      <c r="O33" s="7"/>
      <c r="P33" s="7"/>
      <c r="Q33" s="7"/>
      <c r="R33" s="7"/>
      <c r="S33" s="413"/>
      <c r="T33" s="1"/>
      <c r="U33" s="1"/>
      <c r="V33" s="1"/>
    </row>
    <row r="34" spans="1:22" ht="15.75" x14ac:dyDescent="0.25">
      <c r="A34" s="436"/>
      <c r="B34" s="582"/>
      <c r="C34" s="583"/>
      <c r="D34" s="583"/>
      <c r="E34" s="583"/>
      <c r="F34" s="583"/>
      <c r="G34" s="584"/>
      <c r="H34" s="436"/>
      <c r="I34" s="597" t="s">
        <v>41</v>
      </c>
      <c r="J34" s="598"/>
      <c r="K34" s="598"/>
      <c r="L34" s="598"/>
      <c r="M34" s="599"/>
      <c r="N34" s="436"/>
      <c r="O34" s="16"/>
      <c r="P34" s="16"/>
      <c r="Q34" s="16"/>
      <c r="R34" s="16"/>
      <c r="S34" s="436"/>
      <c r="T34" s="15"/>
      <c r="U34" s="15"/>
      <c r="V34" s="15"/>
    </row>
    <row r="35" spans="1:22" ht="15.75" x14ac:dyDescent="0.25">
      <c r="A35" s="413"/>
      <c r="B35" s="561"/>
      <c r="C35" s="578"/>
      <c r="D35" s="578"/>
      <c r="E35" s="578"/>
      <c r="F35" s="578"/>
      <c r="G35" s="579"/>
      <c r="H35" s="413"/>
      <c r="I35" s="597" t="s">
        <v>42</v>
      </c>
      <c r="J35" s="598"/>
      <c r="K35" s="598"/>
      <c r="L35" s="598"/>
      <c r="M35" s="599"/>
      <c r="N35" s="413"/>
      <c r="O35" s="7"/>
      <c r="P35" s="7"/>
      <c r="Q35" s="7"/>
      <c r="R35" s="7"/>
      <c r="S35" s="413"/>
      <c r="T35" s="1"/>
      <c r="U35" s="1"/>
      <c r="V35" s="1"/>
    </row>
    <row r="36" spans="1:22" ht="8.25" customHeight="1" x14ac:dyDescent="0.25">
      <c r="A36" s="413"/>
      <c r="B36" s="13"/>
      <c r="C36" s="17"/>
      <c r="D36" s="17"/>
      <c r="E36" s="17"/>
      <c r="F36" s="17"/>
      <c r="G36" s="17"/>
      <c r="H36" s="413"/>
      <c r="I36" s="434"/>
      <c r="J36" s="435"/>
      <c r="K36" s="434"/>
      <c r="L36" s="434"/>
      <c r="M36" s="434"/>
      <c r="N36" s="413"/>
      <c r="O36" s="7"/>
      <c r="P36" s="7"/>
      <c r="Q36" s="7"/>
      <c r="R36" s="7"/>
      <c r="S36" s="413"/>
      <c r="T36" s="1"/>
      <c r="U36" s="1"/>
      <c r="V36" s="1"/>
    </row>
    <row r="37" spans="1:22" ht="25.5" customHeight="1" x14ac:dyDescent="0.25">
      <c r="A37" s="413"/>
      <c r="B37" s="13"/>
      <c r="C37" s="18"/>
      <c r="D37" s="18"/>
      <c r="E37" s="18"/>
      <c r="F37" s="18"/>
      <c r="G37" s="18"/>
      <c r="H37" s="413"/>
      <c r="I37" s="586" t="s">
        <v>43</v>
      </c>
      <c r="J37" s="587"/>
      <c r="K37" s="587"/>
      <c r="L37" s="587"/>
      <c r="M37" s="588"/>
      <c r="N37" s="413"/>
      <c r="O37" s="7"/>
      <c r="P37" s="7"/>
      <c r="Q37" s="7"/>
      <c r="R37" s="7"/>
      <c r="S37" s="413"/>
      <c r="T37" s="1"/>
      <c r="U37" s="1"/>
      <c r="V37" s="1"/>
    </row>
    <row r="38" spans="1:22" ht="15.75" x14ac:dyDescent="0.25">
      <c r="A38" s="413"/>
      <c r="B38" s="13"/>
      <c r="C38" s="18"/>
      <c r="D38" s="18"/>
      <c r="E38" s="18"/>
      <c r="F38" s="18"/>
      <c r="G38" s="18"/>
      <c r="H38" s="413"/>
      <c r="I38" s="589"/>
      <c r="J38" s="590"/>
      <c r="K38" s="590"/>
      <c r="L38" s="590"/>
      <c r="M38" s="591"/>
      <c r="N38" s="413"/>
      <c r="O38" s="7"/>
      <c r="P38" s="7"/>
      <c r="Q38" s="7"/>
      <c r="R38" s="7"/>
      <c r="S38" s="413"/>
      <c r="T38" s="1"/>
      <c r="U38" s="1"/>
      <c r="V38" s="1"/>
    </row>
    <row r="39" spans="1:22" ht="15.75" x14ac:dyDescent="0.25">
      <c r="A39" s="413"/>
      <c r="B39" s="13"/>
      <c r="C39" s="18"/>
      <c r="D39" s="18"/>
      <c r="E39" s="18"/>
      <c r="F39" s="18"/>
      <c r="G39" s="18"/>
      <c r="H39" s="413"/>
      <c r="I39" s="592"/>
      <c r="J39" s="593"/>
      <c r="K39" s="593"/>
      <c r="L39" s="593"/>
      <c r="M39" s="594"/>
      <c r="N39" s="413"/>
      <c r="O39" s="7"/>
      <c r="P39" s="7"/>
      <c r="Q39" s="7"/>
      <c r="R39" s="7"/>
      <c r="S39" s="413"/>
      <c r="T39" s="1"/>
      <c r="U39" s="1"/>
      <c r="V39" s="1"/>
    </row>
    <row r="40" spans="1:22" s="442" customFormat="1" ht="15.75" x14ac:dyDescent="0.25">
      <c r="A40" s="438"/>
      <c r="B40" s="438"/>
      <c r="C40" s="438"/>
      <c r="D40" s="438"/>
      <c r="E40" s="438"/>
      <c r="F40" s="438"/>
      <c r="G40" s="438"/>
      <c r="H40" s="438"/>
      <c r="I40" s="438"/>
      <c r="J40" s="438"/>
      <c r="K40" s="438"/>
      <c r="L40" s="440"/>
      <c r="M40" s="438"/>
      <c r="N40" s="438"/>
      <c r="O40" s="441"/>
      <c r="P40" s="441"/>
      <c r="Q40" s="441"/>
      <c r="R40" s="441"/>
      <c r="S40" s="438"/>
      <c r="T40" s="438"/>
      <c r="U40" s="438"/>
      <c r="V40" s="438"/>
    </row>
    <row r="41" spans="1:22" s="442" customFormat="1" ht="15.75" x14ac:dyDescent="0.25">
      <c r="A41" s="438"/>
      <c r="B41" s="438"/>
      <c r="C41" s="438"/>
      <c r="D41" s="438"/>
      <c r="E41" s="438"/>
      <c r="F41" s="438"/>
      <c r="G41" s="438"/>
      <c r="H41" s="438"/>
      <c r="I41" s="438"/>
      <c r="J41" s="438"/>
      <c r="K41" s="438"/>
      <c r="L41" s="440"/>
      <c r="M41" s="438"/>
      <c r="N41" s="438"/>
      <c r="O41" s="441"/>
      <c r="P41" s="441"/>
      <c r="Q41" s="441"/>
      <c r="R41" s="441"/>
      <c r="S41" s="438"/>
      <c r="T41" s="438"/>
      <c r="U41" s="438"/>
      <c r="V41" s="438"/>
    </row>
    <row r="42" spans="1:22" s="442" customFormat="1" ht="15.75" hidden="1" x14ac:dyDescent="0.25">
      <c r="A42" s="438"/>
      <c r="B42" s="438"/>
      <c r="C42" s="438"/>
      <c r="D42" s="438"/>
      <c r="E42" s="438"/>
      <c r="F42" s="438"/>
      <c r="G42" s="438"/>
      <c r="H42" s="438"/>
      <c r="I42" s="438"/>
      <c r="J42" s="438"/>
      <c r="K42" s="438"/>
      <c r="L42" s="440"/>
      <c r="M42" s="438"/>
      <c r="N42" s="438"/>
      <c r="O42" s="441"/>
      <c r="P42" s="441"/>
      <c r="Q42" s="441"/>
      <c r="R42" s="441"/>
      <c r="S42" s="438"/>
      <c r="T42" s="438"/>
      <c r="U42" s="438"/>
      <c r="V42" s="438"/>
    </row>
    <row r="43" spans="1:22" s="442" customFormat="1" ht="15.75" hidden="1" x14ac:dyDescent="0.25">
      <c r="A43" s="438"/>
      <c r="B43" s="438"/>
      <c r="C43" s="438"/>
      <c r="D43" s="438"/>
      <c r="E43" s="438"/>
      <c r="F43" s="438"/>
      <c r="G43" s="438"/>
      <c r="H43" s="438"/>
      <c r="I43" s="438"/>
      <c r="J43" s="438"/>
      <c r="K43" s="438"/>
      <c r="L43" s="438"/>
      <c r="M43" s="438"/>
      <c r="N43" s="438"/>
      <c r="O43" s="441"/>
      <c r="P43" s="441"/>
      <c r="Q43" s="441"/>
      <c r="R43" s="441"/>
      <c r="S43" s="438"/>
      <c r="T43" s="438"/>
      <c r="U43" s="438"/>
      <c r="V43" s="438"/>
    </row>
    <row r="44" spans="1:22" s="442" customFormat="1" ht="15.75" hidden="1" x14ac:dyDescent="0.25">
      <c r="A44" s="438"/>
      <c r="B44" s="438"/>
      <c r="C44" s="438"/>
      <c r="D44" s="438"/>
      <c r="E44" s="438"/>
      <c r="F44" s="438"/>
      <c r="G44" s="438"/>
      <c r="H44" s="438"/>
      <c r="I44" s="438"/>
      <c r="J44" s="438"/>
      <c r="K44" s="438"/>
      <c r="L44" s="438"/>
      <c r="M44" s="438"/>
      <c r="N44" s="438"/>
      <c r="O44" s="441"/>
      <c r="P44" s="441"/>
      <c r="Q44" s="441"/>
      <c r="R44" s="441"/>
      <c r="S44" s="438"/>
      <c r="T44" s="438"/>
      <c r="U44" s="438"/>
      <c r="V44" s="438"/>
    </row>
    <row r="45" spans="1:22" s="442" customFormat="1" ht="15.75" x14ac:dyDescent="0.25">
      <c r="A45" s="438"/>
      <c r="B45" s="438"/>
      <c r="C45" s="438"/>
      <c r="D45" s="438"/>
      <c r="E45" s="438"/>
      <c r="F45" s="438"/>
      <c r="G45" s="438"/>
      <c r="H45" s="438"/>
      <c r="I45" s="438"/>
      <c r="J45" s="438"/>
      <c r="K45" s="438"/>
      <c r="L45" s="438"/>
      <c r="M45" s="438"/>
      <c r="N45" s="438"/>
      <c r="O45" s="441"/>
      <c r="P45" s="441"/>
      <c r="Q45" s="441"/>
      <c r="R45" s="441"/>
      <c r="S45" s="438"/>
      <c r="T45" s="438"/>
      <c r="U45" s="438"/>
      <c r="V45" s="438"/>
    </row>
    <row r="46" spans="1:22" ht="15.75" hidden="1" x14ac:dyDescent="0.25">
      <c r="A46" s="413"/>
      <c r="B46" s="1"/>
      <c r="C46" s="1"/>
      <c r="D46" s="1"/>
      <c r="E46" s="1"/>
      <c r="F46" s="1"/>
      <c r="G46" s="1"/>
      <c r="H46" s="1"/>
      <c r="I46" s="1"/>
      <c r="J46" s="1"/>
      <c r="K46" s="1"/>
      <c r="L46" s="1"/>
      <c r="M46" s="1"/>
      <c r="N46" s="413"/>
      <c r="O46" s="2"/>
      <c r="P46" s="2"/>
      <c r="Q46" s="2"/>
      <c r="R46" s="2"/>
      <c r="S46" s="413"/>
      <c r="T46" s="1"/>
      <c r="U46" s="1"/>
      <c r="V46" s="1"/>
    </row>
    <row r="47" spans="1:22" ht="15.75" hidden="1" x14ac:dyDescent="0.25">
      <c r="A47" s="413"/>
      <c r="B47" s="1"/>
      <c r="C47" s="1"/>
      <c r="D47" s="1"/>
      <c r="E47" s="1"/>
      <c r="F47" s="1"/>
      <c r="G47" s="1"/>
      <c r="H47" s="1"/>
      <c r="I47" s="1"/>
      <c r="J47" s="1"/>
      <c r="K47" s="1"/>
      <c r="L47" s="1"/>
      <c r="M47" s="1"/>
      <c r="N47" s="413"/>
      <c r="O47" s="2"/>
      <c r="P47" s="2"/>
      <c r="Q47" s="2"/>
      <c r="R47" s="2"/>
      <c r="S47" s="413"/>
      <c r="T47" s="1"/>
      <c r="U47" s="1"/>
      <c r="V47" s="1"/>
    </row>
    <row r="48" spans="1:22" ht="15.75" hidden="1" x14ac:dyDescent="0.25">
      <c r="A48" s="413"/>
      <c r="B48" s="1"/>
      <c r="C48" s="1"/>
      <c r="D48" s="1"/>
      <c r="E48" s="1"/>
      <c r="F48" s="1"/>
      <c r="G48" s="1"/>
      <c r="H48" s="1"/>
      <c r="I48" s="1"/>
      <c r="J48" s="1"/>
      <c r="K48" s="1"/>
      <c r="L48" s="1"/>
      <c r="M48" s="1"/>
      <c r="N48" s="413"/>
      <c r="O48" s="2"/>
      <c r="P48" s="2"/>
      <c r="Q48" s="2"/>
      <c r="R48" s="2"/>
      <c r="S48" s="413"/>
      <c r="T48" s="1"/>
      <c r="U48" s="1"/>
      <c r="V48" s="1"/>
    </row>
    <row r="49" spans="1:22" ht="15.75" hidden="1" x14ac:dyDescent="0.25">
      <c r="A49" s="413"/>
      <c r="B49" s="1"/>
      <c r="C49" s="1"/>
      <c r="D49" s="1"/>
      <c r="E49" s="1"/>
      <c r="F49" s="1"/>
      <c r="G49" s="1"/>
      <c r="H49" s="1"/>
      <c r="I49" s="1"/>
      <c r="J49" s="1"/>
      <c r="K49" s="1"/>
      <c r="L49" s="1"/>
      <c r="M49" s="1"/>
      <c r="N49" s="413"/>
      <c r="O49" s="2"/>
      <c r="P49" s="2"/>
      <c r="Q49" s="2"/>
      <c r="R49" s="2"/>
      <c r="S49" s="413"/>
      <c r="T49" s="1"/>
      <c r="U49" s="1"/>
      <c r="V49" s="1"/>
    </row>
    <row r="50" spans="1:22" ht="15.75" hidden="1" x14ac:dyDescent="0.25">
      <c r="A50" s="413"/>
      <c r="B50" s="1"/>
      <c r="C50" s="1"/>
      <c r="D50" s="1"/>
      <c r="E50" s="1"/>
      <c r="F50" s="1"/>
      <c r="G50" s="1"/>
      <c r="H50" s="1"/>
      <c r="I50" s="1"/>
      <c r="J50" s="1"/>
      <c r="K50" s="1"/>
      <c r="L50" s="1"/>
      <c r="M50" s="1"/>
      <c r="N50" s="413"/>
      <c r="O50" s="2"/>
      <c r="P50" s="2"/>
      <c r="Q50" s="2"/>
      <c r="R50" s="2"/>
      <c r="S50" s="413"/>
      <c r="T50" s="1"/>
      <c r="U50" s="1"/>
      <c r="V50" s="1"/>
    </row>
    <row r="51" spans="1:22" ht="15.75" hidden="1" x14ac:dyDescent="0.25">
      <c r="A51" s="413"/>
      <c r="B51" s="1"/>
      <c r="C51" s="1"/>
      <c r="D51" s="1"/>
      <c r="E51" s="1"/>
      <c r="F51" s="1"/>
      <c r="G51" s="1"/>
      <c r="H51" s="1"/>
      <c r="I51" s="1"/>
      <c r="J51" s="1"/>
      <c r="K51" s="1"/>
      <c r="L51" s="1"/>
      <c r="M51" s="1"/>
      <c r="N51" s="413"/>
      <c r="O51" s="2"/>
      <c r="P51" s="2"/>
      <c r="Q51" s="2"/>
      <c r="R51" s="2"/>
      <c r="S51" s="413"/>
      <c r="T51" s="1"/>
      <c r="U51" s="1"/>
      <c r="V51" s="1"/>
    </row>
    <row r="52" spans="1:22" ht="15.75" hidden="1" x14ac:dyDescent="0.25">
      <c r="A52" s="413"/>
      <c r="B52" s="1"/>
      <c r="C52" s="1"/>
      <c r="D52" s="1"/>
      <c r="E52" s="1"/>
      <c r="F52" s="1"/>
      <c r="G52" s="1"/>
      <c r="H52" s="1"/>
      <c r="I52" s="1"/>
      <c r="J52" s="1"/>
      <c r="K52" s="1"/>
      <c r="L52" s="1"/>
      <c r="M52" s="1"/>
      <c r="N52" s="413"/>
      <c r="O52" s="2"/>
      <c r="P52" s="2"/>
      <c r="Q52" s="2"/>
      <c r="R52" s="2"/>
      <c r="S52" s="413"/>
      <c r="T52" s="1"/>
      <c r="U52" s="1"/>
      <c r="V52" s="1"/>
    </row>
    <row r="53" spans="1:22" ht="15.75" hidden="1" x14ac:dyDescent="0.25">
      <c r="A53" s="413"/>
      <c r="B53" s="1"/>
      <c r="C53" s="1"/>
      <c r="D53" s="1"/>
      <c r="E53" s="1"/>
      <c r="F53" s="1"/>
      <c r="G53" s="1"/>
      <c r="H53" s="1"/>
      <c r="I53" s="1"/>
      <c r="J53" s="1"/>
      <c r="K53" s="1"/>
      <c r="L53" s="1"/>
      <c r="M53" s="1"/>
      <c r="N53" s="413"/>
      <c r="O53" s="2"/>
      <c r="P53" s="2"/>
      <c r="Q53" s="2"/>
      <c r="R53" s="2"/>
      <c r="S53" s="413"/>
      <c r="T53" s="1"/>
      <c r="U53" s="1"/>
      <c r="V53" s="1"/>
    </row>
    <row r="54" spans="1:22" ht="15.75" hidden="1" x14ac:dyDescent="0.25">
      <c r="A54" s="413"/>
      <c r="B54" s="1"/>
      <c r="C54" s="1"/>
      <c r="D54" s="1"/>
      <c r="E54" s="1"/>
      <c r="F54" s="1"/>
      <c r="G54" s="1"/>
      <c r="H54" s="1"/>
      <c r="I54" s="1"/>
      <c r="J54" s="1"/>
      <c r="K54" s="1"/>
      <c r="L54" s="1"/>
      <c r="M54" s="1"/>
      <c r="N54" s="413"/>
      <c r="O54" s="2"/>
      <c r="P54" s="2"/>
      <c r="Q54" s="2"/>
      <c r="R54" s="2"/>
      <c r="S54" s="413"/>
      <c r="T54" s="1"/>
      <c r="U54" s="1"/>
      <c r="V54" s="1"/>
    </row>
    <row r="55" spans="1:22" ht="15.75" hidden="1" x14ac:dyDescent="0.25">
      <c r="A55" s="413"/>
      <c r="B55" s="1"/>
      <c r="C55" s="1"/>
      <c r="D55" s="1"/>
      <c r="E55" s="1"/>
      <c r="F55" s="1"/>
      <c r="G55" s="1"/>
      <c r="H55" s="1"/>
      <c r="I55" s="1"/>
      <c r="J55" s="1"/>
      <c r="K55" s="1"/>
      <c r="L55" s="1"/>
      <c r="M55" s="1"/>
      <c r="N55" s="413"/>
      <c r="O55" s="2"/>
      <c r="P55" s="2"/>
      <c r="Q55" s="2"/>
      <c r="R55" s="2"/>
      <c r="S55" s="413"/>
      <c r="T55" s="1"/>
      <c r="U55" s="1"/>
      <c r="V55" s="1"/>
    </row>
    <row r="56" spans="1:22" ht="15.75" hidden="1" x14ac:dyDescent="0.25">
      <c r="A56" s="413"/>
      <c r="B56" s="1"/>
      <c r="C56" s="1"/>
      <c r="D56" s="1"/>
      <c r="E56" s="1"/>
      <c r="F56" s="1"/>
      <c r="G56" s="1"/>
      <c r="H56" s="1"/>
      <c r="I56" s="1"/>
      <c r="J56" s="1"/>
      <c r="K56" s="1"/>
      <c r="L56" s="1"/>
      <c r="M56" s="1"/>
      <c r="N56" s="413"/>
      <c r="O56" s="2"/>
      <c r="P56" s="2"/>
      <c r="Q56" s="2"/>
      <c r="R56" s="2"/>
      <c r="S56" s="413"/>
      <c r="T56" s="1"/>
      <c r="U56" s="1"/>
      <c r="V56" s="1"/>
    </row>
    <row r="57" spans="1:22" ht="15.75" hidden="1" x14ac:dyDescent="0.25">
      <c r="A57" s="413"/>
      <c r="B57" s="1"/>
      <c r="C57" s="1"/>
      <c r="D57" s="1"/>
      <c r="E57" s="1"/>
      <c r="F57" s="1"/>
      <c r="G57" s="1"/>
      <c r="H57" s="1"/>
      <c r="I57" s="1"/>
      <c r="J57" s="1"/>
      <c r="K57" s="1"/>
      <c r="L57" s="1"/>
      <c r="M57" s="1"/>
      <c r="N57" s="413"/>
      <c r="O57" s="2"/>
      <c r="P57" s="2"/>
      <c r="Q57" s="2"/>
      <c r="R57" s="2"/>
      <c r="S57" s="413"/>
      <c r="T57" s="1"/>
      <c r="U57" s="1"/>
      <c r="V57" s="1"/>
    </row>
    <row r="58" spans="1:22" ht="15.75" hidden="1" x14ac:dyDescent="0.25">
      <c r="A58" s="413"/>
      <c r="B58" s="1"/>
      <c r="C58" s="1"/>
      <c r="D58" s="1"/>
      <c r="E58" s="1"/>
      <c r="F58" s="1"/>
      <c r="G58" s="1"/>
      <c r="H58" s="1"/>
      <c r="I58" s="1"/>
      <c r="J58" s="1"/>
      <c r="K58" s="1"/>
      <c r="L58" s="1"/>
      <c r="M58" s="1"/>
      <c r="N58" s="413"/>
      <c r="O58" s="2"/>
      <c r="P58" s="2"/>
      <c r="Q58" s="2"/>
      <c r="R58" s="2"/>
      <c r="S58" s="413"/>
      <c r="T58" s="1"/>
      <c r="U58" s="1"/>
      <c r="V58" s="1"/>
    </row>
    <row r="59" spans="1:22" ht="15.75" hidden="1" x14ac:dyDescent="0.25">
      <c r="A59" s="413"/>
      <c r="B59" s="1"/>
      <c r="C59" s="1"/>
      <c r="D59" s="1"/>
      <c r="E59" s="1"/>
      <c r="F59" s="1"/>
      <c r="G59" s="1"/>
      <c r="H59" s="1"/>
      <c r="I59" s="1"/>
      <c r="J59" s="1"/>
      <c r="K59" s="1"/>
      <c r="L59" s="1"/>
      <c r="M59" s="1"/>
      <c r="N59" s="413"/>
      <c r="O59" s="2"/>
      <c r="P59" s="2"/>
      <c r="Q59" s="2"/>
      <c r="R59" s="2"/>
      <c r="S59" s="413"/>
      <c r="T59" s="1"/>
      <c r="U59" s="1"/>
      <c r="V59" s="1"/>
    </row>
    <row r="60" spans="1:22" ht="15.75" hidden="1" x14ac:dyDescent="0.25">
      <c r="A60" s="413"/>
      <c r="B60" s="1"/>
      <c r="C60" s="1"/>
      <c r="D60" s="1"/>
      <c r="E60" s="1"/>
      <c r="F60" s="1"/>
      <c r="G60" s="1"/>
      <c r="H60" s="1"/>
      <c r="I60" s="1"/>
      <c r="J60" s="1"/>
      <c r="K60" s="1"/>
      <c r="L60" s="1"/>
      <c r="M60" s="1"/>
      <c r="N60" s="413"/>
      <c r="O60" s="2"/>
      <c r="P60" s="2"/>
      <c r="Q60" s="2"/>
      <c r="R60" s="2"/>
      <c r="S60" s="413"/>
      <c r="T60" s="1"/>
      <c r="U60" s="1"/>
      <c r="V60" s="1"/>
    </row>
    <row r="61" spans="1:22" ht="15.75" hidden="1" x14ac:dyDescent="0.25">
      <c r="A61" s="413"/>
      <c r="B61" s="1"/>
      <c r="C61" s="1"/>
      <c r="D61" s="1"/>
      <c r="E61" s="1"/>
      <c r="F61" s="1"/>
      <c r="G61" s="1"/>
      <c r="H61" s="1"/>
      <c r="I61" s="1"/>
      <c r="J61" s="1"/>
      <c r="K61" s="1"/>
      <c r="L61" s="1"/>
      <c r="M61" s="1"/>
      <c r="N61" s="413"/>
      <c r="O61" s="2"/>
      <c r="P61" s="2"/>
      <c r="Q61" s="2"/>
      <c r="R61" s="2"/>
      <c r="S61" s="413"/>
      <c r="T61" s="1"/>
      <c r="U61" s="1"/>
      <c r="V61" s="1"/>
    </row>
    <row r="62" spans="1:22" ht="15.75" hidden="1" x14ac:dyDescent="0.25">
      <c r="A62" s="413"/>
      <c r="B62" s="1"/>
      <c r="C62" s="1"/>
      <c r="D62" s="1"/>
      <c r="E62" s="1"/>
      <c r="F62" s="1"/>
      <c r="G62" s="1"/>
      <c r="H62" s="1"/>
      <c r="I62" s="1"/>
      <c r="J62" s="1"/>
      <c r="K62" s="1"/>
      <c r="L62" s="1"/>
      <c r="M62" s="1"/>
      <c r="N62" s="413"/>
      <c r="O62" s="2"/>
      <c r="P62" s="2"/>
      <c r="Q62" s="2"/>
      <c r="R62" s="2"/>
      <c r="S62" s="413"/>
      <c r="T62" s="1"/>
      <c r="U62" s="1"/>
      <c r="V62" s="1"/>
    </row>
    <row r="63" spans="1:22" ht="15.75" hidden="1" x14ac:dyDescent="0.25">
      <c r="A63" s="413"/>
      <c r="B63" s="1"/>
      <c r="C63" s="1"/>
      <c r="D63" s="1"/>
      <c r="E63" s="1"/>
      <c r="F63" s="1"/>
      <c r="G63" s="1"/>
      <c r="H63" s="1"/>
      <c r="I63" s="1"/>
      <c r="J63" s="1"/>
      <c r="K63" s="1"/>
      <c r="L63" s="1"/>
      <c r="M63" s="1"/>
      <c r="N63" s="413"/>
      <c r="O63" s="2"/>
      <c r="P63" s="2"/>
      <c r="Q63" s="2"/>
      <c r="R63" s="2"/>
      <c r="S63" s="413"/>
      <c r="T63" s="1"/>
      <c r="U63" s="1"/>
      <c r="V63" s="1"/>
    </row>
    <row r="64" spans="1:22" ht="15.75" hidden="1" x14ac:dyDescent="0.25">
      <c r="A64" s="413"/>
      <c r="B64" s="1"/>
      <c r="C64" s="1"/>
      <c r="D64" s="1"/>
      <c r="E64" s="1"/>
      <c r="F64" s="1"/>
      <c r="G64" s="1"/>
      <c r="H64" s="1"/>
      <c r="I64" s="1"/>
      <c r="J64" s="1"/>
      <c r="K64" s="1"/>
      <c r="L64" s="1"/>
      <c r="M64" s="1"/>
      <c r="N64" s="413"/>
      <c r="O64" s="2"/>
      <c r="P64" s="2"/>
      <c r="Q64" s="2"/>
      <c r="R64" s="2"/>
      <c r="S64" s="413"/>
      <c r="T64" s="1"/>
      <c r="U64" s="1"/>
      <c r="V64" s="1"/>
    </row>
    <row r="65" spans="1:22" ht="15.75" hidden="1" x14ac:dyDescent="0.25">
      <c r="A65" s="413"/>
      <c r="B65" s="1"/>
      <c r="C65" s="1"/>
      <c r="D65" s="1"/>
      <c r="E65" s="1"/>
      <c r="F65" s="1"/>
      <c r="G65" s="1"/>
      <c r="H65" s="1"/>
      <c r="I65" s="1"/>
      <c r="J65" s="1"/>
      <c r="K65" s="1"/>
      <c r="L65" s="1"/>
      <c r="M65" s="1"/>
      <c r="N65" s="413"/>
      <c r="O65" s="2"/>
      <c r="P65" s="2"/>
      <c r="Q65" s="2"/>
      <c r="R65" s="2"/>
      <c r="S65" s="413"/>
      <c r="T65" s="1"/>
      <c r="U65" s="1"/>
      <c r="V65" s="1"/>
    </row>
    <row r="66" spans="1:22" ht="15.75" hidden="1" x14ac:dyDescent="0.25">
      <c r="A66" s="413"/>
      <c r="B66" s="1"/>
      <c r="C66" s="1"/>
      <c r="D66" s="1"/>
      <c r="E66" s="1"/>
      <c r="F66" s="1"/>
      <c r="G66" s="1"/>
      <c r="H66" s="1"/>
      <c r="I66" s="1"/>
      <c r="J66" s="1"/>
      <c r="K66" s="1"/>
      <c r="L66" s="1"/>
      <c r="M66" s="1"/>
      <c r="N66" s="413"/>
      <c r="O66" s="2"/>
      <c r="P66" s="2"/>
      <c r="Q66" s="2"/>
      <c r="R66" s="2"/>
      <c r="S66" s="413"/>
      <c r="T66" s="1"/>
      <c r="U66" s="1"/>
      <c r="V66" s="1"/>
    </row>
    <row r="67" spans="1:22" ht="15.75" hidden="1" x14ac:dyDescent="0.25">
      <c r="A67" s="413"/>
      <c r="B67" s="1"/>
      <c r="C67" s="1"/>
      <c r="D67" s="1"/>
      <c r="E67" s="1"/>
      <c r="F67" s="1"/>
      <c r="G67" s="1"/>
      <c r="H67" s="1"/>
      <c r="I67" s="1"/>
      <c r="J67" s="1"/>
      <c r="K67" s="1"/>
      <c r="L67" s="1"/>
      <c r="M67" s="1"/>
      <c r="N67" s="413"/>
      <c r="O67" s="2"/>
      <c r="P67" s="2"/>
      <c r="Q67" s="2"/>
      <c r="R67" s="2"/>
      <c r="S67" s="413"/>
      <c r="T67" s="1"/>
      <c r="U67" s="1"/>
      <c r="V67" s="1"/>
    </row>
    <row r="68" spans="1:22" ht="15.75" hidden="1" x14ac:dyDescent="0.25">
      <c r="A68" s="413"/>
      <c r="B68" s="1"/>
      <c r="C68" s="1"/>
      <c r="D68" s="1"/>
      <c r="E68" s="1"/>
      <c r="F68" s="1"/>
      <c r="G68" s="1"/>
      <c r="H68" s="1"/>
      <c r="I68" s="1"/>
      <c r="J68" s="1"/>
      <c r="K68" s="1"/>
      <c r="L68" s="1"/>
      <c r="M68" s="1"/>
      <c r="N68" s="413"/>
      <c r="O68" s="2"/>
      <c r="P68" s="2"/>
      <c r="Q68" s="2"/>
      <c r="R68" s="2"/>
      <c r="S68" s="413"/>
      <c r="T68" s="1"/>
      <c r="U68" s="1"/>
      <c r="V68" s="1"/>
    </row>
    <row r="69" spans="1:22" ht="15.75" hidden="1" x14ac:dyDescent="0.25">
      <c r="A69" s="413"/>
      <c r="B69" s="1"/>
      <c r="C69" s="1"/>
      <c r="D69" s="1"/>
      <c r="E69" s="1"/>
      <c r="F69" s="1"/>
      <c r="G69" s="1"/>
      <c r="H69" s="1"/>
      <c r="I69" s="1"/>
      <c r="J69" s="1"/>
      <c r="K69" s="1"/>
      <c r="L69" s="1"/>
      <c r="M69" s="1"/>
      <c r="N69" s="413"/>
      <c r="O69" s="2"/>
      <c r="P69" s="2"/>
      <c r="Q69" s="2"/>
      <c r="R69" s="2"/>
      <c r="S69" s="413"/>
      <c r="T69" s="1"/>
      <c r="U69" s="1"/>
      <c r="V69" s="1"/>
    </row>
    <row r="70" spans="1:22" ht="15.75" hidden="1" x14ac:dyDescent="0.25">
      <c r="A70" s="413"/>
      <c r="B70" s="1"/>
      <c r="C70" s="1"/>
      <c r="D70" s="1"/>
      <c r="E70" s="1"/>
      <c r="F70" s="1"/>
      <c r="G70" s="1"/>
      <c r="H70" s="1"/>
      <c r="I70" s="1"/>
      <c r="J70" s="1"/>
      <c r="K70" s="1"/>
      <c r="L70" s="1"/>
      <c r="M70" s="1"/>
      <c r="N70" s="413"/>
      <c r="O70" s="2"/>
      <c r="P70" s="2"/>
      <c r="Q70" s="2"/>
      <c r="R70" s="2"/>
      <c r="S70" s="413"/>
      <c r="T70" s="1"/>
      <c r="U70" s="1"/>
      <c r="V70" s="1"/>
    </row>
    <row r="71" spans="1:22" ht="15.75" hidden="1" x14ac:dyDescent="0.25">
      <c r="A71" s="413"/>
      <c r="B71" s="1"/>
      <c r="C71" s="1"/>
      <c r="D71" s="1"/>
      <c r="E71" s="1"/>
      <c r="F71" s="1"/>
      <c r="G71" s="1"/>
      <c r="H71" s="1"/>
      <c r="I71" s="1"/>
      <c r="J71" s="1"/>
      <c r="K71" s="1"/>
      <c r="L71" s="1"/>
      <c r="M71" s="1"/>
      <c r="N71" s="413"/>
      <c r="O71" s="2"/>
      <c r="P71" s="2"/>
      <c r="Q71" s="2"/>
      <c r="R71" s="2"/>
      <c r="S71" s="413"/>
      <c r="T71" s="1"/>
      <c r="U71" s="1"/>
      <c r="V71" s="1"/>
    </row>
    <row r="72" spans="1:22" ht="15.75" hidden="1" x14ac:dyDescent="0.25">
      <c r="A72" s="413"/>
      <c r="B72" s="1"/>
      <c r="C72" s="1"/>
      <c r="D72" s="1"/>
      <c r="E72" s="1"/>
      <c r="F72" s="1"/>
      <c r="G72" s="1"/>
      <c r="H72" s="1"/>
      <c r="I72" s="1"/>
      <c r="J72" s="1"/>
      <c r="K72" s="1"/>
      <c r="L72" s="1"/>
      <c r="M72" s="1"/>
      <c r="N72" s="413"/>
      <c r="O72" s="2"/>
      <c r="P72" s="2"/>
      <c r="Q72" s="2"/>
      <c r="R72" s="2"/>
      <c r="S72" s="413"/>
      <c r="T72" s="1"/>
      <c r="U72" s="1"/>
      <c r="V72" s="1"/>
    </row>
    <row r="73" spans="1:22" ht="15.75" hidden="1" x14ac:dyDescent="0.25">
      <c r="A73" s="413"/>
      <c r="B73" s="1"/>
      <c r="C73" s="1"/>
      <c r="D73" s="1"/>
      <c r="E73" s="1"/>
      <c r="F73" s="1"/>
      <c r="G73" s="1"/>
      <c r="H73" s="1"/>
      <c r="I73" s="1"/>
      <c r="J73" s="1"/>
      <c r="K73" s="1"/>
      <c r="L73" s="1"/>
      <c r="M73" s="1"/>
      <c r="N73" s="413"/>
      <c r="O73" s="2"/>
      <c r="P73" s="2"/>
      <c r="Q73" s="2"/>
      <c r="R73" s="2"/>
      <c r="S73" s="413"/>
      <c r="T73" s="1"/>
      <c r="U73" s="1"/>
      <c r="V73" s="1"/>
    </row>
    <row r="74" spans="1:22" ht="15.75" hidden="1" x14ac:dyDescent="0.25">
      <c r="A74" s="413"/>
      <c r="B74" s="1"/>
      <c r="C74" s="1"/>
      <c r="D74" s="1"/>
      <c r="E74" s="1"/>
      <c r="F74" s="1"/>
      <c r="G74" s="1"/>
      <c r="H74" s="1"/>
      <c r="I74" s="1"/>
      <c r="J74" s="1"/>
      <c r="K74" s="1"/>
      <c r="L74" s="1"/>
      <c r="M74" s="1"/>
      <c r="N74" s="413"/>
      <c r="O74" s="2"/>
      <c r="P74" s="2"/>
      <c r="Q74" s="2"/>
      <c r="R74" s="2"/>
      <c r="S74" s="413"/>
      <c r="T74" s="1"/>
      <c r="U74" s="1"/>
      <c r="V74" s="1"/>
    </row>
    <row r="75" spans="1:22" ht="15.75" hidden="1" x14ac:dyDescent="0.25">
      <c r="A75" s="413"/>
      <c r="B75" s="1"/>
      <c r="C75" s="1"/>
      <c r="D75" s="1"/>
      <c r="E75" s="1"/>
      <c r="F75" s="1"/>
      <c r="G75" s="1"/>
      <c r="H75" s="1"/>
      <c r="I75" s="1"/>
      <c r="J75" s="1"/>
      <c r="K75" s="1"/>
      <c r="L75" s="1"/>
      <c r="M75" s="1"/>
      <c r="N75" s="413"/>
      <c r="O75" s="2"/>
      <c r="P75" s="2"/>
      <c r="Q75" s="2"/>
      <c r="R75" s="2"/>
      <c r="S75" s="413"/>
      <c r="T75" s="1"/>
      <c r="U75" s="1"/>
      <c r="V75" s="1"/>
    </row>
    <row r="76" spans="1:22" ht="15.75" hidden="1" x14ac:dyDescent="0.25">
      <c r="A76" s="413"/>
      <c r="B76" s="1"/>
      <c r="C76" s="1"/>
      <c r="D76" s="1"/>
      <c r="E76" s="1"/>
      <c r="F76" s="1"/>
      <c r="G76" s="1"/>
      <c r="H76" s="1"/>
      <c r="I76" s="1"/>
      <c r="J76" s="1"/>
      <c r="K76" s="1"/>
      <c r="L76" s="1"/>
      <c r="M76" s="1"/>
      <c r="N76" s="413"/>
      <c r="O76" s="2"/>
      <c r="P76" s="2"/>
      <c r="Q76" s="2"/>
      <c r="R76" s="2"/>
      <c r="S76" s="413"/>
      <c r="T76" s="1"/>
      <c r="U76" s="1"/>
      <c r="V76" s="1"/>
    </row>
    <row r="77" spans="1:22" ht="15.75" hidden="1" x14ac:dyDescent="0.25">
      <c r="A77" s="413"/>
      <c r="B77" s="1"/>
      <c r="C77" s="1"/>
      <c r="D77" s="1"/>
      <c r="E77" s="1"/>
      <c r="F77" s="1"/>
      <c r="G77" s="1"/>
      <c r="H77" s="1"/>
      <c r="I77" s="1"/>
      <c r="J77" s="1"/>
      <c r="K77" s="1"/>
      <c r="L77" s="1"/>
      <c r="M77" s="1"/>
      <c r="N77" s="413"/>
      <c r="O77" s="2"/>
      <c r="P77" s="2"/>
      <c r="Q77" s="2"/>
      <c r="R77" s="2"/>
      <c r="S77" s="413"/>
      <c r="T77" s="1"/>
      <c r="U77" s="1"/>
      <c r="V77" s="1"/>
    </row>
    <row r="78" spans="1:22" ht="15.75" hidden="1" x14ac:dyDescent="0.25">
      <c r="A78" s="413"/>
      <c r="B78" s="1"/>
      <c r="C78" s="1"/>
      <c r="D78" s="1"/>
      <c r="E78" s="1"/>
      <c r="F78" s="1"/>
      <c r="G78" s="1"/>
      <c r="H78" s="1"/>
      <c r="I78" s="1"/>
      <c r="J78" s="1"/>
      <c r="K78" s="1"/>
      <c r="L78" s="1"/>
      <c r="M78" s="1"/>
      <c r="N78" s="413"/>
      <c r="O78" s="2"/>
      <c r="P78" s="2"/>
      <c r="Q78" s="2"/>
      <c r="R78" s="2"/>
      <c r="S78" s="413"/>
      <c r="T78" s="1"/>
      <c r="U78" s="1"/>
      <c r="V78" s="1"/>
    </row>
    <row r="79" spans="1:22" ht="15.75" hidden="1" x14ac:dyDescent="0.25">
      <c r="A79" s="413"/>
      <c r="B79" s="1"/>
      <c r="C79" s="1"/>
      <c r="D79" s="1"/>
      <c r="E79" s="1"/>
      <c r="F79" s="1"/>
      <c r="G79" s="1"/>
      <c r="H79" s="1"/>
      <c r="I79" s="1"/>
      <c r="J79" s="1"/>
      <c r="K79" s="1"/>
      <c r="L79" s="1"/>
      <c r="M79" s="1"/>
      <c r="N79" s="413"/>
      <c r="O79" s="2"/>
      <c r="P79" s="2"/>
      <c r="Q79" s="2"/>
      <c r="R79" s="2"/>
      <c r="S79" s="413"/>
      <c r="T79" s="1"/>
      <c r="U79" s="1"/>
      <c r="V79" s="1"/>
    </row>
    <row r="80" spans="1:22" ht="15.75" hidden="1" x14ac:dyDescent="0.25">
      <c r="A80" s="413"/>
      <c r="B80" s="1"/>
      <c r="C80" s="1"/>
      <c r="D80" s="1"/>
      <c r="E80" s="1"/>
      <c r="F80" s="1"/>
      <c r="G80" s="1"/>
      <c r="H80" s="1"/>
      <c r="I80" s="1"/>
      <c r="J80" s="1"/>
      <c r="K80" s="1"/>
      <c r="L80" s="1"/>
      <c r="M80" s="1"/>
      <c r="N80" s="413"/>
      <c r="O80" s="2"/>
      <c r="P80" s="2"/>
      <c r="Q80" s="2"/>
      <c r="R80" s="2"/>
      <c r="S80" s="413"/>
      <c r="T80" s="1"/>
      <c r="U80" s="1"/>
      <c r="V80" s="1"/>
    </row>
    <row r="81" spans="1:22" ht="15.75" hidden="1" x14ac:dyDescent="0.25">
      <c r="A81" s="413"/>
      <c r="B81" s="1"/>
      <c r="C81" s="1"/>
      <c r="D81" s="1"/>
      <c r="E81" s="1"/>
      <c r="F81" s="1"/>
      <c r="G81" s="1"/>
      <c r="H81" s="1"/>
      <c r="I81" s="1"/>
      <c r="J81" s="1"/>
      <c r="K81" s="1"/>
      <c r="L81" s="1"/>
      <c r="M81" s="1"/>
      <c r="N81" s="413"/>
      <c r="O81" s="2"/>
      <c r="P81" s="2"/>
      <c r="Q81" s="2"/>
      <c r="R81" s="2"/>
      <c r="S81" s="413"/>
      <c r="T81" s="1"/>
      <c r="U81" s="1"/>
      <c r="V81" s="1"/>
    </row>
    <row r="82" spans="1:22" ht="15.75" hidden="1" x14ac:dyDescent="0.25">
      <c r="A82" s="413"/>
      <c r="B82" s="1"/>
      <c r="C82" s="1"/>
      <c r="D82" s="1"/>
      <c r="E82" s="1"/>
      <c r="F82" s="1"/>
      <c r="G82" s="1"/>
      <c r="H82" s="1"/>
      <c r="I82" s="1"/>
      <c r="J82" s="1"/>
      <c r="K82" s="1"/>
      <c r="L82" s="1"/>
      <c r="M82" s="1"/>
      <c r="N82" s="413"/>
      <c r="O82" s="2"/>
      <c r="P82" s="2"/>
      <c r="Q82" s="2"/>
      <c r="R82" s="2"/>
      <c r="S82" s="413"/>
      <c r="T82" s="1"/>
      <c r="U82" s="1"/>
      <c r="V82" s="1"/>
    </row>
    <row r="83" spans="1:22" ht="15.75" hidden="1" x14ac:dyDescent="0.25">
      <c r="A83" s="413"/>
      <c r="B83" s="1"/>
      <c r="C83" s="1"/>
      <c r="D83" s="1"/>
      <c r="E83" s="1"/>
      <c r="F83" s="1"/>
      <c r="G83" s="1"/>
      <c r="H83" s="1"/>
      <c r="I83" s="1"/>
      <c r="J83" s="1"/>
      <c r="K83" s="1"/>
      <c r="L83" s="1"/>
      <c r="M83" s="1"/>
      <c r="N83" s="413"/>
      <c r="O83" s="2"/>
      <c r="P83" s="2"/>
      <c r="Q83" s="2"/>
      <c r="R83" s="2"/>
      <c r="S83" s="413"/>
      <c r="T83" s="1"/>
      <c r="U83" s="1"/>
      <c r="V83" s="1"/>
    </row>
    <row r="84" spans="1:22" ht="15.75" hidden="1" x14ac:dyDescent="0.25">
      <c r="A84" s="413"/>
      <c r="B84" s="1"/>
      <c r="C84" s="1"/>
      <c r="D84" s="1"/>
      <c r="E84" s="1"/>
      <c r="F84" s="1"/>
      <c r="G84" s="1"/>
      <c r="H84" s="1"/>
      <c r="I84" s="1"/>
      <c r="J84" s="1"/>
      <c r="K84" s="1"/>
      <c r="L84" s="1"/>
      <c r="M84" s="1"/>
      <c r="N84" s="413"/>
      <c r="O84" s="2"/>
      <c r="P84" s="2"/>
      <c r="Q84" s="2"/>
      <c r="R84" s="2"/>
      <c r="S84" s="413"/>
      <c r="T84" s="1"/>
      <c r="U84" s="1"/>
      <c r="V84" s="1"/>
    </row>
    <row r="85" spans="1:22" ht="15.75" hidden="1" x14ac:dyDescent="0.25">
      <c r="A85" s="413"/>
      <c r="B85" s="1"/>
      <c r="C85" s="1"/>
      <c r="D85" s="1"/>
      <c r="E85" s="1"/>
      <c r="F85" s="1"/>
      <c r="G85" s="1"/>
      <c r="H85" s="1"/>
      <c r="I85" s="1"/>
      <c r="J85" s="1"/>
      <c r="K85" s="1"/>
      <c r="L85" s="1"/>
      <c r="M85" s="1"/>
      <c r="N85" s="413"/>
      <c r="O85" s="2"/>
      <c r="P85" s="2"/>
      <c r="Q85" s="2"/>
      <c r="R85" s="2"/>
      <c r="S85" s="413"/>
      <c r="T85" s="1"/>
      <c r="U85" s="1"/>
      <c r="V85" s="1"/>
    </row>
    <row r="86" spans="1:22" ht="15.75" hidden="1" x14ac:dyDescent="0.25">
      <c r="A86" s="413"/>
      <c r="B86" s="1"/>
      <c r="C86" s="1"/>
      <c r="D86" s="1"/>
      <c r="E86" s="1"/>
      <c r="F86" s="1"/>
      <c r="G86" s="1"/>
      <c r="H86" s="1"/>
      <c r="I86" s="1"/>
      <c r="J86" s="1"/>
      <c r="K86" s="1"/>
      <c r="L86" s="1"/>
      <c r="M86" s="1"/>
      <c r="N86" s="413"/>
      <c r="O86" s="2"/>
      <c r="P86" s="2"/>
      <c r="Q86" s="2"/>
      <c r="R86" s="2"/>
      <c r="S86" s="413"/>
      <c r="T86" s="1"/>
      <c r="U86" s="1"/>
      <c r="V86" s="1"/>
    </row>
    <row r="87" spans="1:22" ht="15.75" hidden="1" x14ac:dyDescent="0.25">
      <c r="A87" s="413"/>
      <c r="B87" s="1"/>
      <c r="C87" s="1"/>
      <c r="D87" s="1"/>
      <c r="E87" s="1"/>
      <c r="F87" s="1"/>
      <c r="G87" s="1"/>
      <c r="H87" s="1"/>
      <c r="I87" s="1"/>
      <c r="J87" s="1"/>
      <c r="K87" s="1"/>
      <c r="L87" s="1"/>
      <c r="M87" s="1"/>
      <c r="N87" s="413"/>
      <c r="O87" s="2"/>
      <c r="P87" s="2"/>
      <c r="Q87" s="2"/>
      <c r="R87" s="2"/>
      <c r="S87" s="413"/>
      <c r="T87" s="1"/>
      <c r="U87" s="1"/>
      <c r="V87" s="1"/>
    </row>
    <row r="88" spans="1:22" ht="15.75" hidden="1" x14ac:dyDescent="0.25">
      <c r="A88" s="413"/>
      <c r="B88" s="1"/>
      <c r="C88" s="1"/>
      <c r="D88" s="1"/>
      <c r="E88" s="1"/>
      <c r="F88" s="1"/>
      <c r="G88" s="1"/>
      <c r="H88" s="1"/>
      <c r="I88" s="1"/>
      <c r="J88" s="1"/>
      <c r="K88" s="1"/>
      <c r="L88" s="1"/>
      <c r="M88" s="1"/>
      <c r="N88" s="413"/>
      <c r="O88" s="2"/>
      <c r="P88" s="2"/>
      <c r="Q88" s="2"/>
      <c r="R88" s="2"/>
      <c r="S88" s="413"/>
      <c r="T88" s="1"/>
      <c r="U88" s="1"/>
      <c r="V88" s="1"/>
    </row>
    <row r="89" spans="1:22" ht="15.75" hidden="1" x14ac:dyDescent="0.25">
      <c r="A89" s="413"/>
      <c r="B89" s="1"/>
      <c r="C89" s="1"/>
      <c r="D89" s="1"/>
      <c r="E89" s="1"/>
      <c r="F89" s="1"/>
      <c r="G89" s="1"/>
      <c r="H89" s="1"/>
      <c r="I89" s="1"/>
      <c r="J89" s="1"/>
      <c r="K89" s="1"/>
      <c r="L89" s="1"/>
      <c r="M89" s="1"/>
      <c r="N89" s="413"/>
      <c r="O89" s="2"/>
      <c r="P89" s="2"/>
      <c r="Q89" s="2"/>
      <c r="R89" s="2"/>
      <c r="S89" s="413"/>
      <c r="T89" s="1"/>
      <c r="U89" s="1"/>
      <c r="V89" s="1"/>
    </row>
    <row r="90" spans="1:22" ht="15.75" hidden="1" x14ac:dyDescent="0.25">
      <c r="A90" s="413"/>
      <c r="B90" s="1"/>
      <c r="C90" s="1"/>
      <c r="D90" s="1"/>
      <c r="E90" s="1"/>
      <c r="F90" s="1"/>
      <c r="G90" s="1"/>
      <c r="H90" s="1"/>
      <c r="I90" s="1"/>
      <c r="J90" s="1"/>
      <c r="K90" s="1"/>
      <c r="L90" s="1"/>
      <c r="M90" s="1"/>
      <c r="N90" s="413"/>
      <c r="O90" s="2"/>
      <c r="P90" s="2"/>
      <c r="Q90" s="2"/>
      <c r="R90" s="2"/>
      <c r="S90" s="413"/>
      <c r="T90" s="1"/>
      <c r="U90" s="1"/>
      <c r="V90" s="1"/>
    </row>
    <row r="91" spans="1:22" ht="15.75" hidden="1" x14ac:dyDescent="0.25">
      <c r="A91" s="413"/>
      <c r="B91" s="1"/>
      <c r="C91" s="1"/>
      <c r="D91" s="1"/>
      <c r="E91" s="1"/>
      <c r="F91" s="1"/>
      <c r="G91" s="1"/>
      <c r="H91" s="1"/>
      <c r="I91" s="1"/>
      <c r="J91" s="1"/>
      <c r="K91" s="1"/>
      <c r="L91" s="1"/>
      <c r="M91" s="1"/>
      <c r="N91" s="413"/>
      <c r="O91" s="2"/>
      <c r="P91" s="2"/>
      <c r="Q91" s="2"/>
      <c r="R91" s="2"/>
      <c r="S91" s="413"/>
      <c r="T91" s="1"/>
      <c r="U91" s="1"/>
      <c r="V91" s="1"/>
    </row>
    <row r="92" spans="1:22" ht="15.75" hidden="1" x14ac:dyDescent="0.25">
      <c r="A92" s="413"/>
      <c r="B92" s="1"/>
      <c r="C92" s="1"/>
      <c r="D92" s="1"/>
      <c r="E92" s="1"/>
      <c r="F92" s="1"/>
      <c r="G92" s="1"/>
      <c r="H92" s="1"/>
      <c r="I92" s="1"/>
      <c r="J92" s="1"/>
      <c r="K92" s="1"/>
      <c r="L92" s="1"/>
      <c r="M92" s="1"/>
      <c r="N92" s="413"/>
      <c r="O92" s="2"/>
      <c r="P92" s="2"/>
      <c r="Q92" s="2"/>
      <c r="R92" s="2"/>
      <c r="S92" s="413"/>
      <c r="T92" s="1"/>
      <c r="U92" s="1"/>
      <c r="V92" s="1"/>
    </row>
    <row r="93" spans="1:22" ht="15.75" hidden="1" x14ac:dyDescent="0.25">
      <c r="A93" s="413"/>
      <c r="B93" s="1"/>
      <c r="C93" s="1"/>
      <c r="D93" s="1"/>
      <c r="E93" s="1"/>
      <c r="F93" s="1"/>
      <c r="G93" s="1"/>
      <c r="H93" s="1"/>
      <c r="I93" s="1"/>
      <c r="J93" s="1"/>
      <c r="K93" s="1"/>
      <c r="L93" s="1"/>
      <c r="M93" s="1"/>
      <c r="N93" s="413"/>
      <c r="O93" s="2"/>
      <c r="P93" s="2"/>
      <c r="Q93" s="2"/>
      <c r="R93" s="2"/>
      <c r="S93" s="413"/>
      <c r="T93" s="1"/>
      <c r="U93" s="1"/>
      <c r="V93" s="1"/>
    </row>
    <row r="94" spans="1:22" ht="15.75" hidden="1" x14ac:dyDescent="0.25">
      <c r="A94" s="413"/>
      <c r="B94" s="1"/>
      <c r="C94" s="1"/>
      <c r="D94" s="1"/>
      <c r="E94" s="1"/>
      <c r="F94" s="1"/>
      <c r="G94" s="1"/>
      <c r="H94" s="1"/>
      <c r="I94" s="1"/>
      <c r="J94" s="1"/>
      <c r="K94" s="1"/>
      <c r="L94" s="1"/>
      <c r="M94" s="1"/>
      <c r="N94" s="413"/>
      <c r="O94" s="2"/>
      <c r="P94" s="2"/>
      <c r="Q94" s="2"/>
      <c r="R94" s="2"/>
      <c r="S94" s="413"/>
      <c r="T94" s="1"/>
      <c r="U94" s="1"/>
      <c r="V94" s="1"/>
    </row>
    <row r="95" spans="1:22" ht="15.75" hidden="1" x14ac:dyDescent="0.25">
      <c r="A95" s="413"/>
      <c r="B95" s="1"/>
      <c r="C95" s="1"/>
      <c r="D95" s="1"/>
      <c r="E95" s="1"/>
      <c r="F95" s="1"/>
      <c r="G95" s="1"/>
      <c r="H95" s="1"/>
      <c r="I95" s="1"/>
      <c r="J95" s="1"/>
      <c r="K95" s="1"/>
      <c r="L95" s="1"/>
      <c r="M95" s="1"/>
      <c r="N95" s="413"/>
      <c r="O95" s="2"/>
      <c r="P95" s="2"/>
      <c r="Q95" s="2"/>
      <c r="R95" s="2"/>
      <c r="S95" s="413"/>
      <c r="T95" s="1"/>
      <c r="U95" s="1"/>
      <c r="V95" s="1"/>
    </row>
    <row r="96" spans="1:22" ht="15.75" hidden="1" x14ac:dyDescent="0.25">
      <c r="A96" s="413"/>
      <c r="B96" s="1"/>
      <c r="C96" s="1"/>
      <c r="D96" s="1"/>
      <c r="E96" s="1"/>
      <c r="F96" s="1"/>
      <c r="G96" s="1"/>
      <c r="H96" s="1"/>
      <c r="I96" s="1"/>
      <c r="J96" s="1"/>
      <c r="K96" s="1"/>
      <c r="L96" s="1"/>
      <c r="M96" s="1"/>
      <c r="N96" s="413"/>
      <c r="O96" s="2"/>
      <c r="P96" s="2"/>
      <c r="Q96" s="2"/>
      <c r="R96" s="2"/>
      <c r="S96" s="413"/>
      <c r="T96" s="1"/>
      <c r="U96" s="1"/>
      <c r="V96" s="1"/>
    </row>
    <row r="97" spans="1:22" ht="15.75" hidden="1" x14ac:dyDescent="0.25">
      <c r="A97" s="413"/>
      <c r="B97" s="1"/>
      <c r="C97" s="1"/>
      <c r="D97" s="1"/>
      <c r="E97" s="1"/>
      <c r="F97" s="1"/>
      <c r="G97" s="1"/>
      <c r="H97" s="1"/>
      <c r="I97" s="1"/>
      <c r="J97" s="1"/>
      <c r="K97" s="1"/>
      <c r="L97" s="1"/>
      <c r="M97" s="1"/>
      <c r="N97" s="413"/>
      <c r="O97" s="2"/>
      <c r="P97" s="2"/>
      <c r="Q97" s="2"/>
      <c r="R97" s="2"/>
      <c r="S97" s="413"/>
      <c r="T97" s="1"/>
      <c r="U97" s="1"/>
      <c r="V97" s="1"/>
    </row>
    <row r="98" spans="1:22" ht="15.75" hidden="1" x14ac:dyDescent="0.25">
      <c r="A98" s="413"/>
      <c r="B98" s="1"/>
      <c r="C98" s="1"/>
      <c r="D98" s="1"/>
      <c r="E98" s="1"/>
      <c r="F98" s="1"/>
      <c r="G98" s="1"/>
      <c r="H98" s="1"/>
      <c r="I98" s="1"/>
      <c r="J98" s="1"/>
      <c r="K98" s="1"/>
      <c r="L98" s="1"/>
      <c r="M98" s="1"/>
      <c r="N98" s="413"/>
      <c r="O98" s="2"/>
      <c r="P98" s="2"/>
      <c r="Q98" s="2"/>
      <c r="R98" s="2"/>
      <c r="S98" s="413"/>
      <c r="T98" s="1"/>
      <c r="U98" s="1"/>
      <c r="V98" s="1"/>
    </row>
    <row r="99" spans="1:22" ht="15.75" hidden="1" x14ac:dyDescent="0.25">
      <c r="A99" s="413"/>
      <c r="B99" s="1"/>
      <c r="C99" s="1"/>
      <c r="D99" s="1"/>
      <c r="E99" s="1"/>
      <c r="F99" s="1"/>
      <c r="G99" s="1"/>
      <c r="H99" s="1"/>
      <c r="I99" s="1"/>
      <c r="J99" s="1"/>
      <c r="K99" s="1"/>
      <c r="L99" s="1"/>
      <c r="M99" s="1"/>
      <c r="N99" s="413"/>
      <c r="O99" s="2"/>
      <c r="P99" s="2"/>
      <c r="Q99" s="2"/>
      <c r="R99" s="2"/>
      <c r="S99" s="413"/>
      <c r="T99" s="1"/>
      <c r="U99" s="1"/>
      <c r="V99" s="1"/>
    </row>
    <row r="100" spans="1:22" ht="15.75" hidden="1" x14ac:dyDescent="0.25">
      <c r="A100" s="413"/>
      <c r="B100" s="1"/>
      <c r="C100" s="1"/>
      <c r="D100" s="1"/>
      <c r="E100" s="1"/>
      <c r="F100" s="1"/>
      <c r="G100" s="1"/>
      <c r="H100" s="1"/>
      <c r="I100" s="1"/>
      <c r="J100" s="1"/>
      <c r="K100" s="1"/>
      <c r="L100" s="1"/>
      <c r="M100" s="1"/>
      <c r="N100" s="413"/>
      <c r="O100" s="2"/>
      <c r="P100" s="2"/>
      <c r="Q100" s="2"/>
      <c r="R100" s="2"/>
      <c r="S100" s="413"/>
      <c r="T100" s="1"/>
      <c r="U100" s="1"/>
      <c r="V100" s="1"/>
    </row>
  </sheetData>
  <mergeCells count="55">
    <mergeCell ref="B30:G35"/>
    <mergeCell ref="F17:M17"/>
    <mergeCell ref="F18:M18"/>
    <mergeCell ref="I37:M39"/>
    <mergeCell ref="I29:M31"/>
    <mergeCell ref="I26:M28"/>
    <mergeCell ref="I33:M33"/>
    <mergeCell ref="I34:M34"/>
    <mergeCell ref="I35:M35"/>
    <mergeCell ref="F19:M19"/>
    <mergeCell ref="B18:E18"/>
    <mergeCell ref="B19:E19"/>
    <mergeCell ref="G24:K24"/>
    <mergeCell ref="G23:K23"/>
    <mergeCell ref="F21:M21"/>
    <mergeCell ref="B20:E20"/>
    <mergeCell ref="N20:N21"/>
    <mergeCell ref="O13:O15"/>
    <mergeCell ref="N22:N23"/>
    <mergeCell ref="O28:R29"/>
    <mergeCell ref="O20:O21"/>
    <mergeCell ref="O22:O23"/>
    <mergeCell ref="N11:N12"/>
    <mergeCell ref="N13:N15"/>
    <mergeCell ref="F13:M13"/>
    <mergeCell ref="F14:M14"/>
    <mergeCell ref="F15:M15"/>
    <mergeCell ref="F16:M16"/>
    <mergeCell ref="B10:E10"/>
    <mergeCell ref="B11:E11"/>
    <mergeCell ref="B17:E17"/>
    <mergeCell ref="B16:E16"/>
    <mergeCell ref="B15:E15"/>
    <mergeCell ref="B21:E21"/>
    <mergeCell ref="L23:M24"/>
    <mergeCell ref="F20:M20"/>
    <mergeCell ref="F22:M22"/>
    <mergeCell ref="B22:E22"/>
    <mergeCell ref="B23:E24"/>
    <mergeCell ref="D2:R2"/>
    <mergeCell ref="B14:E14"/>
    <mergeCell ref="B1:C4"/>
    <mergeCell ref="O10:R10"/>
    <mergeCell ref="O11:R11"/>
    <mergeCell ref="D1:R1"/>
    <mergeCell ref="O12:R12"/>
    <mergeCell ref="B13:E13"/>
    <mergeCell ref="D3:R3"/>
    <mergeCell ref="B7:R7"/>
    <mergeCell ref="F10:M10"/>
    <mergeCell ref="F11:M11"/>
    <mergeCell ref="F12:M12"/>
    <mergeCell ref="B12:E12"/>
    <mergeCell ref="L4:R4"/>
    <mergeCell ref="D4:K4"/>
  </mergeCells>
  <pageMargins left="0.7" right="0.7" top="0.75" bottom="0.75" header="0" footer="0"/>
  <pageSetup scale="55"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38030"/>
  </sheetPr>
  <dimension ref="A1:K100"/>
  <sheetViews>
    <sheetView showGridLines="0" workbookViewId="0"/>
  </sheetViews>
  <sheetFormatPr baseColWidth="10" defaultColWidth="12.7109375" defaultRowHeight="15" customHeight="1" x14ac:dyDescent="0.25"/>
  <cols>
    <col min="1" max="1" width="5.7109375" customWidth="1"/>
    <col min="2" max="2" width="49.28515625" customWidth="1"/>
    <col min="3" max="3" width="127.28515625" customWidth="1"/>
    <col min="4" max="4" width="10" customWidth="1"/>
    <col min="5" max="6" width="10" hidden="1" customWidth="1"/>
    <col min="7" max="11" width="9.28515625" customWidth="1"/>
  </cols>
  <sheetData>
    <row r="1" spans="1:11" ht="22.5" customHeight="1" x14ac:dyDescent="0.35">
      <c r="A1" s="347"/>
      <c r="B1" s="348"/>
      <c r="C1" s="349"/>
      <c r="D1" s="349"/>
      <c r="E1" s="350"/>
      <c r="F1" s="350"/>
      <c r="G1" s="350"/>
      <c r="H1" s="350"/>
      <c r="I1" s="350"/>
      <c r="J1" s="350"/>
      <c r="K1" s="350"/>
    </row>
    <row r="2" spans="1:11" ht="22.5" customHeight="1" x14ac:dyDescent="0.35">
      <c r="A2" s="351"/>
      <c r="B2" s="780" t="s">
        <v>894</v>
      </c>
      <c r="C2" s="552"/>
      <c r="D2" s="350"/>
      <c r="E2" s="350"/>
      <c r="F2" s="350"/>
      <c r="G2" s="350"/>
      <c r="H2" s="350"/>
      <c r="I2" s="350"/>
      <c r="J2" s="350"/>
      <c r="K2" s="350"/>
    </row>
    <row r="3" spans="1:11" ht="22.5" customHeight="1" x14ac:dyDescent="0.35">
      <c r="A3" s="347"/>
      <c r="B3" s="349"/>
      <c r="C3" s="349"/>
      <c r="D3" s="349"/>
      <c r="E3" s="350"/>
      <c r="F3" s="350"/>
      <c r="G3" s="350"/>
      <c r="H3" s="350"/>
      <c r="I3" s="350"/>
      <c r="J3" s="350"/>
      <c r="K3" s="350"/>
    </row>
    <row r="4" spans="1:11" ht="22.5" customHeight="1" x14ac:dyDescent="0.35">
      <c r="A4" s="347"/>
      <c r="B4" s="352" t="s">
        <v>895</v>
      </c>
      <c r="C4" s="353" t="s">
        <v>896</v>
      </c>
      <c r="D4" s="354"/>
      <c r="E4" s="350"/>
      <c r="F4" s="350"/>
      <c r="G4" s="350"/>
      <c r="H4" s="350"/>
      <c r="I4" s="350"/>
      <c r="J4" s="350"/>
      <c r="K4" s="350"/>
    </row>
    <row r="5" spans="1:11" ht="22.5" customHeight="1" x14ac:dyDescent="0.35">
      <c r="A5" s="347"/>
      <c r="B5" s="355" t="s">
        <v>897</v>
      </c>
      <c r="C5" s="356" t="s">
        <v>898</v>
      </c>
      <c r="D5" s="354"/>
      <c r="E5" s="350"/>
      <c r="F5" s="350"/>
      <c r="G5" s="350"/>
      <c r="H5" s="350"/>
      <c r="I5" s="350"/>
      <c r="J5" s="350"/>
      <c r="K5" s="350"/>
    </row>
    <row r="6" spans="1:11" ht="22.5" customHeight="1" x14ac:dyDescent="0.35">
      <c r="A6" s="347"/>
      <c r="B6" s="355" t="s">
        <v>899</v>
      </c>
      <c r="C6" s="356" t="s">
        <v>900</v>
      </c>
      <c r="D6" s="354"/>
      <c r="E6" s="350"/>
      <c r="F6" s="350"/>
      <c r="G6" s="350"/>
      <c r="H6" s="350"/>
      <c r="I6" s="350"/>
      <c r="J6" s="350"/>
      <c r="K6" s="350"/>
    </row>
    <row r="7" spans="1:11" ht="22.5" customHeight="1" x14ac:dyDescent="0.35">
      <c r="A7" s="347"/>
      <c r="B7" s="355" t="s">
        <v>901</v>
      </c>
      <c r="C7" s="356" t="s">
        <v>902</v>
      </c>
      <c r="D7" s="354"/>
      <c r="E7" s="350"/>
      <c r="F7" s="350"/>
      <c r="G7" s="350"/>
      <c r="H7" s="350"/>
      <c r="I7" s="350"/>
      <c r="J7" s="350"/>
      <c r="K7" s="350"/>
    </row>
    <row r="8" spans="1:11" ht="22.5" customHeight="1" x14ac:dyDescent="0.35">
      <c r="A8" s="347"/>
      <c r="B8" s="355" t="s">
        <v>903</v>
      </c>
      <c r="C8" s="357" t="s">
        <v>904</v>
      </c>
      <c r="D8" s="354"/>
      <c r="E8" s="350"/>
      <c r="F8" s="350"/>
      <c r="G8" s="350"/>
      <c r="H8" s="350"/>
      <c r="I8" s="350"/>
      <c r="J8" s="350"/>
      <c r="K8" s="350"/>
    </row>
    <row r="9" spans="1:11" ht="22.5" customHeight="1" x14ac:dyDescent="0.35">
      <c r="A9" s="347"/>
      <c r="B9" s="355" t="s">
        <v>905</v>
      </c>
      <c r="C9" s="357" t="s">
        <v>906</v>
      </c>
      <c r="D9" s="354"/>
      <c r="E9" s="350"/>
      <c r="F9" s="350"/>
      <c r="G9" s="350"/>
      <c r="H9" s="350"/>
      <c r="I9" s="350"/>
      <c r="J9" s="350"/>
      <c r="K9" s="350"/>
    </row>
    <row r="10" spans="1:11" ht="22.5" customHeight="1" x14ac:dyDescent="0.35">
      <c r="A10" s="347"/>
      <c r="B10" s="355" t="s">
        <v>907</v>
      </c>
      <c r="C10" s="357" t="s">
        <v>908</v>
      </c>
      <c r="D10" s="354"/>
      <c r="E10" s="350"/>
      <c r="F10" s="350"/>
      <c r="G10" s="350"/>
      <c r="H10" s="350"/>
      <c r="I10" s="350"/>
      <c r="J10" s="350"/>
      <c r="K10" s="350"/>
    </row>
    <row r="11" spans="1:11" ht="22.5" customHeight="1" x14ac:dyDescent="0.35">
      <c r="A11" s="347"/>
      <c r="B11" s="358" t="s">
        <v>909</v>
      </c>
      <c r="C11" s="356" t="s">
        <v>910</v>
      </c>
      <c r="D11" s="354"/>
      <c r="E11" s="350"/>
      <c r="F11" s="350"/>
      <c r="G11" s="350"/>
      <c r="H11" s="350"/>
      <c r="I11" s="350"/>
      <c r="J11" s="350"/>
      <c r="K11" s="350"/>
    </row>
    <row r="12" spans="1:11" ht="22.5" customHeight="1" x14ac:dyDescent="0.35">
      <c r="A12" s="347"/>
      <c r="B12" s="358" t="s">
        <v>911</v>
      </c>
      <c r="C12" s="356" t="s">
        <v>912</v>
      </c>
      <c r="D12" s="354"/>
      <c r="E12" s="350"/>
      <c r="F12" s="350"/>
      <c r="G12" s="350"/>
      <c r="H12" s="350"/>
      <c r="I12" s="350"/>
      <c r="J12" s="350"/>
      <c r="K12" s="350"/>
    </row>
    <row r="13" spans="1:11" ht="22.5" customHeight="1" x14ac:dyDescent="0.35">
      <c r="A13" s="347"/>
      <c r="B13" s="358" t="s">
        <v>913</v>
      </c>
      <c r="C13" s="356" t="s">
        <v>914</v>
      </c>
      <c r="D13" s="354"/>
      <c r="E13" s="350"/>
      <c r="F13" s="350"/>
      <c r="G13" s="350"/>
      <c r="H13" s="350"/>
      <c r="I13" s="350"/>
      <c r="J13" s="350"/>
      <c r="K13" s="350"/>
    </row>
    <row r="14" spans="1:11" ht="22.5" customHeight="1" x14ac:dyDescent="0.35">
      <c r="A14" s="347"/>
      <c r="B14" s="359"/>
      <c r="C14" s="356"/>
      <c r="D14" s="354"/>
      <c r="E14" s="350"/>
      <c r="F14" s="350"/>
      <c r="G14" s="350"/>
      <c r="H14" s="350"/>
      <c r="I14" s="350"/>
      <c r="J14" s="350"/>
      <c r="K14" s="350"/>
    </row>
    <row r="15" spans="1:11" ht="22.5" customHeight="1" x14ac:dyDescent="0.35">
      <c r="A15" s="347"/>
      <c r="B15" s="358" t="s">
        <v>915</v>
      </c>
      <c r="C15" s="356" t="s">
        <v>916</v>
      </c>
      <c r="D15" s="354"/>
      <c r="E15" s="350"/>
      <c r="F15" s="350"/>
      <c r="G15" s="350"/>
      <c r="H15" s="350"/>
      <c r="I15" s="350"/>
      <c r="J15" s="350"/>
      <c r="K15" s="350"/>
    </row>
    <row r="16" spans="1:11" ht="22.5" customHeight="1" x14ac:dyDescent="0.35">
      <c r="A16" s="347"/>
      <c r="B16" s="358" t="s">
        <v>917</v>
      </c>
      <c r="C16" s="356" t="s">
        <v>918</v>
      </c>
      <c r="D16" s="354"/>
      <c r="E16" s="350"/>
      <c r="F16" s="350"/>
      <c r="G16" s="350"/>
      <c r="H16" s="350"/>
      <c r="I16" s="350"/>
      <c r="J16" s="350"/>
      <c r="K16" s="350"/>
    </row>
    <row r="17" spans="1:11" ht="22.5" customHeight="1" x14ac:dyDescent="0.35">
      <c r="A17" s="347"/>
      <c r="B17" s="358" t="s">
        <v>919</v>
      </c>
      <c r="C17" s="356" t="s">
        <v>920</v>
      </c>
      <c r="D17" s="354"/>
      <c r="E17" s="350"/>
      <c r="F17" s="350"/>
      <c r="G17" s="350"/>
      <c r="H17" s="350"/>
      <c r="I17" s="350"/>
      <c r="J17" s="350"/>
      <c r="K17" s="350"/>
    </row>
    <row r="18" spans="1:11" ht="22.5" customHeight="1" x14ac:dyDescent="0.35">
      <c r="A18" s="347"/>
      <c r="B18" s="358" t="s">
        <v>921</v>
      </c>
      <c r="C18" s="356" t="s">
        <v>922</v>
      </c>
      <c r="D18" s="354"/>
      <c r="E18" s="350"/>
      <c r="F18" s="350"/>
      <c r="G18" s="350"/>
      <c r="H18" s="350"/>
      <c r="I18" s="350"/>
      <c r="J18" s="350"/>
      <c r="K18" s="350"/>
    </row>
    <row r="19" spans="1:11" ht="22.5" customHeight="1" x14ac:dyDescent="0.35">
      <c r="A19" s="347"/>
      <c r="B19" s="358" t="s">
        <v>923</v>
      </c>
      <c r="C19" s="356" t="s">
        <v>924</v>
      </c>
      <c r="D19" s="354"/>
      <c r="E19" s="350"/>
      <c r="F19" s="350"/>
      <c r="G19" s="350"/>
      <c r="H19" s="350"/>
      <c r="I19" s="350"/>
      <c r="J19" s="350"/>
      <c r="K19" s="350"/>
    </row>
    <row r="20" spans="1:11" ht="22.5" customHeight="1" x14ac:dyDescent="0.35">
      <c r="A20" s="347"/>
      <c r="B20" s="358" t="s">
        <v>925</v>
      </c>
      <c r="C20" s="356" t="s">
        <v>926</v>
      </c>
      <c r="D20" s="354"/>
      <c r="E20" s="350"/>
      <c r="F20" s="350"/>
      <c r="G20" s="350"/>
      <c r="H20" s="350"/>
      <c r="I20" s="350"/>
      <c r="J20" s="350"/>
      <c r="K20" s="350"/>
    </row>
    <row r="21" spans="1:11" ht="22.5" customHeight="1" x14ac:dyDescent="0.35">
      <c r="A21" s="347"/>
      <c r="B21" s="358" t="s">
        <v>927</v>
      </c>
      <c r="C21" s="356" t="s">
        <v>928</v>
      </c>
      <c r="D21" s="354"/>
      <c r="E21" s="350"/>
      <c r="F21" s="350"/>
      <c r="G21" s="350"/>
      <c r="H21" s="350"/>
      <c r="I21" s="350"/>
      <c r="J21" s="350"/>
      <c r="K21" s="350"/>
    </row>
    <row r="22" spans="1:11" ht="22.5" customHeight="1" x14ac:dyDescent="0.35">
      <c r="A22" s="347"/>
      <c r="B22" s="358" t="s">
        <v>929</v>
      </c>
      <c r="C22" s="356" t="s">
        <v>930</v>
      </c>
      <c r="D22" s="354"/>
      <c r="E22" s="350"/>
      <c r="F22" s="350"/>
      <c r="G22" s="350"/>
      <c r="H22" s="350"/>
      <c r="I22" s="350"/>
      <c r="J22" s="350"/>
      <c r="K22" s="350"/>
    </row>
    <row r="23" spans="1:11" ht="22.5" customHeight="1" x14ac:dyDescent="0.35">
      <c r="A23" s="347"/>
      <c r="B23" s="358" t="s">
        <v>931</v>
      </c>
      <c r="C23" s="356" t="s">
        <v>932</v>
      </c>
      <c r="D23" s="354"/>
      <c r="E23" s="350"/>
      <c r="F23" s="350"/>
      <c r="G23" s="350"/>
      <c r="H23" s="350"/>
      <c r="I23" s="350"/>
      <c r="J23" s="350"/>
      <c r="K23" s="350"/>
    </row>
    <row r="24" spans="1:11" ht="22.5" customHeight="1" x14ac:dyDescent="0.35">
      <c r="A24" s="347"/>
      <c r="B24" s="358" t="s">
        <v>512</v>
      </c>
      <c r="C24" s="356" t="s">
        <v>933</v>
      </c>
      <c r="D24" s="354"/>
      <c r="E24" s="350"/>
      <c r="F24" s="350"/>
      <c r="G24" s="350"/>
      <c r="H24" s="350"/>
      <c r="I24" s="350"/>
      <c r="J24" s="350"/>
      <c r="K24" s="350"/>
    </row>
    <row r="25" spans="1:11" ht="22.5" customHeight="1" x14ac:dyDescent="0.35">
      <c r="A25" s="347"/>
      <c r="B25" s="358" t="s">
        <v>934</v>
      </c>
      <c r="C25" s="356" t="s">
        <v>935</v>
      </c>
      <c r="D25" s="354"/>
      <c r="E25" s="350"/>
      <c r="F25" s="350"/>
      <c r="G25" s="350"/>
      <c r="H25" s="350"/>
      <c r="I25" s="350"/>
      <c r="J25" s="350"/>
      <c r="K25" s="350"/>
    </row>
    <row r="26" spans="1:11" ht="22.5" customHeight="1" x14ac:dyDescent="0.35">
      <c r="A26" s="347"/>
      <c r="B26" s="358" t="s">
        <v>936</v>
      </c>
      <c r="C26" s="356" t="s">
        <v>937</v>
      </c>
      <c r="D26" s="354"/>
      <c r="E26" s="350"/>
      <c r="F26" s="350"/>
      <c r="G26" s="350"/>
      <c r="H26" s="350"/>
      <c r="I26" s="350"/>
      <c r="J26" s="350"/>
      <c r="K26" s="350"/>
    </row>
    <row r="27" spans="1:11" ht="22.5" customHeight="1" x14ac:dyDescent="0.35">
      <c r="A27" s="347"/>
      <c r="B27" s="358" t="s">
        <v>938</v>
      </c>
      <c r="C27" s="356" t="s">
        <v>939</v>
      </c>
      <c r="D27" s="354"/>
      <c r="E27" s="350"/>
      <c r="F27" s="350"/>
      <c r="G27" s="350"/>
      <c r="H27" s="350"/>
      <c r="I27" s="350"/>
      <c r="J27" s="350"/>
      <c r="K27" s="350"/>
    </row>
    <row r="28" spans="1:11" ht="22.5" customHeight="1" x14ac:dyDescent="0.35">
      <c r="A28" s="347"/>
      <c r="B28" s="358" t="s">
        <v>940</v>
      </c>
      <c r="C28" s="356" t="s">
        <v>941</v>
      </c>
      <c r="D28" s="354"/>
      <c r="E28" s="350"/>
      <c r="F28" s="350"/>
      <c r="G28" s="350"/>
      <c r="H28" s="350"/>
      <c r="I28" s="350"/>
      <c r="J28" s="350"/>
      <c r="K28" s="350"/>
    </row>
    <row r="29" spans="1:11" ht="22.5" customHeight="1" x14ac:dyDescent="0.35">
      <c r="A29" s="347"/>
      <c r="B29" s="358" t="s">
        <v>942</v>
      </c>
      <c r="C29" s="356" t="s">
        <v>943</v>
      </c>
      <c r="D29" s="354"/>
      <c r="E29" s="350"/>
      <c r="F29" s="350"/>
      <c r="G29" s="350"/>
      <c r="H29" s="350"/>
      <c r="I29" s="350"/>
      <c r="J29" s="350"/>
      <c r="K29" s="350"/>
    </row>
    <row r="30" spans="1:11" ht="22.5" customHeight="1" x14ac:dyDescent="0.35">
      <c r="A30" s="347"/>
      <c r="B30" s="360" t="s">
        <v>944</v>
      </c>
      <c r="C30" s="361" t="s">
        <v>945</v>
      </c>
      <c r="D30" s="354"/>
      <c r="E30" s="350"/>
      <c r="F30" s="350"/>
      <c r="G30" s="350"/>
      <c r="H30" s="350"/>
      <c r="I30" s="350"/>
      <c r="J30" s="350"/>
      <c r="K30" s="350"/>
    </row>
    <row r="31" spans="1:11" ht="22.5" customHeight="1" x14ac:dyDescent="0.35">
      <c r="A31" s="347"/>
      <c r="B31" s="362"/>
      <c r="C31" s="354"/>
      <c r="D31" s="354"/>
      <c r="E31" s="350"/>
      <c r="F31" s="350"/>
      <c r="G31" s="350"/>
      <c r="H31" s="350"/>
      <c r="I31" s="350"/>
      <c r="J31" s="350"/>
      <c r="K31" s="350"/>
    </row>
    <row r="32" spans="1:11" ht="22.5" customHeight="1" x14ac:dyDescent="0.35">
      <c r="A32" s="351"/>
      <c r="B32" s="363"/>
      <c r="C32" s="364"/>
      <c r="D32" s="364"/>
      <c r="E32" s="350"/>
      <c r="F32" s="350"/>
      <c r="G32" s="350"/>
      <c r="H32" s="350"/>
      <c r="I32" s="350"/>
      <c r="J32" s="350"/>
      <c r="K32" s="350"/>
    </row>
    <row r="33" spans="1:11" ht="22.5" customHeight="1" x14ac:dyDescent="0.35">
      <c r="A33" s="351"/>
      <c r="B33" s="363"/>
      <c r="C33" s="364"/>
      <c r="D33" s="364"/>
      <c r="E33" s="350"/>
      <c r="F33" s="350"/>
      <c r="G33" s="350"/>
      <c r="H33" s="350"/>
      <c r="I33" s="350"/>
      <c r="J33" s="350"/>
      <c r="K33" s="350"/>
    </row>
    <row r="34" spans="1:11" ht="22.5" customHeight="1" x14ac:dyDescent="0.35">
      <c r="A34" s="351"/>
      <c r="B34" s="363"/>
      <c r="C34" s="364"/>
      <c r="D34" s="364"/>
      <c r="E34" s="350"/>
      <c r="F34" s="350"/>
      <c r="G34" s="350"/>
      <c r="H34" s="350"/>
      <c r="I34" s="350"/>
      <c r="J34" s="350"/>
      <c r="K34" s="350"/>
    </row>
    <row r="35" spans="1:11" ht="22.5" customHeight="1" x14ac:dyDescent="0.35">
      <c r="A35" s="351"/>
      <c r="B35" s="363"/>
      <c r="C35" s="364"/>
      <c r="D35" s="364"/>
      <c r="E35" s="350"/>
      <c r="F35" s="350"/>
      <c r="G35" s="350"/>
      <c r="H35" s="350"/>
      <c r="I35" s="350"/>
      <c r="J35" s="350"/>
      <c r="K35" s="350"/>
    </row>
    <row r="36" spans="1:11" ht="22.5" customHeight="1" x14ac:dyDescent="0.35">
      <c r="A36" s="351"/>
      <c r="B36" s="363"/>
      <c r="C36" s="364"/>
      <c r="D36" s="364"/>
      <c r="E36" s="350"/>
      <c r="F36" s="350"/>
      <c r="G36" s="350"/>
      <c r="H36" s="350"/>
      <c r="I36" s="350"/>
      <c r="J36" s="350"/>
      <c r="K36" s="350"/>
    </row>
    <row r="37" spans="1:11" ht="22.5" customHeight="1" x14ac:dyDescent="0.35">
      <c r="A37" s="351"/>
      <c r="B37" s="363"/>
      <c r="C37" s="364"/>
      <c r="D37" s="364"/>
      <c r="E37" s="350"/>
      <c r="F37" s="350"/>
      <c r="G37" s="350"/>
      <c r="H37" s="350"/>
      <c r="I37" s="350"/>
      <c r="J37" s="350"/>
      <c r="K37" s="350"/>
    </row>
    <row r="38" spans="1:11" ht="22.5" customHeight="1" x14ac:dyDescent="0.35">
      <c r="A38" s="351"/>
      <c r="B38" s="363"/>
      <c r="C38" s="364"/>
      <c r="D38" s="364"/>
      <c r="E38" s="350"/>
      <c r="F38" s="350"/>
      <c r="G38" s="350"/>
      <c r="H38" s="350"/>
      <c r="I38" s="350"/>
      <c r="J38" s="350"/>
      <c r="K38" s="350"/>
    </row>
    <row r="39" spans="1:11" ht="22.5" customHeight="1" x14ac:dyDescent="0.35">
      <c r="A39" s="351"/>
      <c r="B39" s="363"/>
      <c r="C39" s="364"/>
      <c r="D39" s="364"/>
      <c r="E39" s="350"/>
      <c r="F39" s="350"/>
      <c r="G39" s="350"/>
      <c r="H39" s="350"/>
      <c r="I39" s="350"/>
      <c r="J39" s="350"/>
      <c r="K39" s="350"/>
    </row>
    <row r="40" spans="1:11" ht="22.5" customHeight="1" x14ac:dyDescent="0.35">
      <c r="A40" s="351"/>
      <c r="B40" s="363"/>
      <c r="C40" s="364"/>
      <c r="D40" s="364"/>
      <c r="E40" s="350"/>
      <c r="F40" s="350"/>
      <c r="G40" s="350"/>
      <c r="H40" s="350"/>
      <c r="I40" s="350"/>
      <c r="J40" s="350"/>
      <c r="K40" s="350"/>
    </row>
    <row r="41" spans="1:11" ht="22.5" customHeight="1" x14ac:dyDescent="0.35">
      <c r="A41" s="351"/>
      <c r="B41" s="363"/>
      <c r="C41" s="364"/>
      <c r="D41" s="364"/>
      <c r="E41" s="350"/>
      <c r="F41" s="350"/>
      <c r="G41" s="350"/>
      <c r="H41" s="350"/>
      <c r="I41" s="350"/>
      <c r="J41" s="350"/>
      <c r="K41" s="350"/>
    </row>
    <row r="42" spans="1:11" ht="22.5" customHeight="1" x14ac:dyDescent="0.35">
      <c r="A42" s="351"/>
      <c r="B42" s="363"/>
      <c r="C42" s="364"/>
      <c r="D42" s="364"/>
      <c r="E42" s="350"/>
      <c r="F42" s="350"/>
      <c r="G42" s="350"/>
      <c r="H42" s="350"/>
      <c r="I42" s="350"/>
      <c r="J42" s="350"/>
      <c r="K42" s="350"/>
    </row>
    <row r="43" spans="1:11" ht="22.5" customHeight="1" x14ac:dyDescent="0.35">
      <c r="A43" s="351"/>
      <c r="B43" s="363"/>
      <c r="C43" s="364"/>
      <c r="D43" s="364"/>
      <c r="E43" s="350"/>
      <c r="F43" s="350"/>
      <c r="G43" s="350"/>
      <c r="H43" s="350"/>
      <c r="I43" s="350"/>
      <c r="J43" s="350"/>
      <c r="K43" s="350"/>
    </row>
    <row r="44" spans="1:11" ht="22.5" customHeight="1" x14ac:dyDescent="0.35">
      <c r="A44" s="351"/>
      <c r="B44" s="363"/>
      <c r="C44" s="364"/>
      <c r="D44" s="364"/>
      <c r="E44" s="350"/>
      <c r="F44" s="350"/>
      <c r="G44" s="350"/>
      <c r="H44" s="350"/>
      <c r="I44" s="350"/>
      <c r="J44" s="350"/>
      <c r="K44" s="350"/>
    </row>
    <row r="45" spans="1:11" ht="22.5" customHeight="1" x14ac:dyDescent="0.35">
      <c r="A45" s="351"/>
      <c r="B45" s="363"/>
      <c r="C45" s="364"/>
      <c r="D45" s="364"/>
      <c r="E45" s="350"/>
      <c r="F45" s="350"/>
      <c r="G45" s="350"/>
      <c r="H45" s="350"/>
      <c r="I45" s="350"/>
      <c r="J45" s="350"/>
      <c r="K45" s="350"/>
    </row>
    <row r="46" spans="1:11" ht="22.5" customHeight="1" x14ac:dyDescent="0.35">
      <c r="A46" s="351"/>
      <c r="B46" s="363"/>
      <c r="C46" s="364"/>
      <c r="D46" s="364"/>
      <c r="E46" s="350"/>
      <c r="F46" s="350"/>
      <c r="G46" s="350"/>
      <c r="H46" s="350"/>
      <c r="I46" s="350"/>
      <c r="J46" s="350"/>
      <c r="K46" s="350"/>
    </row>
    <row r="47" spans="1:11" ht="22.5" customHeight="1" x14ac:dyDescent="0.35">
      <c r="A47" s="351"/>
      <c r="B47" s="363"/>
      <c r="C47" s="364"/>
      <c r="D47" s="364"/>
      <c r="E47" s="350"/>
      <c r="F47" s="350"/>
      <c r="G47" s="350"/>
      <c r="H47" s="350"/>
      <c r="I47" s="350"/>
      <c r="J47" s="350"/>
      <c r="K47" s="350"/>
    </row>
    <row r="48" spans="1:11" ht="22.5" customHeight="1" x14ac:dyDescent="0.35">
      <c r="A48" s="351"/>
      <c r="B48" s="363"/>
      <c r="C48" s="364"/>
      <c r="D48" s="364"/>
      <c r="E48" s="350"/>
      <c r="F48" s="350"/>
      <c r="G48" s="350"/>
      <c r="H48" s="350"/>
      <c r="I48" s="350"/>
      <c r="J48" s="350"/>
      <c r="K48" s="350"/>
    </row>
    <row r="49" spans="1:11" ht="22.5" customHeight="1" x14ac:dyDescent="0.35">
      <c r="A49" s="351"/>
      <c r="B49" s="363"/>
      <c r="C49" s="364"/>
      <c r="D49" s="364"/>
      <c r="E49" s="350"/>
      <c r="F49" s="350"/>
      <c r="G49" s="350"/>
      <c r="H49" s="350"/>
      <c r="I49" s="350"/>
      <c r="J49" s="350"/>
      <c r="K49" s="350"/>
    </row>
    <row r="50" spans="1:11" ht="22.5" customHeight="1" x14ac:dyDescent="0.35">
      <c r="A50" s="351"/>
      <c r="B50" s="363"/>
      <c r="C50" s="364"/>
      <c r="D50" s="364"/>
      <c r="E50" s="350"/>
      <c r="F50" s="350"/>
      <c r="G50" s="350"/>
      <c r="H50" s="350"/>
      <c r="I50" s="350"/>
      <c r="J50" s="350"/>
      <c r="K50" s="350"/>
    </row>
    <row r="51" spans="1:11" ht="22.5" customHeight="1" x14ac:dyDescent="0.35">
      <c r="A51" s="351"/>
      <c r="B51" s="363"/>
      <c r="C51" s="364"/>
      <c r="D51" s="364"/>
      <c r="E51" s="350"/>
      <c r="F51" s="350"/>
      <c r="G51" s="350"/>
      <c r="H51" s="350"/>
      <c r="I51" s="350"/>
      <c r="J51" s="350"/>
      <c r="K51" s="350"/>
    </row>
    <row r="52" spans="1:11" ht="22.5" customHeight="1" x14ac:dyDescent="0.35">
      <c r="A52" s="351"/>
      <c r="B52" s="363"/>
      <c r="C52" s="364"/>
      <c r="D52" s="364"/>
      <c r="E52" s="350"/>
      <c r="F52" s="350"/>
      <c r="G52" s="350"/>
      <c r="H52" s="350"/>
      <c r="I52" s="350"/>
      <c r="J52" s="350"/>
      <c r="K52" s="350"/>
    </row>
    <row r="53" spans="1:11" ht="22.5" customHeight="1" x14ac:dyDescent="0.35">
      <c r="A53" s="351"/>
      <c r="B53" s="363"/>
      <c r="C53" s="364"/>
      <c r="D53" s="364"/>
      <c r="E53" s="350"/>
      <c r="F53" s="350"/>
      <c r="G53" s="350"/>
      <c r="H53" s="350"/>
      <c r="I53" s="350"/>
      <c r="J53" s="350"/>
      <c r="K53" s="350"/>
    </row>
    <row r="54" spans="1:11" ht="22.5" customHeight="1" x14ac:dyDescent="0.35">
      <c r="A54" s="351"/>
      <c r="B54" s="363"/>
      <c r="C54" s="364"/>
      <c r="D54" s="364"/>
      <c r="E54" s="350"/>
      <c r="F54" s="350"/>
      <c r="G54" s="350"/>
      <c r="H54" s="350"/>
      <c r="I54" s="350"/>
      <c r="J54" s="350"/>
      <c r="K54" s="350"/>
    </row>
    <row r="55" spans="1:11" ht="22.5" customHeight="1" x14ac:dyDescent="0.35">
      <c r="A55" s="351"/>
      <c r="B55" s="363"/>
      <c r="C55" s="364"/>
      <c r="D55" s="364"/>
      <c r="E55" s="350"/>
      <c r="F55" s="350"/>
      <c r="G55" s="350"/>
      <c r="H55" s="350"/>
      <c r="I55" s="350"/>
      <c r="J55" s="350"/>
      <c r="K55" s="350"/>
    </row>
    <row r="56" spans="1:11" ht="22.5" customHeight="1" x14ac:dyDescent="0.35">
      <c r="A56" s="351"/>
      <c r="B56" s="363"/>
      <c r="C56" s="364"/>
      <c r="D56" s="364"/>
      <c r="E56" s="350"/>
      <c r="F56" s="350"/>
      <c r="G56" s="350"/>
      <c r="H56" s="350"/>
      <c r="I56" s="350"/>
      <c r="J56" s="350"/>
      <c r="K56" s="350"/>
    </row>
    <row r="57" spans="1:11" ht="22.5" customHeight="1" x14ac:dyDescent="0.35">
      <c r="A57" s="351"/>
      <c r="B57" s="363"/>
      <c r="C57" s="364"/>
      <c r="D57" s="364"/>
      <c r="E57" s="350"/>
      <c r="F57" s="350"/>
      <c r="G57" s="350"/>
      <c r="H57" s="350"/>
      <c r="I57" s="350"/>
      <c r="J57" s="350"/>
      <c r="K57" s="350"/>
    </row>
    <row r="58" spans="1:11" ht="22.5" customHeight="1" x14ac:dyDescent="0.35">
      <c r="A58" s="351"/>
      <c r="B58" s="363"/>
      <c r="C58" s="364"/>
      <c r="D58" s="364"/>
      <c r="E58" s="350"/>
      <c r="F58" s="350"/>
      <c r="G58" s="350"/>
      <c r="H58" s="350"/>
      <c r="I58" s="350"/>
      <c r="J58" s="350"/>
      <c r="K58" s="350"/>
    </row>
    <row r="59" spans="1:11" ht="22.5" customHeight="1" x14ac:dyDescent="0.35">
      <c r="A59" s="351"/>
      <c r="B59" s="363"/>
      <c r="C59" s="364"/>
      <c r="D59" s="364"/>
      <c r="E59" s="350"/>
      <c r="F59" s="350"/>
      <c r="G59" s="350"/>
      <c r="H59" s="350"/>
      <c r="I59" s="350"/>
      <c r="J59" s="350"/>
      <c r="K59" s="350"/>
    </row>
    <row r="60" spans="1:11" ht="22.5" customHeight="1" x14ac:dyDescent="0.35">
      <c r="A60" s="351"/>
      <c r="B60" s="363"/>
      <c r="C60" s="364"/>
      <c r="D60" s="364"/>
      <c r="E60" s="350"/>
      <c r="F60" s="350"/>
      <c r="G60" s="350"/>
      <c r="H60" s="350"/>
      <c r="I60" s="350"/>
      <c r="J60" s="350"/>
      <c r="K60" s="350"/>
    </row>
    <row r="61" spans="1:11" ht="22.5" customHeight="1" x14ac:dyDescent="0.35">
      <c r="A61" s="351"/>
      <c r="B61" s="363"/>
      <c r="C61" s="364"/>
      <c r="D61" s="364"/>
      <c r="E61" s="350"/>
      <c r="F61" s="350"/>
      <c r="G61" s="350"/>
      <c r="H61" s="350"/>
      <c r="I61" s="350"/>
      <c r="J61" s="350"/>
      <c r="K61" s="350"/>
    </row>
    <row r="62" spans="1:11" ht="22.5" customHeight="1" x14ac:dyDescent="0.35">
      <c r="A62" s="351"/>
      <c r="B62" s="363"/>
      <c r="C62" s="364"/>
      <c r="D62" s="364"/>
      <c r="E62" s="350"/>
      <c r="F62" s="350"/>
      <c r="G62" s="350"/>
      <c r="H62" s="350"/>
      <c r="I62" s="350"/>
      <c r="J62" s="350"/>
      <c r="K62" s="350"/>
    </row>
    <row r="63" spans="1:11" ht="22.5" customHeight="1" x14ac:dyDescent="0.35">
      <c r="A63" s="351"/>
      <c r="B63" s="363"/>
      <c r="C63" s="364"/>
      <c r="D63" s="364"/>
      <c r="E63" s="350"/>
      <c r="F63" s="350"/>
      <c r="G63" s="350"/>
      <c r="H63" s="350"/>
      <c r="I63" s="350"/>
      <c r="J63" s="350"/>
      <c r="K63" s="350"/>
    </row>
    <row r="64" spans="1:11" ht="22.5" customHeight="1" x14ac:dyDescent="0.35">
      <c r="A64" s="351"/>
      <c r="B64" s="363"/>
      <c r="C64" s="364"/>
      <c r="D64" s="364"/>
      <c r="E64" s="350"/>
      <c r="F64" s="350"/>
      <c r="G64" s="350"/>
      <c r="H64" s="350"/>
      <c r="I64" s="350"/>
      <c r="J64" s="350"/>
      <c r="K64" s="350"/>
    </row>
    <row r="65" spans="1:11" ht="22.5" customHeight="1" x14ac:dyDescent="0.35">
      <c r="A65" s="351"/>
      <c r="B65" s="363"/>
      <c r="C65" s="364"/>
      <c r="D65" s="364"/>
      <c r="E65" s="350"/>
      <c r="F65" s="350"/>
      <c r="G65" s="350"/>
      <c r="H65" s="350"/>
      <c r="I65" s="350"/>
      <c r="J65" s="350"/>
      <c r="K65" s="350"/>
    </row>
    <row r="66" spans="1:11" ht="22.5" customHeight="1" x14ac:dyDescent="0.35">
      <c r="A66" s="351"/>
      <c r="B66" s="363"/>
      <c r="C66" s="364"/>
      <c r="D66" s="364"/>
      <c r="E66" s="350"/>
      <c r="F66" s="350"/>
      <c r="G66" s="350"/>
      <c r="H66" s="350"/>
      <c r="I66" s="350"/>
      <c r="J66" s="350"/>
      <c r="K66" s="350"/>
    </row>
    <row r="67" spans="1:11" ht="22.5" customHeight="1" x14ac:dyDescent="0.35">
      <c r="A67" s="351"/>
      <c r="B67" s="363"/>
      <c r="C67" s="364"/>
      <c r="D67" s="364"/>
      <c r="E67" s="350"/>
      <c r="F67" s="350"/>
      <c r="G67" s="350"/>
      <c r="H67" s="350"/>
      <c r="I67" s="350"/>
      <c r="J67" s="350"/>
      <c r="K67" s="350"/>
    </row>
    <row r="68" spans="1:11" ht="22.5" customHeight="1" x14ac:dyDescent="0.35">
      <c r="A68" s="351"/>
      <c r="B68" s="363"/>
      <c r="C68" s="364"/>
      <c r="D68" s="364"/>
      <c r="E68" s="350"/>
      <c r="F68" s="350"/>
      <c r="G68" s="350"/>
      <c r="H68" s="350"/>
      <c r="I68" s="350"/>
      <c r="J68" s="350"/>
      <c r="K68" s="350"/>
    </row>
    <row r="69" spans="1:11" ht="22.5" customHeight="1" x14ac:dyDescent="0.35">
      <c r="A69" s="351"/>
      <c r="B69" s="363"/>
      <c r="C69" s="364"/>
      <c r="D69" s="364"/>
      <c r="E69" s="350"/>
      <c r="F69" s="350"/>
      <c r="G69" s="350"/>
      <c r="H69" s="350"/>
      <c r="I69" s="350"/>
      <c r="J69" s="350"/>
      <c r="K69" s="350"/>
    </row>
    <row r="70" spans="1:11" ht="22.5" customHeight="1" x14ac:dyDescent="0.35">
      <c r="A70" s="351"/>
      <c r="B70" s="363"/>
      <c r="C70" s="364"/>
      <c r="D70" s="364"/>
      <c r="E70" s="350"/>
      <c r="F70" s="350"/>
      <c r="G70" s="350"/>
      <c r="H70" s="350"/>
      <c r="I70" s="350"/>
      <c r="J70" s="350"/>
      <c r="K70" s="350"/>
    </row>
    <row r="71" spans="1:11" ht="22.5" customHeight="1" x14ac:dyDescent="0.35">
      <c r="A71" s="351"/>
      <c r="B71" s="363"/>
      <c r="C71" s="364"/>
      <c r="D71" s="364"/>
      <c r="E71" s="350"/>
      <c r="F71" s="350"/>
      <c r="G71" s="350"/>
      <c r="H71" s="350"/>
      <c r="I71" s="350"/>
      <c r="J71" s="350"/>
      <c r="K71" s="350"/>
    </row>
    <row r="72" spans="1:11" ht="22.5" customHeight="1" x14ac:dyDescent="0.35">
      <c r="A72" s="351"/>
      <c r="B72" s="363"/>
      <c r="C72" s="364"/>
      <c r="D72" s="364"/>
      <c r="E72" s="350"/>
      <c r="F72" s="350"/>
      <c r="G72" s="350"/>
      <c r="H72" s="350"/>
      <c r="I72" s="350"/>
      <c r="J72" s="350"/>
      <c r="K72" s="350"/>
    </row>
    <row r="73" spans="1:11" ht="22.5" customHeight="1" x14ac:dyDescent="0.35">
      <c r="A73" s="351"/>
      <c r="B73" s="363"/>
      <c r="C73" s="364"/>
      <c r="D73" s="364"/>
      <c r="E73" s="350"/>
      <c r="F73" s="350"/>
      <c r="G73" s="350"/>
      <c r="H73" s="350"/>
      <c r="I73" s="350"/>
      <c r="J73" s="350"/>
      <c r="K73" s="350"/>
    </row>
    <row r="74" spans="1:11" ht="22.5" customHeight="1" x14ac:dyDescent="0.35">
      <c r="A74" s="351"/>
      <c r="B74" s="363"/>
      <c r="C74" s="364"/>
      <c r="D74" s="364"/>
      <c r="E74" s="350"/>
      <c r="F74" s="350"/>
      <c r="G74" s="350"/>
      <c r="H74" s="350"/>
      <c r="I74" s="350"/>
      <c r="J74" s="350"/>
      <c r="K74" s="350"/>
    </row>
    <row r="75" spans="1:11" ht="22.5" customHeight="1" x14ac:dyDescent="0.35">
      <c r="A75" s="351"/>
      <c r="B75" s="363"/>
      <c r="C75" s="364"/>
      <c r="D75" s="364"/>
      <c r="E75" s="350"/>
      <c r="F75" s="350"/>
      <c r="G75" s="350"/>
      <c r="H75" s="350"/>
      <c r="I75" s="350"/>
      <c r="J75" s="350"/>
      <c r="K75" s="350"/>
    </row>
    <row r="76" spans="1:11" ht="22.5" customHeight="1" x14ac:dyDescent="0.35">
      <c r="A76" s="351"/>
      <c r="B76" s="363"/>
      <c r="C76" s="364"/>
      <c r="D76" s="364"/>
      <c r="E76" s="350"/>
      <c r="F76" s="350"/>
      <c r="G76" s="350"/>
      <c r="H76" s="350"/>
      <c r="I76" s="350"/>
      <c r="J76" s="350"/>
      <c r="K76" s="350"/>
    </row>
    <row r="77" spans="1:11" ht="22.5" customHeight="1" x14ac:dyDescent="0.35">
      <c r="A77" s="351"/>
      <c r="B77" s="363"/>
      <c r="C77" s="364"/>
      <c r="D77" s="364"/>
      <c r="E77" s="350"/>
      <c r="F77" s="350"/>
      <c r="G77" s="350"/>
      <c r="H77" s="350"/>
      <c r="I77" s="350"/>
      <c r="J77" s="350"/>
      <c r="K77" s="350"/>
    </row>
    <row r="78" spans="1:11" ht="22.5" customHeight="1" x14ac:dyDescent="0.35">
      <c r="A78" s="351"/>
      <c r="B78" s="363"/>
      <c r="C78" s="364"/>
      <c r="D78" s="364"/>
      <c r="E78" s="350"/>
      <c r="F78" s="350"/>
      <c r="G78" s="350"/>
      <c r="H78" s="350"/>
      <c r="I78" s="350"/>
      <c r="J78" s="350"/>
      <c r="K78" s="350"/>
    </row>
    <row r="79" spans="1:11" ht="22.5" customHeight="1" x14ac:dyDescent="0.35">
      <c r="A79" s="351"/>
      <c r="B79" s="363"/>
      <c r="C79" s="364"/>
      <c r="D79" s="364"/>
      <c r="E79" s="350"/>
      <c r="F79" s="350"/>
      <c r="G79" s="350"/>
      <c r="H79" s="350"/>
      <c r="I79" s="350"/>
      <c r="J79" s="350"/>
      <c r="K79" s="350"/>
    </row>
    <row r="80" spans="1:11" ht="22.5" customHeight="1" x14ac:dyDescent="0.35">
      <c r="A80" s="351"/>
      <c r="B80" s="363"/>
      <c r="C80" s="364"/>
      <c r="D80" s="364"/>
      <c r="E80" s="350"/>
      <c r="F80" s="350"/>
      <c r="G80" s="350"/>
      <c r="H80" s="350"/>
      <c r="I80" s="350"/>
      <c r="J80" s="350"/>
      <c r="K80" s="350"/>
    </row>
    <row r="81" spans="1:11" ht="22.5" customHeight="1" x14ac:dyDescent="0.35">
      <c r="A81" s="351"/>
      <c r="B81" s="363"/>
      <c r="C81" s="364"/>
      <c r="D81" s="364"/>
      <c r="E81" s="350"/>
      <c r="F81" s="350"/>
      <c r="G81" s="350"/>
      <c r="H81" s="350"/>
      <c r="I81" s="350"/>
      <c r="J81" s="350"/>
      <c r="K81" s="350"/>
    </row>
    <row r="82" spans="1:11" ht="22.5" customHeight="1" x14ac:dyDescent="0.35">
      <c r="A82" s="351"/>
      <c r="B82" s="363"/>
      <c r="C82" s="364"/>
      <c r="D82" s="364"/>
      <c r="E82" s="350"/>
      <c r="F82" s="350"/>
      <c r="G82" s="350"/>
      <c r="H82" s="350"/>
      <c r="I82" s="350"/>
      <c r="J82" s="350"/>
      <c r="K82" s="350"/>
    </row>
    <row r="83" spans="1:11" ht="22.5" customHeight="1" x14ac:dyDescent="0.35">
      <c r="A83" s="351"/>
      <c r="B83" s="363"/>
      <c r="C83" s="364"/>
      <c r="D83" s="364"/>
      <c r="E83" s="350"/>
      <c r="F83" s="350"/>
      <c r="G83" s="350"/>
      <c r="H83" s="350"/>
      <c r="I83" s="350"/>
      <c r="J83" s="350"/>
      <c r="K83" s="350"/>
    </row>
    <row r="84" spans="1:11" ht="22.5" customHeight="1" x14ac:dyDescent="0.35">
      <c r="A84" s="351"/>
      <c r="B84" s="363"/>
      <c r="C84" s="364"/>
      <c r="D84" s="364"/>
      <c r="E84" s="350"/>
      <c r="F84" s="350"/>
      <c r="G84" s="350"/>
      <c r="H84" s="350"/>
      <c r="I84" s="350"/>
      <c r="J84" s="350"/>
      <c r="K84" s="350"/>
    </row>
    <row r="85" spans="1:11" ht="22.5" customHeight="1" x14ac:dyDescent="0.35">
      <c r="A85" s="351"/>
      <c r="B85" s="363"/>
      <c r="C85" s="364"/>
      <c r="D85" s="364"/>
      <c r="E85" s="350"/>
      <c r="F85" s="350"/>
      <c r="G85" s="350"/>
      <c r="H85" s="350"/>
      <c r="I85" s="350"/>
      <c r="J85" s="350"/>
      <c r="K85" s="350"/>
    </row>
    <row r="86" spans="1:11" ht="22.5" customHeight="1" x14ac:dyDescent="0.35">
      <c r="A86" s="351"/>
      <c r="B86" s="363"/>
      <c r="C86" s="364"/>
      <c r="D86" s="364"/>
      <c r="E86" s="350"/>
      <c r="F86" s="350"/>
      <c r="G86" s="350"/>
      <c r="H86" s="350"/>
      <c r="I86" s="350"/>
      <c r="J86" s="350"/>
      <c r="K86" s="350"/>
    </row>
    <row r="87" spans="1:11" ht="22.5" customHeight="1" x14ac:dyDescent="0.35">
      <c r="A87" s="351"/>
      <c r="B87" s="363"/>
      <c r="C87" s="364"/>
      <c r="D87" s="364"/>
      <c r="E87" s="350"/>
      <c r="F87" s="350"/>
      <c r="G87" s="350"/>
      <c r="H87" s="350"/>
      <c r="I87" s="350"/>
      <c r="J87" s="350"/>
      <c r="K87" s="350"/>
    </row>
    <row r="88" spans="1:11" ht="22.5" customHeight="1" x14ac:dyDescent="0.35">
      <c r="A88" s="351"/>
      <c r="B88" s="363"/>
      <c r="C88" s="364"/>
      <c r="D88" s="364"/>
      <c r="E88" s="350"/>
      <c r="F88" s="350"/>
      <c r="G88" s="350"/>
      <c r="H88" s="350"/>
      <c r="I88" s="350"/>
      <c r="J88" s="350"/>
      <c r="K88" s="350"/>
    </row>
    <row r="89" spans="1:11" ht="22.5" customHeight="1" x14ac:dyDescent="0.35">
      <c r="A89" s="351"/>
      <c r="B89" s="363"/>
      <c r="C89" s="364"/>
      <c r="D89" s="364"/>
      <c r="E89" s="350"/>
      <c r="F89" s="350"/>
      <c r="G89" s="350"/>
      <c r="H89" s="350"/>
      <c r="I89" s="350"/>
      <c r="J89" s="350"/>
      <c r="K89" s="350"/>
    </row>
    <row r="90" spans="1:11" ht="22.5" customHeight="1" x14ac:dyDescent="0.35">
      <c r="A90" s="351"/>
      <c r="B90" s="363"/>
      <c r="C90" s="364"/>
      <c r="D90" s="364"/>
      <c r="E90" s="350"/>
      <c r="F90" s="350"/>
      <c r="G90" s="350"/>
      <c r="H90" s="350"/>
      <c r="I90" s="350"/>
      <c r="J90" s="350"/>
      <c r="K90" s="350"/>
    </row>
    <row r="91" spans="1:11" ht="22.5" customHeight="1" x14ac:dyDescent="0.35">
      <c r="A91" s="351"/>
      <c r="B91" s="363"/>
      <c r="C91" s="364"/>
      <c r="D91" s="364"/>
      <c r="E91" s="350"/>
      <c r="F91" s="350"/>
      <c r="G91" s="350"/>
      <c r="H91" s="350"/>
      <c r="I91" s="350"/>
      <c r="J91" s="350"/>
      <c r="K91" s="350"/>
    </row>
    <row r="92" spans="1:11" ht="22.5" customHeight="1" x14ac:dyDescent="0.35">
      <c r="A92" s="351"/>
      <c r="B92" s="363"/>
      <c r="C92" s="364"/>
      <c r="D92" s="364"/>
      <c r="E92" s="350"/>
      <c r="F92" s="350"/>
      <c r="G92" s="350"/>
      <c r="H92" s="350"/>
      <c r="I92" s="350"/>
      <c r="J92" s="350"/>
      <c r="K92" s="350"/>
    </row>
    <row r="93" spans="1:11" ht="22.5" customHeight="1" x14ac:dyDescent="0.35">
      <c r="A93" s="351"/>
      <c r="B93" s="363"/>
      <c r="C93" s="364"/>
      <c r="D93" s="364"/>
      <c r="E93" s="350"/>
      <c r="F93" s="350"/>
      <c r="G93" s="350"/>
      <c r="H93" s="350"/>
      <c r="I93" s="350"/>
      <c r="J93" s="350"/>
      <c r="K93" s="350"/>
    </row>
    <row r="94" spans="1:11" ht="22.5" customHeight="1" x14ac:dyDescent="0.35">
      <c r="A94" s="351"/>
      <c r="B94" s="363"/>
      <c r="C94" s="364"/>
      <c r="D94" s="364"/>
      <c r="E94" s="350"/>
      <c r="F94" s="350"/>
      <c r="G94" s="350"/>
      <c r="H94" s="350"/>
      <c r="I94" s="350"/>
      <c r="J94" s="350"/>
      <c r="K94" s="350"/>
    </row>
    <row r="95" spans="1:11" ht="22.5" customHeight="1" x14ac:dyDescent="0.35">
      <c r="A95" s="351"/>
      <c r="B95" s="363"/>
      <c r="C95" s="364"/>
      <c r="D95" s="364"/>
      <c r="E95" s="350"/>
      <c r="F95" s="350"/>
      <c r="G95" s="350"/>
      <c r="H95" s="350"/>
      <c r="I95" s="350"/>
      <c r="J95" s="350"/>
      <c r="K95" s="350"/>
    </row>
    <row r="96" spans="1:11" ht="22.5" customHeight="1" x14ac:dyDescent="0.35">
      <c r="A96" s="351"/>
      <c r="B96" s="363"/>
      <c r="C96" s="364"/>
      <c r="D96" s="364"/>
      <c r="E96" s="350"/>
      <c r="F96" s="350"/>
      <c r="G96" s="350"/>
      <c r="H96" s="350"/>
      <c r="I96" s="350"/>
      <c r="J96" s="350"/>
      <c r="K96" s="350"/>
    </row>
    <row r="97" spans="1:11" ht="22.5" customHeight="1" x14ac:dyDescent="0.35">
      <c r="A97" s="351"/>
      <c r="B97" s="363"/>
      <c r="C97" s="364"/>
      <c r="D97" s="364"/>
      <c r="E97" s="350"/>
      <c r="F97" s="350"/>
      <c r="G97" s="350"/>
      <c r="H97" s="350"/>
      <c r="I97" s="350"/>
      <c r="J97" s="350"/>
      <c r="K97" s="350"/>
    </row>
    <row r="98" spans="1:11" ht="22.5" customHeight="1" x14ac:dyDescent="0.35">
      <c r="A98" s="351"/>
      <c r="B98" s="363"/>
      <c r="C98" s="364"/>
      <c r="D98" s="364"/>
      <c r="E98" s="350"/>
      <c r="F98" s="350"/>
      <c r="G98" s="350"/>
      <c r="H98" s="350"/>
      <c r="I98" s="350"/>
      <c r="J98" s="350"/>
      <c r="K98" s="350"/>
    </row>
    <row r="99" spans="1:11" ht="22.5" customHeight="1" x14ac:dyDescent="0.35">
      <c r="A99" s="351"/>
      <c r="B99" s="363"/>
      <c r="C99" s="364"/>
      <c r="D99" s="364"/>
      <c r="E99" s="350"/>
      <c r="F99" s="350"/>
      <c r="G99" s="350"/>
      <c r="H99" s="350"/>
      <c r="I99" s="350"/>
      <c r="J99" s="350"/>
      <c r="K99" s="350"/>
    </row>
    <row r="100" spans="1:11" ht="22.5" customHeight="1" x14ac:dyDescent="0.35">
      <c r="A100" s="351"/>
      <c r="B100" s="363"/>
      <c r="C100" s="364"/>
      <c r="D100" s="364"/>
      <c r="E100" s="350"/>
      <c r="F100" s="350"/>
      <c r="G100" s="350"/>
      <c r="H100" s="350"/>
      <c r="I100" s="350"/>
      <c r="J100" s="350"/>
      <c r="K100" s="350"/>
    </row>
  </sheetData>
  <mergeCells count="1">
    <mergeCell ref="B2:C2"/>
  </mergeCells>
  <pageMargins left="0.25" right="0.25" top="0.75" bottom="0.75" header="0" footer="0"/>
  <pageSetup scale="55"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38030"/>
  </sheetPr>
  <dimension ref="A1:K100"/>
  <sheetViews>
    <sheetView workbookViewId="0"/>
  </sheetViews>
  <sheetFormatPr baseColWidth="10" defaultColWidth="12.7109375" defaultRowHeight="15" customHeight="1" x14ac:dyDescent="0.25"/>
  <cols>
    <col min="1" max="2" width="3.140625" customWidth="1"/>
    <col min="3" max="3" width="28.28515625" customWidth="1"/>
    <col min="4" max="4" width="196" customWidth="1"/>
    <col min="5" max="5" width="3.140625" customWidth="1"/>
    <col min="6" max="6" width="10" customWidth="1"/>
    <col min="7" max="11" width="9.28515625" customWidth="1"/>
  </cols>
  <sheetData>
    <row r="1" spans="1:11" ht="44.25" customHeight="1" x14ac:dyDescent="0.35">
      <c r="A1" s="365"/>
      <c r="B1" s="365"/>
      <c r="C1" s="783" t="s">
        <v>946</v>
      </c>
      <c r="D1" s="552"/>
      <c r="E1" s="366"/>
      <c r="F1" s="365"/>
      <c r="G1" s="367"/>
      <c r="H1" s="367"/>
      <c r="I1" s="367"/>
      <c r="J1" s="367"/>
      <c r="K1" s="367"/>
    </row>
    <row r="2" spans="1:11" ht="13.5" customHeight="1" x14ac:dyDescent="0.25">
      <c r="A2" s="365"/>
      <c r="B2" s="365"/>
      <c r="C2" s="365"/>
      <c r="D2" s="365"/>
      <c r="E2" s="365"/>
      <c r="F2" s="365"/>
      <c r="G2" s="367"/>
      <c r="H2" s="367"/>
      <c r="I2" s="367"/>
      <c r="J2" s="367"/>
      <c r="K2" s="367"/>
    </row>
    <row r="3" spans="1:11" ht="13.5" customHeight="1" x14ac:dyDescent="0.25">
      <c r="A3" s="365"/>
      <c r="B3" s="365"/>
      <c r="C3" s="368" t="s">
        <v>947</v>
      </c>
      <c r="D3" s="369"/>
      <c r="E3" s="365"/>
      <c r="F3" s="365"/>
      <c r="G3" s="367"/>
      <c r="H3" s="367"/>
      <c r="I3" s="367"/>
      <c r="J3" s="367"/>
      <c r="K3" s="367"/>
    </row>
    <row r="4" spans="1:11" ht="13.5" customHeight="1" x14ac:dyDescent="0.25">
      <c r="A4" s="365"/>
      <c r="B4" s="365"/>
      <c r="C4" s="370"/>
      <c r="D4" s="365"/>
      <c r="E4" s="365"/>
      <c r="F4" s="365"/>
      <c r="G4" s="367"/>
      <c r="H4" s="367"/>
      <c r="I4" s="367"/>
      <c r="J4" s="367"/>
      <c r="K4" s="367"/>
    </row>
    <row r="5" spans="1:11" ht="13.5" customHeight="1" x14ac:dyDescent="0.25">
      <c r="A5" s="365"/>
      <c r="B5" s="371">
        <v>1</v>
      </c>
      <c r="C5" s="782" t="s">
        <v>948</v>
      </c>
      <c r="D5" s="558"/>
      <c r="E5" s="372"/>
      <c r="F5" s="365"/>
      <c r="G5" s="367"/>
      <c r="H5" s="367"/>
      <c r="I5" s="367"/>
      <c r="J5" s="367"/>
      <c r="K5" s="367"/>
    </row>
    <row r="6" spans="1:11" ht="13.5" customHeight="1" x14ac:dyDescent="0.25">
      <c r="A6" s="365"/>
      <c r="B6" s="371">
        <v>2</v>
      </c>
      <c r="C6" s="782" t="s">
        <v>949</v>
      </c>
      <c r="D6" s="558"/>
      <c r="E6" s="372"/>
      <c r="F6" s="365"/>
      <c r="G6" s="367"/>
      <c r="H6" s="367"/>
      <c r="I6" s="367"/>
      <c r="J6" s="367"/>
      <c r="K6" s="367"/>
    </row>
    <row r="7" spans="1:11" ht="13.5" customHeight="1" x14ac:dyDescent="0.25">
      <c r="A7" s="365"/>
      <c r="B7" s="371">
        <v>3</v>
      </c>
      <c r="C7" s="782" t="s">
        <v>950</v>
      </c>
      <c r="D7" s="558"/>
      <c r="E7" s="372"/>
      <c r="F7" s="365"/>
      <c r="G7" s="367"/>
      <c r="H7" s="367"/>
      <c r="I7" s="367"/>
      <c r="J7" s="367"/>
      <c r="K7" s="367"/>
    </row>
    <row r="8" spans="1:11" ht="13.5" customHeight="1" x14ac:dyDescent="0.25">
      <c r="A8" s="365"/>
      <c r="B8" s="371">
        <v>4</v>
      </c>
      <c r="C8" s="784" t="s">
        <v>951</v>
      </c>
      <c r="D8" s="558"/>
      <c r="E8" s="373"/>
      <c r="F8" s="365"/>
      <c r="G8" s="367"/>
      <c r="H8" s="367"/>
      <c r="I8" s="367"/>
      <c r="J8" s="367"/>
      <c r="K8" s="367"/>
    </row>
    <row r="9" spans="1:11" ht="45" customHeight="1" x14ac:dyDescent="0.25">
      <c r="A9" s="365"/>
      <c r="B9" s="371">
        <v>5</v>
      </c>
      <c r="C9" s="782" t="s">
        <v>952</v>
      </c>
      <c r="D9" s="558"/>
      <c r="E9" s="372"/>
      <c r="F9" s="365"/>
      <c r="G9" s="367"/>
      <c r="H9" s="367"/>
      <c r="I9" s="367"/>
      <c r="J9" s="367"/>
      <c r="K9" s="367"/>
    </row>
    <row r="10" spans="1:11" ht="12.75" customHeight="1" x14ac:dyDescent="0.25">
      <c r="A10" s="365"/>
      <c r="B10" s="371">
        <v>6</v>
      </c>
      <c r="C10" s="782" t="s">
        <v>953</v>
      </c>
      <c r="D10" s="558"/>
      <c r="E10" s="372"/>
      <c r="F10" s="365"/>
      <c r="G10" s="367"/>
      <c r="H10" s="367"/>
      <c r="I10" s="367"/>
      <c r="J10" s="367"/>
      <c r="K10" s="367"/>
    </row>
    <row r="11" spans="1:11" ht="31.5" customHeight="1" x14ac:dyDescent="0.25">
      <c r="A11" s="365"/>
      <c r="B11" s="371">
        <v>7</v>
      </c>
      <c r="C11" s="782" t="s">
        <v>954</v>
      </c>
      <c r="D11" s="558"/>
      <c r="E11" s="372"/>
      <c r="F11" s="365"/>
      <c r="G11" s="367"/>
      <c r="H11" s="367"/>
      <c r="I11" s="367"/>
      <c r="J11" s="367"/>
      <c r="K11" s="367"/>
    </row>
    <row r="12" spans="1:11" ht="9.75" customHeight="1" x14ac:dyDescent="0.3">
      <c r="A12" s="365"/>
      <c r="B12" s="371">
        <v>8</v>
      </c>
      <c r="C12" s="374" t="s">
        <v>955</v>
      </c>
      <c r="D12" s="374"/>
      <c r="E12" s="365"/>
      <c r="F12" s="365"/>
      <c r="G12" s="367"/>
      <c r="H12" s="367"/>
      <c r="I12" s="367"/>
      <c r="J12" s="367"/>
      <c r="K12" s="367"/>
    </row>
    <row r="13" spans="1:11" ht="15.75" customHeight="1" x14ac:dyDescent="0.3">
      <c r="A13" s="365"/>
      <c r="B13" s="371">
        <v>9</v>
      </c>
      <c r="C13" s="374" t="s">
        <v>956</v>
      </c>
      <c r="D13" s="374"/>
      <c r="E13" s="365"/>
      <c r="F13" s="365"/>
      <c r="G13" s="367"/>
      <c r="H13" s="367"/>
      <c r="I13" s="367"/>
      <c r="J13" s="367"/>
      <c r="K13" s="367"/>
    </row>
    <row r="14" spans="1:11" ht="15.75" customHeight="1" x14ac:dyDescent="0.25">
      <c r="A14" s="365"/>
      <c r="B14" s="371">
        <v>10</v>
      </c>
      <c r="C14" s="781" t="s">
        <v>957</v>
      </c>
      <c r="D14" s="558"/>
      <c r="E14" s="375"/>
      <c r="F14" s="365"/>
      <c r="G14" s="367"/>
      <c r="H14" s="367"/>
      <c r="I14" s="367"/>
      <c r="J14" s="367"/>
      <c r="K14" s="367"/>
    </row>
    <row r="15" spans="1:11" ht="13.5" customHeight="1" x14ac:dyDescent="0.25">
      <c r="A15" s="376"/>
      <c r="B15" s="371">
        <v>11</v>
      </c>
      <c r="C15" s="781" t="s">
        <v>958</v>
      </c>
      <c r="D15" s="558"/>
      <c r="E15" s="376"/>
      <c r="F15" s="365"/>
      <c r="G15" s="367"/>
      <c r="H15" s="367"/>
      <c r="I15" s="367"/>
      <c r="J15" s="367"/>
      <c r="K15" s="367"/>
    </row>
    <row r="16" spans="1:11" ht="15.75" customHeight="1" x14ac:dyDescent="0.25">
      <c r="A16" s="377"/>
      <c r="B16" s="371">
        <v>12</v>
      </c>
      <c r="C16" s="781" t="s">
        <v>959</v>
      </c>
      <c r="D16" s="558"/>
      <c r="E16" s="376"/>
      <c r="F16" s="377"/>
      <c r="G16" s="367"/>
      <c r="H16" s="367"/>
      <c r="I16" s="367"/>
      <c r="J16" s="367"/>
      <c r="K16" s="367"/>
    </row>
    <row r="17" spans="1:11" ht="15.75" customHeight="1" x14ac:dyDescent="0.25">
      <c r="A17" s="377"/>
      <c r="B17" s="377"/>
      <c r="C17" s="377"/>
      <c r="D17" s="377"/>
      <c r="E17" s="378"/>
      <c r="F17" s="377"/>
      <c r="G17" s="367"/>
      <c r="H17" s="367"/>
      <c r="I17" s="367"/>
      <c r="J17" s="367"/>
      <c r="K17" s="367"/>
    </row>
    <row r="18" spans="1:11" ht="13.5" customHeight="1" x14ac:dyDescent="0.25">
      <c r="A18" s="365"/>
      <c r="B18" s="365"/>
      <c r="C18" s="365"/>
      <c r="D18" s="365"/>
      <c r="E18" s="365"/>
      <c r="F18" s="365"/>
      <c r="G18" s="367"/>
      <c r="H18" s="367"/>
      <c r="I18" s="367"/>
      <c r="J18" s="367"/>
      <c r="K18" s="367"/>
    </row>
    <row r="19" spans="1:11" ht="15" customHeight="1" x14ac:dyDescent="0.25">
      <c r="A19" s="379"/>
      <c r="B19" s="379"/>
      <c r="C19" s="380" t="s">
        <v>960</v>
      </c>
      <c r="D19" s="380" t="s">
        <v>961</v>
      </c>
      <c r="E19" s="381"/>
      <c r="F19" s="379"/>
      <c r="G19" s="367"/>
      <c r="H19" s="367"/>
      <c r="I19" s="367"/>
      <c r="J19" s="367"/>
      <c r="K19" s="367"/>
    </row>
    <row r="20" spans="1:11" ht="147.75" customHeight="1" x14ac:dyDescent="0.25">
      <c r="A20" s="365"/>
      <c r="B20" s="365"/>
      <c r="C20" s="382" t="s">
        <v>962</v>
      </c>
      <c r="D20" s="383" t="s">
        <v>963</v>
      </c>
      <c r="E20" s="375"/>
      <c r="F20" s="365"/>
      <c r="G20" s="367"/>
      <c r="H20" s="367"/>
      <c r="I20" s="367"/>
      <c r="J20" s="367"/>
      <c r="K20" s="367"/>
    </row>
    <row r="21" spans="1:11" ht="195" customHeight="1" x14ac:dyDescent="0.25">
      <c r="A21" s="365"/>
      <c r="B21" s="365"/>
      <c r="C21" s="382" t="s">
        <v>964</v>
      </c>
      <c r="D21" s="383" t="s">
        <v>965</v>
      </c>
      <c r="E21" s="375"/>
      <c r="F21" s="365"/>
      <c r="G21" s="367"/>
      <c r="H21" s="367"/>
      <c r="I21" s="367"/>
      <c r="J21" s="367"/>
      <c r="K21" s="367"/>
    </row>
    <row r="22" spans="1:11" ht="245.25" customHeight="1" x14ac:dyDescent="0.25">
      <c r="A22" s="365"/>
      <c r="B22" s="365"/>
      <c r="C22" s="382" t="s">
        <v>966</v>
      </c>
      <c r="D22" s="383" t="s">
        <v>967</v>
      </c>
      <c r="E22" s="375"/>
      <c r="F22" s="365"/>
      <c r="G22" s="367"/>
      <c r="H22" s="367"/>
      <c r="I22" s="367"/>
      <c r="J22" s="367"/>
      <c r="K22" s="367"/>
    </row>
    <row r="23" spans="1:11" ht="324.75" customHeight="1" x14ac:dyDescent="0.25">
      <c r="A23" s="365"/>
      <c r="B23" s="365"/>
      <c r="C23" s="384" t="s">
        <v>968</v>
      </c>
      <c r="D23" s="383" t="s">
        <v>969</v>
      </c>
      <c r="E23" s="375"/>
      <c r="F23" s="365"/>
      <c r="G23" s="367"/>
      <c r="H23" s="367"/>
      <c r="I23" s="367"/>
      <c r="J23" s="367"/>
      <c r="K23" s="367"/>
    </row>
    <row r="24" spans="1:11" ht="202.5" customHeight="1" x14ac:dyDescent="0.25">
      <c r="A24" s="365"/>
      <c r="B24" s="365"/>
      <c r="C24" s="382" t="s">
        <v>970</v>
      </c>
      <c r="D24" s="383" t="s">
        <v>971</v>
      </c>
      <c r="E24" s="375"/>
      <c r="F24" s="365"/>
      <c r="G24" s="367"/>
      <c r="H24" s="367"/>
      <c r="I24" s="367"/>
      <c r="J24" s="367"/>
      <c r="K24" s="367"/>
    </row>
    <row r="25" spans="1:11" ht="386.25" customHeight="1" x14ac:dyDescent="0.25">
      <c r="A25" s="365"/>
      <c r="B25" s="365"/>
      <c r="C25" s="384" t="s">
        <v>972</v>
      </c>
      <c r="D25" s="383" t="s">
        <v>973</v>
      </c>
      <c r="E25" s="375"/>
      <c r="F25" s="365"/>
      <c r="G25" s="385"/>
      <c r="H25" s="385"/>
      <c r="I25" s="385"/>
      <c r="J25" s="385"/>
      <c r="K25" s="385"/>
    </row>
    <row r="26" spans="1:11" ht="13.5" customHeight="1" x14ac:dyDescent="0.25">
      <c r="A26" s="365"/>
      <c r="B26" s="365"/>
      <c r="C26" s="384" t="s">
        <v>974</v>
      </c>
      <c r="D26" s="386" t="s">
        <v>975</v>
      </c>
      <c r="E26" s="387"/>
      <c r="F26" s="365"/>
      <c r="G26" s="388"/>
      <c r="H26" s="388"/>
      <c r="I26" s="388"/>
      <c r="J26" s="388"/>
      <c r="K26" s="388"/>
    </row>
    <row r="27" spans="1:11" ht="187.5" customHeight="1" x14ac:dyDescent="0.25">
      <c r="A27" s="365"/>
      <c r="B27" s="365"/>
      <c r="C27" s="389" t="s">
        <v>976</v>
      </c>
      <c r="D27" s="387" t="s">
        <v>977</v>
      </c>
      <c r="E27" s="387"/>
      <c r="F27" s="365"/>
      <c r="G27" s="367"/>
      <c r="H27" s="367"/>
      <c r="I27" s="367"/>
      <c r="J27" s="367"/>
      <c r="K27" s="367"/>
    </row>
    <row r="28" spans="1:11" ht="231.75" customHeight="1" x14ac:dyDescent="0.25">
      <c r="A28" s="365"/>
      <c r="B28" s="365"/>
      <c r="C28" s="390"/>
      <c r="D28" s="365"/>
      <c r="E28" s="365"/>
      <c r="F28" s="365"/>
      <c r="G28" s="367"/>
      <c r="H28" s="367"/>
      <c r="I28" s="367"/>
      <c r="J28" s="367"/>
      <c r="K28" s="367"/>
    </row>
    <row r="29" spans="1:11" ht="369.75" customHeight="1" x14ac:dyDescent="0.25">
      <c r="A29" s="365"/>
      <c r="B29" s="365"/>
      <c r="C29" s="391"/>
      <c r="D29" s="367"/>
      <c r="E29" s="365"/>
      <c r="F29" s="365"/>
      <c r="G29" s="367"/>
      <c r="H29" s="367"/>
      <c r="I29" s="367"/>
      <c r="J29" s="367"/>
      <c r="K29" s="367"/>
    </row>
    <row r="30" spans="1:11" ht="100.5" customHeight="1" x14ac:dyDescent="0.25">
      <c r="A30" s="367"/>
      <c r="B30" s="367"/>
      <c r="C30" s="391"/>
      <c r="D30" s="367"/>
      <c r="E30" s="367"/>
      <c r="F30" s="367"/>
      <c r="G30" s="367"/>
      <c r="H30" s="367"/>
      <c r="I30" s="367"/>
      <c r="J30" s="367"/>
      <c r="K30" s="367"/>
    </row>
    <row r="31" spans="1:11" ht="409.5" customHeight="1" x14ac:dyDescent="0.25">
      <c r="A31" s="367"/>
      <c r="B31" s="367"/>
      <c r="C31" s="391"/>
      <c r="D31" s="367"/>
      <c r="E31" s="367"/>
      <c r="F31" s="367"/>
      <c r="G31" s="367"/>
      <c r="H31" s="367"/>
      <c r="I31" s="367"/>
      <c r="J31" s="367"/>
      <c r="K31" s="367"/>
    </row>
    <row r="32" spans="1:11" ht="182.25" customHeight="1" x14ac:dyDescent="0.25">
      <c r="A32" s="367"/>
      <c r="B32" s="367"/>
      <c r="C32" s="391"/>
      <c r="D32" s="367"/>
      <c r="E32" s="367"/>
      <c r="F32" s="367"/>
      <c r="G32" s="367"/>
      <c r="H32" s="367"/>
      <c r="I32" s="367"/>
      <c r="J32" s="367"/>
      <c r="K32" s="367"/>
    </row>
    <row r="33" spans="1:11" ht="409.5" customHeight="1" x14ac:dyDescent="0.25">
      <c r="A33" s="367"/>
      <c r="B33" s="367"/>
      <c r="C33" s="391"/>
      <c r="D33" s="367"/>
      <c r="E33" s="367"/>
      <c r="F33" s="367"/>
      <c r="G33" s="367"/>
      <c r="H33" s="367"/>
      <c r="I33" s="367"/>
      <c r="J33" s="367"/>
      <c r="K33" s="367"/>
    </row>
    <row r="34" spans="1:11" ht="127.5" customHeight="1" x14ac:dyDescent="0.25">
      <c r="A34" s="367"/>
      <c r="B34" s="367"/>
      <c r="C34" s="391"/>
      <c r="D34" s="367"/>
      <c r="E34" s="367"/>
      <c r="F34" s="367"/>
      <c r="G34" s="367"/>
      <c r="H34" s="367"/>
      <c r="I34" s="367"/>
      <c r="J34" s="367"/>
      <c r="K34" s="367"/>
    </row>
    <row r="35" spans="1:11" ht="311.25" customHeight="1" x14ac:dyDescent="0.25">
      <c r="A35" s="367"/>
      <c r="B35" s="367"/>
      <c r="C35" s="391"/>
      <c r="D35" s="367"/>
      <c r="E35" s="367"/>
      <c r="F35" s="367"/>
      <c r="G35" s="367"/>
      <c r="H35" s="367"/>
      <c r="I35" s="367"/>
      <c r="J35" s="367"/>
      <c r="K35" s="367"/>
    </row>
    <row r="36" spans="1:11" ht="13.5" customHeight="1" x14ac:dyDescent="0.25">
      <c r="A36" s="367"/>
      <c r="B36" s="367"/>
      <c r="C36" s="391"/>
      <c r="D36" s="367"/>
      <c r="E36" s="367"/>
      <c r="F36" s="367"/>
      <c r="G36" s="367"/>
      <c r="H36" s="367"/>
      <c r="I36" s="367"/>
      <c r="J36" s="367"/>
      <c r="K36" s="367"/>
    </row>
    <row r="37" spans="1:11" ht="13.5" customHeight="1" x14ac:dyDescent="0.25">
      <c r="A37" s="367"/>
      <c r="B37" s="367"/>
      <c r="C37" s="391"/>
      <c r="D37" s="367"/>
      <c r="E37" s="367"/>
      <c r="F37" s="367"/>
      <c r="G37" s="367"/>
      <c r="H37" s="367"/>
      <c r="I37" s="367"/>
      <c r="J37" s="367"/>
      <c r="K37" s="367"/>
    </row>
    <row r="38" spans="1:11" ht="13.5" customHeight="1" x14ac:dyDescent="0.25">
      <c r="A38" s="367"/>
      <c r="B38" s="367"/>
      <c r="C38" s="391"/>
      <c r="D38" s="367"/>
      <c r="E38" s="367"/>
      <c r="F38" s="367"/>
      <c r="G38" s="367"/>
      <c r="H38" s="367"/>
      <c r="I38" s="367"/>
      <c r="J38" s="367"/>
      <c r="K38" s="367"/>
    </row>
    <row r="39" spans="1:11" ht="13.5" customHeight="1" x14ac:dyDescent="0.25">
      <c r="A39" s="367"/>
      <c r="B39" s="367"/>
      <c r="C39" s="391"/>
      <c r="D39" s="367"/>
      <c r="E39" s="367"/>
      <c r="F39" s="367"/>
      <c r="G39" s="367"/>
      <c r="H39" s="367"/>
      <c r="I39" s="367"/>
      <c r="J39" s="367"/>
      <c r="K39" s="367"/>
    </row>
    <row r="40" spans="1:11" ht="13.5" customHeight="1" x14ac:dyDescent="0.25">
      <c r="A40" s="367"/>
      <c r="B40" s="367"/>
      <c r="C40" s="391"/>
      <c r="D40" s="367"/>
      <c r="E40" s="367"/>
      <c r="F40" s="367"/>
      <c r="G40" s="367"/>
      <c r="H40" s="367"/>
      <c r="I40" s="367"/>
      <c r="J40" s="367"/>
      <c r="K40" s="367"/>
    </row>
    <row r="41" spans="1:11" ht="13.5" customHeight="1" x14ac:dyDescent="0.25">
      <c r="A41" s="367"/>
      <c r="B41" s="367"/>
      <c r="C41" s="391"/>
      <c r="D41" s="367"/>
      <c r="E41" s="367"/>
      <c r="F41" s="367"/>
      <c r="G41" s="367"/>
      <c r="H41" s="367"/>
      <c r="I41" s="367"/>
      <c r="J41" s="367"/>
      <c r="K41" s="367"/>
    </row>
    <row r="42" spans="1:11" ht="13.5" customHeight="1" x14ac:dyDescent="0.25">
      <c r="A42" s="367"/>
      <c r="B42" s="367"/>
      <c r="C42" s="391"/>
      <c r="D42" s="367"/>
      <c r="E42" s="367"/>
      <c r="F42" s="367"/>
      <c r="G42" s="367"/>
      <c r="H42" s="367"/>
      <c r="I42" s="367"/>
      <c r="J42" s="367"/>
      <c r="K42" s="367"/>
    </row>
    <row r="43" spans="1:11" ht="13.5" customHeight="1" x14ac:dyDescent="0.25">
      <c r="A43" s="367"/>
      <c r="B43" s="367"/>
      <c r="C43" s="391"/>
      <c r="D43" s="367"/>
      <c r="E43" s="367"/>
      <c r="F43" s="367"/>
      <c r="G43" s="367"/>
      <c r="H43" s="367"/>
      <c r="I43" s="367"/>
      <c r="J43" s="367"/>
      <c r="K43" s="367"/>
    </row>
    <row r="44" spans="1:11" ht="13.5" customHeight="1" x14ac:dyDescent="0.25">
      <c r="A44" s="367"/>
      <c r="B44" s="367"/>
      <c r="C44" s="391"/>
      <c r="D44" s="367"/>
      <c r="E44" s="367"/>
      <c r="F44" s="367"/>
      <c r="G44" s="367"/>
      <c r="H44" s="367"/>
      <c r="I44" s="367"/>
      <c r="J44" s="367"/>
      <c r="K44" s="367"/>
    </row>
    <row r="45" spans="1:11" ht="13.5" customHeight="1" x14ac:dyDescent="0.25">
      <c r="A45" s="367"/>
      <c r="B45" s="367"/>
      <c r="C45" s="391"/>
      <c r="D45" s="367"/>
      <c r="E45" s="367"/>
      <c r="F45" s="367"/>
      <c r="G45" s="367"/>
      <c r="H45" s="367"/>
      <c r="I45" s="367"/>
      <c r="J45" s="367"/>
      <c r="K45" s="367"/>
    </row>
    <row r="46" spans="1:11" ht="13.5" customHeight="1" x14ac:dyDescent="0.25">
      <c r="A46" s="367"/>
      <c r="B46" s="367"/>
      <c r="C46" s="391"/>
      <c r="D46" s="367"/>
      <c r="E46" s="367"/>
      <c r="F46" s="367"/>
      <c r="G46" s="367"/>
      <c r="H46" s="367"/>
      <c r="I46" s="367"/>
      <c r="J46" s="367"/>
      <c r="K46" s="367"/>
    </row>
    <row r="47" spans="1:11" ht="13.5" customHeight="1" x14ac:dyDescent="0.25">
      <c r="A47" s="367"/>
      <c r="B47" s="367"/>
      <c r="C47" s="391"/>
      <c r="D47" s="367"/>
      <c r="E47" s="367"/>
      <c r="F47" s="367"/>
      <c r="G47" s="367"/>
      <c r="H47" s="367"/>
      <c r="I47" s="367"/>
      <c r="J47" s="367"/>
      <c r="K47" s="367"/>
    </row>
    <row r="48" spans="1:11" ht="13.5" customHeight="1" x14ac:dyDescent="0.25">
      <c r="A48" s="367"/>
      <c r="B48" s="367"/>
      <c r="C48" s="391"/>
      <c r="D48" s="367"/>
      <c r="E48" s="367"/>
      <c r="F48" s="367"/>
      <c r="G48" s="367"/>
      <c r="H48" s="367"/>
      <c r="I48" s="367"/>
      <c r="J48" s="367"/>
      <c r="K48" s="367"/>
    </row>
    <row r="49" spans="1:11" ht="13.5" customHeight="1" x14ac:dyDescent="0.25">
      <c r="A49" s="367"/>
      <c r="B49" s="367"/>
      <c r="C49" s="391"/>
      <c r="D49" s="367"/>
      <c r="E49" s="367"/>
      <c r="F49" s="367"/>
      <c r="G49" s="367"/>
      <c r="H49" s="367"/>
      <c r="I49" s="367"/>
      <c r="J49" s="367"/>
      <c r="K49" s="367"/>
    </row>
    <row r="50" spans="1:11" ht="13.5" customHeight="1" x14ac:dyDescent="0.25">
      <c r="A50" s="367"/>
      <c r="B50" s="367"/>
      <c r="C50" s="391"/>
      <c r="D50" s="367"/>
      <c r="E50" s="367"/>
      <c r="F50" s="367"/>
      <c r="G50" s="367"/>
      <c r="H50" s="367"/>
      <c r="I50" s="367"/>
      <c r="J50" s="367"/>
      <c r="K50" s="367"/>
    </row>
    <row r="51" spans="1:11" ht="13.5" customHeight="1" x14ac:dyDescent="0.25">
      <c r="A51" s="367"/>
      <c r="B51" s="367"/>
      <c r="C51" s="391"/>
      <c r="D51" s="367"/>
      <c r="E51" s="367"/>
      <c r="F51" s="367"/>
      <c r="G51" s="367"/>
      <c r="H51" s="367"/>
      <c r="I51" s="367"/>
      <c r="J51" s="367"/>
      <c r="K51" s="367"/>
    </row>
    <row r="52" spans="1:11" ht="13.5" customHeight="1" x14ac:dyDescent="0.25">
      <c r="A52" s="367"/>
      <c r="B52" s="367"/>
      <c r="C52" s="391"/>
      <c r="D52" s="367"/>
      <c r="E52" s="367"/>
      <c r="F52" s="367"/>
      <c r="G52" s="367"/>
      <c r="H52" s="367"/>
      <c r="I52" s="367"/>
      <c r="J52" s="367"/>
      <c r="K52" s="367"/>
    </row>
    <row r="53" spans="1:11" ht="13.5" customHeight="1" x14ac:dyDescent="0.25">
      <c r="A53" s="367"/>
      <c r="B53" s="367"/>
      <c r="C53" s="391"/>
      <c r="D53" s="367"/>
      <c r="E53" s="367"/>
      <c r="F53" s="367"/>
      <c r="G53" s="367"/>
      <c r="H53" s="367"/>
      <c r="I53" s="367"/>
      <c r="J53" s="367"/>
      <c r="K53" s="367"/>
    </row>
    <row r="54" spans="1:11" ht="13.5" customHeight="1" x14ac:dyDescent="0.25">
      <c r="A54" s="367"/>
      <c r="B54" s="367"/>
      <c r="C54" s="391"/>
      <c r="D54" s="367"/>
      <c r="E54" s="367"/>
      <c r="F54" s="367"/>
      <c r="G54" s="367"/>
      <c r="H54" s="367"/>
      <c r="I54" s="367"/>
      <c r="J54" s="367"/>
      <c r="K54" s="367"/>
    </row>
    <row r="55" spans="1:11" ht="13.5" customHeight="1" x14ac:dyDescent="0.25">
      <c r="A55" s="367"/>
      <c r="B55" s="367"/>
      <c r="C55" s="391"/>
      <c r="D55" s="367"/>
      <c r="E55" s="367"/>
      <c r="F55" s="367"/>
      <c r="G55" s="367"/>
      <c r="H55" s="367"/>
      <c r="I55" s="367"/>
      <c r="J55" s="367"/>
      <c r="K55" s="367"/>
    </row>
    <row r="56" spans="1:11" ht="13.5" customHeight="1" x14ac:dyDescent="0.25">
      <c r="A56" s="367"/>
      <c r="B56" s="367"/>
      <c r="C56" s="391"/>
      <c r="D56" s="367"/>
      <c r="E56" s="367"/>
      <c r="F56" s="367"/>
      <c r="G56" s="367"/>
      <c r="H56" s="367"/>
      <c r="I56" s="367"/>
      <c r="J56" s="367"/>
      <c r="K56" s="367"/>
    </row>
    <row r="57" spans="1:11" ht="13.5" customHeight="1" x14ac:dyDescent="0.25">
      <c r="A57" s="367"/>
      <c r="B57" s="367"/>
      <c r="C57" s="391"/>
      <c r="D57" s="367"/>
      <c r="E57" s="367"/>
      <c r="F57" s="367"/>
      <c r="G57" s="367"/>
      <c r="H57" s="367"/>
      <c r="I57" s="367"/>
      <c r="J57" s="367"/>
      <c r="K57" s="367"/>
    </row>
    <row r="58" spans="1:11" ht="13.5" customHeight="1" x14ac:dyDescent="0.25">
      <c r="A58" s="367"/>
      <c r="B58" s="367"/>
      <c r="C58" s="391"/>
      <c r="D58" s="367"/>
      <c r="E58" s="367"/>
      <c r="F58" s="367"/>
      <c r="G58" s="367"/>
      <c r="H58" s="367"/>
      <c r="I58" s="367"/>
      <c r="J58" s="367"/>
      <c r="K58" s="367"/>
    </row>
    <row r="59" spans="1:11" ht="13.5" customHeight="1" x14ac:dyDescent="0.25">
      <c r="A59" s="367"/>
      <c r="B59" s="367"/>
      <c r="C59" s="391"/>
      <c r="D59" s="367"/>
      <c r="E59" s="367"/>
      <c r="F59" s="367"/>
      <c r="G59" s="367"/>
      <c r="H59" s="367"/>
      <c r="I59" s="367"/>
      <c r="J59" s="367"/>
      <c r="K59" s="367"/>
    </row>
    <row r="60" spans="1:11" ht="13.5" customHeight="1" x14ac:dyDescent="0.25">
      <c r="A60" s="367"/>
      <c r="B60" s="367"/>
      <c r="C60" s="391"/>
      <c r="D60" s="367"/>
      <c r="E60" s="367"/>
      <c r="F60" s="367"/>
      <c r="G60" s="367"/>
      <c r="H60" s="367"/>
      <c r="I60" s="367"/>
      <c r="J60" s="367"/>
      <c r="K60" s="367"/>
    </row>
    <row r="61" spans="1:11" ht="13.5" customHeight="1" x14ac:dyDescent="0.25">
      <c r="A61" s="367"/>
      <c r="B61" s="367"/>
      <c r="C61" s="391"/>
      <c r="D61" s="367"/>
      <c r="E61" s="367"/>
      <c r="F61" s="367"/>
      <c r="G61" s="367"/>
      <c r="H61" s="367"/>
      <c r="I61" s="367"/>
      <c r="J61" s="367"/>
      <c r="K61" s="367"/>
    </row>
    <row r="62" spans="1:11" ht="13.5" customHeight="1" x14ac:dyDescent="0.25">
      <c r="A62" s="367"/>
      <c r="B62" s="367"/>
      <c r="C62" s="391"/>
      <c r="D62" s="367"/>
      <c r="E62" s="367"/>
      <c r="F62" s="367"/>
      <c r="G62" s="367"/>
      <c r="H62" s="367"/>
      <c r="I62" s="367"/>
      <c r="J62" s="367"/>
      <c r="K62" s="367"/>
    </row>
    <row r="63" spans="1:11" ht="13.5" customHeight="1" x14ac:dyDescent="0.25">
      <c r="A63" s="367"/>
      <c r="B63" s="367"/>
      <c r="C63" s="391"/>
      <c r="D63" s="367"/>
      <c r="E63" s="367"/>
      <c r="F63" s="367"/>
      <c r="G63" s="367"/>
      <c r="H63" s="367"/>
      <c r="I63" s="367"/>
      <c r="J63" s="367"/>
      <c r="K63" s="367"/>
    </row>
    <row r="64" spans="1:11" ht="13.5" customHeight="1" x14ac:dyDescent="0.25">
      <c r="A64" s="367"/>
      <c r="B64" s="367"/>
      <c r="C64" s="391"/>
      <c r="D64" s="367"/>
      <c r="E64" s="367"/>
      <c r="F64" s="367"/>
      <c r="G64" s="367"/>
      <c r="H64" s="367"/>
      <c r="I64" s="367"/>
      <c r="J64" s="367"/>
      <c r="K64" s="367"/>
    </row>
    <row r="65" spans="1:11" ht="13.5" customHeight="1" x14ac:dyDescent="0.25">
      <c r="A65" s="367"/>
      <c r="B65" s="367"/>
      <c r="C65" s="391"/>
      <c r="D65" s="367"/>
      <c r="E65" s="367"/>
      <c r="F65" s="367"/>
      <c r="G65" s="367"/>
      <c r="H65" s="367"/>
      <c r="I65" s="367"/>
      <c r="J65" s="367"/>
      <c r="K65" s="367"/>
    </row>
    <row r="66" spans="1:11" ht="13.5" customHeight="1" x14ac:dyDescent="0.25">
      <c r="A66" s="367"/>
      <c r="B66" s="367"/>
      <c r="C66" s="391"/>
      <c r="D66" s="367"/>
      <c r="E66" s="367"/>
      <c r="F66" s="367"/>
      <c r="G66" s="367"/>
      <c r="H66" s="367"/>
      <c r="I66" s="367"/>
      <c r="J66" s="367"/>
      <c r="K66" s="367"/>
    </row>
    <row r="67" spans="1:11" ht="13.5" customHeight="1" x14ac:dyDescent="0.25">
      <c r="A67" s="367"/>
      <c r="B67" s="367"/>
      <c r="C67" s="391"/>
      <c r="D67" s="367"/>
      <c r="E67" s="367"/>
      <c r="F67" s="367"/>
      <c r="G67" s="367"/>
      <c r="H67" s="367"/>
      <c r="I67" s="367"/>
      <c r="J67" s="367"/>
      <c r="K67" s="367"/>
    </row>
    <row r="68" spans="1:11" ht="13.5" customHeight="1" x14ac:dyDescent="0.25">
      <c r="A68" s="367"/>
      <c r="B68" s="367"/>
      <c r="C68" s="391"/>
      <c r="D68" s="367"/>
      <c r="E68" s="367"/>
      <c r="F68" s="367"/>
      <c r="G68" s="367"/>
      <c r="H68" s="367"/>
      <c r="I68" s="367"/>
      <c r="J68" s="367"/>
      <c r="K68" s="367"/>
    </row>
    <row r="69" spans="1:11" ht="13.5" customHeight="1" x14ac:dyDescent="0.25">
      <c r="A69" s="367"/>
      <c r="B69" s="367"/>
      <c r="C69" s="391"/>
      <c r="D69" s="367"/>
      <c r="E69" s="367"/>
      <c r="F69" s="367"/>
      <c r="G69" s="367"/>
      <c r="H69" s="367"/>
      <c r="I69" s="367"/>
      <c r="J69" s="367"/>
      <c r="K69" s="367"/>
    </row>
    <row r="70" spans="1:11" ht="13.5" customHeight="1" x14ac:dyDescent="0.25">
      <c r="A70" s="367"/>
      <c r="B70" s="367"/>
      <c r="C70" s="391"/>
      <c r="D70" s="367"/>
      <c r="E70" s="367"/>
      <c r="F70" s="367"/>
      <c r="G70" s="367"/>
      <c r="H70" s="367"/>
      <c r="I70" s="367"/>
      <c r="J70" s="367"/>
      <c r="K70" s="367"/>
    </row>
    <row r="71" spans="1:11" ht="13.5" customHeight="1" x14ac:dyDescent="0.25">
      <c r="A71" s="367"/>
      <c r="B71" s="367"/>
      <c r="C71" s="391"/>
      <c r="D71" s="367"/>
      <c r="E71" s="367"/>
      <c r="F71" s="367"/>
      <c r="G71" s="367"/>
      <c r="H71" s="367"/>
      <c r="I71" s="367"/>
      <c r="J71" s="367"/>
      <c r="K71" s="367"/>
    </row>
    <row r="72" spans="1:11" ht="13.5" customHeight="1" x14ac:dyDescent="0.25">
      <c r="A72" s="367"/>
      <c r="B72" s="367"/>
      <c r="C72" s="391"/>
      <c r="D72" s="367"/>
      <c r="E72" s="367"/>
      <c r="F72" s="367"/>
      <c r="G72" s="367"/>
      <c r="H72" s="367"/>
      <c r="I72" s="367"/>
      <c r="J72" s="367"/>
      <c r="K72" s="367"/>
    </row>
    <row r="73" spans="1:11" ht="13.5" customHeight="1" x14ac:dyDescent="0.25">
      <c r="A73" s="367"/>
      <c r="B73" s="367"/>
      <c r="C73" s="391"/>
      <c r="D73" s="367"/>
      <c r="E73" s="367"/>
      <c r="F73" s="367"/>
      <c r="G73" s="367"/>
      <c r="H73" s="367"/>
      <c r="I73" s="367"/>
      <c r="J73" s="367"/>
      <c r="K73" s="367"/>
    </row>
    <row r="74" spans="1:11" ht="13.5" customHeight="1" x14ac:dyDescent="0.25">
      <c r="A74" s="367"/>
      <c r="B74" s="367"/>
      <c r="C74" s="391"/>
      <c r="D74" s="367"/>
      <c r="E74" s="367"/>
      <c r="F74" s="367"/>
      <c r="G74" s="367"/>
      <c r="H74" s="367"/>
      <c r="I74" s="367"/>
      <c r="J74" s="367"/>
      <c r="K74" s="367"/>
    </row>
    <row r="75" spans="1:11" ht="13.5" customHeight="1" x14ac:dyDescent="0.25">
      <c r="A75" s="367"/>
      <c r="B75" s="367"/>
      <c r="C75" s="391"/>
      <c r="D75" s="367"/>
      <c r="E75" s="367"/>
      <c r="F75" s="367"/>
      <c r="G75" s="367"/>
      <c r="H75" s="367"/>
      <c r="I75" s="367"/>
      <c r="J75" s="367"/>
      <c r="K75" s="367"/>
    </row>
    <row r="76" spans="1:11" ht="13.5" customHeight="1" x14ac:dyDescent="0.25">
      <c r="A76" s="367"/>
      <c r="B76" s="367"/>
      <c r="C76" s="391"/>
      <c r="D76" s="367"/>
      <c r="E76" s="367"/>
      <c r="F76" s="367"/>
      <c r="G76" s="367"/>
      <c r="H76" s="367"/>
      <c r="I76" s="367"/>
      <c r="J76" s="367"/>
      <c r="K76" s="367"/>
    </row>
    <row r="77" spans="1:11" ht="13.5" customHeight="1" x14ac:dyDescent="0.25">
      <c r="A77" s="367"/>
      <c r="B77" s="367"/>
      <c r="C77" s="391"/>
      <c r="D77" s="367"/>
      <c r="E77" s="367"/>
      <c r="F77" s="367"/>
      <c r="G77" s="367"/>
      <c r="H77" s="367"/>
      <c r="I77" s="367"/>
      <c r="J77" s="367"/>
      <c r="K77" s="367"/>
    </row>
    <row r="78" spans="1:11" ht="13.5" customHeight="1" x14ac:dyDescent="0.25">
      <c r="A78" s="367"/>
      <c r="B78" s="367"/>
      <c r="C78" s="391"/>
      <c r="D78" s="367"/>
      <c r="E78" s="367"/>
      <c r="F78" s="367"/>
      <c r="G78" s="367"/>
      <c r="H78" s="367"/>
      <c r="I78" s="367"/>
      <c r="J78" s="367"/>
      <c r="K78" s="367"/>
    </row>
    <row r="79" spans="1:11" ht="13.5" customHeight="1" x14ac:dyDescent="0.25">
      <c r="A79" s="367"/>
      <c r="B79" s="367"/>
      <c r="C79" s="391"/>
      <c r="D79" s="367"/>
      <c r="E79" s="367"/>
      <c r="F79" s="367"/>
      <c r="G79" s="367"/>
      <c r="H79" s="367"/>
      <c r="I79" s="367"/>
      <c r="J79" s="367"/>
      <c r="K79" s="367"/>
    </row>
    <row r="80" spans="1:11" ht="13.5" customHeight="1" x14ac:dyDescent="0.25">
      <c r="A80" s="367"/>
      <c r="B80" s="367"/>
      <c r="C80" s="391"/>
      <c r="D80" s="367"/>
      <c r="E80" s="367"/>
      <c r="F80" s="367"/>
      <c r="G80" s="367"/>
      <c r="H80" s="367"/>
      <c r="I80" s="367"/>
      <c r="J80" s="367"/>
      <c r="K80" s="367"/>
    </row>
    <row r="81" spans="1:11" ht="13.5" customHeight="1" x14ac:dyDescent="0.25">
      <c r="A81" s="367"/>
      <c r="B81" s="367"/>
      <c r="C81" s="391"/>
      <c r="D81" s="367"/>
      <c r="E81" s="367"/>
      <c r="F81" s="367"/>
      <c r="G81" s="367"/>
      <c r="H81" s="367"/>
      <c r="I81" s="367"/>
      <c r="J81" s="367"/>
      <c r="K81" s="367"/>
    </row>
    <row r="82" spans="1:11" ht="13.5" customHeight="1" x14ac:dyDescent="0.25">
      <c r="A82" s="367"/>
      <c r="B82" s="367"/>
      <c r="C82" s="391"/>
      <c r="D82" s="367"/>
      <c r="E82" s="367"/>
      <c r="F82" s="367"/>
      <c r="G82" s="367"/>
      <c r="H82" s="367"/>
      <c r="I82" s="367"/>
      <c r="J82" s="367"/>
      <c r="K82" s="367"/>
    </row>
    <row r="83" spans="1:11" ht="13.5" customHeight="1" x14ac:dyDescent="0.25">
      <c r="A83" s="367"/>
      <c r="B83" s="367"/>
      <c r="C83" s="391"/>
      <c r="D83" s="367"/>
      <c r="E83" s="367"/>
      <c r="F83" s="367"/>
      <c r="G83" s="367"/>
      <c r="H83" s="367"/>
      <c r="I83" s="367"/>
      <c r="J83" s="367"/>
      <c r="K83" s="367"/>
    </row>
    <row r="84" spans="1:11" ht="13.5" customHeight="1" x14ac:dyDescent="0.25">
      <c r="A84" s="367"/>
      <c r="B84" s="367"/>
      <c r="C84" s="391"/>
      <c r="D84" s="367"/>
      <c r="E84" s="367"/>
      <c r="F84" s="367"/>
      <c r="G84" s="367"/>
      <c r="H84" s="367"/>
      <c r="I84" s="367"/>
      <c r="J84" s="367"/>
      <c r="K84" s="367"/>
    </row>
    <row r="85" spans="1:11" ht="13.5" customHeight="1" x14ac:dyDescent="0.25">
      <c r="A85" s="367"/>
      <c r="B85" s="367"/>
      <c r="C85" s="391"/>
      <c r="D85" s="367"/>
      <c r="E85" s="367"/>
      <c r="F85" s="367"/>
      <c r="G85" s="367"/>
      <c r="H85" s="367"/>
      <c r="I85" s="367"/>
      <c r="J85" s="367"/>
      <c r="K85" s="367"/>
    </row>
    <row r="86" spans="1:11" ht="13.5" customHeight="1" x14ac:dyDescent="0.25">
      <c r="A86" s="367"/>
      <c r="B86" s="367"/>
      <c r="C86" s="391"/>
      <c r="D86" s="367"/>
      <c r="E86" s="367"/>
      <c r="F86" s="367"/>
      <c r="G86" s="367"/>
      <c r="H86" s="367"/>
      <c r="I86" s="367"/>
      <c r="J86" s="367"/>
      <c r="K86" s="367"/>
    </row>
    <row r="87" spans="1:11" ht="13.5" customHeight="1" x14ac:dyDescent="0.25">
      <c r="A87" s="367"/>
      <c r="B87" s="367"/>
      <c r="C87" s="391"/>
      <c r="D87" s="367"/>
      <c r="E87" s="367"/>
      <c r="F87" s="367"/>
      <c r="G87" s="367"/>
      <c r="H87" s="367"/>
      <c r="I87" s="367"/>
      <c r="J87" s="367"/>
      <c r="K87" s="367"/>
    </row>
    <row r="88" spans="1:11" ht="13.5" customHeight="1" x14ac:dyDescent="0.25">
      <c r="A88" s="367"/>
      <c r="B88" s="367"/>
      <c r="C88" s="391"/>
      <c r="D88" s="367"/>
      <c r="E88" s="367"/>
      <c r="F88" s="367"/>
      <c r="G88" s="367"/>
      <c r="H88" s="367"/>
      <c r="I88" s="367"/>
      <c r="J88" s="367"/>
      <c r="K88" s="367"/>
    </row>
    <row r="89" spans="1:11" ht="13.5" customHeight="1" x14ac:dyDescent="0.25">
      <c r="A89" s="367"/>
      <c r="B89" s="367"/>
      <c r="C89" s="391"/>
      <c r="D89" s="367"/>
      <c r="E89" s="367"/>
      <c r="F89" s="367"/>
      <c r="G89" s="367"/>
      <c r="H89" s="367"/>
      <c r="I89" s="367"/>
      <c r="J89" s="367"/>
      <c r="K89" s="367"/>
    </row>
    <row r="90" spans="1:11" ht="13.5" customHeight="1" x14ac:dyDescent="0.25">
      <c r="A90" s="367"/>
      <c r="B90" s="367"/>
      <c r="C90" s="391"/>
      <c r="D90" s="367"/>
      <c r="E90" s="367"/>
      <c r="F90" s="367"/>
      <c r="G90" s="367"/>
      <c r="H90" s="367"/>
      <c r="I90" s="367"/>
      <c r="J90" s="367"/>
      <c r="K90" s="367"/>
    </row>
    <row r="91" spans="1:11" ht="13.5" customHeight="1" x14ac:dyDescent="0.25">
      <c r="A91" s="367"/>
      <c r="B91" s="367"/>
      <c r="C91" s="391"/>
      <c r="D91" s="367"/>
      <c r="E91" s="367"/>
      <c r="F91" s="367"/>
      <c r="G91" s="367"/>
      <c r="H91" s="367"/>
      <c r="I91" s="367"/>
      <c r="J91" s="367"/>
      <c r="K91" s="367"/>
    </row>
    <row r="92" spans="1:11" ht="13.5" customHeight="1" x14ac:dyDescent="0.25">
      <c r="A92" s="367"/>
      <c r="B92" s="367"/>
      <c r="C92" s="391"/>
      <c r="D92" s="367"/>
      <c r="E92" s="367"/>
      <c r="F92" s="367"/>
      <c r="G92" s="367"/>
      <c r="H92" s="367"/>
      <c r="I92" s="367"/>
      <c r="J92" s="367"/>
      <c r="K92" s="367"/>
    </row>
    <row r="93" spans="1:11" ht="13.5" customHeight="1" x14ac:dyDescent="0.25">
      <c r="A93" s="367"/>
      <c r="B93" s="367"/>
      <c r="C93" s="391"/>
      <c r="D93" s="367"/>
      <c r="E93" s="367"/>
      <c r="F93" s="367"/>
      <c r="G93" s="367"/>
      <c r="H93" s="367"/>
      <c r="I93" s="367"/>
      <c r="J93" s="367"/>
      <c r="K93" s="367"/>
    </row>
    <row r="94" spans="1:11" ht="13.5" customHeight="1" x14ac:dyDescent="0.25">
      <c r="A94" s="367"/>
      <c r="B94" s="367"/>
      <c r="C94" s="391"/>
      <c r="D94" s="367"/>
      <c r="E94" s="367"/>
      <c r="F94" s="367"/>
      <c r="G94" s="367"/>
      <c r="H94" s="367"/>
      <c r="I94" s="367"/>
      <c r="J94" s="367"/>
      <c r="K94" s="367"/>
    </row>
    <row r="95" spans="1:11" ht="13.5" customHeight="1" x14ac:dyDescent="0.25">
      <c r="A95" s="367"/>
      <c r="B95" s="367"/>
      <c r="C95" s="391"/>
      <c r="D95" s="367"/>
      <c r="E95" s="367"/>
      <c r="F95" s="367"/>
      <c r="G95" s="367"/>
      <c r="H95" s="367"/>
      <c r="I95" s="367"/>
      <c r="J95" s="367"/>
      <c r="K95" s="367"/>
    </row>
    <row r="96" spans="1:11" ht="13.5" customHeight="1" x14ac:dyDescent="0.25">
      <c r="A96" s="367"/>
      <c r="B96" s="367"/>
      <c r="C96" s="391"/>
      <c r="D96" s="367"/>
      <c r="E96" s="367"/>
      <c r="F96" s="367"/>
      <c r="G96" s="367"/>
      <c r="H96" s="367"/>
      <c r="I96" s="367"/>
      <c r="J96" s="367"/>
      <c r="K96" s="367"/>
    </row>
    <row r="97" spans="1:11" ht="13.5" customHeight="1" x14ac:dyDescent="0.25">
      <c r="A97" s="367"/>
      <c r="B97" s="367"/>
      <c r="C97" s="391"/>
      <c r="D97" s="367"/>
      <c r="E97" s="367"/>
      <c r="F97" s="367"/>
      <c r="G97" s="367"/>
      <c r="H97" s="367"/>
      <c r="I97" s="367"/>
      <c r="J97" s="367"/>
      <c r="K97" s="367"/>
    </row>
    <row r="98" spans="1:11" ht="13.5" customHeight="1" x14ac:dyDescent="0.25">
      <c r="A98" s="367"/>
      <c r="B98" s="367"/>
      <c r="C98" s="391"/>
      <c r="D98" s="367"/>
      <c r="E98" s="367"/>
      <c r="F98" s="367"/>
      <c r="G98" s="367"/>
      <c r="H98" s="367"/>
      <c r="I98" s="367"/>
      <c r="J98" s="367"/>
      <c r="K98" s="367"/>
    </row>
    <row r="99" spans="1:11" ht="13.5" customHeight="1" x14ac:dyDescent="0.25">
      <c r="A99" s="367"/>
      <c r="B99" s="367"/>
      <c r="C99" s="391"/>
      <c r="D99" s="367"/>
      <c r="E99" s="367"/>
      <c r="F99" s="367"/>
      <c r="G99" s="367"/>
      <c r="H99" s="367"/>
      <c r="I99" s="367"/>
      <c r="J99" s="367"/>
      <c r="K99" s="367"/>
    </row>
    <row r="100" spans="1:11" ht="13.5" customHeight="1" x14ac:dyDescent="0.25">
      <c r="A100" s="367"/>
      <c r="B100" s="367"/>
      <c r="C100" s="391"/>
      <c r="D100" s="367"/>
      <c r="E100" s="367"/>
      <c r="F100" s="367"/>
      <c r="G100" s="367"/>
      <c r="H100" s="367"/>
      <c r="I100" s="367"/>
      <c r="J100" s="367"/>
      <c r="K100" s="367"/>
    </row>
  </sheetData>
  <mergeCells count="11">
    <mergeCell ref="C16:D16"/>
    <mergeCell ref="C10:D10"/>
    <mergeCell ref="C11:D11"/>
    <mergeCell ref="C9:D9"/>
    <mergeCell ref="C1:D1"/>
    <mergeCell ref="C5:D5"/>
    <mergeCell ref="C6:D6"/>
    <mergeCell ref="C7:D7"/>
    <mergeCell ref="C8:D8"/>
    <mergeCell ref="C15:D15"/>
    <mergeCell ref="C14:D14"/>
  </mergeCells>
  <hyperlinks>
    <hyperlink ref="C23" location="null!Área_de_impresión" display="'1. SEGUIMIENTO EJECUCIÓN PRESU'!Área_de_impresión" xr:uid="{00000000-0004-0000-0A00-000000000000}"/>
    <hyperlink ref="C25" location="null!_Toc461442754" display="'2. SEGUIMIENTO METAS PRODUCTO'!_Toc461442754" xr:uid="{00000000-0004-0000-0A00-000001000000}"/>
    <hyperlink ref="C26" location="null!Área_de_impresión" display="'4. METAS RESULTADO PDD'!Área_de_impresión" xr:uid="{00000000-0004-0000-0A00-000002000000}"/>
  </hyperlinks>
  <pageMargins left="0.25" right="0.25" top="0.75" bottom="0.75" header="0" footer="0"/>
  <pageSetup orientation="portrait"/>
  <colBreaks count="1" manualBreakCount="1">
    <brk id="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38030"/>
  </sheetPr>
  <dimension ref="A1:AR100"/>
  <sheetViews>
    <sheetView workbookViewId="0"/>
  </sheetViews>
  <sheetFormatPr baseColWidth="10" defaultColWidth="12.7109375" defaultRowHeight="15" customHeight="1" x14ac:dyDescent="0.25"/>
  <cols>
    <col min="1" max="2" width="10" customWidth="1"/>
    <col min="3" max="3" width="9.140625" customWidth="1"/>
    <col min="4" max="4" width="33.7109375" customWidth="1"/>
    <col min="5" max="7" width="30.140625" customWidth="1"/>
    <col min="8" max="8" width="14.28515625" customWidth="1"/>
    <col min="9" max="9" width="15.28515625" customWidth="1"/>
    <col min="10" max="11" width="14.28515625" customWidth="1"/>
    <col min="12" max="12" width="33.7109375" customWidth="1"/>
    <col min="13" max="13" width="32.85546875" customWidth="1"/>
    <col min="14" max="14" width="16.140625" customWidth="1"/>
    <col min="15" max="18" width="10" customWidth="1"/>
    <col min="19" max="19" width="11.7109375" customWidth="1"/>
    <col min="20" max="23" width="10" customWidth="1"/>
    <col min="24" max="24" width="19.28515625" customWidth="1"/>
    <col min="25" max="25" width="21.42578125" customWidth="1"/>
    <col min="26" max="26" width="20.7109375" customWidth="1"/>
    <col min="27" max="27" width="15.28515625" customWidth="1"/>
    <col min="28" max="28" width="31" customWidth="1"/>
    <col min="29" max="29" width="10" customWidth="1"/>
    <col min="30" max="30" width="40.7109375" customWidth="1"/>
    <col min="31" max="31" width="14.28515625" customWidth="1"/>
    <col min="32" max="32" width="15.28515625" customWidth="1"/>
    <col min="33" max="33" width="24.42578125" customWidth="1"/>
    <col min="34" max="36" width="23.140625" customWidth="1"/>
    <col min="37" max="37" width="34.42578125" customWidth="1"/>
    <col min="38" max="38" width="20.140625" customWidth="1"/>
    <col min="39" max="40" width="18" customWidth="1"/>
    <col min="41" max="42" width="10" customWidth="1"/>
    <col min="43" max="43" width="20.7109375" customWidth="1"/>
    <col min="44" max="44" width="10" customWidth="1"/>
  </cols>
  <sheetData>
    <row r="1" spans="1:44" ht="33" customHeight="1" x14ac:dyDescent="0.25">
      <c r="A1" s="392" t="s">
        <v>978</v>
      </c>
      <c r="B1" s="392" t="s">
        <v>979</v>
      </c>
      <c r="C1" s="392" t="s">
        <v>980</v>
      </c>
      <c r="D1" s="392" t="s">
        <v>28</v>
      </c>
      <c r="E1" s="392" t="s">
        <v>981</v>
      </c>
      <c r="F1" s="392" t="s">
        <v>982</v>
      </c>
      <c r="G1" s="392" t="s">
        <v>13</v>
      </c>
      <c r="H1" s="393" t="s">
        <v>983</v>
      </c>
      <c r="I1" s="394" t="s">
        <v>21</v>
      </c>
      <c r="J1" s="393" t="s">
        <v>984</v>
      </c>
      <c r="K1" s="393" t="s">
        <v>985</v>
      </c>
      <c r="L1" s="393" t="s">
        <v>986</v>
      </c>
      <c r="M1" s="393" t="s">
        <v>987</v>
      </c>
      <c r="N1" s="393" t="s">
        <v>988</v>
      </c>
      <c r="O1" s="393" t="s">
        <v>989</v>
      </c>
      <c r="P1" s="393" t="s">
        <v>990</v>
      </c>
      <c r="Q1" s="393" t="s">
        <v>991</v>
      </c>
      <c r="R1" s="393" t="s">
        <v>992</v>
      </c>
      <c r="S1" s="393" t="s">
        <v>993</v>
      </c>
      <c r="T1" s="393" t="s">
        <v>994</v>
      </c>
      <c r="U1" s="393" t="s">
        <v>995</v>
      </c>
      <c r="V1" s="393" t="s">
        <v>996</v>
      </c>
      <c r="W1" s="393" t="s">
        <v>997</v>
      </c>
      <c r="X1" s="393" t="s">
        <v>998</v>
      </c>
      <c r="Y1" s="392" t="s">
        <v>999</v>
      </c>
      <c r="Z1" s="392" t="s">
        <v>1000</v>
      </c>
      <c r="AA1" s="392" t="s">
        <v>1001</v>
      </c>
      <c r="AB1" s="392" t="s">
        <v>1002</v>
      </c>
      <c r="AC1" s="392" t="s">
        <v>1003</v>
      </c>
      <c r="AD1" s="392" t="s">
        <v>1004</v>
      </c>
      <c r="AE1" s="392" t="s">
        <v>1005</v>
      </c>
      <c r="AF1" s="393" t="s">
        <v>1006</v>
      </c>
      <c r="AG1" s="393" t="s">
        <v>336</v>
      </c>
      <c r="AH1" s="393" t="s">
        <v>1007</v>
      </c>
      <c r="AI1" s="393" t="s">
        <v>1008</v>
      </c>
      <c r="AJ1" s="393" t="s">
        <v>1009</v>
      </c>
      <c r="AK1" s="393" t="s">
        <v>1010</v>
      </c>
      <c r="AL1" s="395" t="s">
        <v>1011</v>
      </c>
      <c r="AM1" s="395" t="s">
        <v>345</v>
      </c>
      <c r="AN1" s="395" t="s">
        <v>344</v>
      </c>
      <c r="AO1" s="395" t="s">
        <v>1012</v>
      </c>
      <c r="AP1" s="395" t="s">
        <v>1013</v>
      </c>
      <c r="AQ1" s="395" t="s">
        <v>348</v>
      </c>
      <c r="AR1" s="395"/>
    </row>
    <row r="2" spans="1:44" ht="11.25" customHeight="1" x14ac:dyDescent="0.25">
      <c r="A2" s="395" t="s">
        <v>7</v>
      </c>
      <c r="B2" s="395" t="s">
        <v>34</v>
      </c>
      <c r="C2" s="395">
        <v>2020</v>
      </c>
      <c r="D2" s="395" t="s">
        <v>27</v>
      </c>
      <c r="E2" s="395" t="s">
        <v>1014</v>
      </c>
      <c r="F2" s="395" t="s">
        <v>1015</v>
      </c>
      <c r="G2" s="395" t="s">
        <v>1016</v>
      </c>
      <c r="H2" s="396" t="s">
        <v>1015</v>
      </c>
      <c r="I2" s="397">
        <v>202010010094</v>
      </c>
      <c r="J2" s="396">
        <v>7563</v>
      </c>
      <c r="K2" s="396" t="s">
        <v>1017</v>
      </c>
      <c r="L2" s="396" t="s">
        <v>1018</v>
      </c>
      <c r="M2" s="396" t="s">
        <v>1019</v>
      </c>
      <c r="N2" s="396" t="s">
        <v>1020</v>
      </c>
      <c r="O2" s="396" t="s">
        <v>462</v>
      </c>
      <c r="P2" s="398" t="s">
        <v>1021</v>
      </c>
      <c r="Q2" s="398" t="s">
        <v>1022</v>
      </c>
      <c r="R2" s="398" t="s">
        <v>1023</v>
      </c>
      <c r="S2" s="398" t="s">
        <v>1024</v>
      </c>
      <c r="T2" s="396" t="s">
        <v>375</v>
      </c>
      <c r="U2" s="396" t="s">
        <v>1025</v>
      </c>
      <c r="V2" s="396" t="s">
        <v>1026</v>
      </c>
      <c r="W2" s="396" t="s">
        <v>538</v>
      </c>
      <c r="X2" s="396" t="s">
        <v>777</v>
      </c>
      <c r="Y2" s="395" t="s">
        <v>363</v>
      </c>
      <c r="Z2" s="395" t="s">
        <v>364</v>
      </c>
      <c r="AA2" s="395" t="s">
        <v>1027</v>
      </c>
      <c r="AB2" s="399" t="s">
        <v>366</v>
      </c>
      <c r="AC2" s="396" t="s">
        <v>1028</v>
      </c>
      <c r="AD2" s="400" t="s">
        <v>1029</v>
      </c>
      <c r="AE2" s="401">
        <v>2020110010119</v>
      </c>
      <c r="AF2" s="396" t="s">
        <v>1030</v>
      </c>
      <c r="AG2" s="396" t="s">
        <v>1031</v>
      </c>
      <c r="AH2" s="396" t="s">
        <v>1032</v>
      </c>
      <c r="AI2" s="396" t="s">
        <v>1033</v>
      </c>
      <c r="AJ2" s="396" t="s">
        <v>1034</v>
      </c>
      <c r="AK2" s="402" t="s">
        <v>1035</v>
      </c>
      <c r="AL2" s="403" t="s">
        <v>1036</v>
      </c>
      <c r="AM2" s="395" t="s">
        <v>1037</v>
      </c>
      <c r="AN2" s="402" t="s">
        <v>1038</v>
      </c>
      <c r="AO2" s="395" t="s">
        <v>1039</v>
      </c>
      <c r="AP2" s="395" t="s">
        <v>1040</v>
      </c>
      <c r="AQ2" s="395" t="s">
        <v>1041</v>
      </c>
      <c r="AR2" s="395" t="s">
        <v>388</v>
      </c>
    </row>
    <row r="3" spans="1:44" ht="11.25" customHeight="1" x14ac:dyDescent="0.25">
      <c r="A3" s="395"/>
      <c r="B3" s="395" t="s">
        <v>1042</v>
      </c>
      <c r="C3" s="395">
        <v>2021</v>
      </c>
      <c r="D3" s="395" t="s">
        <v>1043</v>
      </c>
      <c r="E3" s="395" t="s">
        <v>1044</v>
      </c>
      <c r="F3" s="395" t="s">
        <v>1045</v>
      </c>
      <c r="G3" s="395" t="s">
        <v>1046</v>
      </c>
      <c r="H3" s="396" t="s">
        <v>1047</v>
      </c>
      <c r="I3" s="397">
        <v>2020110010080</v>
      </c>
      <c r="J3" s="396">
        <v>7568</v>
      </c>
      <c r="K3" s="396" t="s">
        <v>1048</v>
      </c>
      <c r="L3" s="396" t="s">
        <v>1049</v>
      </c>
      <c r="M3" s="396" t="s">
        <v>1050</v>
      </c>
      <c r="N3" s="396" t="s">
        <v>1051</v>
      </c>
      <c r="O3" s="396" t="s">
        <v>1052</v>
      </c>
      <c r="P3" s="398" t="s">
        <v>1053</v>
      </c>
      <c r="Q3" s="398" t="s">
        <v>1054</v>
      </c>
      <c r="R3" s="398" t="s">
        <v>1055</v>
      </c>
      <c r="S3" s="398" t="s">
        <v>112</v>
      </c>
      <c r="T3" s="396" t="s">
        <v>372</v>
      </c>
      <c r="U3" s="396" t="s">
        <v>1056</v>
      </c>
      <c r="V3" s="396" t="s">
        <v>1057</v>
      </c>
      <c r="W3" s="396" t="s">
        <v>539</v>
      </c>
      <c r="X3" s="396" t="s">
        <v>780</v>
      </c>
      <c r="Y3" s="395" t="s">
        <v>1058</v>
      </c>
      <c r="Z3" s="395" t="s">
        <v>1059</v>
      </c>
      <c r="AA3" s="395" t="s">
        <v>1060</v>
      </c>
      <c r="AB3" s="399" t="s">
        <v>1061</v>
      </c>
      <c r="AC3" s="396" t="s">
        <v>1062</v>
      </c>
      <c r="AD3" s="400" t="s">
        <v>1063</v>
      </c>
      <c r="AE3" s="401">
        <v>2020110010120</v>
      </c>
      <c r="AF3" s="396" t="s">
        <v>1030</v>
      </c>
      <c r="AG3" s="395" t="s">
        <v>1064</v>
      </c>
      <c r="AH3" s="396" t="s">
        <v>1065</v>
      </c>
      <c r="AI3" s="396" t="s">
        <v>1066</v>
      </c>
      <c r="AJ3" s="396" t="s">
        <v>1067</v>
      </c>
      <c r="AK3" s="402" t="s">
        <v>1068</v>
      </c>
      <c r="AL3" s="402" t="s">
        <v>1069</v>
      </c>
      <c r="AM3" s="395" t="s">
        <v>1070</v>
      </c>
      <c r="AN3" s="402" t="s">
        <v>1071</v>
      </c>
      <c r="AO3" s="395" t="s">
        <v>1072</v>
      </c>
      <c r="AP3" s="395" t="s">
        <v>1040</v>
      </c>
      <c r="AQ3" s="395" t="s">
        <v>1073</v>
      </c>
      <c r="AR3" s="395" t="s">
        <v>368</v>
      </c>
    </row>
    <row r="4" spans="1:44" ht="11.25" customHeight="1" x14ac:dyDescent="0.25">
      <c r="A4" s="395"/>
      <c r="B4" s="395" t="s">
        <v>1074</v>
      </c>
      <c r="C4" s="395">
        <v>2022</v>
      </c>
      <c r="D4" s="395" t="s">
        <v>1075</v>
      </c>
      <c r="E4" s="395" t="s">
        <v>9</v>
      </c>
      <c r="F4" s="395" t="s">
        <v>11</v>
      </c>
      <c r="G4" s="395" t="s">
        <v>14</v>
      </c>
      <c r="H4" s="396" t="s">
        <v>1076</v>
      </c>
      <c r="I4" s="397">
        <v>2020110010091</v>
      </c>
      <c r="J4" s="396">
        <v>7570</v>
      </c>
      <c r="K4" s="396" t="s">
        <v>1077</v>
      </c>
      <c r="L4" s="396" t="s">
        <v>1078</v>
      </c>
      <c r="M4" s="396" t="s">
        <v>1079</v>
      </c>
      <c r="N4" s="396" t="s">
        <v>1080</v>
      </c>
      <c r="O4" s="396" t="s">
        <v>1081</v>
      </c>
      <c r="P4" s="398" t="s">
        <v>1082</v>
      </c>
      <c r="Q4" s="398" t="s">
        <v>1083</v>
      </c>
      <c r="R4" s="398" t="s">
        <v>1084</v>
      </c>
      <c r="S4" s="398" t="s">
        <v>1085</v>
      </c>
      <c r="T4" s="396" t="s">
        <v>1086</v>
      </c>
      <c r="U4" s="396" t="s">
        <v>1087</v>
      </c>
      <c r="V4" s="396"/>
      <c r="W4" s="396" t="s">
        <v>1088</v>
      </c>
      <c r="X4" s="396" t="s">
        <v>783</v>
      </c>
      <c r="Y4" s="395" t="s">
        <v>430</v>
      </c>
      <c r="Z4" s="395" t="s">
        <v>1089</v>
      </c>
      <c r="AA4" s="395" t="s">
        <v>365</v>
      </c>
      <c r="AB4" s="399" t="s">
        <v>1090</v>
      </c>
      <c r="AC4" s="395" t="s">
        <v>1091</v>
      </c>
      <c r="AD4" s="400" t="s">
        <v>1092</v>
      </c>
      <c r="AE4" s="404">
        <v>2020110010093</v>
      </c>
      <c r="AF4" s="396" t="s">
        <v>1030</v>
      </c>
      <c r="AG4" s="396" t="s">
        <v>1093</v>
      </c>
      <c r="AH4" s="396" t="s">
        <v>1094</v>
      </c>
      <c r="AI4" s="396" t="s">
        <v>1095</v>
      </c>
      <c r="AJ4" s="396" t="s">
        <v>1096</v>
      </c>
      <c r="AK4" s="402" t="s">
        <v>1097</v>
      </c>
      <c r="AL4" s="402" t="s">
        <v>369</v>
      </c>
      <c r="AM4" s="395" t="s">
        <v>1098</v>
      </c>
      <c r="AN4" s="402" t="s">
        <v>389</v>
      </c>
      <c r="AO4" s="395" t="s">
        <v>1099</v>
      </c>
      <c r="AP4" s="395" t="s">
        <v>1100</v>
      </c>
      <c r="AQ4" s="395" t="s">
        <v>1101</v>
      </c>
      <c r="AR4" s="395"/>
    </row>
    <row r="5" spans="1:44" ht="11.25" customHeight="1" x14ac:dyDescent="0.25">
      <c r="A5" s="395"/>
      <c r="B5" s="395" t="s">
        <v>1102</v>
      </c>
      <c r="C5" s="395">
        <v>2023</v>
      </c>
      <c r="D5" s="395" t="s">
        <v>1103</v>
      </c>
      <c r="E5" s="395" t="s">
        <v>1104</v>
      </c>
      <c r="F5" s="395" t="s">
        <v>1105</v>
      </c>
      <c r="G5" s="395" t="s">
        <v>1106</v>
      </c>
      <c r="H5" s="396" t="s">
        <v>1107</v>
      </c>
      <c r="I5" s="397">
        <v>2020110010093</v>
      </c>
      <c r="J5" s="396">
        <v>7573</v>
      </c>
      <c r="K5" s="396" t="s">
        <v>1108</v>
      </c>
      <c r="L5" s="396" t="s">
        <v>1109</v>
      </c>
      <c r="M5" s="396" t="s">
        <v>1110</v>
      </c>
      <c r="N5" s="396" t="s">
        <v>1111</v>
      </c>
      <c r="O5" s="396" t="s">
        <v>1112</v>
      </c>
      <c r="P5" s="398" t="s">
        <v>1113</v>
      </c>
      <c r="Q5" s="398" t="s">
        <v>1114</v>
      </c>
      <c r="R5" s="396" t="s">
        <v>1086</v>
      </c>
      <c r="S5" s="398" t="s">
        <v>235</v>
      </c>
      <c r="T5" s="396" t="s">
        <v>1086</v>
      </c>
      <c r="U5" s="396" t="s">
        <v>1115</v>
      </c>
      <c r="V5" s="396"/>
      <c r="W5" s="396" t="s">
        <v>541</v>
      </c>
      <c r="X5" s="396" t="s">
        <v>431</v>
      </c>
      <c r="Y5" s="395"/>
      <c r="Z5" s="395" t="s">
        <v>397</v>
      </c>
      <c r="AA5" s="395" t="s">
        <v>1116</v>
      </c>
      <c r="AB5" s="399" t="s">
        <v>1117</v>
      </c>
      <c r="AC5" s="396" t="s">
        <v>1118</v>
      </c>
      <c r="AD5" s="400" t="s">
        <v>1119</v>
      </c>
      <c r="AE5" s="401">
        <v>2020110010080</v>
      </c>
      <c r="AF5" s="396" t="s">
        <v>1120</v>
      </c>
      <c r="AG5" s="395" t="s">
        <v>1121</v>
      </c>
      <c r="AH5" s="396" t="s">
        <v>1122</v>
      </c>
      <c r="AI5" s="396" t="s">
        <v>1123</v>
      </c>
      <c r="AJ5" s="396" t="s">
        <v>1124</v>
      </c>
      <c r="AK5" s="402" t="s">
        <v>1125</v>
      </c>
      <c r="AL5" s="402" t="s">
        <v>1126</v>
      </c>
      <c r="AM5" s="395" t="s">
        <v>1127</v>
      </c>
      <c r="AN5" s="402" t="s">
        <v>1128</v>
      </c>
      <c r="AO5" s="395" t="s">
        <v>1129</v>
      </c>
      <c r="AP5" s="395" t="s">
        <v>1130</v>
      </c>
      <c r="AQ5" s="395" t="s">
        <v>1131</v>
      </c>
      <c r="AR5" s="395"/>
    </row>
    <row r="6" spans="1:44" ht="11.25" customHeight="1" x14ac:dyDescent="0.25">
      <c r="A6" s="395"/>
      <c r="B6" s="395" t="s">
        <v>36</v>
      </c>
      <c r="C6" s="395">
        <v>2024</v>
      </c>
      <c r="D6" s="395" t="s">
        <v>1132</v>
      </c>
      <c r="E6" s="395" t="s">
        <v>1086</v>
      </c>
      <c r="F6" s="395" t="s">
        <v>1133</v>
      </c>
      <c r="G6" s="395" t="s">
        <v>1134</v>
      </c>
      <c r="H6" s="396" t="s">
        <v>1135</v>
      </c>
      <c r="I6" s="397">
        <v>2020110010096</v>
      </c>
      <c r="J6" s="396">
        <v>7574</v>
      </c>
      <c r="K6" s="396" t="s">
        <v>1136</v>
      </c>
      <c r="L6" s="396" t="s">
        <v>1137</v>
      </c>
      <c r="M6" s="396" t="s">
        <v>1138</v>
      </c>
      <c r="N6" s="396" t="s">
        <v>1139</v>
      </c>
      <c r="O6" s="396" t="s">
        <v>1086</v>
      </c>
      <c r="P6" s="398" t="s">
        <v>1140</v>
      </c>
      <c r="Q6" s="398" t="s">
        <v>1141</v>
      </c>
      <c r="R6" s="396" t="s">
        <v>1086</v>
      </c>
      <c r="S6" s="396" t="s">
        <v>1086</v>
      </c>
      <c r="T6" s="396" t="s">
        <v>1086</v>
      </c>
      <c r="U6" s="396" t="s">
        <v>1142</v>
      </c>
      <c r="V6" s="396"/>
      <c r="W6" s="396" t="s">
        <v>542</v>
      </c>
      <c r="X6" s="396" t="s">
        <v>791</v>
      </c>
      <c r="Y6" s="395"/>
      <c r="Z6" s="395" t="s">
        <v>1143</v>
      </c>
      <c r="AA6" s="395" t="s">
        <v>1144</v>
      </c>
      <c r="AB6" s="399" t="s">
        <v>1145</v>
      </c>
      <c r="AC6" s="396" t="s">
        <v>1146</v>
      </c>
      <c r="AD6" s="400" t="s">
        <v>1147</v>
      </c>
      <c r="AE6" s="401">
        <v>2020110010096</v>
      </c>
      <c r="AF6" s="396" t="s">
        <v>1120</v>
      </c>
      <c r="AG6" s="395" t="s">
        <v>1148</v>
      </c>
      <c r="AH6" s="396" t="s">
        <v>1149</v>
      </c>
      <c r="AI6" s="396" t="s">
        <v>1150</v>
      </c>
      <c r="AJ6" s="396" t="s">
        <v>1151</v>
      </c>
      <c r="AK6" s="402" t="s">
        <v>1152</v>
      </c>
      <c r="AL6" s="402" t="s">
        <v>1153</v>
      </c>
      <c r="AM6" s="395" t="s">
        <v>1154</v>
      </c>
      <c r="AN6" s="402" t="s">
        <v>1155</v>
      </c>
      <c r="AO6" s="395" t="s">
        <v>1156</v>
      </c>
      <c r="AP6" s="395" t="s">
        <v>413</v>
      </c>
      <c r="AQ6" s="395" t="s">
        <v>1157</v>
      </c>
      <c r="AR6" s="395"/>
    </row>
    <row r="7" spans="1:44" ht="11.25" customHeight="1" x14ac:dyDescent="0.25">
      <c r="A7" s="395"/>
      <c r="B7" s="395" t="s">
        <v>1158</v>
      </c>
      <c r="C7" s="395" t="s">
        <v>1086</v>
      </c>
      <c r="D7" s="395" t="s">
        <v>1159</v>
      </c>
      <c r="E7" s="395" t="s">
        <v>1086</v>
      </c>
      <c r="F7" s="395"/>
      <c r="G7" s="395"/>
      <c r="H7" s="396" t="s">
        <v>1160</v>
      </c>
      <c r="I7" s="397">
        <v>2020110010101</v>
      </c>
      <c r="J7" s="396">
        <v>7576</v>
      </c>
      <c r="K7" s="396" t="s">
        <v>1161</v>
      </c>
      <c r="L7" s="396" t="s">
        <v>1162</v>
      </c>
      <c r="M7" s="396" t="s">
        <v>1163</v>
      </c>
      <c r="N7" s="396" t="s">
        <v>1164</v>
      </c>
      <c r="O7" s="396" t="s">
        <v>1086</v>
      </c>
      <c r="P7" s="398" t="s">
        <v>1165</v>
      </c>
      <c r="Q7" s="398" t="s">
        <v>1166</v>
      </c>
      <c r="R7" s="396" t="s">
        <v>1086</v>
      </c>
      <c r="S7" s="396" t="s">
        <v>1086</v>
      </c>
      <c r="T7" s="396" t="s">
        <v>1086</v>
      </c>
      <c r="U7" s="396" t="s">
        <v>1167</v>
      </c>
      <c r="V7" s="396"/>
      <c r="W7" s="396" t="s">
        <v>543</v>
      </c>
      <c r="X7" s="396" t="s">
        <v>367</v>
      </c>
      <c r="Y7" s="395"/>
      <c r="Z7" s="395" t="s">
        <v>1168</v>
      </c>
      <c r="AA7" s="395" t="s">
        <v>1169</v>
      </c>
      <c r="AB7" s="399" t="s">
        <v>1170</v>
      </c>
      <c r="AC7" s="395" t="s">
        <v>1171</v>
      </c>
      <c r="AD7" s="400" t="s">
        <v>1172</v>
      </c>
      <c r="AE7" s="401">
        <v>2020110010107</v>
      </c>
      <c r="AF7" s="396" t="s">
        <v>1120</v>
      </c>
      <c r="AG7" s="395" t="s">
        <v>1173</v>
      </c>
      <c r="AH7" s="396" t="s">
        <v>1174</v>
      </c>
      <c r="AI7" s="396" t="s">
        <v>1175</v>
      </c>
      <c r="AJ7" s="396" t="s">
        <v>1176</v>
      </c>
      <c r="AK7" s="402" t="s">
        <v>1177</v>
      </c>
      <c r="AL7" s="395" t="s">
        <v>74</v>
      </c>
      <c r="AM7" s="395" t="s">
        <v>1178</v>
      </c>
      <c r="AN7" s="402" t="s">
        <v>1179</v>
      </c>
      <c r="AO7" s="395" t="s">
        <v>74</v>
      </c>
      <c r="AP7" s="395" t="s">
        <v>1180</v>
      </c>
      <c r="AQ7" s="395" t="s">
        <v>1181</v>
      </c>
      <c r="AR7" s="395"/>
    </row>
    <row r="8" spans="1:44" ht="11.25" customHeight="1" x14ac:dyDescent="0.25">
      <c r="A8" s="395"/>
      <c r="B8" s="395" t="s">
        <v>1182</v>
      </c>
      <c r="C8" s="395" t="s">
        <v>1086</v>
      </c>
      <c r="D8" s="395" t="s">
        <v>1183</v>
      </c>
      <c r="E8" s="395" t="s">
        <v>1086</v>
      </c>
      <c r="F8" s="395"/>
      <c r="G8" s="395"/>
      <c r="H8" s="396" t="s">
        <v>1184</v>
      </c>
      <c r="I8" s="397">
        <v>2020110010102</v>
      </c>
      <c r="J8" s="396">
        <v>7578</v>
      </c>
      <c r="K8" s="396" t="s">
        <v>1185</v>
      </c>
      <c r="L8" s="396" t="s">
        <v>1186</v>
      </c>
      <c r="M8" s="396" t="s">
        <v>1187</v>
      </c>
      <c r="N8" s="396" t="s">
        <v>1188</v>
      </c>
      <c r="O8" s="396" t="s">
        <v>1086</v>
      </c>
      <c r="P8" s="398" t="s">
        <v>1189</v>
      </c>
      <c r="Q8" s="398" t="s">
        <v>1190</v>
      </c>
      <c r="R8" s="396" t="s">
        <v>1086</v>
      </c>
      <c r="S8" s="396" t="s">
        <v>1086</v>
      </c>
      <c r="T8" s="396" t="s">
        <v>1086</v>
      </c>
      <c r="U8" s="396" t="s">
        <v>1191</v>
      </c>
      <c r="V8" s="396"/>
      <c r="W8" s="396" t="s">
        <v>544</v>
      </c>
      <c r="X8" s="396" t="s">
        <v>799</v>
      </c>
      <c r="Y8" s="396"/>
      <c r="Z8" s="395"/>
      <c r="AA8" s="396" t="s">
        <v>1192</v>
      </c>
      <c r="AB8" s="399" t="s">
        <v>1193</v>
      </c>
      <c r="AC8" s="396" t="s">
        <v>1194</v>
      </c>
      <c r="AD8" s="400" t="s">
        <v>1195</v>
      </c>
      <c r="AE8" s="401">
        <v>2020110010114</v>
      </c>
      <c r="AF8" s="396" t="s">
        <v>1196</v>
      </c>
      <c r="AG8" s="396" t="s">
        <v>1197</v>
      </c>
      <c r="AH8" s="396" t="s">
        <v>1198</v>
      </c>
      <c r="AI8" s="396" t="s">
        <v>1199</v>
      </c>
      <c r="AJ8" s="396" t="s">
        <v>1200</v>
      </c>
      <c r="AK8" s="402" t="s">
        <v>1201</v>
      </c>
      <c r="AL8" s="395"/>
      <c r="AM8" s="395" t="s">
        <v>1202</v>
      </c>
      <c r="AN8" s="395" t="s">
        <v>74</v>
      </c>
      <c r="AO8" s="395"/>
      <c r="AP8" s="395" t="s">
        <v>1203</v>
      </c>
      <c r="AQ8" s="395" t="s">
        <v>1204</v>
      </c>
      <c r="AR8" s="395"/>
    </row>
    <row r="9" spans="1:44" ht="11.25" customHeight="1" x14ac:dyDescent="0.25">
      <c r="A9" s="395"/>
      <c r="B9" s="395" t="s">
        <v>1205</v>
      </c>
      <c r="C9" s="395" t="s">
        <v>1086</v>
      </c>
      <c r="D9" s="395" t="s">
        <v>1206</v>
      </c>
      <c r="E9" s="395" t="s">
        <v>1086</v>
      </c>
      <c r="F9" s="395"/>
      <c r="G9" s="395"/>
      <c r="H9" s="396" t="s">
        <v>1207</v>
      </c>
      <c r="I9" s="397">
        <v>2020110010103</v>
      </c>
      <c r="J9" s="396">
        <v>7579</v>
      </c>
      <c r="K9" s="396" t="s">
        <v>1208</v>
      </c>
      <c r="L9" s="396" t="s">
        <v>1209</v>
      </c>
      <c r="M9" s="396" t="s">
        <v>1210</v>
      </c>
      <c r="N9" s="396" t="s">
        <v>1211</v>
      </c>
      <c r="O9" s="396" t="s">
        <v>1086</v>
      </c>
      <c r="P9" s="398" t="s">
        <v>1212</v>
      </c>
      <c r="Q9" s="398" t="s">
        <v>117</v>
      </c>
      <c r="R9" s="396" t="s">
        <v>1086</v>
      </c>
      <c r="S9" s="396" t="s">
        <v>1086</v>
      </c>
      <c r="T9" s="396" t="s">
        <v>1086</v>
      </c>
      <c r="U9" s="396"/>
      <c r="V9" s="396"/>
      <c r="W9" s="396" t="s">
        <v>545</v>
      </c>
      <c r="X9" s="396" t="s">
        <v>387</v>
      </c>
      <c r="Y9" s="396"/>
      <c r="Z9" s="395"/>
      <c r="AA9" s="392"/>
      <c r="AB9" s="399" t="s">
        <v>1213</v>
      </c>
      <c r="AC9" s="396" t="s">
        <v>1214</v>
      </c>
      <c r="AD9" s="400" t="s">
        <v>1215</v>
      </c>
      <c r="AE9" s="405">
        <v>2020110010102</v>
      </c>
      <c r="AF9" s="396" t="s">
        <v>1196</v>
      </c>
      <c r="AG9" s="395"/>
      <c r="AH9" s="396" t="s">
        <v>1216</v>
      </c>
      <c r="AI9" s="396"/>
      <c r="AJ9" s="396" t="s">
        <v>1217</v>
      </c>
      <c r="AK9" s="402" t="s">
        <v>1218</v>
      </c>
      <c r="AL9" s="395"/>
      <c r="AM9" s="395" t="s">
        <v>1219</v>
      </c>
      <c r="AN9" s="395"/>
      <c r="AO9" s="395"/>
      <c r="AP9" s="395" t="s">
        <v>1220</v>
      </c>
      <c r="AQ9" s="395" t="s">
        <v>1221</v>
      </c>
      <c r="AR9" s="395"/>
    </row>
    <row r="10" spans="1:44" ht="11.25" customHeight="1" x14ac:dyDescent="0.25">
      <c r="A10" s="395"/>
      <c r="B10" s="395" t="s">
        <v>1222</v>
      </c>
      <c r="C10" s="395" t="s">
        <v>1086</v>
      </c>
      <c r="D10" s="395" t="s">
        <v>1223</v>
      </c>
      <c r="E10" s="395" t="s">
        <v>1086</v>
      </c>
      <c r="F10" s="395"/>
      <c r="G10" s="395"/>
      <c r="H10" s="396" t="s">
        <v>1224</v>
      </c>
      <c r="I10" s="397">
        <v>2020110010104</v>
      </c>
      <c r="J10" s="396">
        <v>7581</v>
      </c>
      <c r="K10" s="396" t="s">
        <v>1225</v>
      </c>
      <c r="L10" s="396" t="s">
        <v>1226</v>
      </c>
      <c r="M10" s="396" t="s">
        <v>1227</v>
      </c>
      <c r="N10" s="396" t="s">
        <v>1228</v>
      </c>
      <c r="O10" s="396" t="s">
        <v>1086</v>
      </c>
      <c r="P10" s="398" t="s">
        <v>1229</v>
      </c>
      <c r="Q10" s="396" t="s">
        <v>1086</v>
      </c>
      <c r="R10" s="396" t="s">
        <v>1086</v>
      </c>
      <c r="S10" s="396" t="s">
        <v>1086</v>
      </c>
      <c r="T10" s="396" t="s">
        <v>1086</v>
      </c>
      <c r="U10" s="396"/>
      <c r="V10" s="396"/>
      <c r="W10" s="396" t="s">
        <v>546</v>
      </c>
      <c r="X10" s="396" t="s">
        <v>404</v>
      </c>
      <c r="Y10" s="396"/>
      <c r="Z10" s="395"/>
      <c r="AA10" s="392"/>
      <c r="AB10" s="399" t="s">
        <v>1230</v>
      </c>
      <c r="AC10" s="395" t="s">
        <v>1231</v>
      </c>
      <c r="AD10" s="400" t="s">
        <v>1232</v>
      </c>
      <c r="AE10" s="401">
        <v>2020110010123</v>
      </c>
      <c r="AF10" s="396" t="s">
        <v>1196</v>
      </c>
      <c r="AG10" s="395"/>
      <c r="AH10" s="396" t="s">
        <v>1233</v>
      </c>
      <c r="AI10" s="396"/>
      <c r="AJ10" s="396" t="s">
        <v>1234</v>
      </c>
      <c r="AK10" s="402" t="s">
        <v>1235</v>
      </c>
      <c r="AL10" s="395"/>
      <c r="AM10" s="395" t="s">
        <v>390</v>
      </c>
      <c r="AN10" s="395"/>
      <c r="AO10" s="395"/>
      <c r="AP10" s="395" t="s">
        <v>1236</v>
      </c>
      <c r="AQ10" s="395" t="s">
        <v>1237</v>
      </c>
      <c r="AR10" s="395"/>
    </row>
    <row r="11" spans="1:44" ht="11.25" customHeight="1" x14ac:dyDescent="0.25">
      <c r="A11" s="395"/>
      <c r="B11" s="395" t="s">
        <v>1238</v>
      </c>
      <c r="C11" s="395" t="s">
        <v>1086</v>
      </c>
      <c r="D11" s="395" t="s">
        <v>1239</v>
      </c>
      <c r="E11" s="395" t="s">
        <v>1086</v>
      </c>
      <c r="F11" s="395"/>
      <c r="G11" s="395"/>
      <c r="H11" s="396" t="s">
        <v>1240</v>
      </c>
      <c r="I11" s="397">
        <v>2020110010106</v>
      </c>
      <c r="J11" s="396">
        <v>7583</v>
      </c>
      <c r="K11" s="396" t="s">
        <v>1241</v>
      </c>
      <c r="L11" s="396" t="s">
        <v>1242</v>
      </c>
      <c r="M11" s="396" t="s">
        <v>1243</v>
      </c>
      <c r="N11" s="396" t="s">
        <v>1244</v>
      </c>
      <c r="O11" s="396" t="s">
        <v>1086</v>
      </c>
      <c r="P11" s="398" t="s">
        <v>1245</v>
      </c>
      <c r="Q11" s="396" t="s">
        <v>1086</v>
      </c>
      <c r="R11" s="396" t="s">
        <v>1086</v>
      </c>
      <c r="S11" s="396" t="s">
        <v>1086</v>
      </c>
      <c r="T11" s="396" t="s">
        <v>1086</v>
      </c>
      <c r="U11" s="396"/>
      <c r="V11" s="396"/>
      <c r="W11" s="396" t="s">
        <v>547</v>
      </c>
      <c r="X11" s="396" t="s">
        <v>398</v>
      </c>
      <c r="Y11" s="396"/>
      <c r="Z11" s="395"/>
      <c r="AA11" s="392"/>
      <c r="AB11" s="399" t="s">
        <v>1246</v>
      </c>
      <c r="AC11" s="396" t="s">
        <v>1247</v>
      </c>
      <c r="AD11" s="400" t="s">
        <v>1248</v>
      </c>
      <c r="AE11" s="401">
        <v>2020110010112</v>
      </c>
      <c r="AF11" s="396" t="s">
        <v>1196</v>
      </c>
      <c r="AG11" s="395"/>
      <c r="AH11" s="396" t="s">
        <v>1249</v>
      </c>
      <c r="AI11" s="396"/>
      <c r="AJ11" s="396" t="s">
        <v>1250</v>
      </c>
      <c r="AK11" s="402" t="s">
        <v>1251</v>
      </c>
      <c r="AL11" s="395"/>
      <c r="AM11" s="395" t="s">
        <v>1252</v>
      </c>
      <c r="AN11" s="395"/>
      <c r="AO11" s="395"/>
      <c r="AP11" s="395" t="s">
        <v>392</v>
      </c>
      <c r="AQ11" s="395" t="s">
        <v>246</v>
      </c>
      <c r="AR11" s="395"/>
    </row>
    <row r="12" spans="1:44" ht="11.25" customHeight="1" x14ac:dyDescent="0.25">
      <c r="A12" s="395"/>
      <c r="B12" s="395" t="s">
        <v>1253</v>
      </c>
      <c r="C12" s="395" t="s">
        <v>1086</v>
      </c>
      <c r="D12" s="395" t="s">
        <v>1254</v>
      </c>
      <c r="E12" s="395" t="s">
        <v>1086</v>
      </c>
      <c r="F12" s="395"/>
      <c r="G12" s="395"/>
      <c r="H12" s="396" t="s">
        <v>1255</v>
      </c>
      <c r="I12" s="397">
        <v>2020110010107</v>
      </c>
      <c r="J12" s="396">
        <v>7587</v>
      </c>
      <c r="K12" s="396" t="s">
        <v>1256</v>
      </c>
      <c r="L12" s="396" t="s">
        <v>1257</v>
      </c>
      <c r="M12" s="396" t="s">
        <v>370</v>
      </c>
      <c r="N12" s="396" t="s">
        <v>1258</v>
      </c>
      <c r="O12" s="396" t="s">
        <v>1086</v>
      </c>
      <c r="P12" s="398" t="s">
        <v>1259</v>
      </c>
      <c r="Q12" s="396" t="s">
        <v>1086</v>
      </c>
      <c r="R12" s="396" t="s">
        <v>1086</v>
      </c>
      <c r="S12" s="396" t="s">
        <v>1086</v>
      </c>
      <c r="T12" s="396" t="s">
        <v>1086</v>
      </c>
      <c r="U12" s="396"/>
      <c r="V12" s="396"/>
      <c r="W12" s="403" t="s">
        <v>548</v>
      </c>
      <c r="X12" s="403"/>
      <c r="Y12" s="396"/>
      <c r="Z12" s="395"/>
      <c r="AA12" s="396"/>
      <c r="AB12" s="399" t="s">
        <v>1260</v>
      </c>
      <c r="AC12" s="396" t="s">
        <v>1261</v>
      </c>
      <c r="AD12" s="400" t="s">
        <v>1262</v>
      </c>
      <c r="AE12" s="401">
        <v>2020110010091</v>
      </c>
      <c r="AF12" s="396" t="s">
        <v>1196</v>
      </c>
      <c r="AG12" s="395"/>
      <c r="AH12" s="396" t="s">
        <v>1263</v>
      </c>
      <c r="AI12" s="396"/>
      <c r="AJ12" s="396" t="s">
        <v>1264</v>
      </c>
      <c r="AK12" s="402" t="s">
        <v>1265</v>
      </c>
      <c r="AL12" s="395"/>
      <c r="AM12" s="395" t="s">
        <v>1266</v>
      </c>
      <c r="AN12" s="395"/>
      <c r="AO12" s="395"/>
      <c r="AP12" s="395" t="s">
        <v>1267</v>
      </c>
      <c r="AQ12" s="395" t="s">
        <v>1268</v>
      </c>
      <c r="AR12" s="395"/>
    </row>
    <row r="13" spans="1:44" ht="11.25" customHeight="1" x14ac:dyDescent="0.25">
      <c r="A13" s="395"/>
      <c r="B13" s="395" t="s">
        <v>1269</v>
      </c>
      <c r="C13" s="395" t="s">
        <v>1086</v>
      </c>
      <c r="D13" s="395" t="s">
        <v>1270</v>
      </c>
      <c r="E13" s="395" t="s">
        <v>1086</v>
      </c>
      <c r="F13" s="395"/>
      <c r="G13" s="395"/>
      <c r="H13" s="396" t="s">
        <v>1271</v>
      </c>
      <c r="I13" s="397">
        <v>2020110010111</v>
      </c>
      <c r="J13" s="396">
        <v>7588</v>
      </c>
      <c r="K13" s="396" t="s">
        <v>1272</v>
      </c>
      <c r="L13" s="396" t="s">
        <v>18</v>
      </c>
      <c r="M13" s="396" t="s">
        <v>1273</v>
      </c>
      <c r="N13" s="396" t="s">
        <v>1274</v>
      </c>
      <c r="O13" s="396" t="s">
        <v>1086</v>
      </c>
      <c r="P13" s="398" t="s">
        <v>1275</v>
      </c>
      <c r="Q13" s="396" t="s">
        <v>1086</v>
      </c>
      <c r="R13" s="396" t="s">
        <v>1086</v>
      </c>
      <c r="S13" s="396" t="s">
        <v>1086</v>
      </c>
      <c r="T13" s="396" t="s">
        <v>1086</v>
      </c>
      <c r="U13" s="396"/>
      <c r="V13" s="396"/>
      <c r="W13" s="403" t="s">
        <v>1276</v>
      </c>
      <c r="X13" s="403"/>
      <c r="Y13" s="403"/>
      <c r="Z13" s="395"/>
      <c r="AA13" s="396"/>
      <c r="AB13" s="399" t="s">
        <v>1277</v>
      </c>
      <c r="AC13" s="395" t="s">
        <v>1278</v>
      </c>
      <c r="AD13" s="400" t="s">
        <v>1279</v>
      </c>
      <c r="AE13" s="401">
        <v>202010010094</v>
      </c>
      <c r="AF13" s="396" t="s">
        <v>1280</v>
      </c>
      <c r="AG13" s="395"/>
      <c r="AH13" s="396" t="s">
        <v>1281</v>
      </c>
      <c r="AI13" s="396"/>
      <c r="AJ13" s="396" t="s">
        <v>1282</v>
      </c>
      <c r="AK13" s="406" t="s">
        <v>1283</v>
      </c>
      <c r="AL13" s="395"/>
      <c r="AM13" s="395" t="s">
        <v>74</v>
      </c>
      <c r="AN13" s="395"/>
      <c r="AO13" s="395"/>
      <c r="AP13" s="395" t="s">
        <v>1284</v>
      </c>
      <c r="AQ13" s="395" t="s">
        <v>1285</v>
      </c>
      <c r="AR13" s="395"/>
    </row>
    <row r="14" spans="1:44" ht="11.25" customHeight="1" x14ac:dyDescent="0.25">
      <c r="A14" s="395"/>
      <c r="B14" s="395" t="s">
        <v>1086</v>
      </c>
      <c r="C14" s="395" t="s">
        <v>1086</v>
      </c>
      <c r="D14" s="395" t="s">
        <v>1286</v>
      </c>
      <c r="E14" s="395" t="s">
        <v>1086</v>
      </c>
      <c r="F14" s="395"/>
      <c r="G14" s="395"/>
      <c r="H14" s="396" t="s">
        <v>1287</v>
      </c>
      <c r="I14" s="397">
        <v>2020110010112</v>
      </c>
      <c r="J14" s="396">
        <v>7589</v>
      </c>
      <c r="K14" s="396" t="s">
        <v>1288</v>
      </c>
      <c r="L14" s="396" t="s">
        <v>1289</v>
      </c>
      <c r="M14" s="396" t="s">
        <v>1290</v>
      </c>
      <c r="N14" s="396" t="s">
        <v>1291</v>
      </c>
      <c r="O14" s="396" t="s">
        <v>1086</v>
      </c>
      <c r="P14" s="398" t="s">
        <v>1292</v>
      </c>
      <c r="Q14" s="396" t="s">
        <v>1086</v>
      </c>
      <c r="R14" s="396" t="s">
        <v>1086</v>
      </c>
      <c r="S14" s="396" t="s">
        <v>1086</v>
      </c>
      <c r="T14" s="396" t="s">
        <v>1086</v>
      </c>
      <c r="U14" s="396"/>
      <c r="V14" s="396"/>
      <c r="W14" s="403" t="s">
        <v>550</v>
      </c>
      <c r="X14" s="403"/>
      <c r="Y14" s="395"/>
      <c r="Z14" s="395"/>
      <c r="AA14" s="396"/>
      <c r="AB14" s="399" t="s">
        <v>1293</v>
      </c>
      <c r="AC14" s="396" t="s">
        <v>1294</v>
      </c>
      <c r="AD14" s="400" t="s">
        <v>1295</v>
      </c>
      <c r="AE14" s="401">
        <v>2020110010103</v>
      </c>
      <c r="AF14" s="396" t="s">
        <v>1296</v>
      </c>
      <c r="AG14" s="395"/>
      <c r="AH14" s="396" t="s">
        <v>1297</v>
      </c>
      <c r="AI14" s="396"/>
      <c r="AJ14" s="396" t="s">
        <v>1298</v>
      </c>
      <c r="AK14" s="402" t="s">
        <v>1299</v>
      </c>
      <c r="AL14" s="395"/>
      <c r="AM14" s="395"/>
      <c r="AN14" s="395"/>
      <c r="AO14" s="395"/>
      <c r="AP14" s="395" t="s">
        <v>1300</v>
      </c>
      <c r="AQ14" s="395" t="s">
        <v>1301</v>
      </c>
      <c r="AR14" s="395"/>
    </row>
    <row r="15" spans="1:44" ht="11.25" customHeight="1" x14ac:dyDescent="0.25">
      <c r="A15" s="395"/>
      <c r="B15" s="395" t="s">
        <v>1086</v>
      </c>
      <c r="C15" s="395" t="s">
        <v>1086</v>
      </c>
      <c r="D15" s="395" t="s">
        <v>1302</v>
      </c>
      <c r="E15" s="395" t="s">
        <v>1086</v>
      </c>
      <c r="F15" s="395"/>
      <c r="G15" s="395"/>
      <c r="H15" s="396" t="s">
        <v>1303</v>
      </c>
      <c r="I15" s="397">
        <v>2020110010114</v>
      </c>
      <c r="J15" s="396">
        <v>7593</v>
      </c>
      <c r="K15" s="396" t="s">
        <v>1288</v>
      </c>
      <c r="L15" s="396" t="s">
        <v>1304</v>
      </c>
      <c r="M15" s="396" t="s">
        <v>1305</v>
      </c>
      <c r="N15" s="396" t="s">
        <v>1306</v>
      </c>
      <c r="O15" s="396" t="s">
        <v>1086</v>
      </c>
      <c r="P15" s="396" t="s">
        <v>1086</v>
      </c>
      <c r="Q15" s="396" t="s">
        <v>1086</v>
      </c>
      <c r="R15" s="396" t="s">
        <v>1086</v>
      </c>
      <c r="S15" s="396" t="s">
        <v>1086</v>
      </c>
      <c r="T15" s="396" t="s">
        <v>1086</v>
      </c>
      <c r="U15" s="396"/>
      <c r="V15" s="396"/>
      <c r="W15" s="403" t="s">
        <v>551</v>
      </c>
      <c r="X15" s="403"/>
      <c r="Y15" s="395"/>
      <c r="Z15" s="395"/>
      <c r="AA15" s="396"/>
      <c r="AB15" s="395"/>
      <c r="AC15" s="396" t="s">
        <v>1307</v>
      </c>
      <c r="AD15" s="400" t="s">
        <v>1308</v>
      </c>
      <c r="AE15" s="401">
        <v>2020110010101</v>
      </c>
      <c r="AF15" s="396" t="s">
        <v>1309</v>
      </c>
      <c r="AG15" s="395"/>
      <c r="AH15" s="396" t="s">
        <v>1310</v>
      </c>
      <c r="AI15" s="396"/>
      <c r="AJ15" s="396" t="s">
        <v>1311</v>
      </c>
      <c r="AK15" s="402" t="s">
        <v>1312</v>
      </c>
      <c r="AL15" s="395"/>
      <c r="AM15" s="395"/>
      <c r="AN15" s="395"/>
      <c r="AO15" s="395"/>
      <c r="AP15" s="395" t="s">
        <v>1313</v>
      </c>
      <c r="AQ15" s="395" t="s">
        <v>1314</v>
      </c>
      <c r="AR15" s="395"/>
    </row>
    <row r="16" spans="1:44" ht="11.25" customHeight="1" x14ac:dyDescent="0.25">
      <c r="A16" s="395"/>
      <c r="B16" s="395" t="s">
        <v>1086</v>
      </c>
      <c r="C16" s="395" t="s">
        <v>1086</v>
      </c>
      <c r="D16" s="395" t="s">
        <v>1315</v>
      </c>
      <c r="E16" s="395" t="s">
        <v>1086</v>
      </c>
      <c r="F16" s="395"/>
      <c r="G16" s="395"/>
      <c r="H16" s="396" t="s">
        <v>1316</v>
      </c>
      <c r="I16" s="397">
        <v>2020110010119</v>
      </c>
      <c r="J16" s="396">
        <v>7595</v>
      </c>
      <c r="K16" s="396" t="s">
        <v>1317</v>
      </c>
      <c r="L16" s="396" t="s">
        <v>1318</v>
      </c>
      <c r="M16" s="396" t="s">
        <v>1319</v>
      </c>
      <c r="N16" s="396" t="s">
        <v>1086</v>
      </c>
      <c r="O16" s="396" t="s">
        <v>1086</v>
      </c>
      <c r="P16" s="396" t="s">
        <v>1086</v>
      </c>
      <c r="Q16" s="396" t="s">
        <v>1086</v>
      </c>
      <c r="R16" s="396" t="s">
        <v>1086</v>
      </c>
      <c r="S16" s="396" t="s">
        <v>1086</v>
      </c>
      <c r="T16" s="396" t="s">
        <v>1086</v>
      </c>
      <c r="U16" s="396"/>
      <c r="V16" s="396"/>
      <c r="W16" s="403" t="s">
        <v>552</v>
      </c>
      <c r="X16" s="403"/>
      <c r="Y16" s="395"/>
      <c r="Z16" s="395"/>
      <c r="AA16" s="396"/>
      <c r="AB16" s="395"/>
      <c r="AC16" s="395" t="s">
        <v>1320</v>
      </c>
      <c r="AD16" s="400" t="s">
        <v>1321</v>
      </c>
      <c r="AE16" s="401">
        <v>2020110010104</v>
      </c>
      <c r="AF16" s="396" t="s">
        <v>1309</v>
      </c>
      <c r="AG16" s="395"/>
      <c r="AH16" s="396" t="s">
        <v>1322</v>
      </c>
      <c r="AI16" s="396"/>
      <c r="AJ16" s="396" t="s">
        <v>1323</v>
      </c>
      <c r="AK16" s="402" t="s">
        <v>1324</v>
      </c>
      <c r="AL16" s="395"/>
      <c r="AM16" s="395"/>
      <c r="AN16" s="395"/>
      <c r="AO16" s="395"/>
      <c r="AP16" s="395" t="s">
        <v>1313</v>
      </c>
      <c r="AQ16" s="395" t="s">
        <v>1325</v>
      </c>
      <c r="AR16" s="395"/>
    </row>
    <row r="17" spans="1:44" ht="11.25" customHeight="1" x14ac:dyDescent="0.25">
      <c r="A17" s="395"/>
      <c r="B17" s="395" t="s">
        <v>1086</v>
      </c>
      <c r="C17" s="395" t="s">
        <v>1086</v>
      </c>
      <c r="D17" s="395" t="s">
        <v>1326</v>
      </c>
      <c r="E17" s="395" t="s">
        <v>1086</v>
      </c>
      <c r="F17" s="395"/>
      <c r="G17" s="395"/>
      <c r="H17" s="396" t="s">
        <v>1327</v>
      </c>
      <c r="I17" s="397">
        <v>2020110010120</v>
      </c>
      <c r="J17" s="396">
        <v>7596</v>
      </c>
      <c r="K17" s="396" t="s">
        <v>1328</v>
      </c>
      <c r="L17" s="396" t="s">
        <v>1329</v>
      </c>
      <c r="M17" s="396" t="s">
        <v>1330</v>
      </c>
      <c r="N17" s="396" t="s">
        <v>1086</v>
      </c>
      <c r="O17" s="396" t="s">
        <v>1086</v>
      </c>
      <c r="P17" s="396" t="s">
        <v>1086</v>
      </c>
      <c r="Q17" s="396" t="s">
        <v>1086</v>
      </c>
      <c r="R17" s="396" t="s">
        <v>1086</v>
      </c>
      <c r="S17" s="396" t="s">
        <v>1086</v>
      </c>
      <c r="T17" s="396" t="s">
        <v>1086</v>
      </c>
      <c r="U17" s="396"/>
      <c r="V17" s="396"/>
      <c r="W17" s="403" t="s">
        <v>553</v>
      </c>
      <c r="X17" s="403"/>
      <c r="Y17" s="395"/>
      <c r="Z17" s="395"/>
      <c r="AA17" s="395"/>
      <c r="AB17" s="395"/>
      <c r="AC17" s="396" t="s">
        <v>1331</v>
      </c>
      <c r="AD17" s="400" t="s">
        <v>1332</v>
      </c>
      <c r="AE17" s="401">
        <v>2020110010106</v>
      </c>
      <c r="AF17" s="396" t="s">
        <v>1309</v>
      </c>
      <c r="AG17" s="395"/>
      <c r="AH17" s="396" t="s">
        <v>1333</v>
      </c>
      <c r="AI17" s="396"/>
      <c r="AJ17" s="396" t="s">
        <v>1334</v>
      </c>
      <c r="AK17" s="402" t="s">
        <v>1335</v>
      </c>
      <c r="AL17" s="395"/>
      <c r="AM17" s="395"/>
      <c r="AN17" s="395"/>
      <c r="AO17" s="395"/>
      <c r="AP17" s="395" t="s">
        <v>1313</v>
      </c>
      <c r="AQ17" s="395" t="s">
        <v>1336</v>
      </c>
      <c r="AR17" s="395"/>
    </row>
    <row r="18" spans="1:44" ht="11.25" customHeight="1" x14ac:dyDescent="0.25">
      <c r="A18" s="395"/>
      <c r="B18" s="395" t="s">
        <v>1086</v>
      </c>
      <c r="C18" s="395" t="s">
        <v>1086</v>
      </c>
      <c r="D18" s="395" t="s">
        <v>1337</v>
      </c>
      <c r="E18" s="395" t="s">
        <v>1086</v>
      </c>
      <c r="F18" s="395"/>
      <c r="G18" s="395"/>
      <c r="H18" s="396" t="s">
        <v>1338</v>
      </c>
      <c r="I18" s="397">
        <v>2020110010123</v>
      </c>
      <c r="J18" s="396">
        <v>7653</v>
      </c>
      <c r="K18" s="396" t="s">
        <v>1339</v>
      </c>
      <c r="L18" s="396" t="s">
        <v>1340</v>
      </c>
      <c r="M18" s="396" t="s">
        <v>1341</v>
      </c>
      <c r="N18" s="396" t="s">
        <v>1086</v>
      </c>
      <c r="O18" s="396" t="s">
        <v>1086</v>
      </c>
      <c r="P18" s="396" t="s">
        <v>1086</v>
      </c>
      <c r="Q18" s="396" t="s">
        <v>1086</v>
      </c>
      <c r="R18" s="396" t="s">
        <v>1086</v>
      </c>
      <c r="S18" s="396" t="s">
        <v>1086</v>
      </c>
      <c r="T18" s="396" t="s">
        <v>1086</v>
      </c>
      <c r="U18" s="396"/>
      <c r="V18" s="396"/>
      <c r="W18" s="403" t="s">
        <v>554</v>
      </c>
      <c r="X18" s="403"/>
      <c r="Y18" s="395"/>
      <c r="Z18" s="395"/>
      <c r="AA18" s="395"/>
      <c r="AB18" s="395"/>
      <c r="AC18" s="396" t="s">
        <v>1342</v>
      </c>
      <c r="AD18" s="400" t="s">
        <v>1343</v>
      </c>
      <c r="AE18" s="401">
        <v>2020110010111</v>
      </c>
      <c r="AF18" s="396" t="s">
        <v>1309</v>
      </c>
      <c r="AG18" s="395"/>
      <c r="AH18" s="396" t="s">
        <v>1344</v>
      </c>
      <c r="AI18" s="396"/>
      <c r="AJ18" s="396" t="s">
        <v>1345</v>
      </c>
      <c r="AK18" s="402" t="s">
        <v>1346</v>
      </c>
      <c r="AL18" s="395"/>
      <c r="AM18" s="395"/>
      <c r="AN18" s="395"/>
      <c r="AO18" s="395"/>
      <c r="AP18" s="395" t="s">
        <v>1347</v>
      </c>
      <c r="AQ18" s="395" t="s">
        <v>1348</v>
      </c>
      <c r="AR18" s="395"/>
    </row>
    <row r="19" spans="1:44" ht="11.25" customHeight="1" x14ac:dyDescent="0.25">
      <c r="A19" s="395"/>
      <c r="B19" s="395" t="s">
        <v>1086</v>
      </c>
      <c r="C19" s="395" t="s">
        <v>1086</v>
      </c>
      <c r="D19" s="395" t="s">
        <v>1349</v>
      </c>
      <c r="E19" s="395" t="s">
        <v>1086</v>
      </c>
      <c r="F19" s="395"/>
      <c r="G19" s="395"/>
      <c r="H19" s="396" t="s">
        <v>1350</v>
      </c>
      <c r="I19" s="397"/>
      <c r="J19" s="396"/>
      <c r="K19" s="396"/>
      <c r="L19" s="396" t="s">
        <v>1351</v>
      </c>
      <c r="M19" s="396"/>
      <c r="N19" s="396" t="s">
        <v>1086</v>
      </c>
      <c r="O19" s="396" t="s">
        <v>1086</v>
      </c>
      <c r="P19" s="396" t="s">
        <v>1086</v>
      </c>
      <c r="Q19" s="396" t="s">
        <v>1086</v>
      </c>
      <c r="R19" s="396" t="s">
        <v>1086</v>
      </c>
      <c r="S19" s="396" t="s">
        <v>1086</v>
      </c>
      <c r="T19" s="396" t="s">
        <v>1086</v>
      </c>
      <c r="U19" s="396"/>
      <c r="V19" s="396"/>
      <c r="W19" s="403" t="s">
        <v>1352</v>
      </c>
      <c r="X19" s="403"/>
      <c r="Y19" s="395"/>
      <c r="Z19" s="395"/>
      <c r="AA19" s="395"/>
      <c r="AB19" s="395"/>
      <c r="AC19" s="395" t="s">
        <v>1353</v>
      </c>
      <c r="AD19" s="400" t="s">
        <v>1354</v>
      </c>
      <c r="AE19" s="395"/>
      <c r="AF19" s="396" t="s">
        <v>1309</v>
      </c>
      <c r="AG19" s="395"/>
      <c r="AH19" s="396" t="s">
        <v>1355</v>
      </c>
      <c r="AI19" s="396"/>
      <c r="AJ19" s="396" t="s">
        <v>1356</v>
      </c>
      <c r="AK19" s="402" t="s">
        <v>1357</v>
      </c>
      <c r="AL19" s="395"/>
      <c r="AM19" s="395"/>
      <c r="AN19" s="395"/>
      <c r="AO19" s="395"/>
      <c r="AP19" s="395" t="s">
        <v>1358</v>
      </c>
      <c r="AQ19" s="395" t="s">
        <v>1359</v>
      </c>
      <c r="AR19" s="395"/>
    </row>
    <row r="20" spans="1:44" ht="11.25" customHeight="1" x14ac:dyDescent="0.25">
      <c r="A20" s="395"/>
      <c r="B20" s="395" t="s">
        <v>1086</v>
      </c>
      <c r="C20" s="395" t="s">
        <v>1086</v>
      </c>
      <c r="D20" s="395" t="s">
        <v>1360</v>
      </c>
      <c r="E20" s="395" t="s">
        <v>1086</v>
      </c>
      <c r="F20" s="395"/>
      <c r="G20" s="395"/>
      <c r="H20" s="396" t="s">
        <v>1361</v>
      </c>
      <c r="I20" s="397"/>
      <c r="J20" s="396"/>
      <c r="K20" s="396"/>
      <c r="L20" s="396"/>
      <c r="M20" s="396"/>
      <c r="N20" s="396" t="s">
        <v>1086</v>
      </c>
      <c r="O20" s="396" t="s">
        <v>1086</v>
      </c>
      <c r="P20" s="396" t="s">
        <v>1086</v>
      </c>
      <c r="Q20" s="396" t="s">
        <v>1086</v>
      </c>
      <c r="R20" s="396" t="s">
        <v>1086</v>
      </c>
      <c r="S20" s="396" t="s">
        <v>1086</v>
      </c>
      <c r="T20" s="396" t="s">
        <v>1086</v>
      </c>
      <c r="U20" s="396"/>
      <c r="V20" s="396"/>
      <c r="W20" s="403" t="s">
        <v>1362</v>
      </c>
      <c r="X20" s="403"/>
      <c r="Y20" s="395"/>
      <c r="Z20" s="395"/>
      <c r="AA20" s="395"/>
      <c r="AB20" s="395"/>
      <c r="AC20" s="396" t="s">
        <v>1363</v>
      </c>
      <c r="AD20" s="400" t="s">
        <v>1364</v>
      </c>
      <c r="AE20" s="395"/>
      <c r="AF20" s="396" t="s">
        <v>1365</v>
      </c>
      <c r="AG20" s="395"/>
      <c r="AH20" s="396" t="s">
        <v>1366</v>
      </c>
      <c r="AI20" s="396"/>
      <c r="AJ20" s="396" t="s">
        <v>1367</v>
      </c>
      <c r="AK20" s="402" t="s">
        <v>1368</v>
      </c>
      <c r="AL20" s="395"/>
      <c r="AM20" s="395"/>
      <c r="AN20" s="395"/>
      <c r="AO20" s="395"/>
      <c r="AP20" s="395" t="s">
        <v>1358</v>
      </c>
      <c r="AQ20" s="395" t="s">
        <v>1369</v>
      </c>
      <c r="AR20" s="395"/>
    </row>
    <row r="21" spans="1:44" ht="11.25" customHeight="1" x14ac:dyDescent="0.25">
      <c r="A21" s="395"/>
      <c r="B21" s="395" t="s">
        <v>1086</v>
      </c>
      <c r="C21" s="395" t="s">
        <v>1086</v>
      </c>
      <c r="D21" s="395" t="s">
        <v>1370</v>
      </c>
      <c r="E21" s="395" t="s">
        <v>1086</v>
      </c>
      <c r="F21" s="395"/>
      <c r="G21" s="395"/>
      <c r="H21" s="396" t="s">
        <v>1371</v>
      </c>
      <c r="I21" s="396"/>
      <c r="J21" s="396"/>
      <c r="K21" s="396"/>
      <c r="L21" s="396"/>
      <c r="M21" s="396"/>
      <c r="N21" s="396" t="s">
        <v>1086</v>
      </c>
      <c r="O21" s="396" t="s">
        <v>1086</v>
      </c>
      <c r="P21" s="396" t="s">
        <v>1086</v>
      </c>
      <c r="Q21" s="396" t="s">
        <v>1086</v>
      </c>
      <c r="R21" s="396" t="s">
        <v>1086</v>
      </c>
      <c r="S21" s="396" t="s">
        <v>1086</v>
      </c>
      <c r="T21" s="396" t="s">
        <v>1086</v>
      </c>
      <c r="U21" s="396"/>
      <c r="V21" s="396"/>
      <c r="W21" s="403" t="s">
        <v>557</v>
      </c>
      <c r="X21" s="403"/>
      <c r="Y21" s="395"/>
      <c r="Z21" s="395"/>
      <c r="AA21" s="395"/>
      <c r="AB21" s="395"/>
      <c r="AC21" s="396" t="s">
        <v>1372</v>
      </c>
      <c r="AD21" s="400" t="s">
        <v>1373</v>
      </c>
      <c r="AE21" s="395"/>
      <c r="AF21" s="396" t="s">
        <v>1365</v>
      </c>
      <c r="AG21" s="395"/>
      <c r="AH21" s="396" t="s">
        <v>1374</v>
      </c>
      <c r="AI21" s="396"/>
      <c r="AJ21" s="396"/>
      <c r="AK21" s="402" t="s">
        <v>1375</v>
      </c>
      <c r="AL21" s="395"/>
      <c r="AM21" s="395"/>
      <c r="AN21" s="395"/>
      <c r="AO21" s="395"/>
      <c r="AP21" s="395" t="s">
        <v>1376</v>
      </c>
      <c r="AQ21" s="395" t="s">
        <v>1377</v>
      </c>
      <c r="AR21" s="395"/>
    </row>
    <row r="22" spans="1:44" ht="11.25" customHeight="1" x14ac:dyDescent="0.25">
      <c r="A22" s="395"/>
      <c r="B22" s="395" t="s">
        <v>1086</v>
      </c>
      <c r="C22" s="395" t="s">
        <v>1086</v>
      </c>
      <c r="D22" s="395" t="s">
        <v>1378</v>
      </c>
      <c r="E22" s="395" t="s">
        <v>1086</v>
      </c>
      <c r="F22" s="395"/>
      <c r="G22" s="395"/>
      <c r="H22" s="396" t="s">
        <v>1379</v>
      </c>
      <c r="I22" s="397"/>
      <c r="J22" s="396"/>
      <c r="K22" s="396"/>
      <c r="L22" s="396"/>
      <c r="M22" s="396"/>
      <c r="N22" s="396" t="s">
        <v>1086</v>
      </c>
      <c r="O22" s="396" t="s">
        <v>1086</v>
      </c>
      <c r="P22" s="396" t="s">
        <v>1086</v>
      </c>
      <c r="Q22" s="396" t="s">
        <v>1086</v>
      </c>
      <c r="R22" s="396" t="s">
        <v>1086</v>
      </c>
      <c r="S22" s="396" t="s">
        <v>1086</v>
      </c>
      <c r="T22" s="396" t="s">
        <v>1086</v>
      </c>
      <c r="U22" s="396"/>
      <c r="V22" s="396"/>
      <c r="W22" s="403" t="s">
        <v>558</v>
      </c>
      <c r="X22" s="403"/>
      <c r="Y22" s="395"/>
      <c r="Z22" s="395"/>
      <c r="AA22" s="395"/>
      <c r="AB22" s="395"/>
      <c r="AC22" s="395" t="s">
        <v>1380</v>
      </c>
      <c r="AD22" s="400" t="s">
        <v>1381</v>
      </c>
      <c r="AE22" s="395"/>
      <c r="AF22" s="396" t="s">
        <v>1382</v>
      </c>
      <c r="AG22" s="395"/>
      <c r="AH22" s="396" t="s">
        <v>1383</v>
      </c>
      <c r="AI22" s="396"/>
      <c r="AJ22" s="396"/>
      <c r="AK22" s="402" t="s">
        <v>1384</v>
      </c>
      <c r="AL22" s="395"/>
      <c r="AM22" s="395"/>
      <c r="AN22" s="395"/>
      <c r="AO22" s="395"/>
      <c r="AP22" s="395" t="s">
        <v>1376</v>
      </c>
      <c r="AQ22" s="395" t="s">
        <v>1377</v>
      </c>
      <c r="AR22" s="395"/>
    </row>
    <row r="23" spans="1:44" ht="11.25" customHeight="1" x14ac:dyDescent="0.25">
      <c r="A23" s="395"/>
      <c r="B23" s="395" t="s">
        <v>1086</v>
      </c>
      <c r="C23" s="395" t="s">
        <v>1086</v>
      </c>
      <c r="D23" s="395" t="s">
        <v>1385</v>
      </c>
      <c r="E23" s="395" t="s">
        <v>1086</v>
      </c>
      <c r="F23" s="395"/>
      <c r="G23" s="395"/>
      <c r="H23" s="396" t="s">
        <v>1386</v>
      </c>
      <c r="I23" s="397"/>
      <c r="J23" s="396"/>
      <c r="K23" s="396"/>
      <c r="L23" s="396"/>
      <c r="M23" s="396"/>
      <c r="N23" s="396" t="s">
        <v>1086</v>
      </c>
      <c r="O23" s="396" t="s">
        <v>1086</v>
      </c>
      <c r="P23" s="396" t="s">
        <v>1086</v>
      </c>
      <c r="Q23" s="396" t="s">
        <v>1086</v>
      </c>
      <c r="R23" s="396" t="s">
        <v>1086</v>
      </c>
      <c r="S23" s="396" t="s">
        <v>1086</v>
      </c>
      <c r="T23" s="396" t="s">
        <v>1086</v>
      </c>
      <c r="U23" s="396"/>
      <c r="V23" s="396"/>
      <c r="W23" s="396" t="s">
        <v>1086</v>
      </c>
      <c r="X23" s="396"/>
      <c r="Y23" s="395"/>
      <c r="Z23" s="395"/>
      <c r="AA23" s="395"/>
      <c r="AB23" s="395"/>
      <c r="AC23" s="396" t="s">
        <v>1387</v>
      </c>
      <c r="AD23" s="400" t="s">
        <v>1388</v>
      </c>
      <c r="AE23" s="395"/>
      <c r="AF23" s="396" t="s">
        <v>1382</v>
      </c>
      <c r="AG23" s="395"/>
      <c r="AH23" s="396" t="s">
        <v>1389</v>
      </c>
      <c r="AI23" s="396"/>
      <c r="AJ23" s="396"/>
      <c r="AK23" s="402" t="s">
        <v>1390</v>
      </c>
      <c r="AL23" s="395"/>
      <c r="AM23" s="395"/>
      <c r="AN23" s="395"/>
      <c r="AO23" s="395"/>
      <c r="AP23" s="395" t="s">
        <v>1376</v>
      </c>
      <c r="AQ23" s="395" t="s">
        <v>1377</v>
      </c>
      <c r="AR23" s="395"/>
    </row>
    <row r="24" spans="1:44" ht="11.25" customHeight="1" x14ac:dyDescent="0.25">
      <c r="A24" s="395"/>
      <c r="B24" s="395" t="s">
        <v>1086</v>
      </c>
      <c r="C24" s="395" t="s">
        <v>1086</v>
      </c>
      <c r="D24" s="395" t="s">
        <v>1391</v>
      </c>
      <c r="E24" s="395" t="s">
        <v>1086</v>
      </c>
      <c r="F24" s="395"/>
      <c r="G24" s="395"/>
      <c r="H24" s="396" t="s">
        <v>1086</v>
      </c>
      <c r="I24" s="397"/>
      <c r="J24" s="396"/>
      <c r="K24" s="396"/>
      <c r="L24" s="396"/>
      <c r="M24" s="396"/>
      <c r="N24" s="396" t="s">
        <v>1086</v>
      </c>
      <c r="O24" s="396" t="s">
        <v>1086</v>
      </c>
      <c r="P24" s="396" t="s">
        <v>1086</v>
      </c>
      <c r="Q24" s="396" t="s">
        <v>1086</v>
      </c>
      <c r="R24" s="396" t="s">
        <v>1086</v>
      </c>
      <c r="S24" s="396" t="s">
        <v>1086</v>
      </c>
      <c r="T24" s="396" t="s">
        <v>1086</v>
      </c>
      <c r="U24" s="396"/>
      <c r="V24" s="396"/>
      <c r="W24" s="396" t="s">
        <v>1086</v>
      </c>
      <c r="X24" s="396"/>
      <c r="Y24" s="395"/>
      <c r="Z24" s="395"/>
      <c r="AA24" s="395"/>
      <c r="AB24" s="395"/>
      <c r="AC24" s="396"/>
      <c r="AD24" s="400" t="s">
        <v>1392</v>
      </c>
      <c r="AE24" s="395"/>
      <c r="AF24" s="396" t="s">
        <v>1382</v>
      </c>
      <c r="AG24" s="395"/>
      <c r="AH24" s="396" t="s">
        <v>1393</v>
      </c>
      <c r="AI24" s="396"/>
      <c r="AJ24" s="396"/>
      <c r="AK24" s="402" t="s">
        <v>1394</v>
      </c>
      <c r="AL24" s="395"/>
      <c r="AM24" s="395"/>
      <c r="AN24" s="395"/>
      <c r="AO24" s="395"/>
      <c r="AP24" s="395" t="s">
        <v>74</v>
      </c>
      <c r="AQ24" s="395" t="s">
        <v>74</v>
      </c>
      <c r="AR24" s="395"/>
    </row>
    <row r="25" spans="1:44" ht="11.25" customHeight="1" x14ac:dyDescent="0.25">
      <c r="A25" s="395"/>
      <c r="B25" s="395" t="s">
        <v>1086</v>
      </c>
      <c r="C25" s="407" t="s">
        <v>1086</v>
      </c>
      <c r="D25" s="395" t="s">
        <v>1395</v>
      </c>
      <c r="E25" s="395" t="s">
        <v>1086</v>
      </c>
      <c r="F25" s="395"/>
      <c r="G25" s="395"/>
      <c r="H25" s="396" t="s">
        <v>1086</v>
      </c>
      <c r="I25" s="397"/>
      <c r="J25" s="396"/>
      <c r="K25" s="396"/>
      <c r="L25" s="396"/>
      <c r="M25" s="396"/>
      <c r="N25" s="396" t="s">
        <v>1086</v>
      </c>
      <c r="O25" s="396" t="s">
        <v>1086</v>
      </c>
      <c r="P25" s="396" t="s">
        <v>1086</v>
      </c>
      <c r="Q25" s="396" t="s">
        <v>1086</v>
      </c>
      <c r="R25" s="396" t="s">
        <v>1086</v>
      </c>
      <c r="S25" s="396" t="s">
        <v>1086</v>
      </c>
      <c r="T25" s="396" t="s">
        <v>1086</v>
      </c>
      <c r="U25" s="396"/>
      <c r="V25" s="396"/>
      <c r="W25" s="396" t="s">
        <v>1086</v>
      </c>
      <c r="X25" s="396"/>
      <c r="Y25" s="395"/>
      <c r="Z25" s="395"/>
      <c r="AA25" s="395"/>
      <c r="AB25" s="395"/>
      <c r="AC25" s="395"/>
      <c r="AD25" s="400" t="s">
        <v>1396</v>
      </c>
      <c r="AE25" s="395"/>
      <c r="AF25" s="395" t="s">
        <v>1397</v>
      </c>
      <c r="AG25" s="395"/>
      <c r="AH25" s="396" t="s">
        <v>1398</v>
      </c>
      <c r="AI25" s="396"/>
      <c r="AJ25" s="396"/>
      <c r="AK25" s="395"/>
      <c r="AL25" s="395"/>
      <c r="AM25" s="395"/>
      <c r="AN25" s="395"/>
      <c r="AO25" s="395"/>
      <c r="AP25" s="395"/>
      <c r="AQ25" s="395"/>
      <c r="AR25" s="395"/>
    </row>
    <row r="26" spans="1:44" ht="11.25" customHeight="1" x14ac:dyDescent="0.25">
      <c r="A26" s="395"/>
      <c r="B26" s="395" t="s">
        <v>1086</v>
      </c>
      <c r="C26" s="407" t="s">
        <v>1086</v>
      </c>
      <c r="D26" s="395" t="s">
        <v>1399</v>
      </c>
      <c r="E26" s="395" t="s">
        <v>1086</v>
      </c>
      <c r="F26" s="395"/>
      <c r="G26" s="395"/>
      <c r="H26" s="396" t="s">
        <v>1086</v>
      </c>
      <c r="I26" s="397"/>
      <c r="J26" s="396"/>
      <c r="K26" s="396"/>
      <c r="L26" s="396"/>
      <c r="M26" s="396"/>
      <c r="N26" s="396" t="s">
        <v>1086</v>
      </c>
      <c r="O26" s="396" t="s">
        <v>1086</v>
      </c>
      <c r="P26" s="396" t="s">
        <v>1086</v>
      </c>
      <c r="Q26" s="396" t="s">
        <v>1086</v>
      </c>
      <c r="R26" s="396" t="s">
        <v>1086</v>
      </c>
      <c r="S26" s="396" t="s">
        <v>1086</v>
      </c>
      <c r="T26" s="396" t="s">
        <v>1086</v>
      </c>
      <c r="U26" s="396"/>
      <c r="V26" s="396"/>
      <c r="W26" s="396" t="s">
        <v>1086</v>
      </c>
      <c r="X26" s="396"/>
      <c r="Y26" s="395"/>
      <c r="Z26" s="395"/>
      <c r="AA26" s="395"/>
      <c r="AB26" s="395"/>
      <c r="AC26" s="395"/>
      <c r="AD26" s="408" t="s">
        <v>1400</v>
      </c>
      <c r="AE26" s="395"/>
      <c r="AF26" s="395" t="s">
        <v>1401</v>
      </c>
      <c r="AG26" s="395"/>
      <c r="AH26" s="396" t="s">
        <v>1402</v>
      </c>
      <c r="AI26" s="396"/>
      <c r="AJ26" s="396"/>
      <c r="AK26" s="395"/>
      <c r="AL26" s="395"/>
      <c r="AM26" s="395"/>
      <c r="AN26" s="395"/>
      <c r="AO26" s="395"/>
      <c r="AP26" s="395"/>
      <c r="AQ26" s="395"/>
      <c r="AR26" s="395"/>
    </row>
    <row r="27" spans="1:44" ht="11.25" customHeight="1" x14ac:dyDescent="0.25">
      <c r="A27" s="395"/>
      <c r="B27" s="395" t="s">
        <v>1086</v>
      </c>
      <c r="C27" s="407" t="s">
        <v>1086</v>
      </c>
      <c r="D27" s="395" t="s">
        <v>1403</v>
      </c>
      <c r="E27" s="395" t="s">
        <v>1086</v>
      </c>
      <c r="F27" s="395"/>
      <c r="G27" s="395"/>
      <c r="H27" s="396" t="s">
        <v>1086</v>
      </c>
      <c r="I27" s="397"/>
      <c r="J27" s="396"/>
      <c r="K27" s="396"/>
      <c r="L27" s="396"/>
      <c r="M27" s="396"/>
      <c r="N27" s="396" t="s">
        <v>1086</v>
      </c>
      <c r="O27" s="396" t="s">
        <v>1086</v>
      </c>
      <c r="P27" s="396" t="s">
        <v>1086</v>
      </c>
      <c r="Q27" s="396" t="s">
        <v>1086</v>
      </c>
      <c r="R27" s="396" t="s">
        <v>1086</v>
      </c>
      <c r="S27" s="396" t="s">
        <v>1086</v>
      </c>
      <c r="T27" s="396" t="s">
        <v>1086</v>
      </c>
      <c r="U27" s="396"/>
      <c r="V27" s="396"/>
      <c r="W27" s="396" t="s">
        <v>1086</v>
      </c>
      <c r="X27" s="396"/>
      <c r="Y27" s="395"/>
      <c r="Z27" s="395"/>
      <c r="AA27" s="395"/>
      <c r="AB27" s="395"/>
      <c r="AC27" s="395"/>
      <c r="AD27" s="408" t="s">
        <v>1404</v>
      </c>
      <c r="AE27" s="395"/>
      <c r="AF27" s="395" t="s">
        <v>1405</v>
      </c>
      <c r="AG27" s="395"/>
      <c r="AH27" s="395"/>
      <c r="AI27" s="395"/>
      <c r="AJ27" s="395"/>
      <c r="AK27" s="395"/>
      <c r="AL27" s="395"/>
      <c r="AM27" s="395"/>
      <c r="AN27" s="395"/>
      <c r="AO27" s="395"/>
      <c r="AP27" s="395"/>
      <c r="AQ27" s="395"/>
      <c r="AR27" s="395"/>
    </row>
    <row r="28" spans="1:44" ht="11.25" customHeight="1" x14ac:dyDescent="0.25">
      <c r="A28" s="395"/>
      <c r="B28" s="395" t="s">
        <v>1086</v>
      </c>
      <c r="C28" s="407" t="s">
        <v>1086</v>
      </c>
      <c r="D28" s="395" t="s">
        <v>1406</v>
      </c>
      <c r="E28" s="395" t="s">
        <v>1086</v>
      </c>
      <c r="F28" s="395"/>
      <c r="G28" s="395"/>
      <c r="H28" s="396" t="s">
        <v>1086</v>
      </c>
      <c r="I28" s="397"/>
      <c r="J28" s="396"/>
      <c r="K28" s="396"/>
      <c r="L28" s="396"/>
      <c r="M28" s="396"/>
      <c r="N28" s="396" t="s">
        <v>1086</v>
      </c>
      <c r="O28" s="396" t="s">
        <v>1086</v>
      </c>
      <c r="P28" s="396" t="s">
        <v>1086</v>
      </c>
      <c r="Q28" s="396" t="s">
        <v>1086</v>
      </c>
      <c r="R28" s="396" t="s">
        <v>1086</v>
      </c>
      <c r="S28" s="396" t="s">
        <v>1086</v>
      </c>
      <c r="T28" s="396" t="s">
        <v>1086</v>
      </c>
      <c r="U28" s="396"/>
      <c r="V28" s="396"/>
      <c r="W28" s="396" t="s">
        <v>1086</v>
      </c>
      <c r="X28" s="396"/>
      <c r="Y28" s="395"/>
      <c r="Z28" s="395"/>
      <c r="AA28" s="395"/>
      <c r="AB28" s="395"/>
      <c r="AC28" s="395"/>
      <c r="AD28" s="408" t="s">
        <v>1407</v>
      </c>
      <c r="AE28" s="395"/>
      <c r="AF28" s="395" t="s">
        <v>1408</v>
      </c>
      <c r="AG28" s="395"/>
      <c r="AH28" s="395"/>
      <c r="AI28" s="395"/>
      <c r="AJ28" s="395"/>
      <c r="AK28" s="395"/>
      <c r="AL28" s="395"/>
      <c r="AM28" s="395"/>
      <c r="AN28" s="395"/>
      <c r="AO28" s="395"/>
      <c r="AP28" s="395"/>
      <c r="AQ28" s="395"/>
      <c r="AR28" s="395"/>
    </row>
    <row r="29" spans="1:44" ht="11.25" customHeight="1" x14ac:dyDescent="0.25">
      <c r="A29" s="395"/>
      <c r="B29" s="395" t="s">
        <v>1086</v>
      </c>
      <c r="C29" s="407" t="s">
        <v>1086</v>
      </c>
      <c r="D29" s="395" t="s">
        <v>1409</v>
      </c>
      <c r="E29" s="395" t="s">
        <v>1086</v>
      </c>
      <c r="F29" s="395"/>
      <c r="G29" s="395"/>
      <c r="H29" s="396" t="s">
        <v>1086</v>
      </c>
      <c r="I29" s="397"/>
      <c r="J29" s="396"/>
      <c r="K29" s="396"/>
      <c r="L29" s="396"/>
      <c r="M29" s="396"/>
      <c r="N29" s="396" t="s">
        <v>1086</v>
      </c>
      <c r="O29" s="396" t="s">
        <v>1086</v>
      </c>
      <c r="P29" s="396" t="s">
        <v>1086</v>
      </c>
      <c r="Q29" s="396" t="s">
        <v>1086</v>
      </c>
      <c r="R29" s="396" t="s">
        <v>1086</v>
      </c>
      <c r="S29" s="396" t="s">
        <v>1086</v>
      </c>
      <c r="T29" s="396" t="s">
        <v>1086</v>
      </c>
      <c r="U29" s="396"/>
      <c r="V29" s="396"/>
      <c r="W29" s="396" t="s">
        <v>1086</v>
      </c>
      <c r="X29" s="396"/>
      <c r="Y29" s="395"/>
      <c r="Z29" s="395"/>
      <c r="AA29" s="395"/>
      <c r="AB29" s="395"/>
      <c r="AC29" s="395"/>
      <c r="AD29" s="408" t="s">
        <v>1410</v>
      </c>
      <c r="AE29" s="395"/>
      <c r="AF29" s="395" t="s">
        <v>1401</v>
      </c>
      <c r="AG29" s="395"/>
      <c r="AH29" s="395"/>
      <c r="AI29" s="395"/>
      <c r="AJ29" s="395"/>
      <c r="AK29" s="395"/>
      <c r="AL29" s="395"/>
      <c r="AM29" s="395"/>
      <c r="AN29" s="395"/>
      <c r="AO29" s="395"/>
      <c r="AP29" s="395"/>
      <c r="AQ29" s="395"/>
      <c r="AR29" s="395"/>
    </row>
    <row r="30" spans="1:44" ht="11.25" customHeight="1" x14ac:dyDescent="0.25">
      <c r="A30" s="395"/>
      <c r="B30" s="407" t="s">
        <v>1086</v>
      </c>
      <c r="C30" s="407" t="s">
        <v>1086</v>
      </c>
      <c r="D30" s="395" t="s">
        <v>1411</v>
      </c>
      <c r="E30" s="395" t="s">
        <v>1086</v>
      </c>
      <c r="F30" s="395"/>
      <c r="G30" s="395"/>
      <c r="H30" s="396" t="s">
        <v>1086</v>
      </c>
      <c r="I30" s="397"/>
      <c r="J30" s="396"/>
      <c r="K30" s="396"/>
      <c r="L30" s="396"/>
      <c r="M30" s="396" t="s">
        <v>1086</v>
      </c>
      <c r="N30" s="396" t="s">
        <v>1086</v>
      </c>
      <c r="O30" s="396" t="s">
        <v>1086</v>
      </c>
      <c r="P30" s="396" t="s">
        <v>1086</v>
      </c>
      <c r="Q30" s="396" t="s">
        <v>1086</v>
      </c>
      <c r="R30" s="396" t="s">
        <v>1086</v>
      </c>
      <c r="S30" s="396" t="s">
        <v>1086</v>
      </c>
      <c r="T30" s="396" t="s">
        <v>1086</v>
      </c>
      <c r="U30" s="396"/>
      <c r="V30" s="396"/>
      <c r="W30" s="396" t="s">
        <v>1086</v>
      </c>
      <c r="X30" s="396"/>
      <c r="Y30" s="395"/>
      <c r="Z30" s="395"/>
      <c r="AA30" s="395"/>
      <c r="AB30" s="395"/>
      <c r="AC30" s="395"/>
      <c r="AD30" s="408" t="s">
        <v>1412</v>
      </c>
      <c r="AE30" s="395"/>
      <c r="AF30" s="395" t="s">
        <v>1413</v>
      </c>
      <c r="AG30" s="395"/>
      <c r="AH30" s="395"/>
      <c r="AI30" s="395"/>
      <c r="AJ30" s="395"/>
      <c r="AK30" s="395"/>
      <c r="AL30" s="395"/>
      <c r="AM30" s="395"/>
      <c r="AN30" s="395"/>
      <c r="AO30" s="395"/>
      <c r="AP30" s="395"/>
      <c r="AQ30" s="395"/>
      <c r="AR30" s="395"/>
    </row>
    <row r="31" spans="1:44" ht="11.25" customHeight="1" x14ac:dyDescent="0.25">
      <c r="A31" s="395"/>
      <c r="B31" s="395" t="s">
        <v>1086</v>
      </c>
      <c r="C31" s="395" t="s">
        <v>1086</v>
      </c>
      <c r="D31" s="395" t="s">
        <v>1414</v>
      </c>
      <c r="E31" s="395" t="s">
        <v>1086</v>
      </c>
      <c r="F31" s="395"/>
      <c r="G31" s="395"/>
      <c r="H31" s="396" t="s">
        <v>1086</v>
      </c>
      <c r="I31" s="397"/>
      <c r="J31" s="396"/>
      <c r="K31" s="396"/>
      <c r="L31" s="396"/>
      <c r="M31" s="396" t="s">
        <v>1086</v>
      </c>
      <c r="N31" s="396" t="s">
        <v>1086</v>
      </c>
      <c r="O31" s="396" t="s">
        <v>1086</v>
      </c>
      <c r="P31" s="396" t="s">
        <v>1086</v>
      </c>
      <c r="Q31" s="396" t="s">
        <v>1086</v>
      </c>
      <c r="R31" s="396" t="s">
        <v>1086</v>
      </c>
      <c r="S31" s="396" t="s">
        <v>1086</v>
      </c>
      <c r="T31" s="396" t="s">
        <v>1086</v>
      </c>
      <c r="U31" s="396"/>
      <c r="V31" s="396"/>
      <c r="W31" s="396" t="s">
        <v>1086</v>
      </c>
      <c r="X31" s="396"/>
      <c r="Y31" s="395"/>
      <c r="Z31" s="395"/>
      <c r="AA31" s="395"/>
      <c r="AB31" s="395"/>
      <c r="AC31" s="395"/>
      <c r="AD31" s="400" t="s">
        <v>1415</v>
      </c>
      <c r="AE31" s="395"/>
      <c r="AF31" s="395" t="s">
        <v>1416</v>
      </c>
      <c r="AG31" s="395"/>
      <c r="AH31" s="395"/>
      <c r="AI31" s="395"/>
      <c r="AJ31" s="395"/>
      <c r="AK31" s="395"/>
      <c r="AL31" s="395"/>
      <c r="AM31" s="395"/>
      <c r="AN31" s="395"/>
      <c r="AO31" s="395"/>
      <c r="AP31" s="395"/>
      <c r="AQ31" s="395"/>
      <c r="AR31" s="395"/>
    </row>
    <row r="32" spans="1:44" ht="11.25" customHeight="1" x14ac:dyDescent="0.25">
      <c r="A32" s="395"/>
      <c r="B32" s="395" t="s">
        <v>1086</v>
      </c>
      <c r="C32" s="395" t="s">
        <v>1086</v>
      </c>
      <c r="D32" s="395" t="s">
        <v>1417</v>
      </c>
      <c r="E32" s="395" t="s">
        <v>1086</v>
      </c>
      <c r="F32" s="395"/>
      <c r="G32" s="395"/>
      <c r="H32" s="396" t="s">
        <v>1086</v>
      </c>
      <c r="I32" s="397"/>
      <c r="J32" s="396"/>
      <c r="K32" s="396"/>
      <c r="L32" s="396"/>
      <c r="M32" s="396" t="s">
        <v>1086</v>
      </c>
      <c r="N32" s="396" t="s">
        <v>1086</v>
      </c>
      <c r="O32" s="396" t="s">
        <v>1086</v>
      </c>
      <c r="P32" s="396" t="s">
        <v>1086</v>
      </c>
      <c r="Q32" s="396" t="s">
        <v>1086</v>
      </c>
      <c r="R32" s="396" t="s">
        <v>1086</v>
      </c>
      <c r="S32" s="396" t="s">
        <v>1086</v>
      </c>
      <c r="T32" s="396" t="s">
        <v>1086</v>
      </c>
      <c r="U32" s="396"/>
      <c r="V32" s="396"/>
      <c r="W32" s="396" t="s">
        <v>1086</v>
      </c>
      <c r="X32" s="396"/>
      <c r="Y32" s="395"/>
      <c r="Z32" s="395"/>
      <c r="AA32" s="395"/>
      <c r="AB32" s="395"/>
      <c r="AC32" s="395"/>
      <c r="AD32" s="400" t="s">
        <v>1418</v>
      </c>
      <c r="AE32" s="395"/>
      <c r="AF32" s="395" t="s">
        <v>1419</v>
      </c>
      <c r="AG32" s="395"/>
      <c r="AH32" s="395"/>
      <c r="AI32" s="395"/>
      <c r="AJ32" s="395"/>
      <c r="AK32" s="395"/>
      <c r="AL32" s="395"/>
      <c r="AM32" s="395"/>
      <c r="AN32" s="395"/>
      <c r="AO32" s="395"/>
      <c r="AP32" s="395"/>
      <c r="AQ32" s="395"/>
      <c r="AR32" s="395"/>
    </row>
    <row r="33" spans="1:44" ht="11.25" customHeight="1" x14ac:dyDescent="0.25">
      <c r="A33" s="395"/>
      <c r="B33" s="395"/>
      <c r="C33" s="395"/>
      <c r="D33" s="395" t="s">
        <v>1420</v>
      </c>
      <c r="E33" s="395"/>
      <c r="F33" s="395"/>
      <c r="G33" s="395"/>
      <c r="H33" s="396"/>
      <c r="I33" s="397"/>
      <c r="J33" s="396"/>
      <c r="K33" s="396"/>
      <c r="L33" s="396"/>
      <c r="M33" s="396"/>
      <c r="N33" s="396"/>
      <c r="O33" s="396"/>
      <c r="P33" s="396"/>
      <c r="Q33" s="396"/>
      <c r="R33" s="396"/>
      <c r="S33" s="396"/>
      <c r="T33" s="396"/>
      <c r="U33" s="396"/>
      <c r="V33" s="396"/>
      <c r="W33" s="396"/>
      <c r="X33" s="396"/>
      <c r="Y33" s="395"/>
      <c r="Z33" s="395"/>
      <c r="AA33" s="395"/>
      <c r="AB33" s="395"/>
      <c r="AC33" s="395"/>
      <c r="AD33" s="400" t="s">
        <v>1421</v>
      </c>
      <c r="AE33" s="395"/>
      <c r="AF33" s="395" t="s">
        <v>1422</v>
      </c>
      <c r="AG33" s="395"/>
      <c r="AH33" s="395"/>
      <c r="AI33" s="395"/>
      <c r="AJ33" s="395"/>
      <c r="AK33" s="395"/>
      <c r="AL33" s="395"/>
      <c r="AM33" s="395"/>
      <c r="AN33" s="395"/>
      <c r="AO33" s="395"/>
      <c r="AP33" s="395"/>
      <c r="AQ33" s="395"/>
      <c r="AR33" s="395"/>
    </row>
    <row r="34" spans="1:44" ht="11.25" customHeight="1" x14ac:dyDescent="0.25">
      <c r="A34" s="395"/>
      <c r="B34" s="395"/>
      <c r="C34" s="395"/>
      <c r="D34" s="395" t="s">
        <v>1423</v>
      </c>
      <c r="E34" s="395"/>
      <c r="F34" s="395"/>
      <c r="G34" s="395"/>
      <c r="H34" s="396"/>
      <c r="I34" s="397"/>
      <c r="J34" s="396"/>
      <c r="K34" s="396"/>
      <c r="L34" s="396"/>
      <c r="M34" s="396"/>
      <c r="N34" s="396"/>
      <c r="O34" s="396"/>
      <c r="P34" s="396"/>
      <c r="Q34" s="396"/>
      <c r="R34" s="396"/>
      <c r="S34" s="396"/>
      <c r="T34" s="396"/>
      <c r="U34" s="396"/>
      <c r="V34" s="396"/>
      <c r="W34" s="396"/>
      <c r="X34" s="396"/>
      <c r="Y34" s="395"/>
      <c r="Z34" s="395"/>
      <c r="AA34" s="395"/>
      <c r="AB34" s="395"/>
      <c r="AC34" s="395"/>
      <c r="AD34" s="400" t="s">
        <v>1424</v>
      </c>
      <c r="AE34" s="395"/>
      <c r="AF34" s="395" t="s">
        <v>1425</v>
      </c>
      <c r="AG34" s="395"/>
      <c r="AH34" s="395"/>
      <c r="AI34" s="395"/>
      <c r="AJ34" s="395"/>
      <c r="AK34" s="395"/>
      <c r="AL34" s="395"/>
      <c r="AM34" s="395"/>
      <c r="AN34" s="395"/>
      <c r="AO34" s="395"/>
      <c r="AP34" s="395"/>
      <c r="AQ34" s="395"/>
      <c r="AR34" s="395"/>
    </row>
    <row r="35" spans="1:44" ht="11.25" customHeight="1" x14ac:dyDescent="0.25">
      <c r="A35" s="395"/>
      <c r="B35" s="395"/>
      <c r="C35" s="395"/>
      <c r="D35" s="395" t="s">
        <v>1426</v>
      </c>
      <c r="E35" s="395"/>
      <c r="F35" s="395"/>
      <c r="G35" s="395"/>
      <c r="H35" s="396"/>
      <c r="I35" s="397"/>
      <c r="J35" s="396"/>
      <c r="K35" s="396"/>
      <c r="L35" s="396"/>
      <c r="M35" s="396"/>
      <c r="N35" s="396"/>
      <c r="O35" s="396"/>
      <c r="P35" s="396"/>
      <c r="Q35" s="396"/>
      <c r="R35" s="396"/>
      <c r="S35" s="396"/>
      <c r="T35" s="396"/>
      <c r="U35" s="396"/>
      <c r="V35" s="396"/>
      <c r="W35" s="396"/>
      <c r="X35" s="396"/>
      <c r="Y35" s="395"/>
      <c r="Z35" s="395"/>
      <c r="AA35" s="395"/>
      <c r="AB35" s="395"/>
      <c r="AC35" s="395"/>
      <c r="AD35" s="400" t="s">
        <v>1427</v>
      </c>
      <c r="AE35" s="395"/>
      <c r="AF35" s="395" t="s">
        <v>1428</v>
      </c>
      <c r="AG35" s="395"/>
      <c r="AH35" s="395"/>
      <c r="AI35" s="395"/>
      <c r="AJ35" s="395"/>
      <c r="AK35" s="395"/>
      <c r="AL35" s="395"/>
      <c r="AM35" s="395"/>
      <c r="AN35" s="395"/>
      <c r="AO35" s="395"/>
      <c r="AP35" s="395"/>
      <c r="AQ35" s="395"/>
      <c r="AR35" s="395"/>
    </row>
    <row r="36" spans="1:44" ht="11.25" customHeight="1" x14ac:dyDescent="0.25">
      <c r="A36" s="395"/>
      <c r="B36" s="395"/>
      <c r="C36" s="395"/>
      <c r="D36" s="395" t="s">
        <v>1429</v>
      </c>
      <c r="E36" s="395"/>
      <c r="F36" s="395"/>
      <c r="G36" s="395"/>
      <c r="H36" s="396"/>
      <c r="I36" s="397"/>
      <c r="J36" s="396"/>
      <c r="K36" s="396"/>
      <c r="L36" s="396"/>
      <c r="M36" s="396"/>
      <c r="N36" s="396"/>
      <c r="O36" s="396"/>
      <c r="P36" s="396"/>
      <c r="Q36" s="396"/>
      <c r="R36" s="396"/>
      <c r="S36" s="396"/>
      <c r="T36" s="396"/>
      <c r="U36" s="396"/>
      <c r="V36" s="396"/>
      <c r="W36" s="396"/>
      <c r="X36" s="396"/>
      <c r="Y36" s="395"/>
      <c r="Z36" s="395"/>
      <c r="AA36" s="395"/>
      <c r="AB36" s="395"/>
      <c r="AC36" s="395"/>
      <c r="AD36" s="400" t="s">
        <v>1430</v>
      </c>
      <c r="AE36" s="395"/>
      <c r="AF36" s="395" t="s">
        <v>1431</v>
      </c>
      <c r="AG36" s="395"/>
      <c r="AH36" s="395"/>
      <c r="AI36" s="395"/>
      <c r="AJ36" s="395"/>
      <c r="AK36" s="395"/>
      <c r="AL36" s="395"/>
      <c r="AM36" s="395"/>
      <c r="AN36" s="395"/>
      <c r="AO36" s="395"/>
      <c r="AP36" s="395"/>
      <c r="AQ36" s="395"/>
      <c r="AR36" s="395"/>
    </row>
    <row r="37" spans="1:44" ht="11.25" customHeight="1" x14ac:dyDescent="0.25">
      <c r="A37" s="395"/>
      <c r="B37" s="395"/>
      <c r="C37" s="395"/>
      <c r="D37" s="395" t="s">
        <v>1432</v>
      </c>
      <c r="E37" s="395"/>
      <c r="F37" s="395"/>
      <c r="G37" s="395"/>
      <c r="H37" s="409" t="s">
        <v>1433</v>
      </c>
      <c r="I37" s="397"/>
      <c r="J37" s="396"/>
      <c r="K37" s="396"/>
      <c r="L37" s="396"/>
      <c r="M37" s="396"/>
      <c r="N37" s="396"/>
      <c r="O37" s="396"/>
      <c r="P37" s="396"/>
      <c r="Q37" s="396"/>
      <c r="R37" s="396"/>
      <c r="S37" s="396"/>
      <c r="T37" s="396"/>
      <c r="U37" s="396"/>
      <c r="V37" s="396"/>
      <c r="W37" s="396"/>
      <c r="X37" s="396"/>
      <c r="Y37" s="395"/>
      <c r="Z37" s="395"/>
      <c r="AA37" s="395"/>
      <c r="AB37" s="395"/>
      <c r="AC37" s="395"/>
      <c r="AD37" s="400" t="s">
        <v>1434</v>
      </c>
      <c r="AE37" s="395"/>
      <c r="AF37" s="395" t="s">
        <v>1435</v>
      </c>
      <c r="AG37" s="395"/>
      <c r="AH37" s="395"/>
      <c r="AI37" s="395"/>
      <c r="AJ37" s="395"/>
      <c r="AK37" s="395"/>
      <c r="AL37" s="395"/>
      <c r="AM37" s="395"/>
      <c r="AN37" s="395"/>
      <c r="AO37" s="395"/>
      <c r="AP37" s="395"/>
      <c r="AQ37" s="395"/>
      <c r="AR37" s="395"/>
    </row>
    <row r="38" spans="1:44" ht="11.25" customHeight="1" x14ac:dyDescent="0.25">
      <c r="A38" s="395"/>
      <c r="B38" s="395"/>
      <c r="C38" s="395"/>
      <c r="D38" s="395" t="s">
        <v>1436</v>
      </c>
      <c r="E38" s="395"/>
      <c r="F38" s="395"/>
      <c r="G38" s="395"/>
      <c r="H38" s="409" t="s">
        <v>1437</v>
      </c>
      <c r="I38" s="397"/>
      <c r="J38" s="396"/>
      <c r="K38" s="396"/>
      <c r="L38" s="396"/>
      <c r="M38" s="396"/>
      <c r="N38" s="396"/>
      <c r="O38" s="396"/>
      <c r="P38" s="396"/>
      <c r="Q38" s="396"/>
      <c r="R38" s="396"/>
      <c r="S38" s="396"/>
      <c r="T38" s="396"/>
      <c r="U38" s="396"/>
      <c r="V38" s="396"/>
      <c r="W38" s="396"/>
      <c r="X38" s="396"/>
      <c r="Y38" s="395"/>
      <c r="Z38" s="395"/>
      <c r="AA38" s="395"/>
      <c r="AB38" s="395"/>
      <c r="AC38" s="395"/>
      <c r="AD38" s="400" t="s">
        <v>1438</v>
      </c>
      <c r="AE38" s="395"/>
      <c r="AF38" s="395" t="s">
        <v>1439</v>
      </c>
      <c r="AG38" s="395"/>
      <c r="AH38" s="395"/>
      <c r="AI38" s="395"/>
      <c r="AJ38" s="395"/>
      <c r="AK38" s="395"/>
      <c r="AL38" s="395"/>
      <c r="AM38" s="395"/>
      <c r="AN38" s="395"/>
      <c r="AO38" s="395"/>
      <c r="AP38" s="395"/>
      <c r="AQ38" s="395"/>
      <c r="AR38" s="395"/>
    </row>
    <row r="39" spans="1:44" ht="9.75" customHeight="1" x14ac:dyDescent="0.25">
      <c r="A39" s="395"/>
      <c r="B39" s="395"/>
      <c r="C39" s="395"/>
      <c r="D39" s="395"/>
      <c r="E39" s="395"/>
      <c r="F39" s="395"/>
      <c r="G39" s="395"/>
      <c r="H39" s="396"/>
      <c r="I39" s="397"/>
      <c r="J39" s="396"/>
      <c r="K39" s="396"/>
      <c r="L39" s="396"/>
      <c r="M39" s="396"/>
      <c r="N39" s="396"/>
      <c r="O39" s="396"/>
      <c r="P39" s="396"/>
      <c r="Q39" s="396"/>
      <c r="R39" s="396"/>
      <c r="S39" s="396"/>
      <c r="T39" s="396"/>
      <c r="U39" s="396"/>
      <c r="V39" s="396"/>
      <c r="W39" s="396"/>
      <c r="X39" s="396"/>
      <c r="Y39" s="395"/>
      <c r="Z39" s="395"/>
      <c r="AA39" s="395"/>
      <c r="AB39" s="395"/>
      <c r="AC39" s="395"/>
      <c r="AD39" s="400" t="s">
        <v>1440</v>
      </c>
      <c r="AE39" s="395"/>
      <c r="AF39" s="395" t="s">
        <v>1401</v>
      </c>
      <c r="AG39" s="395"/>
      <c r="AH39" s="395"/>
      <c r="AI39" s="395"/>
      <c r="AJ39" s="395"/>
      <c r="AK39" s="395"/>
      <c r="AL39" s="395"/>
      <c r="AM39" s="395"/>
      <c r="AN39" s="395"/>
      <c r="AO39" s="395"/>
      <c r="AP39" s="395"/>
      <c r="AQ39" s="395"/>
      <c r="AR39" s="395"/>
    </row>
    <row r="40" spans="1:44" ht="9.75" customHeight="1" x14ac:dyDescent="0.25">
      <c r="A40" s="395"/>
      <c r="B40" s="395"/>
      <c r="C40" s="395"/>
      <c r="D40" s="395"/>
      <c r="E40" s="395"/>
      <c r="F40" s="395"/>
      <c r="G40" s="395"/>
      <c r="H40" s="396"/>
      <c r="I40" s="397"/>
      <c r="J40" s="396"/>
      <c r="K40" s="396"/>
      <c r="L40" s="396"/>
      <c r="M40" s="396"/>
      <c r="N40" s="396"/>
      <c r="O40" s="396"/>
      <c r="P40" s="396"/>
      <c r="Q40" s="396"/>
      <c r="R40" s="396"/>
      <c r="S40" s="396"/>
      <c r="T40" s="396"/>
      <c r="U40" s="396"/>
      <c r="V40" s="396"/>
      <c r="W40" s="396"/>
      <c r="X40" s="396"/>
      <c r="Y40" s="395"/>
      <c r="Z40" s="395"/>
      <c r="AA40" s="395"/>
      <c r="AB40" s="395"/>
      <c r="AC40" s="395"/>
      <c r="AD40" s="400" t="s">
        <v>1441</v>
      </c>
      <c r="AE40" s="395"/>
      <c r="AF40" s="395" t="s">
        <v>1442</v>
      </c>
      <c r="AG40" s="395"/>
      <c r="AH40" s="395"/>
      <c r="AI40" s="395"/>
      <c r="AJ40" s="395"/>
      <c r="AK40" s="395"/>
      <c r="AL40" s="395"/>
      <c r="AM40" s="395"/>
      <c r="AN40" s="395"/>
      <c r="AO40" s="395"/>
      <c r="AP40" s="395"/>
      <c r="AQ40" s="395"/>
      <c r="AR40" s="395"/>
    </row>
    <row r="41" spans="1:44" ht="9.75" customHeight="1" x14ac:dyDescent="0.25">
      <c r="A41" s="395"/>
      <c r="B41" s="395"/>
      <c r="C41" s="395"/>
      <c r="D41" s="395"/>
      <c r="E41" s="395"/>
      <c r="F41" s="395"/>
      <c r="G41" s="395"/>
      <c r="H41" s="396"/>
      <c r="I41" s="397"/>
      <c r="J41" s="396"/>
      <c r="K41" s="396"/>
      <c r="L41" s="396"/>
      <c r="M41" s="396"/>
      <c r="N41" s="396"/>
      <c r="O41" s="396"/>
      <c r="P41" s="396"/>
      <c r="Q41" s="396"/>
      <c r="R41" s="396"/>
      <c r="S41" s="396"/>
      <c r="T41" s="396"/>
      <c r="U41" s="396"/>
      <c r="V41" s="396"/>
      <c r="W41" s="396"/>
      <c r="X41" s="396"/>
      <c r="Y41" s="395"/>
      <c r="Z41" s="395"/>
      <c r="AA41" s="395"/>
      <c r="AB41" s="395"/>
      <c r="AC41" s="395"/>
      <c r="AD41" s="400" t="s">
        <v>1443</v>
      </c>
      <c r="AE41" s="395"/>
      <c r="AF41" s="395" t="s">
        <v>1444</v>
      </c>
      <c r="AG41" s="395"/>
      <c r="AH41" s="395"/>
      <c r="AI41" s="395"/>
      <c r="AJ41" s="395"/>
      <c r="AK41" s="395"/>
      <c r="AL41" s="395"/>
      <c r="AM41" s="395"/>
      <c r="AN41" s="395"/>
      <c r="AO41" s="395"/>
      <c r="AP41" s="395"/>
      <c r="AQ41" s="395"/>
      <c r="AR41" s="395"/>
    </row>
    <row r="42" spans="1:44" ht="9.75" customHeight="1" x14ac:dyDescent="0.25">
      <c r="A42" s="395"/>
      <c r="B42" s="395"/>
      <c r="C42" s="395"/>
      <c r="D42" s="395"/>
      <c r="E42" s="395"/>
      <c r="F42" s="395"/>
      <c r="G42" s="395"/>
      <c r="H42" s="396"/>
      <c r="I42" s="397"/>
      <c r="J42" s="396"/>
      <c r="K42" s="396"/>
      <c r="L42" s="396"/>
      <c r="M42" s="396"/>
      <c r="N42" s="396"/>
      <c r="O42" s="396"/>
      <c r="P42" s="396"/>
      <c r="Q42" s="396"/>
      <c r="R42" s="396"/>
      <c r="S42" s="396"/>
      <c r="T42" s="396"/>
      <c r="U42" s="396"/>
      <c r="V42" s="396"/>
      <c r="W42" s="396"/>
      <c r="X42" s="396"/>
      <c r="Y42" s="395"/>
      <c r="Z42" s="395"/>
      <c r="AA42" s="395"/>
      <c r="AB42" s="395"/>
      <c r="AC42" s="395"/>
      <c r="AD42" s="400" t="s">
        <v>1445</v>
      </c>
      <c r="AE42" s="395"/>
      <c r="AF42" s="395" t="s">
        <v>1446</v>
      </c>
      <c r="AG42" s="395"/>
      <c r="AH42" s="395"/>
      <c r="AI42" s="395"/>
      <c r="AJ42" s="395"/>
      <c r="AK42" s="395"/>
      <c r="AL42" s="395"/>
      <c r="AM42" s="395"/>
      <c r="AN42" s="395"/>
      <c r="AO42" s="395"/>
      <c r="AP42" s="395"/>
      <c r="AQ42" s="395"/>
      <c r="AR42" s="395"/>
    </row>
    <row r="43" spans="1:44" ht="9.75" customHeight="1" x14ac:dyDescent="0.25">
      <c r="A43" s="395"/>
      <c r="B43" s="395"/>
      <c r="C43" s="395"/>
      <c r="D43" s="395"/>
      <c r="E43" s="395"/>
      <c r="F43" s="395"/>
      <c r="G43" s="395"/>
      <c r="H43" s="396"/>
      <c r="I43" s="397"/>
      <c r="J43" s="396"/>
      <c r="K43" s="396"/>
      <c r="L43" s="396"/>
      <c r="M43" s="396"/>
      <c r="N43" s="396"/>
      <c r="O43" s="396"/>
      <c r="P43" s="396"/>
      <c r="Q43" s="396"/>
      <c r="R43" s="396"/>
      <c r="S43" s="396"/>
      <c r="T43" s="396"/>
      <c r="U43" s="396"/>
      <c r="V43" s="396"/>
      <c r="W43" s="396"/>
      <c r="X43" s="396"/>
      <c r="Y43" s="395"/>
      <c r="Z43" s="395"/>
      <c r="AA43" s="395"/>
      <c r="AB43" s="395"/>
      <c r="AC43" s="395"/>
      <c r="AD43" s="400" t="s">
        <v>1447</v>
      </c>
      <c r="AE43" s="395"/>
      <c r="AF43" s="395" t="s">
        <v>1444</v>
      </c>
      <c r="AG43" s="395"/>
      <c r="AH43" s="395"/>
      <c r="AI43" s="395"/>
      <c r="AJ43" s="395"/>
      <c r="AK43" s="395"/>
      <c r="AL43" s="395"/>
      <c r="AM43" s="395"/>
      <c r="AN43" s="395"/>
      <c r="AO43" s="395"/>
      <c r="AP43" s="395"/>
      <c r="AQ43" s="395"/>
      <c r="AR43" s="395"/>
    </row>
    <row r="44" spans="1:44" ht="9.75" customHeight="1" x14ac:dyDescent="0.25">
      <c r="A44" s="395"/>
      <c r="B44" s="395"/>
      <c r="C44" s="395"/>
      <c r="D44" s="395"/>
      <c r="E44" s="395"/>
      <c r="F44" s="395"/>
      <c r="G44" s="395"/>
      <c r="H44" s="396"/>
      <c r="I44" s="397"/>
      <c r="J44" s="396"/>
      <c r="K44" s="396"/>
      <c r="L44" s="396"/>
      <c r="M44" s="396"/>
      <c r="N44" s="396"/>
      <c r="O44" s="396"/>
      <c r="P44" s="396"/>
      <c r="Q44" s="396"/>
      <c r="R44" s="396"/>
      <c r="S44" s="396"/>
      <c r="T44" s="396"/>
      <c r="U44" s="396"/>
      <c r="V44" s="396"/>
      <c r="W44" s="396"/>
      <c r="X44" s="396"/>
      <c r="Y44" s="395"/>
      <c r="Z44" s="395"/>
      <c r="AA44" s="395"/>
      <c r="AB44" s="395"/>
      <c r="AC44" s="395"/>
      <c r="AD44" s="400" t="s">
        <v>1448</v>
      </c>
      <c r="AE44" s="395"/>
      <c r="AF44" s="395" t="s">
        <v>1449</v>
      </c>
      <c r="AG44" s="395"/>
      <c r="AH44" s="395"/>
      <c r="AI44" s="395"/>
      <c r="AJ44" s="395"/>
      <c r="AK44" s="395"/>
      <c r="AL44" s="395"/>
      <c r="AM44" s="395"/>
      <c r="AN44" s="395"/>
      <c r="AO44" s="395"/>
      <c r="AP44" s="395"/>
      <c r="AQ44" s="395"/>
      <c r="AR44" s="395"/>
    </row>
    <row r="45" spans="1:44" ht="9.75" customHeight="1" x14ac:dyDescent="0.25">
      <c r="A45" s="395"/>
      <c r="B45" s="395"/>
      <c r="C45" s="395"/>
      <c r="D45" s="395"/>
      <c r="E45" s="395"/>
      <c r="F45" s="395"/>
      <c r="G45" s="395"/>
      <c r="H45" s="396"/>
      <c r="I45" s="397"/>
      <c r="J45" s="396"/>
      <c r="K45" s="396"/>
      <c r="L45" s="396"/>
      <c r="M45" s="396"/>
      <c r="N45" s="396"/>
      <c r="O45" s="396"/>
      <c r="P45" s="396"/>
      <c r="Q45" s="396"/>
      <c r="R45" s="396"/>
      <c r="S45" s="396"/>
      <c r="T45" s="396"/>
      <c r="U45" s="396"/>
      <c r="V45" s="396"/>
      <c r="W45" s="396"/>
      <c r="X45" s="396"/>
      <c r="Y45" s="395"/>
      <c r="Z45" s="395"/>
      <c r="AA45" s="395"/>
      <c r="AB45" s="395"/>
      <c r="AC45" s="395"/>
      <c r="AD45" s="400" t="s">
        <v>1450</v>
      </c>
      <c r="AE45" s="395"/>
      <c r="AF45" s="395" t="s">
        <v>1451</v>
      </c>
      <c r="AG45" s="395"/>
      <c r="AH45" s="395"/>
      <c r="AI45" s="395"/>
      <c r="AJ45" s="395"/>
      <c r="AK45" s="395"/>
      <c r="AL45" s="395"/>
      <c r="AM45" s="395"/>
      <c r="AN45" s="395"/>
      <c r="AO45" s="395"/>
      <c r="AP45" s="395"/>
      <c r="AQ45" s="395"/>
      <c r="AR45" s="395"/>
    </row>
    <row r="46" spans="1:44" ht="9.75" customHeight="1" x14ac:dyDescent="0.25">
      <c r="A46" s="395"/>
      <c r="B46" s="395"/>
      <c r="C46" s="395"/>
      <c r="D46" s="395"/>
      <c r="E46" s="395"/>
      <c r="F46" s="395"/>
      <c r="G46" s="395"/>
      <c r="H46" s="396"/>
      <c r="I46" s="397"/>
      <c r="J46" s="396"/>
      <c r="K46" s="396"/>
      <c r="L46" s="396"/>
      <c r="M46" s="396"/>
      <c r="N46" s="396"/>
      <c r="O46" s="396"/>
      <c r="P46" s="396"/>
      <c r="Q46" s="396"/>
      <c r="R46" s="396"/>
      <c r="S46" s="396"/>
      <c r="T46" s="396"/>
      <c r="U46" s="396"/>
      <c r="V46" s="396"/>
      <c r="W46" s="396"/>
      <c r="X46" s="396"/>
      <c r="Y46" s="395"/>
      <c r="Z46" s="395"/>
      <c r="AA46" s="395"/>
      <c r="AB46" s="395"/>
      <c r="AC46" s="395"/>
      <c r="AD46" s="400" t="s">
        <v>1452</v>
      </c>
      <c r="AE46" s="395"/>
      <c r="AF46" s="395" t="s">
        <v>1453</v>
      </c>
      <c r="AG46" s="395"/>
      <c r="AH46" s="395"/>
      <c r="AI46" s="395"/>
      <c r="AJ46" s="395"/>
      <c r="AK46" s="395"/>
      <c r="AL46" s="395"/>
      <c r="AM46" s="395"/>
      <c r="AN46" s="395"/>
      <c r="AO46" s="395"/>
      <c r="AP46" s="395"/>
      <c r="AQ46" s="395"/>
      <c r="AR46" s="395"/>
    </row>
    <row r="47" spans="1:44" ht="9.75" customHeight="1" x14ac:dyDescent="0.25">
      <c r="A47" s="395"/>
      <c r="B47" s="395"/>
      <c r="C47" s="395"/>
      <c r="D47" s="395"/>
      <c r="E47" s="395"/>
      <c r="F47" s="395"/>
      <c r="G47" s="395"/>
      <c r="H47" s="396"/>
      <c r="I47" s="397"/>
      <c r="J47" s="396"/>
      <c r="K47" s="396"/>
      <c r="L47" s="396"/>
      <c r="M47" s="396"/>
      <c r="N47" s="396"/>
      <c r="O47" s="396"/>
      <c r="P47" s="396"/>
      <c r="Q47" s="396"/>
      <c r="R47" s="396"/>
      <c r="S47" s="396"/>
      <c r="T47" s="396"/>
      <c r="U47" s="396"/>
      <c r="V47" s="396"/>
      <c r="W47" s="396"/>
      <c r="X47" s="396"/>
      <c r="Y47" s="395"/>
      <c r="Z47" s="395"/>
      <c r="AA47" s="395"/>
      <c r="AB47" s="395"/>
      <c r="AC47" s="395"/>
      <c r="AD47" s="400" t="s">
        <v>1454</v>
      </c>
      <c r="AE47" s="395"/>
      <c r="AF47" s="395" t="s">
        <v>1455</v>
      </c>
      <c r="AG47" s="395"/>
      <c r="AH47" s="395"/>
      <c r="AI47" s="395"/>
      <c r="AJ47" s="395"/>
      <c r="AK47" s="395"/>
      <c r="AL47" s="395"/>
      <c r="AM47" s="395"/>
      <c r="AN47" s="395"/>
      <c r="AO47" s="395"/>
      <c r="AP47" s="395"/>
      <c r="AQ47" s="395"/>
      <c r="AR47" s="395"/>
    </row>
    <row r="48" spans="1:44" ht="9.75" customHeight="1" x14ac:dyDescent="0.25">
      <c r="A48" s="395"/>
      <c r="B48" s="395"/>
      <c r="C48" s="395"/>
      <c r="D48" s="395"/>
      <c r="E48" s="395"/>
      <c r="F48" s="395"/>
      <c r="G48" s="395"/>
      <c r="H48" s="396"/>
      <c r="I48" s="397"/>
      <c r="J48" s="396"/>
      <c r="K48" s="396"/>
      <c r="L48" s="396"/>
      <c r="M48" s="396"/>
      <c r="N48" s="396"/>
      <c r="O48" s="396"/>
      <c r="P48" s="396"/>
      <c r="Q48" s="396"/>
      <c r="R48" s="396"/>
      <c r="S48" s="396"/>
      <c r="T48" s="396"/>
      <c r="U48" s="396"/>
      <c r="V48" s="396"/>
      <c r="W48" s="396"/>
      <c r="X48" s="396"/>
      <c r="Y48" s="395"/>
      <c r="Z48" s="395"/>
      <c r="AA48" s="395"/>
      <c r="AB48" s="395"/>
      <c r="AC48" s="395"/>
      <c r="AD48" s="400" t="s">
        <v>1456</v>
      </c>
      <c r="AE48" s="395"/>
      <c r="AF48" s="395" t="s">
        <v>1457</v>
      </c>
      <c r="AG48" s="395"/>
      <c r="AH48" s="395"/>
      <c r="AI48" s="395"/>
      <c r="AJ48" s="395"/>
      <c r="AK48" s="395"/>
      <c r="AL48" s="395"/>
      <c r="AM48" s="395"/>
      <c r="AN48" s="395"/>
      <c r="AO48" s="395"/>
      <c r="AP48" s="395"/>
      <c r="AQ48" s="395"/>
      <c r="AR48" s="395"/>
    </row>
    <row r="49" spans="1:44" ht="9.75" customHeight="1" x14ac:dyDescent="0.25">
      <c r="A49" s="395"/>
      <c r="B49" s="395"/>
      <c r="C49" s="395"/>
      <c r="D49" s="395"/>
      <c r="E49" s="395"/>
      <c r="F49" s="395"/>
      <c r="G49" s="395"/>
      <c r="H49" s="396"/>
      <c r="I49" s="397"/>
      <c r="J49" s="396"/>
      <c r="K49" s="396"/>
      <c r="L49" s="396"/>
      <c r="M49" s="396"/>
      <c r="N49" s="396"/>
      <c r="O49" s="396"/>
      <c r="P49" s="396"/>
      <c r="Q49" s="396"/>
      <c r="R49" s="396"/>
      <c r="S49" s="396"/>
      <c r="T49" s="396"/>
      <c r="U49" s="396"/>
      <c r="V49" s="396"/>
      <c r="W49" s="396"/>
      <c r="X49" s="396"/>
      <c r="Y49" s="395"/>
      <c r="Z49" s="395"/>
      <c r="AA49" s="395"/>
      <c r="AB49" s="395"/>
      <c r="AC49" s="395"/>
      <c r="AD49" s="400" t="s">
        <v>1458</v>
      </c>
      <c r="AE49" s="395"/>
      <c r="AF49" s="395" t="s">
        <v>1459</v>
      </c>
      <c r="AG49" s="395"/>
      <c r="AH49" s="395"/>
      <c r="AI49" s="395"/>
      <c r="AJ49" s="395"/>
      <c r="AK49" s="395"/>
      <c r="AL49" s="395"/>
      <c r="AM49" s="395"/>
      <c r="AN49" s="395"/>
      <c r="AO49" s="395"/>
      <c r="AP49" s="395"/>
      <c r="AQ49" s="395"/>
      <c r="AR49" s="395"/>
    </row>
    <row r="50" spans="1:44" ht="9.75" customHeight="1" x14ac:dyDescent="0.25">
      <c r="A50" s="395"/>
      <c r="B50" s="395"/>
      <c r="C50" s="395"/>
      <c r="D50" s="395"/>
      <c r="E50" s="395"/>
      <c r="F50" s="395"/>
      <c r="G50" s="395"/>
      <c r="H50" s="396"/>
      <c r="I50" s="397"/>
      <c r="J50" s="396"/>
      <c r="K50" s="396"/>
      <c r="L50" s="396"/>
      <c r="M50" s="396"/>
      <c r="N50" s="396"/>
      <c r="O50" s="396"/>
      <c r="P50" s="396"/>
      <c r="Q50" s="396"/>
      <c r="R50" s="396"/>
      <c r="S50" s="396"/>
      <c r="T50" s="396"/>
      <c r="U50" s="396"/>
      <c r="V50" s="396"/>
      <c r="W50" s="396"/>
      <c r="X50" s="396"/>
      <c r="Y50" s="395"/>
      <c r="Z50" s="395"/>
      <c r="AA50" s="395"/>
      <c r="AB50" s="395"/>
      <c r="AC50" s="395"/>
      <c r="AD50" s="400" t="s">
        <v>1460</v>
      </c>
      <c r="AE50" s="395"/>
      <c r="AF50" s="395" t="s">
        <v>1461</v>
      </c>
      <c r="AG50" s="395"/>
      <c r="AH50" s="395"/>
      <c r="AI50" s="395"/>
      <c r="AJ50" s="395"/>
      <c r="AK50" s="395"/>
      <c r="AL50" s="395"/>
      <c r="AM50" s="395"/>
      <c r="AN50" s="395"/>
      <c r="AO50" s="395"/>
      <c r="AP50" s="395"/>
      <c r="AQ50" s="395"/>
      <c r="AR50" s="395"/>
    </row>
    <row r="51" spans="1:44" ht="9.75" customHeight="1" x14ac:dyDescent="0.25">
      <c r="A51" s="395"/>
      <c r="B51" s="395"/>
      <c r="C51" s="395"/>
      <c r="D51" s="395"/>
      <c r="E51" s="395"/>
      <c r="F51" s="395"/>
      <c r="G51" s="395"/>
      <c r="H51" s="396"/>
      <c r="I51" s="397"/>
      <c r="J51" s="396"/>
      <c r="K51" s="396"/>
      <c r="L51" s="396"/>
      <c r="M51" s="396"/>
      <c r="N51" s="396"/>
      <c r="O51" s="396"/>
      <c r="P51" s="396"/>
      <c r="Q51" s="396"/>
      <c r="R51" s="396"/>
      <c r="S51" s="396"/>
      <c r="T51" s="396"/>
      <c r="U51" s="396"/>
      <c r="V51" s="396"/>
      <c r="W51" s="396"/>
      <c r="X51" s="396"/>
      <c r="Y51" s="395"/>
      <c r="Z51" s="395"/>
      <c r="AA51" s="395"/>
      <c r="AB51" s="395"/>
      <c r="AC51" s="395"/>
      <c r="AD51" s="410" t="s">
        <v>1462</v>
      </c>
      <c r="AE51" s="395"/>
      <c r="AF51" s="395" t="s">
        <v>1463</v>
      </c>
      <c r="AG51" s="395"/>
      <c r="AH51" s="395"/>
      <c r="AI51" s="395"/>
      <c r="AJ51" s="395"/>
      <c r="AK51" s="395"/>
      <c r="AL51" s="395"/>
      <c r="AM51" s="395"/>
      <c r="AN51" s="395"/>
      <c r="AO51" s="395"/>
      <c r="AP51" s="395"/>
      <c r="AQ51" s="395"/>
      <c r="AR51" s="395"/>
    </row>
    <row r="52" spans="1:44" ht="9.75" customHeight="1" x14ac:dyDescent="0.25">
      <c r="A52" s="395"/>
      <c r="B52" s="395"/>
      <c r="C52" s="395"/>
      <c r="D52" s="395"/>
      <c r="E52" s="395"/>
      <c r="F52" s="395"/>
      <c r="G52" s="395"/>
      <c r="H52" s="396"/>
      <c r="I52" s="397"/>
      <c r="J52" s="396"/>
      <c r="K52" s="396"/>
      <c r="L52" s="396"/>
      <c r="M52" s="396"/>
      <c r="N52" s="396"/>
      <c r="O52" s="396"/>
      <c r="P52" s="396"/>
      <c r="Q52" s="396"/>
      <c r="R52" s="396"/>
      <c r="S52" s="396"/>
      <c r="T52" s="396"/>
      <c r="U52" s="396"/>
      <c r="V52" s="396"/>
      <c r="W52" s="396"/>
      <c r="X52" s="396"/>
      <c r="Y52" s="395"/>
      <c r="Z52" s="395"/>
      <c r="AA52" s="395"/>
      <c r="AB52" s="395"/>
      <c r="AC52" s="395"/>
      <c r="AD52" s="410" t="s">
        <v>1464</v>
      </c>
      <c r="AE52" s="395"/>
      <c r="AF52" s="395" t="s">
        <v>1465</v>
      </c>
      <c r="AG52" s="395"/>
      <c r="AH52" s="395"/>
      <c r="AI52" s="395"/>
      <c r="AJ52" s="395"/>
      <c r="AK52" s="395"/>
      <c r="AL52" s="395"/>
      <c r="AM52" s="395"/>
      <c r="AN52" s="395"/>
      <c r="AO52" s="395"/>
      <c r="AP52" s="395"/>
      <c r="AQ52" s="395"/>
      <c r="AR52" s="395"/>
    </row>
    <row r="53" spans="1:44" ht="9.75" customHeight="1" x14ac:dyDescent="0.25">
      <c r="A53" s="395"/>
      <c r="B53" s="395"/>
      <c r="C53" s="395"/>
      <c r="D53" s="395"/>
      <c r="E53" s="395"/>
      <c r="F53" s="395"/>
      <c r="G53" s="395"/>
      <c r="H53" s="396"/>
      <c r="I53" s="397"/>
      <c r="J53" s="396"/>
      <c r="K53" s="396"/>
      <c r="L53" s="396"/>
      <c r="M53" s="396"/>
      <c r="N53" s="396"/>
      <c r="O53" s="396"/>
      <c r="P53" s="396"/>
      <c r="Q53" s="396"/>
      <c r="R53" s="396"/>
      <c r="S53" s="396"/>
      <c r="T53" s="396"/>
      <c r="U53" s="396"/>
      <c r="V53" s="396"/>
      <c r="W53" s="396"/>
      <c r="X53" s="396"/>
      <c r="Y53" s="395"/>
      <c r="Z53" s="395"/>
      <c r="AA53" s="395"/>
      <c r="AB53" s="395"/>
      <c r="AC53" s="395"/>
      <c r="AD53" s="410" t="s">
        <v>1466</v>
      </c>
      <c r="AE53" s="395"/>
      <c r="AF53" s="395" t="s">
        <v>1467</v>
      </c>
      <c r="AG53" s="395"/>
      <c r="AH53" s="395"/>
      <c r="AI53" s="395"/>
      <c r="AJ53" s="395"/>
      <c r="AK53" s="395"/>
      <c r="AL53" s="395"/>
      <c r="AM53" s="395"/>
      <c r="AN53" s="395"/>
      <c r="AO53" s="395"/>
      <c r="AP53" s="395"/>
      <c r="AQ53" s="395"/>
      <c r="AR53" s="395"/>
    </row>
    <row r="54" spans="1:44" ht="9.75" customHeight="1" x14ac:dyDescent="0.25">
      <c r="A54" s="395"/>
      <c r="B54" s="395"/>
      <c r="C54" s="395"/>
      <c r="D54" s="395"/>
      <c r="E54" s="395"/>
      <c r="F54" s="395"/>
      <c r="G54" s="395"/>
      <c r="H54" s="396"/>
      <c r="I54" s="397"/>
      <c r="J54" s="396"/>
      <c r="K54" s="396"/>
      <c r="L54" s="396"/>
      <c r="M54" s="396"/>
      <c r="N54" s="396"/>
      <c r="O54" s="396"/>
      <c r="P54" s="396"/>
      <c r="Q54" s="396"/>
      <c r="R54" s="396"/>
      <c r="S54" s="396"/>
      <c r="T54" s="396"/>
      <c r="U54" s="396"/>
      <c r="V54" s="396"/>
      <c r="W54" s="396"/>
      <c r="X54" s="396"/>
      <c r="Y54" s="395"/>
      <c r="Z54" s="395"/>
      <c r="AA54" s="395"/>
      <c r="AB54" s="395"/>
      <c r="AC54" s="395"/>
      <c r="AD54" s="408" t="s">
        <v>1468</v>
      </c>
      <c r="AE54" s="395"/>
      <c r="AF54" s="395" t="s">
        <v>1469</v>
      </c>
      <c r="AG54" s="395"/>
      <c r="AH54" s="395"/>
      <c r="AI54" s="395"/>
      <c r="AJ54" s="395"/>
      <c r="AK54" s="395"/>
      <c r="AL54" s="395"/>
      <c r="AM54" s="395"/>
      <c r="AN54" s="395"/>
      <c r="AO54" s="395"/>
      <c r="AP54" s="395"/>
      <c r="AQ54" s="395"/>
      <c r="AR54" s="395"/>
    </row>
    <row r="55" spans="1:44" ht="9.75" customHeight="1" x14ac:dyDescent="0.25">
      <c r="A55" s="395"/>
      <c r="B55" s="395"/>
      <c r="C55" s="395"/>
      <c r="D55" s="395"/>
      <c r="E55" s="395"/>
      <c r="F55" s="395"/>
      <c r="G55" s="395"/>
      <c r="H55" s="396"/>
      <c r="I55" s="397"/>
      <c r="J55" s="396"/>
      <c r="K55" s="396"/>
      <c r="L55" s="396"/>
      <c r="M55" s="396"/>
      <c r="N55" s="396"/>
      <c r="O55" s="396"/>
      <c r="P55" s="396"/>
      <c r="Q55" s="396"/>
      <c r="R55" s="396"/>
      <c r="S55" s="396"/>
      <c r="T55" s="396"/>
      <c r="U55" s="396"/>
      <c r="V55" s="396"/>
      <c r="W55" s="396"/>
      <c r="X55" s="396"/>
      <c r="Y55" s="395"/>
      <c r="Z55" s="395"/>
      <c r="AA55" s="395"/>
      <c r="AB55" s="395"/>
      <c r="AC55" s="395"/>
      <c r="AD55" s="408" t="s">
        <v>1470</v>
      </c>
      <c r="AE55" s="395"/>
      <c r="AF55" s="395" t="s">
        <v>1471</v>
      </c>
      <c r="AG55" s="395"/>
      <c r="AH55" s="395"/>
      <c r="AI55" s="395"/>
      <c r="AJ55" s="395"/>
      <c r="AK55" s="395"/>
      <c r="AL55" s="395"/>
      <c r="AM55" s="395"/>
      <c r="AN55" s="395"/>
      <c r="AO55" s="395"/>
      <c r="AP55" s="395"/>
      <c r="AQ55" s="395"/>
      <c r="AR55" s="395"/>
    </row>
    <row r="56" spans="1:44" ht="9.75" customHeight="1" x14ac:dyDescent="0.25">
      <c r="A56" s="395"/>
      <c r="B56" s="395"/>
      <c r="C56" s="395"/>
      <c r="D56" s="395"/>
      <c r="E56" s="395"/>
      <c r="F56" s="395"/>
      <c r="G56" s="395"/>
      <c r="H56" s="396"/>
      <c r="I56" s="397"/>
      <c r="J56" s="396"/>
      <c r="K56" s="396"/>
      <c r="L56" s="396"/>
      <c r="M56" s="396"/>
      <c r="N56" s="396"/>
      <c r="O56" s="396"/>
      <c r="P56" s="396"/>
      <c r="Q56" s="396"/>
      <c r="R56" s="396"/>
      <c r="S56" s="396"/>
      <c r="T56" s="396"/>
      <c r="U56" s="396"/>
      <c r="V56" s="396"/>
      <c r="W56" s="396"/>
      <c r="X56" s="396"/>
      <c r="Y56" s="395"/>
      <c r="Z56" s="395"/>
      <c r="AA56" s="395"/>
      <c r="AB56" s="395"/>
      <c r="AC56" s="395"/>
      <c r="AD56" s="408" t="s">
        <v>1472</v>
      </c>
      <c r="AE56" s="395"/>
      <c r="AF56" s="395"/>
      <c r="AG56" s="395"/>
      <c r="AH56" s="395"/>
      <c r="AI56" s="395"/>
      <c r="AJ56" s="395"/>
      <c r="AK56" s="395"/>
      <c r="AL56" s="395"/>
      <c r="AM56" s="395"/>
      <c r="AN56" s="395"/>
      <c r="AO56" s="395"/>
      <c r="AP56" s="395"/>
      <c r="AQ56" s="395"/>
      <c r="AR56" s="395"/>
    </row>
    <row r="57" spans="1:44" ht="9.75" customHeight="1" x14ac:dyDescent="0.25">
      <c r="A57" s="395"/>
      <c r="B57" s="395"/>
      <c r="C57" s="395"/>
      <c r="D57" s="395"/>
      <c r="E57" s="395"/>
      <c r="F57" s="395"/>
      <c r="G57" s="395"/>
      <c r="H57" s="396"/>
      <c r="I57" s="397"/>
      <c r="J57" s="396"/>
      <c r="K57" s="396"/>
      <c r="L57" s="396"/>
      <c r="M57" s="396"/>
      <c r="N57" s="396"/>
      <c r="O57" s="396"/>
      <c r="P57" s="396"/>
      <c r="Q57" s="396"/>
      <c r="R57" s="396"/>
      <c r="S57" s="396"/>
      <c r="T57" s="396"/>
      <c r="U57" s="396"/>
      <c r="V57" s="396"/>
      <c r="W57" s="396"/>
      <c r="X57" s="396"/>
      <c r="Y57" s="395"/>
      <c r="Z57" s="395"/>
      <c r="AA57" s="395"/>
      <c r="AB57" s="395"/>
      <c r="AC57" s="395"/>
      <c r="AD57" s="400" t="s">
        <v>1473</v>
      </c>
      <c r="AE57" s="395"/>
      <c r="AF57" s="395"/>
      <c r="AG57" s="395"/>
      <c r="AH57" s="395"/>
      <c r="AI57" s="395"/>
      <c r="AJ57" s="395"/>
      <c r="AK57" s="395"/>
      <c r="AL57" s="395"/>
      <c r="AM57" s="395"/>
      <c r="AN57" s="395"/>
      <c r="AO57" s="395"/>
      <c r="AP57" s="395"/>
      <c r="AQ57" s="395"/>
      <c r="AR57" s="395"/>
    </row>
    <row r="58" spans="1:44" ht="9.75" customHeight="1" x14ac:dyDescent="0.25">
      <c r="A58" s="395"/>
      <c r="B58" s="395"/>
      <c r="C58" s="395"/>
      <c r="D58" s="395"/>
      <c r="E58" s="395"/>
      <c r="F58" s="395"/>
      <c r="G58" s="395"/>
      <c r="H58" s="396"/>
      <c r="I58" s="397"/>
      <c r="J58" s="396"/>
      <c r="K58" s="396"/>
      <c r="L58" s="396"/>
      <c r="M58" s="396"/>
      <c r="N58" s="396"/>
      <c r="O58" s="396"/>
      <c r="P58" s="396"/>
      <c r="Q58" s="396"/>
      <c r="R58" s="396"/>
      <c r="S58" s="396"/>
      <c r="T58" s="396"/>
      <c r="U58" s="396"/>
      <c r="V58" s="396"/>
      <c r="W58" s="396"/>
      <c r="X58" s="396"/>
      <c r="Y58" s="395"/>
      <c r="Z58" s="395"/>
      <c r="AA58" s="395"/>
      <c r="AB58" s="395"/>
      <c r="AC58" s="395"/>
      <c r="AD58" s="400" t="s">
        <v>1474</v>
      </c>
      <c r="AE58" s="395"/>
      <c r="AF58" s="395"/>
      <c r="AG58" s="395"/>
      <c r="AH58" s="395"/>
      <c r="AI58" s="395"/>
      <c r="AJ58" s="395"/>
      <c r="AK58" s="395"/>
      <c r="AL58" s="395"/>
      <c r="AM58" s="395"/>
      <c r="AN58" s="395"/>
      <c r="AO58" s="395"/>
      <c r="AP58" s="395"/>
      <c r="AQ58" s="395"/>
      <c r="AR58" s="395"/>
    </row>
    <row r="59" spans="1:44" ht="9.75" customHeight="1" x14ac:dyDescent="0.25">
      <c r="A59" s="395"/>
      <c r="B59" s="395"/>
      <c r="C59" s="395"/>
      <c r="D59" s="395"/>
      <c r="E59" s="395"/>
      <c r="F59" s="395"/>
      <c r="G59" s="395"/>
      <c r="H59" s="396"/>
      <c r="I59" s="397"/>
      <c r="J59" s="396"/>
      <c r="K59" s="396"/>
      <c r="L59" s="396"/>
      <c r="M59" s="396"/>
      <c r="N59" s="396"/>
      <c r="O59" s="396"/>
      <c r="P59" s="396"/>
      <c r="Q59" s="396"/>
      <c r="R59" s="396"/>
      <c r="S59" s="396"/>
      <c r="T59" s="396"/>
      <c r="U59" s="396"/>
      <c r="V59" s="396"/>
      <c r="W59" s="396"/>
      <c r="X59" s="396"/>
      <c r="Y59" s="395"/>
      <c r="Z59" s="395"/>
      <c r="AA59" s="395"/>
      <c r="AB59" s="395"/>
      <c r="AC59" s="395"/>
      <c r="AD59" s="400" t="s">
        <v>1475</v>
      </c>
      <c r="AE59" s="395"/>
      <c r="AF59" s="395"/>
      <c r="AG59" s="395"/>
      <c r="AH59" s="395"/>
      <c r="AI59" s="395"/>
      <c r="AJ59" s="395"/>
      <c r="AK59" s="395"/>
      <c r="AL59" s="395"/>
      <c r="AM59" s="395"/>
      <c r="AN59" s="395"/>
      <c r="AO59" s="395"/>
      <c r="AP59" s="395"/>
      <c r="AQ59" s="395"/>
      <c r="AR59" s="395"/>
    </row>
    <row r="60" spans="1:44" ht="9.75" customHeight="1" x14ac:dyDescent="0.25">
      <c r="A60" s="395"/>
      <c r="B60" s="395"/>
      <c r="C60" s="395"/>
      <c r="D60" s="395"/>
      <c r="E60" s="395"/>
      <c r="F60" s="395"/>
      <c r="G60" s="395"/>
      <c r="H60" s="396"/>
      <c r="I60" s="397"/>
      <c r="J60" s="396"/>
      <c r="K60" s="396"/>
      <c r="L60" s="396"/>
      <c r="M60" s="396"/>
      <c r="N60" s="396"/>
      <c r="O60" s="396"/>
      <c r="P60" s="396"/>
      <c r="Q60" s="396"/>
      <c r="R60" s="396"/>
      <c r="S60" s="396"/>
      <c r="T60" s="396"/>
      <c r="U60" s="396"/>
      <c r="V60" s="396"/>
      <c r="W60" s="396"/>
      <c r="X60" s="396"/>
      <c r="Y60" s="395"/>
      <c r="Z60" s="395"/>
      <c r="AA60" s="395"/>
      <c r="AB60" s="395"/>
      <c r="AC60" s="395"/>
      <c r="AD60" s="400" t="s">
        <v>1476</v>
      </c>
      <c r="AE60" s="395"/>
      <c r="AF60" s="395"/>
      <c r="AG60" s="395"/>
      <c r="AH60" s="395"/>
      <c r="AI60" s="395"/>
      <c r="AJ60" s="395"/>
      <c r="AK60" s="395"/>
      <c r="AL60" s="395"/>
      <c r="AM60" s="395"/>
      <c r="AN60" s="395"/>
      <c r="AO60" s="395"/>
      <c r="AP60" s="395"/>
      <c r="AQ60" s="395"/>
      <c r="AR60" s="395"/>
    </row>
    <row r="61" spans="1:44" ht="9.75" customHeight="1" x14ac:dyDescent="0.25">
      <c r="A61" s="395"/>
      <c r="B61" s="395"/>
      <c r="C61" s="395"/>
      <c r="D61" s="395"/>
      <c r="E61" s="395"/>
      <c r="F61" s="395"/>
      <c r="G61" s="395"/>
      <c r="H61" s="396"/>
      <c r="I61" s="397"/>
      <c r="J61" s="396"/>
      <c r="K61" s="396"/>
      <c r="L61" s="396"/>
      <c r="M61" s="396"/>
      <c r="N61" s="396"/>
      <c r="O61" s="396"/>
      <c r="P61" s="396"/>
      <c r="Q61" s="396"/>
      <c r="R61" s="396"/>
      <c r="S61" s="396"/>
      <c r="T61" s="396"/>
      <c r="U61" s="396"/>
      <c r="V61" s="396"/>
      <c r="W61" s="396"/>
      <c r="X61" s="396"/>
      <c r="Y61" s="395"/>
      <c r="Z61" s="395"/>
      <c r="AA61" s="395"/>
      <c r="AB61" s="395"/>
      <c r="AC61" s="395"/>
      <c r="AD61" s="400" t="s">
        <v>1477</v>
      </c>
      <c r="AE61" s="395"/>
      <c r="AF61" s="395"/>
      <c r="AG61" s="395"/>
      <c r="AH61" s="395"/>
      <c r="AI61" s="395"/>
      <c r="AJ61" s="395"/>
      <c r="AK61" s="395"/>
      <c r="AL61" s="395"/>
      <c r="AM61" s="395"/>
      <c r="AN61" s="395"/>
      <c r="AO61" s="395"/>
      <c r="AP61" s="395"/>
      <c r="AQ61" s="395"/>
      <c r="AR61" s="395"/>
    </row>
    <row r="62" spans="1:44" ht="9.75" customHeight="1" x14ac:dyDescent="0.25">
      <c r="A62" s="395"/>
      <c r="B62" s="395"/>
      <c r="C62" s="395"/>
      <c r="D62" s="395"/>
      <c r="E62" s="395"/>
      <c r="F62" s="395"/>
      <c r="G62" s="395"/>
      <c r="H62" s="396"/>
      <c r="I62" s="397"/>
      <c r="J62" s="396"/>
      <c r="K62" s="396"/>
      <c r="L62" s="396"/>
      <c r="M62" s="396"/>
      <c r="N62" s="396"/>
      <c r="O62" s="396"/>
      <c r="P62" s="396"/>
      <c r="Q62" s="396"/>
      <c r="R62" s="396"/>
      <c r="S62" s="396"/>
      <c r="T62" s="396"/>
      <c r="U62" s="396"/>
      <c r="V62" s="396"/>
      <c r="W62" s="396"/>
      <c r="X62" s="396"/>
      <c r="Y62" s="395"/>
      <c r="Z62" s="395"/>
      <c r="AA62" s="395"/>
      <c r="AB62" s="395"/>
      <c r="AC62" s="395"/>
      <c r="AD62" s="400" t="s">
        <v>1478</v>
      </c>
      <c r="AE62" s="395"/>
      <c r="AF62" s="395"/>
      <c r="AG62" s="395"/>
      <c r="AH62" s="395"/>
      <c r="AI62" s="395"/>
      <c r="AJ62" s="395"/>
      <c r="AK62" s="395"/>
      <c r="AL62" s="395"/>
      <c r="AM62" s="395"/>
      <c r="AN62" s="395"/>
      <c r="AO62" s="395"/>
      <c r="AP62" s="395"/>
      <c r="AQ62" s="395"/>
      <c r="AR62" s="395"/>
    </row>
    <row r="63" spans="1:44" ht="9.75" customHeight="1" x14ac:dyDescent="0.25">
      <c r="A63" s="395"/>
      <c r="B63" s="395"/>
      <c r="C63" s="395"/>
      <c r="D63" s="395"/>
      <c r="E63" s="395"/>
      <c r="F63" s="395"/>
      <c r="G63" s="395"/>
      <c r="H63" s="396"/>
      <c r="I63" s="397"/>
      <c r="J63" s="396"/>
      <c r="K63" s="396"/>
      <c r="L63" s="396"/>
      <c r="M63" s="396"/>
      <c r="N63" s="396"/>
      <c r="O63" s="396"/>
      <c r="P63" s="396"/>
      <c r="Q63" s="396"/>
      <c r="R63" s="396"/>
      <c r="S63" s="396"/>
      <c r="T63" s="396"/>
      <c r="U63" s="396"/>
      <c r="V63" s="396"/>
      <c r="W63" s="396"/>
      <c r="X63" s="396"/>
      <c r="Y63" s="395"/>
      <c r="Z63" s="395"/>
      <c r="AA63" s="395"/>
      <c r="AB63" s="395"/>
      <c r="AC63" s="395"/>
      <c r="AD63" s="400" t="s">
        <v>1479</v>
      </c>
      <c r="AE63" s="395"/>
      <c r="AF63" s="395"/>
      <c r="AG63" s="395"/>
      <c r="AH63" s="395"/>
      <c r="AI63" s="395"/>
      <c r="AJ63" s="395"/>
      <c r="AK63" s="395"/>
      <c r="AL63" s="395"/>
      <c r="AM63" s="395"/>
      <c r="AN63" s="395"/>
      <c r="AO63" s="395"/>
      <c r="AP63" s="395"/>
      <c r="AQ63" s="395"/>
      <c r="AR63" s="395"/>
    </row>
    <row r="64" spans="1:44" ht="9.75" customHeight="1" x14ac:dyDescent="0.25">
      <c r="A64" s="395"/>
      <c r="B64" s="395"/>
      <c r="C64" s="395"/>
      <c r="D64" s="395"/>
      <c r="E64" s="395"/>
      <c r="F64" s="395"/>
      <c r="G64" s="395"/>
      <c r="H64" s="396"/>
      <c r="I64" s="397"/>
      <c r="J64" s="396"/>
      <c r="K64" s="396"/>
      <c r="L64" s="396"/>
      <c r="M64" s="396"/>
      <c r="N64" s="396"/>
      <c r="O64" s="396"/>
      <c r="P64" s="396"/>
      <c r="Q64" s="396"/>
      <c r="R64" s="396"/>
      <c r="S64" s="396"/>
      <c r="T64" s="396"/>
      <c r="U64" s="396"/>
      <c r="V64" s="396"/>
      <c r="W64" s="396"/>
      <c r="X64" s="396"/>
      <c r="Y64" s="395"/>
      <c r="Z64" s="395"/>
      <c r="AA64" s="395"/>
      <c r="AB64" s="395"/>
      <c r="AC64" s="395"/>
      <c r="AD64" s="400" t="s">
        <v>1480</v>
      </c>
      <c r="AE64" s="395"/>
      <c r="AF64" s="395"/>
      <c r="AG64" s="395"/>
      <c r="AH64" s="395"/>
      <c r="AI64" s="395"/>
      <c r="AJ64" s="395"/>
      <c r="AK64" s="395"/>
      <c r="AL64" s="395"/>
      <c r="AM64" s="395"/>
      <c r="AN64" s="395"/>
      <c r="AO64" s="395"/>
      <c r="AP64" s="395"/>
      <c r="AQ64" s="395"/>
      <c r="AR64" s="395"/>
    </row>
    <row r="65" spans="1:44" ht="9.75" customHeight="1" x14ac:dyDescent="0.25">
      <c r="A65" s="395"/>
      <c r="B65" s="395"/>
      <c r="C65" s="395"/>
      <c r="D65" s="395"/>
      <c r="E65" s="395"/>
      <c r="F65" s="395"/>
      <c r="G65" s="395"/>
      <c r="H65" s="396"/>
      <c r="I65" s="397"/>
      <c r="J65" s="396"/>
      <c r="K65" s="396"/>
      <c r="L65" s="396"/>
      <c r="M65" s="396"/>
      <c r="N65" s="396"/>
      <c r="O65" s="396"/>
      <c r="P65" s="396"/>
      <c r="Q65" s="396"/>
      <c r="R65" s="396"/>
      <c r="S65" s="396"/>
      <c r="T65" s="396"/>
      <c r="U65" s="396"/>
      <c r="V65" s="396"/>
      <c r="W65" s="396"/>
      <c r="X65" s="396"/>
      <c r="Y65" s="395"/>
      <c r="Z65" s="395"/>
      <c r="AA65" s="395"/>
      <c r="AB65" s="395"/>
      <c r="AC65" s="395"/>
      <c r="AD65" s="400" t="s">
        <v>1481</v>
      </c>
      <c r="AE65" s="395"/>
      <c r="AF65" s="395"/>
      <c r="AG65" s="395"/>
      <c r="AH65" s="395"/>
      <c r="AI65" s="395"/>
      <c r="AJ65" s="395"/>
      <c r="AK65" s="395"/>
      <c r="AL65" s="395"/>
      <c r="AM65" s="395"/>
      <c r="AN65" s="395"/>
      <c r="AO65" s="395"/>
      <c r="AP65" s="395"/>
      <c r="AQ65" s="395"/>
      <c r="AR65" s="395"/>
    </row>
    <row r="66" spans="1:44" ht="9.75" customHeight="1" x14ac:dyDescent="0.25">
      <c r="A66" s="395"/>
      <c r="B66" s="395"/>
      <c r="C66" s="395"/>
      <c r="D66" s="395"/>
      <c r="E66" s="395"/>
      <c r="F66" s="395"/>
      <c r="G66" s="395"/>
      <c r="H66" s="396"/>
      <c r="I66" s="397"/>
      <c r="J66" s="396"/>
      <c r="K66" s="396"/>
      <c r="L66" s="396"/>
      <c r="M66" s="396"/>
      <c r="N66" s="396"/>
      <c r="O66" s="396"/>
      <c r="P66" s="396"/>
      <c r="Q66" s="396"/>
      <c r="R66" s="396"/>
      <c r="S66" s="396"/>
      <c r="T66" s="396"/>
      <c r="U66" s="396"/>
      <c r="V66" s="396"/>
      <c r="W66" s="396"/>
      <c r="X66" s="396"/>
      <c r="Y66" s="395"/>
      <c r="Z66" s="395"/>
      <c r="AA66" s="395"/>
      <c r="AB66" s="395"/>
      <c r="AC66" s="395"/>
      <c r="AD66" s="400" t="s">
        <v>1482</v>
      </c>
      <c r="AE66" s="395"/>
      <c r="AF66" s="395"/>
      <c r="AG66" s="395"/>
      <c r="AH66" s="395"/>
      <c r="AI66" s="395"/>
      <c r="AJ66" s="395"/>
      <c r="AK66" s="395"/>
      <c r="AL66" s="395"/>
      <c r="AM66" s="395"/>
      <c r="AN66" s="395"/>
      <c r="AO66" s="395"/>
      <c r="AP66" s="395"/>
      <c r="AQ66" s="395"/>
      <c r="AR66" s="395"/>
    </row>
    <row r="67" spans="1:44" ht="9.75" customHeight="1" x14ac:dyDescent="0.25">
      <c r="A67" s="395"/>
      <c r="B67" s="395"/>
      <c r="C67" s="395"/>
      <c r="D67" s="395"/>
      <c r="E67" s="395"/>
      <c r="F67" s="395"/>
      <c r="G67" s="395"/>
      <c r="H67" s="396"/>
      <c r="I67" s="397"/>
      <c r="J67" s="396"/>
      <c r="K67" s="396"/>
      <c r="L67" s="396"/>
      <c r="M67" s="396"/>
      <c r="N67" s="396"/>
      <c r="O67" s="396"/>
      <c r="P67" s="396"/>
      <c r="Q67" s="396"/>
      <c r="R67" s="396"/>
      <c r="S67" s="396"/>
      <c r="T67" s="396"/>
      <c r="U67" s="396"/>
      <c r="V67" s="396"/>
      <c r="W67" s="396"/>
      <c r="X67" s="396"/>
      <c r="Y67" s="395"/>
      <c r="Z67" s="395"/>
      <c r="AA67" s="395"/>
      <c r="AB67" s="395"/>
      <c r="AC67" s="395"/>
      <c r="AD67" s="400" t="s">
        <v>1483</v>
      </c>
      <c r="AE67" s="395"/>
      <c r="AF67" s="395"/>
      <c r="AG67" s="395"/>
      <c r="AH67" s="395"/>
      <c r="AI67" s="395"/>
      <c r="AJ67" s="395"/>
      <c r="AK67" s="395"/>
      <c r="AL67" s="395"/>
      <c r="AM67" s="395"/>
      <c r="AN67" s="395"/>
      <c r="AO67" s="395"/>
      <c r="AP67" s="395"/>
      <c r="AQ67" s="395"/>
      <c r="AR67" s="395"/>
    </row>
    <row r="68" spans="1:44" ht="9.75" customHeight="1" x14ac:dyDescent="0.25">
      <c r="A68" s="395"/>
      <c r="B68" s="395"/>
      <c r="C68" s="395"/>
      <c r="D68" s="395"/>
      <c r="E68" s="395"/>
      <c r="F68" s="395"/>
      <c r="G68" s="395"/>
      <c r="H68" s="396"/>
      <c r="I68" s="397"/>
      <c r="J68" s="396"/>
      <c r="K68" s="396"/>
      <c r="L68" s="396"/>
      <c r="M68" s="396"/>
      <c r="N68" s="396"/>
      <c r="O68" s="396"/>
      <c r="P68" s="396"/>
      <c r="Q68" s="396"/>
      <c r="R68" s="396"/>
      <c r="S68" s="396"/>
      <c r="T68" s="396"/>
      <c r="U68" s="396"/>
      <c r="V68" s="396"/>
      <c r="W68" s="396"/>
      <c r="X68" s="396"/>
      <c r="Y68" s="395"/>
      <c r="Z68" s="395"/>
      <c r="AA68" s="395"/>
      <c r="AB68" s="395"/>
      <c r="AC68" s="395"/>
      <c r="AD68" s="400" t="s">
        <v>1484</v>
      </c>
      <c r="AE68" s="395"/>
      <c r="AF68" s="395"/>
      <c r="AG68" s="395"/>
      <c r="AH68" s="395"/>
      <c r="AI68" s="395"/>
      <c r="AJ68" s="395"/>
      <c r="AK68" s="395"/>
      <c r="AL68" s="395"/>
      <c r="AM68" s="395"/>
      <c r="AN68" s="395"/>
      <c r="AO68" s="395"/>
      <c r="AP68" s="395"/>
      <c r="AQ68" s="395"/>
      <c r="AR68" s="395"/>
    </row>
    <row r="69" spans="1:44" ht="9.75" customHeight="1" x14ac:dyDescent="0.25">
      <c r="A69" s="395"/>
      <c r="B69" s="395"/>
      <c r="C69" s="395"/>
      <c r="D69" s="395"/>
      <c r="E69" s="395"/>
      <c r="F69" s="395"/>
      <c r="G69" s="395"/>
      <c r="H69" s="396"/>
      <c r="I69" s="397"/>
      <c r="J69" s="396"/>
      <c r="K69" s="396"/>
      <c r="L69" s="396"/>
      <c r="M69" s="396"/>
      <c r="N69" s="396"/>
      <c r="O69" s="396"/>
      <c r="P69" s="396"/>
      <c r="Q69" s="396"/>
      <c r="R69" s="396"/>
      <c r="S69" s="396"/>
      <c r="T69" s="396"/>
      <c r="U69" s="396"/>
      <c r="V69" s="396"/>
      <c r="W69" s="396"/>
      <c r="X69" s="396"/>
      <c r="Y69" s="395"/>
      <c r="Z69" s="395"/>
      <c r="AA69" s="395"/>
      <c r="AB69" s="395"/>
      <c r="AC69" s="395"/>
      <c r="AD69" s="400" t="s">
        <v>1485</v>
      </c>
      <c r="AE69" s="395"/>
      <c r="AF69" s="395"/>
      <c r="AG69" s="395"/>
      <c r="AH69" s="395"/>
      <c r="AI69" s="395"/>
      <c r="AJ69" s="395"/>
      <c r="AK69" s="395"/>
      <c r="AL69" s="395"/>
      <c r="AM69" s="395"/>
      <c r="AN69" s="395"/>
      <c r="AO69" s="395"/>
      <c r="AP69" s="395"/>
      <c r="AQ69" s="395"/>
      <c r="AR69" s="395"/>
    </row>
    <row r="70" spans="1:44" ht="9.75" customHeight="1" x14ac:dyDescent="0.25">
      <c r="A70" s="395"/>
      <c r="B70" s="395"/>
      <c r="C70" s="395"/>
      <c r="D70" s="395"/>
      <c r="E70" s="395"/>
      <c r="F70" s="395"/>
      <c r="G70" s="395"/>
      <c r="H70" s="396"/>
      <c r="I70" s="397"/>
      <c r="J70" s="396"/>
      <c r="K70" s="396"/>
      <c r="L70" s="396"/>
      <c r="M70" s="396"/>
      <c r="N70" s="396"/>
      <c r="O70" s="396"/>
      <c r="P70" s="396"/>
      <c r="Q70" s="396"/>
      <c r="R70" s="396"/>
      <c r="S70" s="396"/>
      <c r="T70" s="396"/>
      <c r="U70" s="396"/>
      <c r="V70" s="396"/>
      <c r="W70" s="396"/>
      <c r="X70" s="396"/>
      <c r="Y70" s="395"/>
      <c r="Z70" s="395"/>
      <c r="AA70" s="395"/>
      <c r="AB70" s="395"/>
      <c r="AC70" s="395"/>
      <c r="AD70" s="400" t="s">
        <v>1486</v>
      </c>
      <c r="AE70" s="395"/>
      <c r="AF70" s="395"/>
      <c r="AG70" s="395"/>
      <c r="AH70" s="395"/>
      <c r="AI70" s="395"/>
      <c r="AJ70" s="395"/>
      <c r="AK70" s="395"/>
      <c r="AL70" s="395"/>
      <c r="AM70" s="395"/>
      <c r="AN70" s="395"/>
      <c r="AO70" s="395"/>
      <c r="AP70" s="395"/>
      <c r="AQ70" s="395"/>
      <c r="AR70" s="395"/>
    </row>
    <row r="71" spans="1:44" ht="9.75" customHeight="1" x14ac:dyDescent="0.25">
      <c r="A71" s="395"/>
      <c r="B71" s="395"/>
      <c r="C71" s="395"/>
      <c r="D71" s="395"/>
      <c r="E71" s="395"/>
      <c r="F71" s="395"/>
      <c r="G71" s="395"/>
      <c r="H71" s="396"/>
      <c r="I71" s="397"/>
      <c r="J71" s="396"/>
      <c r="K71" s="396"/>
      <c r="L71" s="396"/>
      <c r="M71" s="396"/>
      <c r="N71" s="396"/>
      <c r="O71" s="396"/>
      <c r="P71" s="396"/>
      <c r="Q71" s="396"/>
      <c r="R71" s="396"/>
      <c r="S71" s="396"/>
      <c r="T71" s="396"/>
      <c r="U71" s="396"/>
      <c r="V71" s="396"/>
      <c r="W71" s="396"/>
      <c r="X71" s="396"/>
      <c r="Y71" s="395"/>
      <c r="Z71" s="395"/>
      <c r="AA71" s="395"/>
      <c r="AB71" s="395"/>
      <c r="AC71" s="395"/>
      <c r="AD71" s="400" t="s">
        <v>1487</v>
      </c>
      <c r="AE71" s="395"/>
      <c r="AF71" s="395"/>
      <c r="AG71" s="395"/>
      <c r="AH71" s="395"/>
      <c r="AI71" s="395"/>
      <c r="AJ71" s="395"/>
      <c r="AK71" s="395"/>
      <c r="AL71" s="395"/>
      <c r="AM71" s="395"/>
      <c r="AN71" s="395"/>
      <c r="AO71" s="395"/>
      <c r="AP71" s="395"/>
      <c r="AQ71" s="395"/>
      <c r="AR71" s="395"/>
    </row>
    <row r="72" spans="1:44" ht="9.75" customHeight="1" x14ac:dyDescent="0.25">
      <c r="A72" s="395"/>
      <c r="B72" s="395"/>
      <c r="C72" s="395"/>
      <c r="D72" s="395"/>
      <c r="E72" s="395"/>
      <c r="F72" s="395"/>
      <c r="G72" s="395"/>
      <c r="H72" s="396"/>
      <c r="I72" s="397"/>
      <c r="J72" s="396"/>
      <c r="K72" s="396"/>
      <c r="L72" s="396"/>
      <c r="M72" s="396"/>
      <c r="N72" s="396"/>
      <c r="O72" s="396"/>
      <c r="P72" s="396"/>
      <c r="Q72" s="396"/>
      <c r="R72" s="396"/>
      <c r="S72" s="396"/>
      <c r="T72" s="396"/>
      <c r="U72" s="396"/>
      <c r="V72" s="396"/>
      <c r="W72" s="396"/>
      <c r="X72" s="396"/>
      <c r="Y72" s="395"/>
      <c r="Z72" s="395"/>
      <c r="AA72" s="395"/>
      <c r="AB72" s="395"/>
      <c r="AC72" s="395"/>
      <c r="AD72" s="400" t="s">
        <v>1488</v>
      </c>
      <c r="AE72" s="395"/>
      <c r="AF72" s="395"/>
      <c r="AG72" s="395"/>
      <c r="AH72" s="395"/>
      <c r="AI72" s="395"/>
      <c r="AJ72" s="395"/>
      <c r="AK72" s="395"/>
      <c r="AL72" s="395"/>
      <c r="AM72" s="395"/>
      <c r="AN72" s="395"/>
      <c r="AO72" s="395"/>
      <c r="AP72" s="395"/>
      <c r="AQ72" s="395"/>
      <c r="AR72" s="395"/>
    </row>
    <row r="73" spans="1:44" ht="9.75" customHeight="1" x14ac:dyDescent="0.25">
      <c r="A73" s="395"/>
      <c r="B73" s="395"/>
      <c r="C73" s="395"/>
      <c r="D73" s="395"/>
      <c r="E73" s="395"/>
      <c r="F73" s="395"/>
      <c r="G73" s="395"/>
      <c r="H73" s="396"/>
      <c r="I73" s="397"/>
      <c r="J73" s="396"/>
      <c r="K73" s="396"/>
      <c r="L73" s="396"/>
      <c r="M73" s="396"/>
      <c r="N73" s="396"/>
      <c r="O73" s="396"/>
      <c r="P73" s="396"/>
      <c r="Q73" s="396"/>
      <c r="R73" s="396"/>
      <c r="S73" s="396"/>
      <c r="T73" s="396"/>
      <c r="U73" s="396"/>
      <c r="V73" s="396"/>
      <c r="W73" s="396"/>
      <c r="X73" s="396"/>
      <c r="Y73" s="395"/>
      <c r="Z73" s="395"/>
      <c r="AA73" s="395"/>
      <c r="AB73" s="395"/>
      <c r="AC73" s="395"/>
      <c r="AD73" s="400" t="s">
        <v>1489</v>
      </c>
      <c r="AE73" s="395"/>
      <c r="AF73" s="395"/>
      <c r="AG73" s="395"/>
      <c r="AH73" s="395"/>
      <c r="AI73" s="395"/>
      <c r="AJ73" s="395"/>
      <c r="AK73" s="395"/>
      <c r="AL73" s="395"/>
      <c r="AM73" s="395"/>
      <c r="AN73" s="395"/>
      <c r="AO73" s="395"/>
      <c r="AP73" s="395"/>
      <c r="AQ73" s="395"/>
      <c r="AR73" s="395"/>
    </row>
    <row r="74" spans="1:44" ht="9.75" customHeight="1" x14ac:dyDescent="0.25">
      <c r="A74" s="395"/>
      <c r="B74" s="395"/>
      <c r="C74" s="395"/>
      <c r="D74" s="395"/>
      <c r="E74" s="395"/>
      <c r="F74" s="395"/>
      <c r="G74" s="395"/>
      <c r="H74" s="396"/>
      <c r="I74" s="397"/>
      <c r="J74" s="396"/>
      <c r="K74" s="396"/>
      <c r="L74" s="396"/>
      <c r="M74" s="396"/>
      <c r="N74" s="396"/>
      <c r="O74" s="396"/>
      <c r="P74" s="396"/>
      <c r="Q74" s="396"/>
      <c r="R74" s="396"/>
      <c r="S74" s="396"/>
      <c r="T74" s="396"/>
      <c r="U74" s="396"/>
      <c r="V74" s="396"/>
      <c r="W74" s="396"/>
      <c r="X74" s="396"/>
      <c r="Y74" s="395"/>
      <c r="Z74" s="395"/>
      <c r="AA74" s="395"/>
      <c r="AB74" s="395"/>
      <c r="AC74" s="395"/>
      <c r="AD74" s="400" t="s">
        <v>1490</v>
      </c>
      <c r="AE74" s="395"/>
      <c r="AF74" s="395"/>
      <c r="AG74" s="395"/>
      <c r="AH74" s="395"/>
      <c r="AI74" s="395"/>
      <c r="AJ74" s="395"/>
      <c r="AK74" s="395"/>
      <c r="AL74" s="395"/>
      <c r="AM74" s="395"/>
      <c r="AN74" s="395"/>
      <c r="AO74" s="395"/>
      <c r="AP74" s="395"/>
      <c r="AQ74" s="395"/>
      <c r="AR74" s="395"/>
    </row>
    <row r="75" spans="1:44" ht="9.75" customHeight="1" x14ac:dyDescent="0.25">
      <c r="A75" s="395"/>
      <c r="B75" s="395"/>
      <c r="C75" s="395"/>
      <c r="D75" s="395"/>
      <c r="E75" s="395"/>
      <c r="F75" s="395"/>
      <c r="G75" s="395"/>
      <c r="H75" s="396"/>
      <c r="I75" s="397"/>
      <c r="J75" s="396"/>
      <c r="K75" s="396"/>
      <c r="L75" s="396"/>
      <c r="M75" s="396"/>
      <c r="N75" s="396"/>
      <c r="O75" s="396"/>
      <c r="P75" s="396"/>
      <c r="Q75" s="396"/>
      <c r="R75" s="396"/>
      <c r="S75" s="396"/>
      <c r="T75" s="396"/>
      <c r="U75" s="396"/>
      <c r="V75" s="396"/>
      <c r="W75" s="396"/>
      <c r="X75" s="396"/>
      <c r="Y75" s="395"/>
      <c r="Z75" s="395"/>
      <c r="AA75" s="395"/>
      <c r="AB75" s="395"/>
      <c r="AC75" s="395"/>
      <c r="AD75" s="400" t="s">
        <v>1491</v>
      </c>
      <c r="AE75" s="395"/>
      <c r="AF75" s="395"/>
      <c r="AG75" s="395"/>
      <c r="AH75" s="395"/>
      <c r="AI75" s="395"/>
      <c r="AJ75" s="395"/>
      <c r="AK75" s="395"/>
      <c r="AL75" s="395"/>
      <c r="AM75" s="395"/>
      <c r="AN75" s="395"/>
      <c r="AO75" s="395"/>
      <c r="AP75" s="395"/>
      <c r="AQ75" s="395"/>
      <c r="AR75" s="395"/>
    </row>
    <row r="76" spans="1:44" ht="9.75" customHeight="1" x14ac:dyDescent="0.25">
      <c r="A76" s="395"/>
      <c r="B76" s="395"/>
      <c r="C76" s="395"/>
      <c r="D76" s="395"/>
      <c r="E76" s="395"/>
      <c r="F76" s="395"/>
      <c r="G76" s="395"/>
      <c r="H76" s="396"/>
      <c r="I76" s="397"/>
      <c r="J76" s="396"/>
      <c r="K76" s="396"/>
      <c r="L76" s="396"/>
      <c r="M76" s="396"/>
      <c r="N76" s="396"/>
      <c r="O76" s="396"/>
      <c r="P76" s="396"/>
      <c r="Q76" s="396"/>
      <c r="R76" s="396"/>
      <c r="S76" s="396"/>
      <c r="T76" s="396"/>
      <c r="U76" s="396"/>
      <c r="V76" s="396"/>
      <c r="W76" s="396"/>
      <c r="X76" s="396"/>
      <c r="Y76" s="395"/>
      <c r="Z76" s="395"/>
      <c r="AA76" s="395"/>
      <c r="AB76" s="395"/>
      <c r="AC76" s="395"/>
      <c r="AD76" s="400" t="s">
        <v>1492</v>
      </c>
      <c r="AE76" s="395"/>
      <c r="AF76" s="395"/>
      <c r="AG76" s="395"/>
      <c r="AH76" s="395"/>
      <c r="AI76" s="395"/>
      <c r="AJ76" s="395"/>
      <c r="AK76" s="395"/>
      <c r="AL76" s="395"/>
      <c r="AM76" s="395"/>
      <c r="AN76" s="395"/>
      <c r="AO76" s="395"/>
      <c r="AP76" s="395"/>
      <c r="AQ76" s="395"/>
      <c r="AR76" s="395"/>
    </row>
    <row r="77" spans="1:44" ht="9.75" customHeight="1" x14ac:dyDescent="0.25">
      <c r="A77" s="395"/>
      <c r="B77" s="395"/>
      <c r="C77" s="395"/>
      <c r="D77" s="395"/>
      <c r="E77" s="395"/>
      <c r="F77" s="395"/>
      <c r="G77" s="395"/>
      <c r="H77" s="396"/>
      <c r="I77" s="397"/>
      <c r="J77" s="396"/>
      <c r="K77" s="396"/>
      <c r="L77" s="396"/>
      <c r="M77" s="396"/>
      <c r="N77" s="396"/>
      <c r="O77" s="396"/>
      <c r="P77" s="396"/>
      <c r="Q77" s="396"/>
      <c r="R77" s="396"/>
      <c r="S77" s="396"/>
      <c r="T77" s="396"/>
      <c r="U77" s="396"/>
      <c r="V77" s="396"/>
      <c r="W77" s="396"/>
      <c r="X77" s="396"/>
      <c r="Y77" s="395"/>
      <c r="Z77" s="395"/>
      <c r="AA77" s="395"/>
      <c r="AB77" s="395"/>
      <c r="AC77" s="395"/>
      <c r="AD77" s="400" t="s">
        <v>1493</v>
      </c>
      <c r="AE77" s="395"/>
      <c r="AF77" s="395"/>
      <c r="AG77" s="395"/>
      <c r="AH77" s="395"/>
      <c r="AI77" s="395"/>
      <c r="AJ77" s="395"/>
      <c r="AK77" s="395"/>
      <c r="AL77" s="395"/>
      <c r="AM77" s="395"/>
      <c r="AN77" s="395"/>
      <c r="AO77" s="395"/>
      <c r="AP77" s="395"/>
      <c r="AQ77" s="395"/>
      <c r="AR77" s="395"/>
    </row>
    <row r="78" spans="1:44" ht="9.75" customHeight="1" x14ac:dyDescent="0.25">
      <c r="A78" s="395"/>
      <c r="B78" s="395"/>
      <c r="C78" s="395"/>
      <c r="D78" s="395"/>
      <c r="E78" s="395"/>
      <c r="F78" s="395"/>
      <c r="G78" s="395"/>
      <c r="H78" s="396"/>
      <c r="I78" s="397"/>
      <c r="J78" s="396"/>
      <c r="K78" s="396"/>
      <c r="L78" s="396"/>
      <c r="M78" s="396"/>
      <c r="N78" s="396"/>
      <c r="O78" s="396"/>
      <c r="P78" s="396"/>
      <c r="Q78" s="396"/>
      <c r="R78" s="396"/>
      <c r="S78" s="396"/>
      <c r="T78" s="396"/>
      <c r="U78" s="396"/>
      <c r="V78" s="396"/>
      <c r="W78" s="396"/>
      <c r="X78" s="396"/>
      <c r="Y78" s="395"/>
      <c r="Z78" s="395"/>
      <c r="AA78" s="395"/>
      <c r="AB78" s="395"/>
      <c r="AC78" s="395"/>
      <c r="AD78" s="400" t="s">
        <v>1494</v>
      </c>
      <c r="AE78" s="395"/>
      <c r="AF78" s="395"/>
      <c r="AG78" s="395"/>
      <c r="AH78" s="395"/>
      <c r="AI78" s="395"/>
      <c r="AJ78" s="395"/>
      <c r="AK78" s="395"/>
      <c r="AL78" s="395"/>
      <c r="AM78" s="395"/>
      <c r="AN78" s="395"/>
      <c r="AO78" s="395"/>
      <c r="AP78" s="395"/>
      <c r="AQ78" s="395"/>
      <c r="AR78" s="395"/>
    </row>
    <row r="79" spans="1:44" ht="9.75" customHeight="1" x14ac:dyDescent="0.25">
      <c r="A79" s="395"/>
      <c r="B79" s="395"/>
      <c r="C79" s="395"/>
      <c r="D79" s="395"/>
      <c r="E79" s="395"/>
      <c r="F79" s="395"/>
      <c r="G79" s="395"/>
      <c r="H79" s="396"/>
      <c r="I79" s="397"/>
      <c r="J79" s="396"/>
      <c r="K79" s="396"/>
      <c r="L79" s="396"/>
      <c r="M79" s="396"/>
      <c r="N79" s="396"/>
      <c r="O79" s="396"/>
      <c r="P79" s="396"/>
      <c r="Q79" s="396"/>
      <c r="R79" s="396"/>
      <c r="S79" s="396"/>
      <c r="T79" s="396"/>
      <c r="U79" s="396"/>
      <c r="V79" s="396"/>
      <c r="W79" s="396"/>
      <c r="X79" s="396"/>
      <c r="Y79" s="395"/>
      <c r="Z79" s="395"/>
      <c r="AA79" s="395"/>
      <c r="AB79" s="395"/>
      <c r="AC79" s="395"/>
      <c r="AD79" s="400" t="s">
        <v>1495</v>
      </c>
      <c r="AE79" s="395"/>
      <c r="AF79" s="395"/>
      <c r="AG79" s="395"/>
      <c r="AH79" s="395"/>
      <c r="AI79" s="395"/>
      <c r="AJ79" s="395"/>
      <c r="AK79" s="395"/>
      <c r="AL79" s="395"/>
      <c r="AM79" s="395"/>
      <c r="AN79" s="395"/>
      <c r="AO79" s="395"/>
      <c r="AP79" s="395"/>
      <c r="AQ79" s="395"/>
      <c r="AR79" s="395"/>
    </row>
    <row r="80" spans="1:44" ht="9.75" customHeight="1" x14ac:dyDescent="0.25">
      <c r="A80" s="395"/>
      <c r="B80" s="395"/>
      <c r="C80" s="395"/>
      <c r="D80" s="395"/>
      <c r="E80" s="395"/>
      <c r="F80" s="395"/>
      <c r="G80" s="395"/>
      <c r="H80" s="396"/>
      <c r="I80" s="397"/>
      <c r="J80" s="396"/>
      <c r="K80" s="396"/>
      <c r="L80" s="396"/>
      <c r="M80" s="396"/>
      <c r="N80" s="396"/>
      <c r="O80" s="396"/>
      <c r="P80" s="396"/>
      <c r="Q80" s="396"/>
      <c r="R80" s="396"/>
      <c r="S80" s="396"/>
      <c r="T80" s="396"/>
      <c r="U80" s="396"/>
      <c r="V80" s="396"/>
      <c r="W80" s="396"/>
      <c r="X80" s="396"/>
      <c r="Y80" s="395"/>
      <c r="Z80" s="395"/>
      <c r="AA80" s="395"/>
      <c r="AB80" s="395"/>
      <c r="AC80" s="395"/>
      <c r="AD80" s="400" t="s">
        <v>1496</v>
      </c>
      <c r="AE80" s="395"/>
      <c r="AF80" s="395"/>
      <c r="AG80" s="395"/>
      <c r="AH80" s="395"/>
      <c r="AI80" s="395"/>
      <c r="AJ80" s="395"/>
      <c r="AK80" s="395"/>
      <c r="AL80" s="395"/>
      <c r="AM80" s="395"/>
      <c r="AN80" s="395"/>
      <c r="AO80" s="395"/>
      <c r="AP80" s="395"/>
      <c r="AQ80" s="395"/>
      <c r="AR80" s="395"/>
    </row>
    <row r="81" spans="1:44" ht="9.75" customHeight="1" x14ac:dyDescent="0.25">
      <c r="A81" s="395"/>
      <c r="B81" s="395"/>
      <c r="C81" s="395"/>
      <c r="D81" s="395"/>
      <c r="E81" s="395"/>
      <c r="F81" s="395"/>
      <c r="G81" s="395"/>
      <c r="H81" s="396"/>
      <c r="I81" s="397"/>
      <c r="J81" s="396"/>
      <c r="K81" s="396"/>
      <c r="L81" s="396"/>
      <c r="M81" s="396"/>
      <c r="N81" s="396"/>
      <c r="O81" s="396"/>
      <c r="P81" s="396"/>
      <c r="Q81" s="396"/>
      <c r="R81" s="396"/>
      <c r="S81" s="396"/>
      <c r="T81" s="396"/>
      <c r="U81" s="396"/>
      <c r="V81" s="396"/>
      <c r="W81" s="396"/>
      <c r="X81" s="396"/>
      <c r="Y81" s="395"/>
      <c r="Z81" s="395"/>
      <c r="AA81" s="395"/>
      <c r="AB81" s="395"/>
      <c r="AC81" s="395"/>
      <c r="AD81" s="400" t="s">
        <v>1497</v>
      </c>
      <c r="AE81" s="395"/>
      <c r="AF81" s="395"/>
      <c r="AG81" s="395"/>
      <c r="AH81" s="395"/>
      <c r="AI81" s="395"/>
      <c r="AJ81" s="395"/>
      <c r="AK81" s="395"/>
      <c r="AL81" s="395"/>
      <c r="AM81" s="395"/>
      <c r="AN81" s="395"/>
      <c r="AO81" s="395"/>
      <c r="AP81" s="395"/>
      <c r="AQ81" s="395"/>
      <c r="AR81" s="395"/>
    </row>
    <row r="82" spans="1:44" ht="9.75" customHeight="1" x14ac:dyDescent="0.25">
      <c r="A82" s="395"/>
      <c r="B82" s="395"/>
      <c r="C82" s="395"/>
      <c r="D82" s="395"/>
      <c r="E82" s="395"/>
      <c r="F82" s="395"/>
      <c r="G82" s="395"/>
      <c r="H82" s="396"/>
      <c r="I82" s="397"/>
      <c r="J82" s="396"/>
      <c r="K82" s="396"/>
      <c r="L82" s="396"/>
      <c r="M82" s="396"/>
      <c r="N82" s="396"/>
      <c r="O82" s="396"/>
      <c r="P82" s="396"/>
      <c r="Q82" s="396"/>
      <c r="R82" s="396"/>
      <c r="S82" s="396"/>
      <c r="T82" s="396"/>
      <c r="U82" s="396"/>
      <c r="V82" s="396"/>
      <c r="W82" s="396"/>
      <c r="X82" s="396"/>
      <c r="Y82" s="395"/>
      <c r="Z82" s="395"/>
      <c r="AA82" s="395"/>
      <c r="AB82" s="395"/>
      <c r="AC82" s="395"/>
      <c r="AD82" s="400" t="s">
        <v>1498</v>
      </c>
      <c r="AE82" s="395"/>
      <c r="AF82" s="395"/>
      <c r="AG82" s="395"/>
      <c r="AH82" s="395"/>
      <c r="AI82" s="395"/>
      <c r="AJ82" s="395"/>
      <c r="AK82" s="395"/>
      <c r="AL82" s="395"/>
      <c r="AM82" s="395"/>
      <c r="AN82" s="395"/>
      <c r="AO82" s="395"/>
      <c r="AP82" s="395"/>
      <c r="AQ82" s="395"/>
      <c r="AR82" s="395"/>
    </row>
    <row r="83" spans="1:44" ht="9.75" customHeight="1" x14ac:dyDescent="0.25">
      <c r="A83" s="395"/>
      <c r="B83" s="395"/>
      <c r="C83" s="395"/>
      <c r="D83" s="395"/>
      <c r="E83" s="395"/>
      <c r="F83" s="395"/>
      <c r="G83" s="395"/>
      <c r="H83" s="396"/>
      <c r="I83" s="397"/>
      <c r="J83" s="396"/>
      <c r="K83" s="396"/>
      <c r="L83" s="396"/>
      <c r="M83" s="396"/>
      <c r="N83" s="396"/>
      <c r="O83" s="396"/>
      <c r="P83" s="396"/>
      <c r="Q83" s="396"/>
      <c r="R83" s="396"/>
      <c r="S83" s="396"/>
      <c r="T83" s="396"/>
      <c r="U83" s="396"/>
      <c r="V83" s="396"/>
      <c r="W83" s="396"/>
      <c r="X83" s="396"/>
      <c r="Y83" s="395"/>
      <c r="Z83" s="395"/>
      <c r="AA83" s="395"/>
      <c r="AB83" s="395"/>
      <c r="AC83" s="395"/>
      <c r="AD83" s="408" t="s">
        <v>1499</v>
      </c>
      <c r="AE83" s="395"/>
      <c r="AF83" s="395"/>
      <c r="AG83" s="395"/>
      <c r="AH83" s="395"/>
      <c r="AI83" s="395"/>
      <c r="AJ83" s="395"/>
      <c r="AK83" s="395"/>
      <c r="AL83" s="395"/>
      <c r="AM83" s="395"/>
      <c r="AN83" s="395"/>
      <c r="AO83" s="395"/>
      <c r="AP83" s="395"/>
      <c r="AQ83" s="395"/>
      <c r="AR83" s="395"/>
    </row>
    <row r="84" spans="1:44" ht="9.75" customHeight="1" x14ac:dyDescent="0.25">
      <c r="A84" s="395"/>
      <c r="B84" s="395"/>
      <c r="C84" s="395"/>
      <c r="D84" s="395"/>
      <c r="E84" s="395"/>
      <c r="F84" s="395"/>
      <c r="G84" s="395"/>
      <c r="H84" s="396"/>
      <c r="I84" s="397"/>
      <c r="J84" s="396"/>
      <c r="K84" s="396"/>
      <c r="L84" s="396"/>
      <c r="M84" s="396"/>
      <c r="N84" s="396"/>
      <c r="O84" s="396"/>
      <c r="P84" s="396"/>
      <c r="Q84" s="396"/>
      <c r="R84" s="396"/>
      <c r="S84" s="396"/>
      <c r="T84" s="396"/>
      <c r="U84" s="396"/>
      <c r="V84" s="396"/>
      <c r="W84" s="396"/>
      <c r="X84" s="396"/>
      <c r="Y84" s="395"/>
      <c r="Z84" s="395"/>
      <c r="AA84" s="395"/>
      <c r="AB84" s="395"/>
      <c r="AC84" s="395"/>
      <c r="AD84" s="400" t="s">
        <v>1500</v>
      </c>
      <c r="AE84" s="395"/>
      <c r="AF84" s="395"/>
      <c r="AG84" s="395"/>
      <c r="AH84" s="395"/>
      <c r="AI84" s="395"/>
      <c r="AJ84" s="395"/>
      <c r="AK84" s="395"/>
      <c r="AL84" s="395"/>
      <c r="AM84" s="395"/>
      <c r="AN84" s="395"/>
      <c r="AO84" s="395"/>
      <c r="AP84" s="395"/>
      <c r="AQ84" s="395"/>
      <c r="AR84" s="395"/>
    </row>
    <row r="85" spans="1:44" ht="9.75" customHeight="1" x14ac:dyDescent="0.25">
      <c r="A85" s="395"/>
      <c r="B85" s="395"/>
      <c r="C85" s="395"/>
      <c r="D85" s="395"/>
      <c r="E85" s="395"/>
      <c r="F85" s="395"/>
      <c r="G85" s="395"/>
      <c r="H85" s="396"/>
      <c r="I85" s="397"/>
      <c r="J85" s="396"/>
      <c r="K85" s="396"/>
      <c r="L85" s="396"/>
      <c r="M85" s="396"/>
      <c r="N85" s="396"/>
      <c r="O85" s="396"/>
      <c r="P85" s="396"/>
      <c r="Q85" s="396"/>
      <c r="R85" s="396"/>
      <c r="S85" s="396"/>
      <c r="T85" s="396"/>
      <c r="U85" s="396"/>
      <c r="V85" s="396"/>
      <c r="W85" s="396"/>
      <c r="X85" s="396"/>
      <c r="Y85" s="395"/>
      <c r="Z85" s="395"/>
      <c r="AA85" s="395"/>
      <c r="AB85" s="395"/>
      <c r="AC85" s="395"/>
      <c r="AD85" s="395" t="s">
        <v>74</v>
      </c>
      <c r="AE85" s="395"/>
      <c r="AF85" s="395"/>
      <c r="AG85" s="395"/>
      <c r="AH85" s="395"/>
      <c r="AI85" s="395"/>
      <c r="AJ85" s="395"/>
      <c r="AK85" s="395"/>
      <c r="AL85" s="395"/>
      <c r="AM85" s="395"/>
      <c r="AN85" s="395"/>
      <c r="AO85" s="395"/>
      <c r="AP85" s="395"/>
      <c r="AQ85" s="395"/>
      <c r="AR85" s="395"/>
    </row>
    <row r="86" spans="1:44" ht="12" customHeight="1" x14ac:dyDescent="0.25">
      <c r="A86" s="395"/>
      <c r="B86" s="395"/>
      <c r="C86" s="395"/>
      <c r="D86" s="395"/>
      <c r="E86" s="395"/>
      <c r="F86" s="395"/>
      <c r="G86" s="395"/>
      <c r="H86" s="396"/>
      <c r="I86" s="397"/>
      <c r="J86" s="396"/>
      <c r="K86" s="396"/>
      <c r="L86" s="396"/>
      <c r="M86" s="396"/>
      <c r="N86" s="396"/>
      <c r="O86" s="396"/>
      <c r="P86" s="396"/>
      <c r="Q86" s="396"/>
      <c r="R86" s="396"/>
      <c r="S86" s="396"/>
      <c r="T86" s="396"/>
      <c r="U86" s="396"/>
      <c r="V86" s="396"/>
      <c r="W86" s="396"/>
      <c r="X86" s="396"/>
      <c r="Y86" s="395"/>
      <c r="Z86" s="395"/>
      <c r="AA86" s="395"/>
      <c r="AB86" s="395"/>
      <c r="AC86" s="395"/>
      <c r="AD86" s="395"/>
      <c r="AE86" s="395"/>
      <c r="AF86" s="395"/>
      <c r="AG86" s="395"/>
      <c r="AH86" s="395"/>
      <c r="AI86" s="395"/>
      <c r="AJ86" s="395"/>
      <c r="AK86" s="395"/>
      <c r="AL86" s="395"/>
      <c r="AM86" s="395"/>
      <c r="AN86" s="395"/>
      <c r="AO86" s="395"/>
      <c r="AP86" s="395"/>
      <c r="AQ86" s="395"/>
      <c r="AR86" s="395"/>
    </row>
    <row r="87" spans="1:44" ht="12" customHeight="1" x14ac:dyDescent="0.25">
      <c r="A87" s="395"/>
      <c r="B87" s="395"/>
      <c r="C87" s="395"/>
      <c r="D87" s="395"/>
      <c r="E87" s="395"/>
      <c r="F87" s="395"/>
      <c r="G87" s="395"/>
      <c r="H87" s="396"/>
      <c r="I87" s="397"/>
      <c r="J87" s="396"/>
      <c r="K87" s="396"/>
      <c r="L87" s="396"/>
      <c r="M87" s="396"/>
      <c r="N87" s="396"/>
      <c r="O87" s="396"/>
      <c r="P87" s="396"/>
      <c r="Q87" s="396"/>
      <c r="R87" s="396"/>
      <c r="S87" s="396"/>
      <c r="T87" s="396"/>
      <c r="U87" s="396"/>
      <c r="V87" s="396"/>
      <c r="W87" s="396"/>
      <c r="X87" s="396"/>
      <c r="Y87" s="395"/>
      <c r="Z87" s="395"/>
      <c r="AA87" s="395"/>
      <c r="AB87" s="395"/>
      <c r="AC87" s="395"/>
      <c r="AD87" s="395"/>
      <c r="AE87" s="395"/>
      <c r="AF87" s="395"/>
      <c r="AG87" s="395"/>
      <c r="AH87" s="395"/>
      <c r="AI87" s="395"/>
      <c r="AJ87" s="395"/>
      <c r="AK87" s="395"/>
      <c r="AL87" s="395"/>
      <c r="AM87" s="395"/>
      <c r="AN87" s="395"/>
      <c r="AO87" s="395"/>
      <c r="AP87" s="395"/>
      <c r="AQ87" s="395"/>
      <c r="AR87" s="395"/>
    </row>
    <row r="88" spans="1:44" ht="12" customHeight="1" x14ac:dyDescent="0.25">
      <c r="A88" s="395"/>
      <c r="B88" s="395"/>
      <c r="C88" s="395"/>
      <c r="D88" s="395"/>
      <c r="E88" s="395"/>
      <c r="F88" s="395"/>
      <c r="G88" s="395"/>
      <c r="H88" s="396"/>
      <c r="I88" s="397"/>
      <c r="J88" s="396"/>
      <c r="K88" s="396"/>
      <c r="L88" s="396"/>
      <c r="M88" s="396"/>
      <c r="N88" s="396"/>
      <c r="O88" s="396"/>
      <c r="P88" s="396"/>
      <c r="Q88" s="396"/>
      <c r="R88" s="396"/>
      <c r="S88" s="396"/>
      <c r="T88" s="396"/>
      <c r="U88" s="396"/>
      <c r="V88" s="396"/>
      <c r="W88" s="396"/>
      <c r="X88" s="396"/>
      <c r="Y88" s="395"/>
      <c r="Z88" s="395"/>
      <c r="AA88" s="395"/>
      <c r="AB88" s="395"/>
      <c r="AC88" s="395"/>
      <c r="AD88" s="395"/>
      <c r="AE88" s="395"/>
      <c r="AF88" s="395"/>
      <c r="AG88" s="395"/>
      <c r="AH88" s="395"/>
      <c r="AI88" s="395"/>
      <c r="AJ88" s="395"/>
      <c r="AK88" s="395"/>
      <c r="AL88" s="395"/>
      <c r="AM88" s="395"/>
      <c r="AN88" s="395"/>
      <c r="AO88" s="395"/>
      <c r="AP88" s="395"/>
      <c r="AQ88" s="395"/>
      <c r="AR88" s="395"/>
    </row>
    <row r="89" spans="1:44" ht="12" customHeight="1" x14ac:dyDescent="0.25">
      <c r="A89" s="395"/>
      <c r="B89" s="395"/>
      <c r="C89" s="395"/>
      <c r="D89" s="395"/>
      <c r="E89" s="395"/>
      <c r="F89" s="395"/>
      <c r="G89" s="395"/>
      <c r="H89" s="396"/>
      <c r="I89" s="397"/>
      <c r="J89" s="396"/>
      <c r="K89" s="396"/>
      <c r="L89" s="396"/>
      <c r="M89" s="396"/>
      <c r="N89" s="396"/>
      <c r="O89" s="396"/>
      <c r="P89" s="396"/>
      <c r="Q89" s="396"/>
      <c r="R89" s="396"/>
      <c r="S89" s="396"/>
      <c r="T89" s="396"/>
      <c r="U89" s="396"/>
      <c r="V89" s="396"/>
      <c r="W89" s="396"/>
      <c r="X89" s="396"/>
      <c r="Y89" s="395"/>
      <c r="Z89" s="395"/>
      <c r="AA89" s="395"/>
      <c r="AB89" s="395"/>
      <c r="AC89" s="395"/>
      <c r="AD89" s="395"/>
      <c r="AE89" s="395"/>
      <c r="AF89" s="395"/>
      <c r="AG89" s="395"/>
      <c r="AH89" s="395"/>
      <c r="AI89" s="395"/>
      <c r="AJ89" s="395"/>
      <c r="AK89" s="395"/>
      <c r="AL89" s="395"/>
      <c r="AM89" s="395"/>
      <c r="AN89" s="395"/>
      <c r="AO89" s="395"/>
      <c r="AP89" s="395"/>
      <c r="AQ89" s="395"/>
      <c r="AR89" s="395"/>
    </row>
    <row r="90" spans="1:44" ht="12" customHeight="1" x14ac:dyDescent="0.25">
      <c r="A90" s="395"/>
      <c r="B90" s="395"/>
      <c r="C90" s="395"/>
      <c r="D90" s="395"/>
      <c r="E90" s="395"/>
      <c r="F90" s="395"/>
      <c r="G90" s="395"/>
      <c r="H90" s="396"/>
      <c r="I90" s="397"/>
      <c r="J90" s="396"/>
      <c r="K90" s="396"/>
      <c r="L90" s="396"/>
      <c r="M90" s="396"/>
      <c r="N90" s="396"/>
      <c r="O90" s="396"/>
      <c r="P90" s="396"/>
      <c r="Q90" s="396"/>
      <c r="R90" s="396"/>
      <c r="S90" s="396"/>
      <c r="T90" s="396"/>
      <c r="U90" s="396"/>
      <c r="V90" s="396"/>
      <c r="W90" s="396"/>
      <c r="X90" s="396"/>
      <c r="Y90" s="395"/>
      <c r="Z90" s="395"/>
      <c r="AA90" s="395"/>
      <c r="AB90" s="395"/>
      <c r="AC90" s="395"/>
      <c r="AD90" s="395"/>
      <c r="AE90" s="395"/>
      <c r="AF90" s="395"/>
      <c r="AG90" s="395"/>
      <c r="AH90" s="395"/>
      <c r="AI90" s="395"/>
      <c r="AJ90" s="395"/>
      <c r="AK90" s="395"/>
      <c r="AL90" s="395"/>
      <c r="AM90" s="395"/>
      <c r="AN90" s="395"/>
      <c r="AO90" s="395"/>
      <c r="AP90" s="395"/>
      <c r="AQ90" s="395"/>
      <c r="AR90" s="395"/>
    </row>
    <row r="91" spans="1:44" ht="12" customHeight="1" x14ac:dyDescent="0.25">
      <c r="A91" s="395"/>
      <c r="B91" s="395"/>
      <c r="C91" s="395"/>
      <c r="D91" s="395"/>
      <c r="E91" s="395"/>
      <c r="F91" s="395"/>
      <c r="G91" s="395"/>
      <c r="H91" s="396"/>
      <c r="I91" s="397"/>
      <c r="J91" s="396"/>
      <c r="K91" s="396"/>
      <c r="L91" s="396"/>
      <c r="M91" s="396"/>
      <c r="N91" s="396"/>
      <c r="O91" s="396"/>
      <c r="P91" s="396"/>
      <c r="Q91" s="396"/>
      <c r="R91" s="396"/>
      <c r="S91" s="396"/>
      <c r="T91" s="396"/>
      <c r="U91" s="396"/>
      <c r="V91" s="396"/>
      <c r="W91" s="396"/>
      <c r="X91" s="396"/>
      <c r="Y91" s="395"/>
      <c r="Z91" s="395"/>
      <c r="AA91" s="395"/>
      <c r="AB91" s="395"/>
      <c r="AC91" s="395"/>
      <c r="AD91" s="395"/>
      <c r="AE91" s="395"/>
      <c r="AF91" s="395"/>
      <c r="AG91" s="395"/>
      <c r="AH91" s="395"/>
      <c r="AI91" s="395"/>
      <c r="AJ91" s="395"/>
      <c r="AK91" s="395"/>
      <c r="AL91" s="395"/>
      <c r="AM91" s="395"/>
      <c r="AN91" s="395"/>
      <c r="AO91" s="395"/>
      <c r="AP91" s="395"/>
      <c r="AQ91" s="395"/>
      <c r="AR91" s="395"/>
    </row>
    <row r="92" spans="1:44" ht="12" customHeight="1" x14ac:dyDescent="0.25">
      <c r="A92" s="395"/>
      <c r="B92" s="395"/>
      <c r="C92" s="395"/>
      <c r="D92" s="395"/>
      <c r="E92" s="395"/>
      <c r="F92" s="395"/>
      <c r="G92" s="395"/>
      <c r="H92" s="396"/>
      <c r="I92" s="397"/>
      <c r="J92" s="396"/>
      <c r="K92" s="396"/>
      <c r="L92" s="396"/>
      <c r="M92" s="396"/>
      <c r="N92" s="396"/>
      <c r="O92" s="396"/>
      <c r="P92" s="396"/>
      <c r="Q92" s="396"/>
      <c r="R92" s="396"/>
      <c r="S92" s="396"/>
      <c r="T92" s="396"/>
      <c r="U92" s="396"/>
      <c r="V92" s="396"/>
      <c r="W92" s="396"/>
      <c r="X92" s="396"/>
      <c r="Y92" s="395"/>
      <c r="Z92" s="395"/>
      <c r="AA92" s="395"/>
      <c r="AB92" s="395"/>
      <c r="AC92" s="395"/>
      <c r="AD92" s="395"/>
      <c r="AE92" s="395"/>
      <c r="AF92" s="395"/>
      <c r="AG92" s="395"/>
      <c r="AH92" s="395"/>
      <c r="AI92" s="395"/>
      <c r="AJ92" s="395"/>
      <c r="AK92" s="395"/>
      <c r="AL92" s="395"/>
      <c r="AM92" s="395"/>
      <c r="AN92" s="395"/>
      <c r="AO92" s="395"/>
      <c r="AP92" s="395"/>
      <c r="AQ92" s="395"/>
      <c r="AR92" s="395"/>
    </row>
    <row r="93" spans="1:44" ht="12" customHeight="1" x14ac:dyDescent="0.25">
      <c r="A93" s="395"/>
      <c r="B93" s="395"/>
      <c r="C93" s="395"/>
      <c r="D93" s="395"/>
      <c r="E93" s="395"/>
      <c r="F93" s="395"/>
      <c r="G93" s="395"/>
      <c r="H93" s="396"/>
      <c r="I93" s="397"/>
      <c r="J93" s="396"/>
      <c r="K93" s="396"/>
      <c r="L93" s="396"/>
      <c r="M93" s="396"/>
      <c r="N93" s="396"/>
      <c r="O93" s="396"/>
      <c r="P93" s="396"/>
      <c r="Q93" s="396"/>
      <c r="R93" s="396"/>
      <c r="S93" s="396"/>
      <c r="T93" s="396"/>
      <c r="U93" s="396"/>
      <c r="V93" s="396"/>
      <c r="W93" s="396"/>
      <c r="X93" s="396"/>
      <c r="Y93" s="395"/>
      <c r="Z93" s="395"/>
      <c r="AA93" s="395"/>
      <c r="AB93" s="395"/>
      <c r="AC93" s="395"/>
      <c r="AD93" s="395"/>
      <c r="AE93" s="395"/>
      <c r="AF93" s="395"/>
      <c r="AG93" s="395"/>
      <c r="AH93" s="395"/>
      <c r="AI93" s="395"/>
      <c r="AJ93" s="395"/>
      <c r="AK93" s="395"/>
      <c r="AL93" s="395"/>
      <c r="AM93" s="395"/>
      <c r="AN93" s="395"/>
      <c r="AO93" s="395"/>
      <c r="AP93" s="395"/>
      <c r="AQ93" s="395"/>
      <c r="AR93" s="395"/>
    </row>
    <row r="94" spans="1:44" ht="12" customHeight="1" x14ac:dyDescent="0.25">
      <c r="A94" s="395"/>
      <c r="B94" s="395"/>
      <c r="C94" s="395"/>
      <c r="D94" s="395"/>
      <c r="E94" s="395"/>
      <c r="F94" s="395"/>
      <c r="G94" s="395"/>
      <c r="H94" s="396"/>
      <c r="I94" s="397"/>
      <c r="J94" s="396"/>
      <c r="K94" s="396"/>
      <c r="L94" s="396"/>
      <c r="M94" s="396"/>
      <c r="N94" s="396"/>
      <c r="O94" s="396"/>
      <c r="P94" s="396"/>
      <c r="Q94" s="396"/>
      <c r="R94" s="396"/>
      <c r="S94" s="396"/>
      <c r="T94" s="396"/>
      <c r="U94" s="396"/>
      <c r="V94" s="396"/>
      <c r="W94" s="396"/>
      <c r="X94" s="396"/>
      <c r="Y94" s="395"/>
      <c r="Z94" s="395"/>
      <c r="AA94" s="395"/>
      <c r="AB94" s="395"/>
      <c r="AC94" s="395"/>
      <c r="AD94" s="395"/>
      <c r="AE94" s="395"/>
      <c r="AF94" s="395"/>
      <c r="AG94" s="395"/>
      <c r="AH94" s="395"/>
      <c r="AI94" s="395"/>
      <c r="AJ94" s="395"/>
      <c r="AK94" s="395"/>
      <c r="AL94" s="395"/>
      <c r="AM94" s="395"/>
      <c r="AN94" s="395"/>
      <c r="AO94" s="395"/>
      <c r="AP94" s="395"/>
      <c r="AQ94" s="395"/>
      <c r="AR94" s="395"/>
    </row>
    <row r="95" spans="1:44" ht="12" customHeight="1" x14ac:dyDescent="0.25">
      <c r="A95" s="395"/>
      <c r="B95" s="395"/>
      <c r="C95" s="395"/>
      <c r="D95" s="395"/>
      <c r="E95" s="395"/>
      <c r="F95" s="395"/>
      <c r="G95" s="395"/>
      <c r="H95" s="396"/>
      <c r="I95" s="397"/>
      <c r="J95" s="396"/>
      <c r="K95" s="396"/>
      <c r="L95" s="396"/>
      <c r="M95" s="396"/>
      <c r="N95" s="396"/>
      <c r="O95" s="396"/>
      <c r="P95" s="396"/>
      <c r="Q95" s="396"/>
      <c r="R95" s="396"/>
      <c r="S95" s="396"/>
      <c r="T95" s="396"/>
      <c r="U95" s="396"/>
      <c r="V95" s="396"/>
      <c r="W95" s="396"/>
      <c r="X95" s="396"/>
      <c r="Y95" s="395"/>
      <c r="Z95" s="395"/>
      <c r="AA95" s="395"/>
      <c r="AB95" s="395"/>
      <c r="AC95" s="395"/>
      <c r="AD95" s="395"/>
      <c r="AE95" s="395"/>
      <c r="AF95" s="395"/>
      <c r="AG95" s="395"/>
      <c r="AH95" s="395"/>
      <c r="AI95" s="395"/>
      <c r="AJ95" s="395"/>
      <c r="AK95" s="395"/>
      <c r="AL95" s="395"/>
      <c r="AM95" s="395"/>
      <c r="AN95" s="395"/>
      <c r="AO95" s="395"/>
      <c r="AP95" s="395"/>
      <c r="AQ95" s="395"/>
      <c r="AR95" s="395"/>
    </row>
    <row r="96" spans="1:44" ht="12" customHeight="1" x14ac:dyDescent="0.25">
      <c r="A96" s="395"/>
      <c r="B96" s="395"/>
      <c r="C96" s="395"/>
      <c r="D96" s="395"/>
      <c r="E96" s="395"/>
      <c r="F96" s="395"/>
      <c r="G96" s="395"/>
      <c r="H96" s="396"/>
      <c r="I96" s="397"/>
      <c r="J96" s="396"/>
      <c r="K96" s="396"/>
      <c r="L96" s="396"/>
      <c r="M96" s="396"/>
      <c r="N96" s="396"/>
      <c r="O96" s="396"/>
      <c r="P96" s="396"/>
      <c r="Q96" s="396"/>
      <c r="R96" s="396"/>
      <c r="S96" s="396"/>
      <c r="T96" s="396"/>
      <c r="U96" s="396"/>
      <c r="V96" s="396"/>
      <c r="W96" s="396"/>
      <c r="X96" s="396"/>
      <c r="Y96" s="395"/>
      <c r="Z96" s="395"/>
      <c r="AA96" s="395"/>
      <c r="AB96" s="395"/>
      <c r="AC96" s="395"/>
      <c r="AD96" s="395"/>
      <c r="AE96" s="395"/>
      <c r="AF96" s="395"/>
      <c r="AG96" s="395"/>
      <c r="AH96" s="395"/>
      <c r="AI96" s="395"/>
      <c r="AJ96" s="395"/>
      <c r="AK96" s="395"/>
      <c r="AL96" s="395"/>
      <c r="AM96" s="395"/>
      <c r="AN96" s="395"/>
      <c r="AO96" s="395"/>
      <c r="AP96" s="395"/>
      <c r="AQ96" s="395"/>
      <c r="AR96" s="395"/>
    </row>
    <row r="97" spans="1:44" ht="12" customHeight="1" x14ac:dyDescent="0.25">
      <c r="A97" s="395"/>
      <c r="B97" s="395"/>
      <c r="C97" s="395"/>
      <c r="D97" s="395"/>
      <c r="E97" s="395"/>
      <c r="F97" s="395"/>
      <c r="G97" s="395"/>
      <c r="H97" s="396"/>
      <c r="I97" s="397"/>
      <c r="J97" s="396"/>
      <c r="K97" s="396"/>
      <c r="L97" s="396"/>
      <c r="M97" s="396"/>
      <c r="N97" s="396"/>
      <c r="O97" s="396"/>
      <c r="P97" s="396"/>
      <c r="Q97" s="396"/>
      <c r="R97" s="396"/>
      <c r="S97" s="396"/>
      <c r="T97" s="396"/>
      <c r="U97" s="396"/>
      <c r="V97" s="396"/>
      <c r="W97" s="396"/>
      <c r="X97" s="396"/>
      <c r="Y97" s="395"/>
      <c r="Z97" s="395"/>
      <c r="AA97" s="395"/>
      <c r="AB97" s="395"/>
      <c r="AC97" s="395"/>
      <c r="AD97" s="395"/>
      <c r="AE97" s="395"/>
      <c r="AF97" s="395"/>
      <c r="AG97" s="395"/>
      <c r="AH97" s="395"/>
      <c r="AI97" s="395"/>
      <c r="AJ97" s="395"/>
      <c r="AK97" s="395"/>
      <c r="AL97" s="395"/>
      <c r="AM97" s="395"/>
      <c r="AN97" s="395"/>
      <c r="AO97" s="395"/>
      <c r="AP97" s="395"/>
      <c r="AQ97" s="395"/>
      <c r="AR97" s="395"/>
    </row>
    <row r="98" spans="1:44" ht="12" customHeight="1" x14ac:dyDescent="0.25">
      <c r="A98" s="395"/>
      <c r="B98" s="395"/>
      <c r="C98" s="395"/>
      <c r="D98" s="395"/>
      <c r="E98" s="395"/>
      <c r="F98" s="395"/>
      <c r="G98" s="395"/>
      <c r="H98" s="396"/>
      <c r="I98" s="397"/>
      <c r="J98" s="396"/>
      <c r="K98" s="396"/>
      <c r="L98" s="396"/>
      <c r="M98" s="396"/>
      <c r="N98" s="396"/>
      <c r="O98" s="396"/>
      <c r="P98" s="396"/>
      <c r="Q98" s="396"/>
      <c r="R98" s="396"/>
      <c r="S98" s="396"/>
      <c r="T98" s="396"/>
      <c r="U98" s="396"/>
      <c r="V98" s="396"/>
      <c r="W98" s="396"/>
      <c r="X98" s="396"/>
      <c r="Y98" s="395"/>
      <c r="Z98" s="395"/>
      <c r="AA98" s="395"/>
      <c r="AB98" s="395"/>
      <c r="AC98" s="395"/>
      <c r="AD98" s="395"/>
      <c r="AE98" s="395"/>
      <c r="AF98" s="395"/>
      <c r="AG98" s="395"/>
      <c r="AH98" s="395"/>
      <c r="AI98" s="395"/>
      <c r="AJ98" s="395"/>
      <c r="AK98" s="395"/>
      <c r="AL98" s="395"/>
      <c r="AM98" s="395"/>
      <c r="AN98" s="395"/>
      <c r="AO98" s="395"/>
      <c r="AP98" s="395"/>
      <c r="AQ98" s="395"/>
      <c r="AR98" s="395"/>
    </row>
    <row r="99" spans="1:44" ht="12" customHeight="1" x14ac:dyDescent="0.25">
      <c r="A99" s="395"/>
      <c r="B99" s="395"/>
      <c r="C99" s="395"/>
      <c r="D99" s="395"/>
      <c r="E99" s="395"/>
      <c r="F99" s="395"/>
      <c r="G99" s="395"/>
      <c r="H99" s="396"/>
      <c r="I99" s="397"/>
      <c r="J99" s="396"/>
      <c r="K99" s="396"/>
      <c r="L99" s="396"/>
      <c r="M99" s="396"/>
      <c r="N99" s="396"/>
      <c r="O99" s="396"/>
      <c r="P99" s="396"/>
      <c r="Q99" s="396"/>
      <c r="R99" s="396"/>
      <c r="S99" s="396"/>
      <c r="T99" s="396"/>
      <c r="U99" s="396"/>
      <c r="V99" s="396"/>
      <c r="W99" s="396"/>
      <c r="X99" s="396"/>
      <c r="Y99" s="395"/>
      <c r="Z99" s="395"/>
      <c r="AA99" s="395"/>
      <c r="AB99" s="395"/>
      <c r="AC99" s="395"/>
      <c r="AD99" s="395"/>
      <c r="AE99" s="395"/>
      <c r="AF99" s="395"/>
      <c r="AG99" s="395"/>
      <c r="AH99" s="395"/>
      <c r="AI99" s="395"/>
      <c r="AJ99" s="395"/>
      <c r="AK99" s="395"/>
      <c r="AL99" s="395"/>
      <c r="AM99" s="395"/>
      <c r="AN99" s="395"/>
      <c r="AO99" s="395"/>
      <c r="AP99" s="395"/>
      <c r="AQ99" s="395"/>
      <c r="AR99" s="395"/>
    </row>
    <row r="100" spans="1:44" ht="12" customHeight="1" x14ac:dyDescent="0.25">
      <c r="A100" s="395"/>
      <c r="B100" s="395"/>
      <c r="C100" s="395"/>
      <c r="D100" s="395"/>
      <c r="E100" s="395"/>
      <c r="F100" s="395"/>
      <c r="G100" s="395"/>
      <c r="H100" s="396"/>
      <c r="I100" s="397"/>
      <c r="J100" s="396"/>
      <c r="K100" s="396"/>
      <c r="L100" s="396"/>
      <c r="M100" s="396"/>
      <c r="N100" s="396"/>
      <c r="O100" s="396"/>
      <c r="P100" s="396"/>
      <c r="Q100" s="396"/>
      <c r="R100" s="396"/>
      <c r="S100" s="396"/>
      <c r="T100" s="396"/>
      <c r="U100" s="396"/>
      <c r="V100" s="396"/>
      <c r="W100" s="396"/>
      <c r="X100" s="396"/>
      <c r="Y100" s="395"/>
      <c r="Z100" s="395"/>
      <c r="AA100" s="395"/>
      <c r="AB100" s="395"/>
      <c r="AC100" s="395"/>
      <c r="AD100" s="395"/>
      <c r="AE100" s="395"/>
      <c r="AF100" s="395"/>
      <c r="AG100" s="395"/>
      <c r="AH100" s="395"/>
      <c r="AI100" s="395"/>
      <c r="AJ100" s="395"/>
      <c r="AK100" s="395"/>
      <c r="AL100" s="395"/>
      <c r="AM100" s="395"/>
      <c r="AN100" s="395"/>
      <c r="AO100" s="395"/>
      <c r="AP100" s="395"/>
      <c r="AQ100" s="395"/>
      <c r="AR100" s="395"/>
    </row>
  </sheetData>
  <dataValidations count="2">
    <dataValidation type="list" allowBlank="1" showErrorMessage="1" sqref="X5" xr:uid="{00000000-0002-0000-0B00-000000000000}">
      <formula1>$B$15:$B$50</formula1>
    </dataValidation>
    <dataValidation type="custom" allowBlank="1" showInputMessage="1" showErrorMessage="1" prompt="Texto Excedido - El texto de este campo no debe exceder los 1.000 caracteres. En caso de requerir insertar un texto mayor, contacte al Equipo de Costos y Presupuesto de la SDES." sqref="N2:N7" xr:uid="{00000000-0002-0000-0B00-000001000000}">
      <formula1>LTE(LEN(N2),(1000))</formula1>
    </dataValidation>
  </dataValidation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K600"/>
  <sheetViews>
    <sheetView topLeftCell="A95" workbookViewId="0">
      <selection activeCell="B9" sqref="B9:I9"/>
    </sheetView>
  </sheetViews>
  <sheetFormatPr baseColWidth="10" defaultColWidth="0" defaultRowHeight="15" customHeight="1" zeroHeight="1" x14ac:dyDescent="0.25"/>
  <cols>
    <col min="1" max="1" width="19.7109375" customWidth="1"/>
    <col min="2" max="9" width="14.42578125" customWidth="1"/>
    <col min="10" max="10" width="9.28515625" style="414" customWidth="1"/>
    <col min="11" max="11" width="9.28515625" style="414" hidden="1" customWidth="1"/>
    <col min="12" max="16384" width="12.7109375" style="414" hidden="1"/>
  </cols>
  <sheetData>
    <row r="1" spans="1:11" ht="12.75" customHeight="1" x14ac:dyDescent="0.25">
      <c r="A1" s="609" t="s">
        <v>0</v>
      </c>
      <c r="B1" s="610"/>
      <c r="C1" s="610"/>
      <c r="D1" s="610"/>
      <c r="E1" s="610"/>
      <c r="F1" s="610"/>
      <c r="G1" s="610"/>
      <c r="H1" s="610"/>
      <c r="I1" s="611"/>
      <c r="J1" s="444"/>
      <c r="K1" s="444"/>
    </row>
    <row r="2" spans="1:11" ht="12.75" customHeight="1" x14ac:dyDescent="0.25">
      <c r="A2" s="612" t="s">
        <v>1</v>
      </c>
      <c r="B2" s="554"/>
      <c r="C2" s="554"/>
      <c r="D2" s="554"/>
      <c r="E2" s="554"/>
      <c r="F2" s="554"/>
      <c r="G2" s="554"/>
      <c r="H2" s="554"/>
      <c r="I2" s="613"/>
      <c r="J2" s="444"/>
      <c r="K2" s="444"/>
    </row>
    <row r="3" spans="1:11" ht="12.75" customHeight="1" x14ac:dyDescent="0.25">
      <c r="A3" s="612" t="s">
        <v>44</v>
      </c>
      <c r="B3" s="554"/>
      <c r="C3" s="554"/>
      <c r="D3" s="554"/>
      <c r="E3" s="554"/>
      <c r="F3" s="554"/>
      <c r="G3" s="554"/>
      <c r="H3" s="554"/>
      <c r="I3" s="613"/>
      <c r="J3" s="444"/>
      <c r="K3" s="444"/>
    </row>
    <row r="4" spans="1:11" ht="12.75" customHeight="1" x14ac:dyDescent="0.25">
      <c r="A4" s="445"/>
      <c r="B4" s="626" t="s">
        <v>45</v>
      </c>
      <c r="C4" s="627"/>
      <c r="D4" s="627"/>
      <c r="E4" s="628"/>
      <c r="F4" s="629" t="s">
        <v>46</v>
      </c>
      <c r="G4" s="627"/>
      <c r="H4" s="627"/>
      <c r="I4" s="630"/>
      <c r="J4" s="444"/>
      <c r="K4" s="444"/>
    </row>
    <row r="5" spans="1:11" ht="25.5" customHeight="1" x14ac:dyDescent="0.25">
      <c r="A5" s="603" t="s">
        <v>47</v>
      </c>
      <c r="B5" s="557"/>
      <c r="C5" s="557"/>
      <c r="D5" s="557"/>
      <c r="E5" s="557"/>
      <c r="F5" s="557"/>
      <c r="G5" s="557"/>
      <c r="H5" s="557"/>
      <c r="I5" s="558"/>
      <c r="J5" s="444"/>
      <c r="K5" s="444"/>
    </row>
    <row r="6" spans="1:11" ht="25.5" customHeight="1" x14ac:dyDescent="0.25">
      <c r="A6" s="603" t="s">
        <v>48</v>
      </c>
      <c r="B6" s="557"/>
      <c r="C6" s="557"/>
      <c r="D6" s="557"/>
      <c r="E6" s="557"/>
      <c r="F6" s="557"/>
      <c r="G6" s="557"/>
      <c r="H6" s="557"/>
      <c r="I6" s="558"/>
      <c r="J6" s="444"/>
      <c r="K6" s="444"/>
    </row>
    <row r="7" spans="1:11" ht="25.5" customHeight="1" x14ac:dyDescent="0.25">
      <c r="A7" s="21" t="s">
        <v>49</v>
      </c>
      <c r="B7" s="22">
        <v>1</v>
      </c>
      <c r="C7" s="603" t="s">
        <v>50</v>
      </c>
      <c r="D7" s="558"/>
      <c r="E7" s="605" t="s">
        <v>51</v>
      </c>
      <c r="F7" s="557"/>
      <c r="G7" s="558"/>
      <c r="H7" s="21" t="s">
        <v>52</v>
      </c>
      <c r="I7" s="23" t="s">
        <v>53</v>
      </c>
      <c r="J7" s="444"/>
      <c r="K7" s="444"/>
    </row>
    <row r="8" spans="1:11" ht="25.5" customHeight="1" x14ac:dyDescent="0.25">
      <c r="A8" s="21" t="s">
        <v>54</v>
      </c>
      <c r="B8" s="604" t="s">
        <v>55</v>
      </c>
      <c r="C8" s="557"/>
      <c r="D8" s="558"/>
      <c r="E8" s="603" t="s">
        <v>56</v>
      </c>
      <c r="F8" s="558"/>
      <c r="G8" s="606" t="s">
        <v>57</v>
      </c>
      <c r="H8" s="557"/>
      <c r="I8" s="558"/>
      <c r="J8" s="444"/>
      <c r="K8" s="444"/>
    </row>
    <row r="9" spans="1:11" ht="63.75" customHeight="1" x14ac:dyDescent="0.25">
      <c r="A9" s="21" t="s">
        <v>58</v>
      </c>
      <c r="B9" s="604" t="s">
        <v>59</v>
      </c>
      <c r="C9" s="557"/>
      <c r="D9" s="557"/>
      <c r="E9" s="557"/>
      <c r="F9" s="557"/>
      <c r="G9" s="557"/>
      <c r="H9" s="557"/>
      <c r="I9" s="558"/>
      <c r="J9" s="444"/>
      <c r="K9" s="444"/>
    </row>
    <row r="10" spans="1:11" ht="27" customHeight="1" x14ac:dyDescent="0.25">
      <c r="A10" s="21" t="s">
        <v>60</v>
      </c>
      <c r="B10" s="604" t="s">
        <v>61</v>
      </c>
      <c r="C10" s="557"/>
      <c r="D10" s="557"/>
      <c r="E10" s="557"/>
      <c r="F10" s="557"/>
      <c r="G10" s="557"/>
      <c r="H10" s="557"/>
      <c r="I10" s="558"/>
      <c r="J10" s="444"/>
      <c r="K10" s="444"/>
    </row>
    <row r="11" spans="1:11" ht="25.5" customHeight="1" x14ac:dyDescent="0.25">
      <c r="A11" s="21" t="s">
        <v>62</v>
      </c>
      <c r="B11" s="25" t="s">
        <v>63</v>
      </c>
      <c r="C11" s="25" t="s">
        <v>64</v>
      </c>
      <c r="D11" s="25" t="s">
        <v>65</v>
      </c>
      <c r="E11" s="622" t="s">
        <v>66</v>
      </c>
      <c r="F11" s="565"/>
      <c r="G11" s="620" t="s">
        <v>67</v>
      </c>
      <c r="H11" s="620" t="s">
        <v>68</v>
      </c>
      <c r="I11" s="620" t="s">
        <v>69</v>
      </c>
      <c r="J11" s="444"/>
      <c r="K11" s="444"/>
    </row>
    <row r="12" spans="1:11" ht="25.5" customHeight="1" x14ac:dyDescent="0.25">
      <c r="A12" s="21" t="s">
        <v>70</v>
      </c>
      <c r="B12" s="25" t="s">
        <v>71</v>
      </c>
      <c r="C12" s="25" t="s">
        <v>63</v>
      </c>
      <c r="D12" s="25" t="s">
        <v>69</v>
      </c>
      <c r="E12" s="566"/>
      <c r="F12" s="568"/>
      <c r="G12" s="621"/>
      <c r="H12" s="621"/>
      <c r="I12" s="621"/>
      <c r="J12" s="444"/>
      <c r="K12" s="444"/>
    </row>
    <row r="13" spans="1:11" ht="25.5" customHeight="1" x14ac:dyDescent="0.25">
      <c r="A13" s="21" t="s">
        <v>72</v>
      </c>
      <c r="B13" s="26">
        <v>0.1</v>
      </c>
      <c r="C13" s="21" t="s">
        <v>73</v>
      </c>
      <c r="D13" s="27" t="s">
        <v>74</v>
      </c>
      <c r="E13" s="603" t="s">
        <v>75</v>
      </c>
      <c r="F13" s="558"/>
      <c r="G13" s="616"/>
      <c r="H13" s="557"/>
      <c r="I13" s="558"/>
      <c r="J13" s="444"/>
      <c r="K13" s="444"/>
    </row>
    <row r="14" spans="1:11" ht="25.5" customHeight="1" x14ac:dyDescent="0.25">
      <c r="A14" s="603" t="s">
        <v>76</v>
      </c>
      <c r="B14" s="557"/>
      <c r="C14" s="557"/>
      <c r="D14" s="557"/>
      <c r="E14" s="557"/>
      <c r="F14" s="557"/>
      <c r="G14" s="557"/>
      <c r="H14" s="557"/>
      <c r="I14" s="558"/>
      <c r="J14" s="444"/>
      <c r="K14" s="444"/>
    </row>
    <row r="15" spans="1:11" ht="25.5" customHeight="1" x14ac:dyDescent="0.25">
      <c r="A15" s="21" t="s">
        <v>77</v>
      </c>
      <c r="B15" s="619" t="s">
        <v>78</v>
      </c>
      <c r="C15" s="558"/>
      <c r="D15" s="21" t="s">
        <v>79</v>
      </c>
      <c r="E15" s="619" t="s">
        <v>80</v>
      </c>
      <c r="F15" s="558"/>
      <c r="G15" s="21" t="s">
        <v>81</v>
      </c>
      <c r="H15" s="619" t="s">
        <v>74</v>
      </c>
      <c r="I15" s="558"/>
      <c r="J15" s="444"/>
      <c r="K15" s="444"/>
    </row>
    <row r="16" spans="1:11" ht="25.5" customHeight="1" x14ac:dyDescent="0.25">
      <c r="A16" s="21" t="s">
        <v>82</v>
      </c>
      <c r="B16" s="619" t="s">
        <v>83</v>
      </c>
      <c r="C16" s="557"/>
      <c r="D16" s="557"/>
      <c r="E16" s="557"/>
      <c r="F16" s="557"/>
      <c r="G16" s="557"/>
      <c r="H16" s="557"/>
      <c r="I16" s="558"/>
      <c r="J16" s="444"/>
      <c r="K16" s="444"/>
    </row>
    <row r="17" spans="1:11" ht="25.5" customHeight="1" x14ac:dyDescent="0.25">
      <c r="A17" s="21" t="s">
        <v>84</v>
      </c>
      <c r="B17" s="29" t="s">
        <v>85</v>
      </c>
      <c r="C17" s="21" t="s">
        <v>86</v>
      </c>
      <c r="D17" s="30" t="s">
        <v>87</v>
      </c>
      <c r="E17" s="603" t="s">
        <v>88</v>
      </c>
      <c r="F17" s="558"/>
      <c r="G17" s="31" t="s">
        <v>89</v>
      </c>
      <c r="H17" s="21" t="s">
        <v>90</v>
      </c>
      <c r="I17" s="32">
        <v>0.3</v>
      </c>
      <c r="J17" s="444"/>
      <c r="K17" s="444"/>
    </row>
    <row r="18" spans="1:11" ht="34.5" customHeight="1" x14ac:dyDescent="0.25">
      <c r="A18" s="21" t="s">
        <v>91</v>
      </c>
      <c r="B18" s="619" t="s">
        <v>92</v>
      </c>
      <c r="C18" s="557"/>
      <c r="D18" s="557"/>
      <c r="E18" s="557"/>
      <c r="F18" s="557"/>
      <c r="G18" s="557"/>
      <c r="H18" s="557"/>
      <c r="I18" s="558"/>
      <c r="J18" s="444"/>
      <c r="K18" s="444"/>
    </row>
    <row r="19" spans="1:11" ht="52.5" customHeight="1" x14ac:dyDescent="0.25">
      <c r="A19" s="21" t="s">
        <v>93</v>
      </c>
      <c r="B19" s="619" t="s">
        <v>94</v>
      </c>
      <c r="C19" s="557"/>
      <c r="D19" s="558"/>
      <c r="E19" s="603" t="s">
        <v>95</v>
      </c>
      <c r="F19" s="558"/>
      <c r="G19" s="619" t="s">
        <v>96</v>
      </c>
      <c r="H19" s="557"/>
      <c r="I19" s="558"/>
      <c r="J19" s="444"/>
      <c r="K19" s="444"/>
    </row>
    <row r="20" spans="1:11" ht="25.5" customHeight="1" x14ac:dyDescent="0.25">
      <c r="A20" s="603" t="s">
        <v>97</v>
      </c>
      <c r="B20" s="557"/>
      <c r="C20" s="557"/>
      <c r="D20" s="557"/>
      <c r="E20" s="557"/>
      <c r="F20" s="557"/>
      <c r="G20" s="557"/>
      <c r="H20" s="557"/>
      <c r="I20" s="558"/>
      <c r="J20" s="444"/>
      <c r="K20" s="444"/>
    </row>
    <row r="21" spans="1:11" ht="25.5" customHeight="1" x14ac:dyDescent="0.25">
      <c r="A21" s="21" t="s">
        <v>98</v>
      </c>
      <c r="B21" s="619" t="s">
        <v>99</v>
      </c>
      <c r="C21" s="557"/>
      <c r="D21" s="557"/>
      <c r="E21" s="557"/>
      <c r="F21" s="557"/>
      <c r="G21" s="557"/>
      <c r="H21" s="557"/>
      <c r="I21" s="558"/>
      <c r="J21" s="444"/>
      <c r="K21" s="444"/>
    </row>
    <row r="22" spans="1:11" ht="25.5" customHeight="1" x14ac:dyDescent="0.25">
      <c r="A22" s="21" t="s">
        <v>100</v>
      </c>
      <c r="B22" s="603" t="s">
        <v>101</v>
      </c>
      <c r="C22" s="558"/>
      <c r="D22" s="603" t="s">
        <v>102</v>
      </c>
      <c r="E22" s="558"/>
      <c r="F22" s="603" t="s">
        <v>103</v>
      </c>
      <c r="G22" s="558"/>
      <c r="H22" s="603" t="s">
        <v>104</v>
      </c>
      <c r="I22" s="558"/>
      <c r="J22" s="444"/>
      <c r="K22" s="444"/>
    </row>
    <row r="23" spans="1:11" ht="25.5" customHeight="1" x14ac:dyDescent="0.25">
      <c r="A23" s="21" t="s">
        <v>105</v>
      </c>
      <c r="B23" s="619" t="s">
        <v>106</v>
      </c>
      <c r="C23" s="558"/>
      <c r="D23" s="619" t="s">
        <v>107</v>
      </c>
      <c r="E23" s="558"/>
      <c r="F23" s="619"/>
      <c r="G23" s="558"/>
      <c r="H23" s="619"/>
      <c r="I23" s="558"/>
      <c r="J23" s="444"/>
      <c r="K23" s="444"/>
    </row>
    <row r="24" spans="1:11" ht="25.5" customHeight="1" x14ac:dyDescent="0.25">
      <c r="A24" s="21" t="s">
        <v>108</v>
      </c>
      <c r="B24" s="606" t="s">
        <v>109</v>
      </c>
      <c r="C24" s="558"/>
      <c r="D24" s="606"/>
      <c r="E24" s="558"/>
      <c r="F24" s="619"/>
      <c r="G24" s="558"/>
      <c r="H24" s="619"/>
      <c r="I24" s="558"/>
      <c r="J24" s="444"/>
      <c r="K24" s="444"/>
    </row>
    <row r="25" spans="1:11" ht="25.5" customHeight="1" x14ac:dyDescent="0.25">
      <c r="A25" s="21" t="s">
        <v>110</v>
      </c>
      <c r="B25" s="623" t="s">
        <v>109</v>
      </c>
      <c r="C25" s="558"/>
      <c r="D25" s="623"/>
      <c r="E25" s="558"/>
      <c r="F25" s="619"/>
      <c r="G25" s="558"/>
      <c r="H25" s="619"/>
      <c r="I25" s="558"/>
      <c r="J25" s="444"/>
      <c r="K25" s="444"/>
    </row>
    <row r="26" spans="1:11" ht="25.5" customHeight="1" x14ac:dyDescent="0.25">
      <c r="A26" s="21" t="s">
        <v>111</v>
      </c>
      <c r="B26" s="619" t="s">
        <v>112</v>
      </c>
      <c r="C26" s="558"/>
      <c r="D26" s="619"/>
      <c r="E26" s="558"/>
      <c r="F26" s="619"/>
      <c r="G26" s="558"/>
      <c r="H26" s="619"/>
      <c r="I26" s="558"/>
      <c r="J26" s="444"/>
      <c r="K26" s="444"/>
    </row>
    <row r="27" spans="1:11" ht="25.5" customHeight="1" x14ac:dyDescent="0.25">
      <c r="A27" s="21" t="s">
        <v>113</v>
      </c>
      <c r="B27" s="619" t="s">
        <v>78</v>
      </c>
      <c r="C27" s="558"/>
      <c r="D27" s="619"/>
      <c r="E27" s="558"/>
      <c r="F27" s="619"/>
      <c r="G27" s="558"/>
      <c r="H27" s="619"/>
      <c r="I27" s="558"/>
      <c r="J27" s="444"/>
      <c r="K27" s="444"/>
    </row>
    <row r="28" spans="1:11" ht="25.5" customHeight="1" x14ac:dyDescent="0.25">
      <c r="A28" s="21" t="s">
        <v>114</v>
      </c>
      <c r="B28" s="619" t="s">
        <v>78</v>
      </c>
      <c r="C28" s="558"/>
      <c r="D28" s="623"/>
      <c r="E28" s="558"/>
      <c r="F28" s="619"/>
      <c r="G28" s="558"/>
      <c r="H28" s="619"/>
      <c r="I28" s="558"/>
      <c r="J28" s="444"/>
      <c r="K28" s="444"/>
    </row>
    <row r="29" spans="1:11" ht="25.5" customHeight="1" x14ac:dyDescent="0.25">
      <c r="A29" s="603" t="s">
        <v>115</v>
      </c>
      <c r="B29" s="557"/>
      <c r="C29" s="557"/>
      <c r="D29" s="557"/>
      <c r="E29" s="557"/>
      <c r="F29" s="557"/>
      <c r="G29" s="557"/>
      <c r="H29" s="557"/>
      <c r="I29" s="558"/>
      <c r="J29" s="444"/>
      <c r="K29" s="444"/>
    </row>
    <row r="30" spans="1:11" ht="25.5" customHeight="1" x14ac:dyDescent="0.25">
      <c r="A30" s="21" t="s">
        <v>116</v>
      </c>
      <c r="B30" s="616" t="s">
        <v>117</v>
      </c>
      <c r="C30" s="557"/>
      <c r="D30" s="558"/>
      <c r="E30" s="21" t="s">
        <v>118</v>
      </c>
      <c r="F30" s="604" t="s">
        <v>117</v>
      </c>
      <c r="G30" s="557"/>
      <c r="H30" s="557"/>
      <c r="I30" s="558"/>
      <c r="J30" s="444"/>
      <c r="K30" s="444"/>
    </row>
    <row r="31" spans="1:11" ht="25.5" customHeight="1" x14ac:dyDescent="0.25">
      <c r="A31" s="21" t="s">
        <v>119</v>
      </c>
      <c r="B31" s="616" t="s">
        <v>117</v>
      </c>
      <c r="C31" s="557"/>
      <c r="D31" s="557"/>
      <c r="E31" s="557"/>
      <c r="F31" s="557"/>
      <c r="G31" s="557"/>
      <c r="H31" s="557"/>
      <c r="I31" s="558"/>
      <c r="J31" s="444"/>
      <c r="K31" s="444"/>
    </row>
    <row r="32" spans="1:11" ht="25.5" customHeight="1" x14ac:dyDescent="0.25">
      <c r="A32" s="21" t="s">
        <v>120</v>
      </c>
      <c r="B32" s="616" t="s">
        <v>117</v>
      </c>
      <c r="C32" s="557"/>
      <c r="D32" s="557"/>
      <c r="E32" s="557"/>
      <c r="F32" s="557"/>
      <c r="G32" s="557"/>
      <c r="H32" s="557"/>
      <c r="I32" s="558"/>
      <c r="J32" s="444"/>
      <c r="K32" s="444"/>
    </row>
    <row r="33" spans="1:11" ht="25.5" customHeight="1" x14ac:dyDescent="0.25">
      <c r="A33" s="21" t="s">
        <v>121</v>
      </c>
      <c r="B33" s="624" t="s">
        <v>117</v>
      </c>
      <c r="C33" s="557"/>
      <c r="D33" s="558"/>
      <c r="E33" s="21" t="s">
        <v>122</v>
      </c>
      <c r="F33" s="624" t="s">
        <v>117</v>
      </c>
      <c r="G33" s="557"/>
      <c r="H33" s="557"/>
      <c r="I33" s="558"/>
      <c r="J33" s="444"/>
      <c r="K33" s="444"/>
    </row>
    <row r="34" spans="1:11" ht="25.5" customHeight="1" x14ac:dyDescent="0.25">
      <c r="A34" s="607" t="s">
        <v>123</v>
      </c>
      <c r="B34" s="558"/>
      <c r="C34" s="607" t="s">
        <v>124</v>
      </c>
      <c r="D34" s="558"/>
      <c r="E34" s="607" t="s">
        <v>125</v>
      </c>
      <c r="F34" s="557"/>
      <c r="G34" s="558"/>
      <c r="H34" s="607" t="s">
        <v>126</v>
      </c>
      <c r="I34" s="558"/>
      <c r="J34" s="444"/>
      <c r="K34" s="444"/>
    </row>
    <row r="35" spans="1:11" ht="25.5" customHeight="1" x14ac:dyDescent="0.25">
      <c r="A35" s="616" t="s">
        <v>127</v>
      </c>
      <c r="B35" s="558"/>
      <c r="C35" s="606" t="s">
        <v>128</v>
      </c>
      <c r="D35" s="558"/>
      <c r="E35" s="617" t="s">
        <v>129</v>
      </c>
      <c r="F35" s="557"/>
      <c r="G35" s="558"/>
      <c r="H35" s="618" t="s">
        <v>130</v>
      </c>
      <c r="I35" s="558"/>
      <c r="J35" s="444"/>
      <c r="K35" s="444"/>
    </row>
    <row r="36" spans="1:11" ht="25.5" customHeight="1" x14ac:dyDescent="0.25">
      <c r="A36" s="607" t="s">
        <v>131</v>
      </c>
      <c r="B36" s="557"/>
      <c r="C36" s="557"/>
      <c r="D36" s="557"/>
      <c r="E36" s="557"/>
      <c r="F36" s="557"/>
      <c r="G36" s="557"/>
      <c r="H36" s="557"/>
      <c r="I36" s="558"/>
      <c r="J36" s="444"/>
      <c r="K36" s="444"/>
    </row>
    <row r="37" spans="1:11" ht="25.5" customHeight="1" x14ac:dyDescent="0.25">
      <c r="A37" s="21" t="s">
        <v>132</v>
      </c>
      <c r="B37" s="603" t="s">
        <v>133</v>
      </c>
      <c r="C37" s="557"/>
      <c r="D37" s="557"/>
      <c r="E37" s="557"/>
      <c r="F37" s="557"/>
      <c r="G37" s="557"/>
      <c r="H37" s="558"/>
      <c r="I37" s="21" t="s">
        <v>134</v>
      </c>
      <c r="J37" s="444"/>
      <c r="K37" s="444"/>
    </row>
    <row r="38" spans="1:11" ht="25.5" customHeight="1" x14ac:dyDescent="0.25">
      <c r="A38" s="446"/>
      <c r="B38" s="608"/>
      <c r="C38" s="539"/>
      <c r="D38" s="539"/>
      <c r="E38" s="539"/>
      <c r="F38" s="539"/>
      <c r="G38" s="539"/>
      <c r="H38" s="540"/>
      <c r="I38" s="447"/>
      <c r="J38" s="444"/>
      <c r="K38" s="444"/>
    </row>
    <row r="39" spans="1:11" ht="12.75" customHeight="1" x14ac:dyDescent="0.25">
      <c r="A39" s="444"/>
      <c r="B39" s="444"/>
      <c r="C39" s="444"/>
      <c r="D39" s="444"/>
      <c r="E39" s="444"/>
      <c r="F39" s="444"/>
      <c r="G39" s="444"/>
      <c r="H39" s="444"/>
      <c r="I39" s="444"/>
      <c r="J39" s="444"/>
      <c r="K39" s="444"/>
    </row>
    <row r="40" spans="1:11" ht="12.75" customHeight="1" x14ac:dyDescent="0.25">
      <c r="A40" s="444"/>
      <c r="B40" s="444"/>
      <c r="C40" s="444"/>
      <c r="D40" s="444"/>
      <c r="E40" s="444"/>
      <c r="F40" s="444"/>
      <c r="G40" s="444"/>
      <c r="H40" s="444"/>
      <c r="I40" s="444"/>
      <c r="J40" s="444"/>
      <c r="K40" s="444"/>
    </row>
    <row r="41" spans="1:11" ht="12.75" customHeight="1" x14ac:dyDescent="0.25">
      <c r="A41" s="609" t="s">
        <v>0</v>
      </c>
      <c r="B41" s="610"/>
      <c r="C41" s="610"/>
      <c r="D41" s="610"/>
      <c r="E41" s="610"/>
      <c r="F41" s="610"/>
      <c r="G41" s="610"/>
      <c r="H41" s="610"/>
      <c r="I41" s="611"/>
      <c r="J41" s="444"/>
      <c r="K41" s="444"/>
    </row>
    <row r="42" spans="1:11" ht="12.75" customHeight="1" x14ac:dyDescent="0.25">
      <c r="A42" s="612" t="s">
        <v>1</v>
      </c>
      <c r="B42" s="554"/>
      <c r="C42" s="554"/>
      <c r="D42" s="554"/>
      <c r="E42" s="554"/>
      <c r="F42" s="554"/>
      <c r="G42" s="554"/>
      <c r="H42" s="554"/>
      <c r="I42" s="613"/>
      <c r="J42" s="444"/>
      <c r="K42" s="444"/>
    </row>
    <row r="43" spans="1:11" ht="12.75" customHeight="1" x14ac:dyDescent="0.25">
      <c r="A43" s="612" t="s">
        <v>44</v>
      </c>
      <c r="B43" s="554"/>
      <c r="C43" s="554"/>
      <c r="D43" s="554"/>
      <c r="E43" s="554"/>
      <c r="F43" s="554"/>
      <c r="G43" s="554"/>
      <c r="H43" s="554"/>
      <c r="I43" s="613"/>
      <c r="J43" s="444"/>
      <c r="K43" s="444"/>
    </row>
    <row r="44" spans="1:11" ht="12.75" customHeight="1" x14ac:dyDescent="0.25">
      <c r="A44" s="445"/>
      <c r="B44" s="626" t="s">
        <v>45</v>
      </c>
      <c r="C44" s="627"/>
      <c r="D44" s="627"/>
      <c r="E44" s="628"/>
      <c r="F44" s="629" t="s">
        <v>46</v>
      </c>
      <c r="G44" s="627"/>
      <c r="H44" s="627"/>
      <c r="I44" s="630"/>
      <c r="J44" s="444"/>
      <c r="K44" s="444"/>
    </row>
    <row r="45" spans="1:11" ht="12.75" customHeight="1" x14ac:dyDescent="0.25">
      <c r="A45" s="603" t="s">
        <v>47</v>
      </c>
      <c r="B45" s="557"/>
      <c r="C45" s="557"/>
      <c r="D45" s="557"/>
      <c r="E45" s="557"/>
      <c r="F45" s="557"/>
      <c r="G45" s="557"/>
      <c r="H45" s="557"/>
      <c r="I45" s="558"/>
      <c r="J45" s="444"/>
      <c r="K45" s="444"/>
    </row>
    <row r="46" spans="1:11" ht="12.75" customHeight="1" x14ac:dyDescent="0.25">
      <c r="A46" s="603" t="s">
        <v>48</v>
      </c>
      <c r="B46" s="557"/>
      <c r="C46" s="557"/>
      <c r="D46" s="557"/>
      <c r="E46" s="557"/>
      <c r="F46" s="557"/>
      <c r="G46" s="557"/>
      <c r="H46" s="557"/>
      <c r="I46" s="558"/>
      <c r="J46" s="444"/>
      <c r="K46" s="444"/>
    </row>
    <row r="47" spans="1:11" ht="12.75" customHeight="1" x14ac:dyDescent="0.25">
      <c r="A47" s="21" t="s">
        <v>49</v>
      </c>
      <c r="B47" s="22">
        <v>2</v>
      </c>
      <c r="C47" s="603" t="s">
        <v>50</v>
      </c>
      <c r="D47" s="558"/>
      <c r="E47" s="605" t="s">
        <v>51</v>
      </c>
      <c r="F47" s="557"/>
      <c r="G47" s="558"/>
      <c r="H47" s="21" t="s">
        <v>52</v>
      </c>
      <c r="I47" s="23" t="s">
        <v>53</v>
      </c>
      <c r="J47" s="444"/>
      <c r="K47" s="444"/>
    </row>
    <row r="48" spans="1:11" ht="12.75" customHeight="1" x14ac:dyDescent="0.25">
      <c r="A48" s="21" t="s">
        <v>54</v>
      </c>
      <c r="B48" s="604" t="s">
        <v>55</v>
      </c>
      <c r="C48" s="557"/>
      <c r="D48" s="558"/>
      <c r="E48" s="603" t="s">
        <v>56</v>
      </c>
      <c r="F48" s="558"/>
      <c r="G48" s="606" t="s">
        <v>57</v>
      </c>
      <c r="H48" s="557"/>
      <c r="I48" s="558"/>
      <c r="J48" s="444"/>
      <c r="K48" s="444"/>
    </row>
    <row r="49" spans="1:11" ht="39" customHeight="1" x14ac:dyDescent="0.25">
      <c r="A49" s="21" t="s">
        <v>58</v>
      </c>
      <c r="B49" s="604" t="s">
        <v>135</v>
      </c>
      <c r="C49" s="557"/>
      <c r="D49" s="557"/>
      <c r="E49" s="557"/>
      <c r="F49" s="557"/>
      <c r="G49" s="557"/>
      <c r="H49" s="557"/>
      <c r="I49" s="558"/>
      <c r="J49" s="444"/>
      <c r="K49" s="444"/>
    </row>
    <row r="50" spans="1:11" ht="27.75" customHeight="1" x14ac:dyDescent="0.25">
      <c r="A50" s="21" t="s">
        <v>60</v>
      </c>
      <c r="B50" s="604" t="s">
        <v>136</v>
      </c>
      <c r="C50" s="557"/>
      <c r="D50" s="557"/>
      <c r="E50" s="557"/>
      <c r="F50" s="557"/>
      <c r="G50" s="557"/>
      <c r="H50" s="557"/>
      <c r="I50" s="558"/>
      <c r="J50" s="444"/>
      <c r="K50" s="444"/>
    </row>
    <row r="51" spans="1:11" ht="27.75" customHeight="1" x14ac:dyDescent="0.25">
      <c r="A51" s="21" t="s">
        <v>62</v>
      </c>
      <c r="B51" s="25" t="s">
        <v>63</v>
      </c>
      <c r="C51" s="25" t="s">
        <v>64</v>
      </c>
      <c r="D51" s="25" t="s">
        <v>65</v>
      </c>
      <c r="E51" s="622" t="s">
        <v>66</v>
      </c>
      <c r="F51" s="565"/>
      <c r="G51" s="620" t="s">
        <v>67</v>
      </c>
      <c r="H51" s="620" t="s">
        <v>68</v>
      </c>
      <c r="I51" s="620" t="s">
        <v>69</v>
      </c>
      <c r="J51" s="444"/>
      <c r="K51" s="444"/>
    </row>
    <row r="52" spans="1:11" ht="27.75" customHeight="1" x14ac:dyDescent="0.25">
      <c r="A52" s="21" t="s">
        <v>70</v>
      </c>
      <c r="B52" s="25" t="s">
        <v>71</v>
      </c>
      <c r="C52" s="25" t="s">
        <v>63</v>
      </c>
      <c r="D52" s="25" t="s">
        <v>69</v>
      </c>
      <c r="E52" s="566"/>
      <c r="F52" s="568"/>
      <c r="G52" s="621"/>
      <c r="H52" s="621"/>
      <c r="I52" s="621"/>
      <c r="J52" s="444"/>
      <c r="K52" s="444"/>
    </row>
    <row r="53" spans="1:11" ht="27.75" customHeight="1" x14ac:dyDescent="0.25">
      <c r="A53" s="21" t="s">
        <v>72</v>
      </c>
      <c r="B53" s="26">
        <v>0.05</v>
      </c>
      <c r="C53" s="21" t="s">
        <v>73</v>
      </c>
      <c r="D53" s="27" t="s">
        <v>74</v>
      </c>
      <c r="E53" s="603" t="s">
        <v>75</v>
      </c>
      <c r="F53" s="558"/>
      <c r="G53" s="616"/>
      <c r="H53" s="557"/>
      <c r="I53" s="558"/>
      <c r="J53" s="444"/>
      <c r="K53" s="444"/>
    </row>
    <row r="54" spans="1:11" ht="27.75" customHeight="1" x14ac:dyDescent="0.25">
      <c r="A54" s="603" t="s">
        <v>76</v>
      </c>
      <c r="B54" s="557"/>
      <c r="C54" s="557"/>
      <c r="D54" s="557"/>
      <c r="E54" s="557"/>
      <c r="F54" s="557"/>
      <c r="G54" s="557"/>
      <c r="H54" s="557"/>
      <c r="I54" s="558"/>
      <c r="J54" s="444"/>
      <c r="K54" s="444"/>
    </row>
    <row r="55" spans="1:11" ht="39" customHeight="1" x14ac:dyDescent="0.25">
      <c r="A55" s="21" t="s">
        <v>77</v>
      </c>
      <c r="B55" s="619" t="s">
        <v>137</v>
      </c>
      <c r="C55" s="558"/>
      <c r="D55" s="21" t="s">
        <v>79</v>
      </c>
      <c r="E55" s="619" t="s">
        <v>80</v>
      </c>
      <c r="F55" s="558"/>
      <c r="G55" s="21" t="s">
        <v>81</v>
      </c>
      <c r="H55" s="619" t="s">
        <v>74</v>
      </c>
      <c r="I55" s="558"/>
      <c r="J55" s="444"/>
      <c r="K55" s="444"/>
    </row>
    <row r="56" spans="1:11" ht="27.75" customHeight="1" x14ac:dyDescent="0.25">
      <c r="A56" s="21" t="s">
        <v>82</v>
      </c>
      <c r="B56" s="619" t="s">
        <v>83</v>
      </c>
      <c r="C56" s="557"/>
      <c r="D56" s="557"/>
      <c r="E56" s="557"/>
      <c r="F56" s="557"/>
      <c r="G56" s="557"/>
      <c r="H56" s="557"/>
      <c r="I56" s="558"/>
      <c r="J56" s="444"/>
      <c r="K56" s="444"/>
    </row>
    <row r="57" spans="1:11" ht="27.75" customHeight="1" x14ac:dyDescent="0.25">
      <c r="A57" s="21" t="s">
        <v>84</v>
      </c>
      <c r="B57" s="29" t="s">
        <v>85</v>
      </c>
      <c r="C57" s="21" t="s">
        <v>86</v>
      </c>
      <c r="D57" s="30" t="s">
        <v>87</v>
      </c>
      <c r="E57" s="603" t="s">
        <v>88</v>
      </c>
      <c r="F57" s="558"/>
      <c r="G57" s="31" t="s">
        <v>89</v>
      </c>
      <c r="H57" s="21" t="s">
        <v>90</v>
      </c>
      <c r="I57" s="32">
        <v>0.3</v>
      </c>
      <c r="J57" s="444"/>
      <c r="K57" s="444"/>
    </row>
    <row r="58" spans="1:11" ht="27.75" customHeight="1" x14ac:dyDescent="0.25">
      <c r="A58" s="21" t="s">
        <v>91</v>
      </c>
      <c r="B58" s="619" t="s">
        <v>136</v>
      </c>
      <c r="C58" s="557"/>
      <c r="D58" s="557"/>
      <c r="E58" s="557"/>
      <c r="F58" s="557"/>
      <c r="G58" s="557"/>
      <c r="H58" s="557"/>
      <c r="I58" s="558"/>
      <c r="J58" s="444"/>
      <c r="K58" s="444"/>
    </row>
    <row r="59" spans="1:11" ht="27.75" customHeight="1" x14ac:dyDescent="0.25">
      <c r="A59" s="21" t="s">
        <v>93</v>
      </c>
      <c r="B59" s="619" t="s">
        <v>138</v>
      </c>
      <c r="C59" s="557"/>
      <c r="D59" s="558"/>
      <c r="E59" s="603" t="s">
        <v>95</v>
      </c>
      <c r="F59" s="558"/>
      <c r="G59" s="619" t="s">
        <v>139</v>
      </c>
      <c r="H59" s="557"/>
      <c r="I59" s="558"/>
      <c r="J59" s="444"/>
      <c r="K59" s="444"/>
    </row>
    <row r="60" spans="1:11" ht="27.75" customHeight="1" x14ac:dyDescent="0.25">
      <c r="A60" s="603" t="s">
        <v>97</v>
      </c>
      <c r="B60" s="557"/>
      <c r="C60" s="557"/>
      <c r="D60" s="557"/>
      <c r="E60" s="557"/>
      <c r="F60" s="557"/>
      <c r="G60" s="557"/>
      <c r="H60" s="557"/>
      <c r="I60" s="558"/>
      <c r="J60" s="444"/>
      <c r="K60" s="444"/>
    </row>
    <row r="61" spans="1:11" ht="37.5" customHeight="1" x14ac:dyDescent="0.25">
      <c r="A61" s="21" t="s">
        <v>98</v>
      </c>
      <c r="B61" s="619" t="s">
        <v>140</v>
      </c>
      <c r="C61" s="557"/>
      <c r="D61" s="557"/>
      <c r="E61" s="557"/>
      <c r="F61" s="557"/>
      <c r="G61" s="557"/>
      <c r="H61" s="557"/>
      <c r="I61" s="558"/>
      <c r="J61" s="444"/>
      <c r="K61" s="444"/>
    </row>
    <row r="62" spans="1:11" ht="27.75" customHeight="1" x14ac:dyDescent="0.25">
      <c r="A62" s="21" t="s">
        <v>100</v>
      </c>
      <c r="B62" s="603" t="s">
        <v>101</v>
      </c>
      <c r="C62" s="558"/>
      <c r="D62" s="603" t="s">
        <v>102</v>
      </c>
      <c r="E62" s="558"/>
      <c r="F62" s="603" t="s">
        <v>103</v>
      </c>
      <c r="G62" s="558"/>
      <c r="H62" s="603" t="s">
        <v>104</v>
      </c>
      <c r="I62" s="558"/>
      <c r="J62" s="444"/>
      <c r="K62" s="444"/>
    </row>
    <row r="63" spans="1:11" ht="63.75" customHeight="1" x14ac:dyDescent="0.25">
      <c r="A63" s="21" t="s">
        <v>105</v>
      </c>
      <c r="B63" s="619" t="s">
        <v>141</v>
      </c>
      <c r="C63" s="558"/>
      <c r="D63" s="619" t="s">
        <v>142</v>
      </c>
      <c r="E63" s="558"/>
      <c r="F63" s="619"/>
      <c r="G63" s="558"/>
      <c r="H63" s="619"/>
      <c r="I63" s="558"/>
      <c r="J63" s="444"/>
      <c r="K63" s="444"/>
    </row>
    <row r="64" spans="1:11" ht="27.75" customHeight="1" x14ac:dyDescent="0.25">
      <c r="A64" s="21" t="s">
        <v>108</v>
      </c>
      <c r="B64" s="606" t="s">
        <v>109</v>
      </c>
      <c r="C64" s="558"/>
      <c r="D64" s="606"/>
      <c r="E64" s="558"/>
      <c r="F64" s="619"/>
      <c r="G64" s="558"/>
      <c r="H64" s="619"/>
      <c r="I64" s="558"/>
      <c r="J64" s="444"/>
      <c r="K64" s="444"/>
    </row>
    <row r="65" spans="1:11" ht="27.75" customHeight="1" x14ac:dyDescent="0.25">
      <c r="A65" s="21" t="s">
        <v>110</v>
      </c>
      <c r="B65" s="623" t="s">
        <v>109</v>
      </c>
      <c r="C65" s="558"/>
      <c r="D65" s="623"/>
      <c r="E65" s="558"/>
      <c r="F65" s="619"/>
      <c r="G65" s="558"/>
      <c r="H65" s="619"/>
      <c r="I65" s="558"/>
      <c r="J65" s="444"/>
      <c r="K65" s="444"/>
    </row>
    <row r="66" spans="1:11" ht="27.75" customHeight="1" x14ac:dyDescent="0.25">
      <c r="A66" s="21" t="s">
        <v>111</v>
      </c>
      <c r="B66" s="619" t="s">
        <v>112</v>
      </c>
      <c r="C66" s="558"/>
      <c r="D66" s="619"/>
      <c r="E66" s="558"/>
      <c r="F66" s="619"/>
      <c r="G66" s="558"/>
      <c r="H66" s="619"/>
      <c r="I66" s="558"/>
      <c r="J66" s="444"/>
      <c r="K66" s="444"/>
    </row>
    <row r="67" spans="1:11" ht="27.75" customHeight="1" x14ac:dyDescent="0.25">
      <c r="A67" s="21" t="s">
        <v>113</v>
      </c>
      <c r="B67" s="619" t="s">
        <v>143</v>
      </c>
      <c r="C67" s="558"/>
      <c r="D67" s="619"/>
      <c r="E67" s="558"/>
      <c r="F67" s="619"/>
      <c r="G67" s="558"/>
      <c r="H67" s="619"/>
      <c r="I67" s="558"/>
      <c r="J67" s="444"/>
      <c r="K67" s="444"/>
    </row>
    <row r="68" spans="1:11" ht="27.75" customHeight="1" x14ac:dyDescent="0.25">
      <c r="A68" s="21" t="s">
        <v>114</v>
      </c>
      <c r="B68" s="619" t="s">
        <v>143</v>
      </c>
      <c r="C68" s="558"/>
      <c r="D68" s="623"/>
      <c r="E68" s="558"/>
      <c r="F68" s="619"/>
      <c r="G68" s="558"/>
      <c r="H68" s="619"/>
      <c r="I68" s="558"/>
      <c r="J68" s="444"/>
      <c r="K68" s="444"/>
    </row>
    <row r="69" spans="1:11" ht="27.75" customHeight="1" x14ac:dyDescent="0.25">
      <c r="A69" s="603" t="s">
        <v>115</v>
      </c>
      <c r="B69" s="557"/>
      <c r="C69" s="557"/>
      <c r="D69" s="557"/>
      <c r="E69" s="557"/>
      <c r="F69" s="557"/>
      <c r="G69" s="557"/>
      <c r="H69" s="557"/>
      <c r="I69" s="558"/>
      <c r="J69" s="444"/>
      <c r="K69" s="444"/>
    </row>
    <row r="70" spans="1:11" ht="27.75" customHeight="1" x14ac:dyDescent="0.25">
      <c r="A70" s="21" t="s">
        <v>116</v>
      </c>
      <c r="B70" s="616" t="s">
        <v>117</v>
      </c>
      <c r="C70" s="557"/>
      <c r="D70" s="558"/>
      <c r="E70" s="21" t="s">
        <v>118</v>
      </c>
      <c r="F70" s="604" t="s">
        <v>117</v>
      </c>
      <c r="G70" s="557"/>
      <c r="H70" s="557"/>
      <c r="I70" s="558"/>
      <c r="J70" s="444"/>
      <c r="K70" s="444"/>
    </row>
    <row r="71" spans="1:11" ht="27.75" customHeight="1" x14ac:dyDescent="0.25">
      <c r="A71" s="21" t="s">
        <v>119</v>
      </c>
      <c r="B71" s="616" t="s">
        <v>117</v>
      </c>
      <c r="C71" s="557"/>
      <c r="D71" s="557"/>
      <c r="E71" s="557"/>
      <c r="F71" s="557"/>
      <c r="G71" s="557"/>
      <c r="H71" s="557"/>
      <c r="I71" s="558"/>
      <c r="J71" s="444"/>
      <c r="K71" s="444"/>
    </row>
    <row r="72" spans="1:11" ht="27.75" customHeight="1" x14ac:dyDescent="0.25">
      <c r="A72" s="21" t="s">
        <v>120</v>
      </c>
      <c r="B72" s="616" t="s">
        <v>117</v>
      </c>
      <c r="C72" s="557"/>
      <c r="D72" s="557"/>
      <c r="E72" s="557"/>
      <c r="F72" s="557"/>
      <c r="G72" s="557"/>
      <c r="H72" s="557"/>
      <c r="I72" s="558"/>
      <c r="J72" s="444"/>
      <c r="K72" s="444"/>
    </row>
    <row r="73" spans="1:11" ht="27.75" customHeight="1" x14ac:dyDescent="0.25">
      <c r="A73" s="21" t="s">
        <v>121</v>
      </c>
      <c r="B73" s="624" t="s">
        <v>117</v>
      </c>
      <c r="C73" s="557"/>
      <c r="D73" s="558"/>
      <c r="E73" s="21" t="s">
        <v>122</v>
      </c>
      <c r="F73" s="624" t="s">
        <v>117</v>
      </c>
      <c r="G73" s="557"/>
      <c r="H73" s="557"/>
      <c r="I73" s="558"/>
      <c r="J73" s="444"/>
      <c r="K73" s="444"/>
    </row>
    <row r="74" spans="1:11" ht="27.75" customHeight="1" x14ac:dyDescent="0.25">
      <c r="A74" s="607" t="s">
        <v>123</v>
      </c>
      <c r="B74" s="558"/>
      <c r="C74" s="607" t="s">
        <v>124</v>
      </c>
      <c r="D74" s="558"/>
      <c r="E74" s="607" t="s">
        <v>125</v>
      </c>
      <c r="F74" s="557"/>
      <c r="G74" s="558"/>
      <c r="H74" s="607" t="s">
        <v>126</v>
      </c>
      <c r="I74" s="558"/>
      <c r="J74" s="444"/>
      <c r="K74" s="444"/>
    </row>
    <row r="75" spans="1:11" ht="30.75" customHeight="1" x14ac:dyDescent="0.25">
      <c r="A75" s="616" t="s">
        <v>127</v>
      </c>
      <c r="B75" s="558"/>
      <c r="C75" s="606" t="s">
        <v>128</v>
      </c>
      <c r="D75" s="558"/>
      <c r="E75" s="617" t="s">
        <v>129</v>
      </c>
      <c r="F75" s="557"/>
      <c r="G75" s="558"/>
      <c r="H75" s="618" t="s">
        <v>130</v>
      </c>
      <c r="I75" s="558"/>
      <c r="J75" s="444"/>
      <c r="K75" s="444"/>
    </row>
    <row r="76" spans="1:11" ht="27.75" customHeight="1" x14ac:dyDescent="0.25">
      <c r="A76" s="607" t="s">
        <v>131</v>
      </c>
      <c r="B76" s="557"/>
      <c r="C76" s="557"/>
      <c r="D76" s="557"/>
      <c r="E76" s="557"/>
      <c r="F76" s="557"/>
      <c r="G76" s="557"/>
      <c r="H76" s="557"/>
      <c r="I76" s="558"/>
      <c r="J76" s="444"/>
      <c r="K76" s="444"/>
    </row>
    <row r="77" spans="1:11" ht="27.75" customHeight="1" x14ac:dyDescent="0.25">
      <c r="A77" s="21" t="s">
        <v>132</v>
      </c>
      <c r="B77" s="603" t="s">
        <v>133</v>
      </c>
      <c r="C77" s="557"/>
      <c r="D77" s="557"/>
      <c r="E77" s="557"/>
      <c r="F77" s="557"/>
      <c r="G77" s="557"/>
      <c r="H77" s="558"/>
      <c r="I77" s="21" t="s">
        <v>134</v>
      </c>
      <c r="J77" s="444"/>
      <c r="K77" s="444"/>
    </row>
    <row r="78" spans="1:11" ht="12.75" customHeight="1" x14ac:dyDescent="0.25">
      <c r="A78" s="446"/>
      <c r="B78" s="608"/>
      <c r="C78" s="539"/>
      <c r="D78" s="539"/>
      <c r="E78" s="539"/>
      <c r="F78" s="539"/>
      <c r="G78" s="539"/>
      <c r="H78" s="540"/>
      <c r="I78" s="447"/>
      <c r="J78" s="444"/>
      <c r="K78" s="444"/>
    </row>
    <row r="79" spans="1:11" ht="12.75" customHeight="1" x14ac:dyDescent="0.25">
      <c r="A79" s="444"/>
      <c r="B79" s="444"/>
      <c r="C79" s="444"/>
      <c r="D79" s="444"/>
      <c r="E79" s="444"/>
      <c r="F79" s="444"/>
      <c r="G79" s="444"/>
      <c r="H79" s="444"/>
      <c r="I79" s="444"/>
      <c r="J79" s="444"/>
      <c r="K79" s="444"/>
    </row>
    <row r="80" spans="1:11" ht="12.75" customHeight="1" x14ac:dyDescent="0.25">
      <c r="A80" s="444"/>
      <c r="B80" s="444"/>
      <c r="C80" s="444"/>
      <c r="D80" s="444"/>
      <c r="E80" s="444"/>
      <c r="F80" s="444"/>
      <c r="G80" s="444"/>
      <c r="H80" s="444"/>
      <c r="I80" s="444"/>
      <c r="J80" s="444"/>
      <c r="K80" s="444"/>
    </row>
    <row r="81" spans="1:11" ht="12.75" customHeight="1" x14ac:dyDescent="0.25">
      <c r="A81" s="609" t="s">
        <v>0</v>
      </c>
      <c r="B81" s="610"/>
      <c r="C81" s="610"/>
      <c r="D81" s="610"/>
      <c r="E81" s="610"/>
      <c r="F81" s="610"/>
      <c r="G81" s="610"/>
      <c r="H81" s="610"/>
      <c r="I81" s="611"/>
      <c r="J81" s="444"/>
      <c r="K81" s="444"/>
    </row>
    <row r="82" spans="1:11" ht="12.75" customHeight="1" x14ac:dyDescent="0.25">
      <c r="A82" s="612" t="s">
        <v>1</v>
      </c>
      <c r="B82" s="554"/>
      <c r="C82" s="554"/>
      <c r="D82" s="554"/>
      <c r="E82" s="554"/>
      <c r="F82" s="554"/>
      <c r="G82" s="554"/>
      <c r="H82" s="554"/>
      <c r="I82" s="613"/>
      <c r="J82" s="444"/>
      <c r="K82" s="444"/>
    </row>
    <row r="83" spans="1:11" ht="12.75" customHeight="1" x14ac:dyDescent="0.25">
      <c r="A83" s="612" t="s">
        <v>44</v>
      </c>
      <c r="B83" s="554"/>
      <c r="C83" s="554"/>
      <c r="D83" s="554"/>
      <c r="E83" s="554"/>
      <c r="F83" s="554"/>
      <c r="G83" s="554"/>
      <c r="H83" s="554"/>
      <c r="I83" s="613"/>
      <c r="J83" s="444"/>
      <c r="K83" s="444"/>
    </row>
    <row r="84" spans="1:11" ht="12.75" customHeight="1" x14ac:dyDescent="0.25">
      <c r="A84" s="20"/>
      <c r="B84" s="614" t="s">
        <v>45</v>
      </c>
      <c r="C84" s="601"/>
      <c r="D84" s="601"/>
      <c r="E84" s="615"/>
      <c r="F84" s="600" t="s">
        <v>46</v>
      </c>
      <c r="G84" s="601"/>
      <c r="H84" s="601"/>
      <c r="I84" s="602"/>
      <c r="J84" s="444"/>
      <c r="K84" s="444"/>
    </row>
    <row r="85" spans="1:11" ht="12.75" customHeight="1" x14ac:dyDescent="0.25">
      <c r="A85" s="603" t="s">
        <v>47</v>
      </c>
      <c r="B85" s="557"/>
      <c r="C85" s="557"/>
      <c r="D85" s="557"/>
      <c r="E85" s="557"/>
      <c r="F85" s="557"/>
      <c r="G85" s="557"/>
      <c r="H85" s="557"/>
      <c r="I85" s="558"/>
      <c r="J85" s="444"/>
      <c r="K85" s="444"/>
    </row>
    <row r="86" spans="1:11" ht="12.75" customHeight="1" x14ac:dyDescent="0.25">
      <c r="A86" s="603" t="s">
        <v>48</v>
      </c>
      <c r="B86" s="557"/>
      <c r="C86" s="557"/>
      <c r="D86" s="557"/>
      <c r="E86" s="557"/>
      <c r="F86" s="557"/>
      <c r="G86" s="557"/>
      <c r="H86" s="557"/>
      <c r="I86" s="558"/>
      <c r="J86" s="444"/>
      <c r="K86" s="444"/>
    </row>
    <row r="87" spans="1:11" ht="12.75" customHeight="1" x14ac:dyDescent="0.25">
      <c r="A87" s="21" t="s">
        <v>49</v>
      </c>
      <c r="B87" s="22">
        <v>3</v>
      </c>
      <c r="C87" s="603" t="s">
        <v>50</v>
      </c>
      <c r="D87" s="558"/>
      <c r="E87" s="605" t="s">
        <v>51</v>
      </c>
      <c r="F87" s="557"/>
      <c r="G87" s="558"/>
      <c r="H87" s="21" t="s">
        <v>52</v>
      </c>
      <c r="I87" s="23" t="s">
        <v>53</v>
      </c>
      <c r="J87" s="444"/>
      <c r="K87" s="444"/>
    </row>
    <row r="88" spans="1:11" ht="12.75" customHeight="1" x14ac:dyDescent="0.25">
      <c r="A88" s="21" t="s">
        <v>54</v>
      </c>
      <c r="B88" s="604" t="s">
        <v>55</v>
      </c>
      <c r="C88" s="557"/>
      <c r="D88" s="558"/>
      <c r="E88" s="603" t="s">
        <v>56</v>
      </c>
      <c r="F88" s="558"/>
      <c r="G88" s="606" t="s">
        <v>144</v>
      </c>
      <c r="H88" s="557"/>
      <c r="I88" s="558"/>
      <c r="J88" s="444"/>
      <c r="K88" s="444"/>
    </row>
    <row r="89" spans="1:11" ht="74.25" customHeight="1" x14ac:dyDescent="0.25">
      <c r="A89" s="21" t="s">
        <v>58</v>
      </c>
      <c r="B89" s="604" t="s">
        <v>145</v>
      </c>
      <c r="C89" s="557"/>
      <c r="D89" s="557"/>
      <c r="E89" s="557"/>
      <c r="F89" s="557"/>
      <c r="G89" s="557"/>
      <c r="H89" s="557"/>
      <c r="I89" s="558"/>
      <c r="J89" s="444"/>
      <c r="K89" s="444"/>
    </row>
    <row r="90" spans="1:11" ht="25.5" customHeight="1" x14ac:dyDescent="0.25">
      <c r="A90" s="21" t="s">
        <v>60</v>
      </c>
      <c r="B90" s="604" t="s">
        <v>146</v>
      </c>
      <c r="C90" s="557"/>
      <c r="D90" s="557"/>
      <c r="E90" s="557"/>
      <c r="F90" s="557"/>
      <c r="G90" s="557"/>
      <c r="H90" s="557"/>
      <c r="I90" s="558"/>
      <c r="J90" s="444"/>
      <c r="K90" s="444"/>
    </row>
    <row r="91" spans="1:11" ht="25.5" customHeight="1" x14ac:dyDescent="0.25">
      <c r="A91" s="21" t="s">
        <v>62</v>
      </c>
      <c r="B91" s="25" t="s">
        <v>63</v>
      </c>
      <c r="C91" s="25" t="s">
        <v>64</v>
      </c>
      <c r="D91" s="25" t="s">
        <v>65</v>
      </c>
      <c r="E91" s="622" t="s">
        <v>66</v>
      </c>
      <c r="F91" s="565"/>
      <c r="G91" s="620" t="s">
        <v>67</v>
      </c>
      <c r="H91" s="620" t="s">
        <v>68</v>
      </c>
      <c r="I91" s="620" t="s">
        <v>69</v>
      </c>
      <c r="J91" s="444"/>
      <c r="K91" s="444"/>
    </row>
    <row r="92" spans="1:11" ht="25.5" customHeight="1" x14ac:dyDescent="0.25">
      <c r="A92" s="21" t="s">
        <v>70</v>
      </c>
      <c r="B92" s="25" t="s">
        <v>71</v>
      </c>
      <c r="C92" s="25" t="s">
        <v>63</v>
      </c>
      <c r="D92" s="25" t="s">
        <v>69</v>
      </c>
      <c r="E92" s="566"/>
      <c r="F92" s="568"/>
      <c r="G92" s="621"/>
      <c r="H92" s="621"/>
      <c r="I92" s="621"/>
      <c r="J92" s="444"/>
      <c r="K92" s="444"/>
    </row>
    <row r="93" spans="1:11" ht="25.5" customHeight="1" x14ac:dyDescent="0.25">
      <c r="A93" s="21" t="s">
        <v>72</v>
      </c>
      <c r="B93" s="26">
        <v>0.05</v>
      </c>
      <c r="C93" s="21" t="s">
        <v>73</v>
      </c>
      <c r="D93" s="27" t="s">
        <v>74</v>
      </c>
      <c r="E93" s="603" t="s">
        <v>75</v>
      </c>
      <c r="F93" s="558"/>
      <c r="G93" s="616"/>
      <c r="H93" s="557"/>
      <c r="I93" s="558"/>
      <c r="J93" s="444"/>
      <c r="K93" s="444"/>
    </row>
    <row r="94" spans="1:11" ht="25.5" customHeight="1" x14ac:dyDescent="0.25">
      <c r="A94" s="603" t="s">
        <v>76</v>
      </c>
      <c r="B94" s="557"/>
      <c r="C94" s="557"/>
      <c r="D94" s="557"/>
      <c r="E94" s="557"/>
      <c r="F94" s="557"/>
      <c r="G94" s="557"/>
      <c r="H94" s="557"/>
      <c r="I94" s="558"/>
      <c r="J94" s="444"/>
      <c r="K94" s="444"/>
    </row>
    <row r="95" spans="1:11" ht="36.75" customHeight="1" x14ac:dyDescent="0.25">
      <c r="A95" s="21" t="s">
        <v>77</v>
      </c>
      <c r="B95" s="619" t="s">
        <v>78</v>
      </c>
      <c r="C95" s="558"/>
      <c r="D95" s="21" t="s">
        <v>79</v>
      </c>
      <c r="E95" s="619" t="s">
        <v>80</v>
      </c>
      <c r="F95" s="558"/>
      <c r="G95" s="21" t="s">
        <v>81</v>
      </c>
      <c r="H95" s="619" t="s">
        <v>74</v>
      </c>
      <c r="I95" s="558"/>
      <c r="J95" s="444"/>
      <c r="K95" s="444"/>
    </row>
    <row r="96" spans="1:11" ht="25.5" customHeight="1" x14ac:dyDescent="0.25">
      <c r="A96" s="21" t="s">
        <v>82</v>
      </c>
      <c r="B96" s="619" t="s">
        <v>83</v>
      </c>
      <c r="C96" s="557"/>
      <c r="D96" s="557"/>
      <c r="E96" s="557"/>
      <c r="F96" s="557"/>
      <c r="G96" s="557"/>
      <c r="H96" s="557"/>
      <c r="I96" s="558"/>
      <c r="J96" s="444"/>
      <c r="K96" s="444"/>
    </row>
    <row r="97" spans="1:11" ht="25.5" customHeight="1" x14ac:dyDescent="0.25">
      <c r="A97" s="21" t="s">
        <v>84</v>
      </c>
      <c r="B97" s="29" t="s">
        <v>85</v>
      </c>
      <c r="C97" s="21" t="s">
        <v>86</v>
      </c>
      <c r="D97" s="30" t="s">
        <v>87</v>
      </c>
      <c r="E97" s="603" t="s">
        <v>88</v>
      </c>
      <c r="F97" s="558"/>
      <c r="G97" s="31" t="s">
        <v>89</v>
      </c>
      <c r="H97" s="21" t="s">
        <v>90</v>
      </c>
      <c r="I97" s="32">
        <v>0.3</v>
      </c>
      <c r="J97" s="444"/>
      <c r="K97" s="444"/>
    </row>
    <row r="98" spans="1:11" ht="25.5" customHeight="1" x14ac:dyDescent="0.25">
      <c r="A98" s="21" t="s">
        <v>91</v>
      </c>
      <c r="B98" s="619" t="s">
        <v>146</v>
      </c>
      <c r="C98" s="557"/>
      <c r="D98" s="557"/>
      <c r="E98" s="557"/>
      <c r="F98" s="557"/>
      <c r="G98" s="557"/>
      <c r="H98" s="557"/>
      <c r="I98" s="558"/>
      <c r="J98" s="444"/>
      <c r="K98" s="444"/>
    </row>
    <row r="99" spans="1:11" ht="25.5" customHeight="1" x14ac:dyDescent="0.25">
      <c r="A99" s="21" t="s">
        <v>93</v>
      </c>
      <c r="B99" s="619" t="s">
        <v>147</v>
      </c>
      <c r="C99" s="557"/>
      <c r="D99" s="558"/>
      <c r="E99" s="603" t="s">
        <v>95</v>
      </c>
      <c r="F99" s="558"/>
      <c r="G99" s="619" t="s">
        <v>148</v>
      </c>
      <c r="H99" s="557"/>
      <c r="I99" s="558"/>
      <c r="J99" s="444"/>
      <c r="K99" s="444"/>
    </row>
    <row r="100" spans="1:11" ht="25.5" customHeight="1" x14ac:dyDescent="0.25">
      <c r="A100" s="603" t="s">
        <v>97</v>
      </c>
      <c r="B100" s="557"/>
      <c r="C100" s="557"/>
      <c r="D100" s="557"/>
      <c r="E100" s="557"/>
      <c r="F100" s="557"/>
      <c r="G100" s="557"/>
      <c r="H100" s="557"/>
      <c r="I100" s="558"/>
      <c r="J100" s="444"/>
      <c r="K100" s="444"/>
    </row>
    <row r="101" spans="1:11" ht="60" customHeight="1" x14ac:dyDescent="0.25">
      <c r="A101" s="21" t="s">
        <v>98</v>
      </c>
      <c r="B101" s="619" t="s">
        <v>149</v>
      </c>
      <c r="C101" s="557"/>
      <c r="D101" s="557"/>
      <c r="E101" s="557"/>
      <c r="F101" s="557"/>
      <c r="G101" s="557"/>
      <c r="H101" s="557"/>
      <c r="I101" s="558"/>
      <c r="J101" s="444"/>
      <c r="K101" s="444"/>
    </row>
    <row r="102" spans="1:11" ht="25.5" customHeight="1" x14ac:dyDescent="0.25">
      <c r="A102" s="21" t="s">
        <v>100</v>
      </c>
      <c r="B102" s="603" t="s">
        <v>101</v>
      </c>
      <c r="C102" s="558"/>
      <c r="D102" s="603" t="s">
        <v>102</v>
      </c>
      <c r="E102" s="558"/>
      <c r="F102" s="603" t="s">
        <v>103</v>
      </c>
      <c r="G102" s="558"/>
      <c r="H102" s="603" t="s">
        <v>104</v>
      </c>
      <c r="I102" s="558"/>
      <c r="J102" s="444"/>
      <c r="K102" s="444"/>
    </row>
    <row r="103" spans="1:11" ht="25.5" customHeight="1" x14ac:dyDescent="0.25">
      <c r="A103" s="21" t="s">
        <v>105</v>
      </c>
      <c r="B103" s="619" t="s">
        <v>150</v>
      </c>
      <c r="C103" s="558"/>
      <c r="D103" s="619" t="s">
        <v>151</v>
      </c>
      <c r="E103" s="558"/>
      <c r="F103" s="619"/>
      <c r="G103" s="558"/>
      <c r="H103" s="619"/>
      <c r="I103" s="558"/>
      <c r="J103" s="444"/>
      <c r="K103" s="444"/>
    </row>
    <row r="104" spans="1:11" ht="25.5" customHeight="1" x14ac:dyDescent="0.25">
      <c r="A104" s="21" t="s">
        <v>108</v>
      </c>
      <c r="B104" s="606" t="s">
        <v>109</v>
      </c>
      <c r="C104" s="558"/>
      <c r="D104" s="606"/>
      <c r="E104" s="558"/>
      <c r="F104" s="619"/>
      <c r="G104" s="558"/>
      <c r="H104" s="619"/>
      <c r="I104" s="558"/>
      <c r="J104" s="444"/>
      <c r="K104" s="444"/>
    </row>
    <row r="105" spans="1:11" ht="25.5" customHeight="1" x14ac:dyDescent="0.25">
      <c r="A105" s="21" t="s">
        <v>110</v>
      </c>
      <c r="B105" s="623" t="s">
        <v>109</v>
      </c>
      <c r="C105" s="558"/>
      <c r="D105" s="623"/>
      <c r="E105" s="558"/>
      <c r="F105" s="619"/>
      <c r="G105" s="558"/>
      <c r="H105" s="619"/>
      <c r="I105" s="558"/>
      <c r="J105" s="444"/>
      <c r="K105" s="444"/>
    </row>
    <row r="106" spans="1:11" ht="25.5" customHeight="1" x14ac:dyDescent="0.25">
      <c r="A106" s="21" t="s">
        <v>111</v>
      </c>
      <c r="B106" s="619" t="s">
        <v>112</v>
      </c>
      <c r="C106" s="558"/>
      <c r="D106" s="619"/>
      <c r="E106" s="558"/>
      <c r="F106" s="619"/>
      <c r="G106" s="558"/>
      <c r="H106" s="619"/>
      <c r="I106" s="558"/>
      <c r="J106" s="444"/>
      <c r="K106" s="444"/>
    </row>
    <row r="107" spans="1:11" ht="25.5" customHeight="1" x14ac:dyDescent="0.25">
      <c r="A107" s="21" t="s">
        <v>113</v>
      </c>
      <c r="B107" s="619" t="s">
        <v>143</v>
      </c>
      <c r="C107" s="558"/>
      <c r="D107" s="619"/>
      <c r="E107" s="558"/>
      <c r="F107" s="619"/>
      <c r="G107" s="558"/>
      <c r="H107" s="619"/>
      <c r="I107" s="558"/>
      <c r="J107" s="444"/>
      <c r="K107" s="444"/>
    </row>
    <row r="108" spans="1:11" ht="25.5" customHeight="1" x14ac:dyDescent="0.25">
      <c r="A108" s="21" t="s">
        <v>114</v>
      </c>
      <c r="B108" s="619" t="s">
        <v>143</v>
      </c>
      <c r="C108" s="558"/>
      <c r="D108" s="623"/>
      <c r="E108" s="558"/>
      <c r="F108" s="619"/>
      <c r="G108" s="558"/>
      <c r="H108" s="619"/>
      <c r="I108" s="558"/>
      <c r="J108" s="444"/>
      <c r="K108" s="444"/>
    </row>
    <row r="109" spans="1:11" ht="25.5" customHeight="1" x14ac:dyDescent="0.25">
      <c r="A109" s="603" t="s">
        <v>115</v>
      </c>
      <c r="B109" s="557"/>
      <c r="C109" s="557"/>
      <c r="D109" s="557"/>
      <c r="E109" s="557"/>
      <c r="F109" s="557"/>
      <c r="G109" s="557"/>
      <c r="H109" s="557"/>
      <c r="I109" s="558"/>
      <c r="J109" s="444"/>
      <c r="K109" s="444"/>
    </row>
    <row r="110" spans="1:11" ht="25.5" customHeight="1" x14ac:dyDescent="0.25">
      <c r="A110" s="21" t="s">
        <v>116</v>
      </c>
      <c r="B110" s="616" t="s">
        <v>117</v>
      </c>
      <c r="C110" s="557"/>
      <c r="D110" s="558"/>
      <c r="E110" s="21" t="s">
        <v>118</v>
      </c>
      <c r="F110" s="604" t="s">
        <v>117</v>
      </c>
      <c r="G110" s="557"/>
      <c r="H110" s="557"/>
      <c r="I110" s="558"/>
      <c r="J110" s="444"/>
      <c r="K110" s="444"/>
    </row>
    <row r="111" spans="1:11" ht="25.5" customHeight="1" x14ac:dyDescent="0.25">
      <c r="A111" s="21" t="s">
        <v>119</v>
      </c>
      <c r="B111" s="616" t="s">
        <v>117</v>
      </c>
      <c r="C111" s="557"/>
      <c r="D111" s="557"/>
      <c r="E111" s="557"/>
      <c r="F111" s="557"/>
      <c r="G111" s="557"/>
      <c r="H111" s="557"/>
      <c r="I111" s="558"/>
      <c r="J111" s="444"/>
      <c r="K111" s="444"/>
    </row>
    <row r="112" spans="1:11" ht="25.5" customHeight="1" x14ac:dyDescent="0.25">
      <c r="A112" s="21" t="s">
        <v>120</v>
      </c>
      <c r="B112" s="616" t="s">
        <v>117</v>
      </c>
      <c r="C112" s="557"/>
      <c r="D112" s="557"/>
      <c r="E112" s="557"/>
      <c r="F112" s="557"/>
      <c r="G112" s="557"/>
      <c r="H112" s="557"/>
      <c r="I112" s="558"/>
      <c r="J112" s="444"/>
      <c r="K112" s="444"/>
    </row>
    <row r="113" spans="1:11" ht="25.5" customHeight="1" x14ac:dyDescent="0.25">
      <c r="A113" s="21" t="s">
        <v>121</v>
      </c>
      <c r="B113" s="624" t="s">
        <v>117</v>
      </c>
      <c r="C113" s="557"/>
      <c r="D113" s="558"/>
      <c r="E113" s="21" t="s">
        <v>122</v>
      </c>
      <c r="F113" s="624" t="s">
        <v>117</v>
      </c>
      <c r="G113" s="557"/>
      <c r="H113" s="557"/>
      <c r="I113" s="558"/>
      <c r="J113" s="444"/>
      <c r="K113" s="444"/>
    </row>
    <row r="114" spans="1:11" ht="25.5" customHeight="1" x14ac:dyDescent="0.25">
      <c r="A114" s="607" t="s">
        <v>123</v>
      </c>
      <c r="B114" s="558"/>
      <c r="C114" s="607" t="s">
        <v>124</v>
      </c>
      <c r="D114" s="558"/>
      <c r="E114" s="607" t="s">
        <v>125</v>
      </c>
      <c r="F114" s="557"/>
      <c r="G114" s="558"/>
      <c r="H114" s="607" t="s">
        <v>126</v>
      </c>
      <c r="I114" s="558"/>
      <c r="J114" s="444"/>
      <c r="K114" s="444"/>
    </row>
    <row r="115" spans="1:11" ht="25.5" customHeight="1" x14ac:dyDescent="0.25">
      <c r="A115" s="616" t="s">
        <v>127</v>
      </c>
      <c r="B115" s="558"/>
      <c r="C115" s="606" t="s">
        <v>152</v>
      </c>
      <c r="D115" s="558"/>
      <c r="E115" s="617" t="s">
        <v>129</v>
      </c>
      <c r="F115" s="557"/>
      <c r="G115" s="558"/>
      <c r="H115" s="618" t="s">
        <v>153</v>
      </c>
      <c r="I115" s="558"/>
      <c r="J115" s="444"/>
      <c r="K115" s="444"/>
    </row>
    <row r="116" spans="1:11" ht="25.5" customHeight="1" x14ac:dyDescent="0.25">
      <c r="A116" s="607" t="s">
        <v>131</v>
      </c>
      <c r="B116" s="557"/>
      <c r="C116" s="557"/>
      <c r="D116" s="557"/>
      <c r="E116" s="557"/>
      <c r="F116" s="557"/>
      <c r="G116" s="557"/>
      <c r="H116" s="557"/>
      <c r="I116" s="558"/>
      <c r="J116" s="444"/>
      <c r="K116" s="444"/>
    </row>
    <row r="117" spans="1:11" ht="12.75" customHeight="1" x14ac:dyDescent="0.25">
      <c r="A117" s="21" t="s">
        <v>132</v>
      </c>
      <c r="B117" s="603" t="s">
        <v>133</v>
      </c>
      <c r="C117" s="557"/>
      <c r="D117" s="557"/>
      <c r="E117" s="557"/>
      <c r="F117" s="557"/>
      <c r="G117" s="557"/>
      <c r="H117" s="558"/>
      <c r="I117" s="21" t="s">
        <v>134</v>
      </c>
      <c r="J117" s="444"/>
      <c r="K117" s="444"/>
    </row>
    <row r="118" spans="1:11" ht="12.75" customHeight="1" x14ac:dyDescent="0.25">
      <c r="A118" s="446"/>
      <c r="B118" s="608"/>
      <c r="C118" s="539"/>
      <c r="D118" s="539"/>
      <c r="E118" s="539"/>
      <c r="F118" s="539"/>
      <c r="G118" s="539"/>
      <c r="H118" s="540"/>
      <c r="I118" s="447"/>
      <c r="J118" s="444"/>
      <c r="K118" s="444"/>
    </row>
    <row r="119" spans="1:11" ht="12.75" customHeight="1" x14ac:dyDescent="0.25">
      <c r="A119" s="444"/>
      <c r="B119" s="444"/>
      <c r="C119" s="444"/>
      <c r="D119" s="444"/>
      <c r="E119" s="444"/>
      <c r="F119" s="444"/>
      <c r="G119" s="444"/>
      <c r="H119" s="444"/>
      <c r="I119" s="444"/>
      <c r="J119" s="444"/>
      <c r="K119" s="444"/>
    </row>
    <row r="120" spans="1:11" ht="12.75" customHeight="1" x14ac:dyDescent="0.25">
      <c r="A120" s="444"/>
      <c r="B120" s="444"/>
      <c r="C120" s="444"/>
      <c r="D120" s="444"/>
      <c r="E120" s="444"/>
      <c r="F120" s="444"/>
      <c r="G120" s="444"/>
      <c r="H120" s="444"/>
      <c r="I120" s="444"/>
      <c r="J120" s="444"/>
      <c r="K120" s="444"/>
    </row>
    <row r="121" spans="1:11" ht="12.75" customHeight="1" x14ac:dyDescent="0.25">
      <c r="A121" s="609" t="s">
        <v>0</v>
      </c>
      <c r="B121" s="610"/>
      <c r="C121" s="610"/>
      <c r="D121" s="610"/>
      <c r="E121" s="610"/>
      <c r="F121" s="610"/>
      <c r="G121" s="610"/>
      <c r="H121" s="610"/>
      <c r="I121" s="611"/>
      <c r="J121" s="444"/>
      <c r="K121" s="444"/>
    </row>
    <row r="122" spans="1:11" ht="12.75" customHeight="1" x14ac:dyDescent="0.25">
      <c r="A122" s="612" t="s">
        <v>1</v>
      </c>
      <c r="B122" s="554"/>
      <c r="C122" s="554"/>
      <c r="D122" s="554"/>
      <c r="E122" s="554"/>
      <c r="F122" s="554"/>
      <c r="G122" s="554"/>
      <c r="H122" s="554"/>
      <c r="I122" s="613"/>
      <c r="J122" s="444"/>
      <c r="K122" s="444"/>
    </row>
    <row r="123" spans="1:11" ht="12.75" customHeight="1" x14ac:dyDescent="0.25">
      <c r="A123" s="612" t="s">
        <v>44</v>
      </c>
      <c r="B123" s="554"/>
      <c r="C123" s="554"/>
      <c r="D123" s="554"/>
      <c r="E123" s="554"/>
      <c r="F123" s="554"/>
      <c r="G123" s="554"/>
      <c r="H123" s="554"/>
      <c r="I123" s="613"/>
      <c r="J123" s="444"/>
      <c r="K123" s="444"/>
    </row>
    <row r="124" spans="1:11" ht="12.75" customHeight="1" x14ac:dyDescent="0.25">
      <c r="A124" s="445"/>
      <c r="B124" s="626" t="s">
        <v>45</v>
      </c>
      <c r="C124" s="627"/>
      <c r="D124" s="627"/>
      <c r="E124" s="628"/>
      <c r="F124" s="629" t="s">
        <v>46</v>
      </c>
      <c r="G124" s="627"/>
      <c r="H124" s="627"/>
      <c r="I124" s="630"/>
      <c r="J124" s="444"/>
      <c r="K124" s="444"/>
    </row>
    <row r="125" spans="1:11" ht="25.5" customHeight="1" x14ac:dyDescent="0.25">
      <c r="A125" s="603" t="s">
        <v>47</v>
      </c>
      <c r="B125" s="557"/>
      <c r="C125" s="557"/>
      <c r="D125" s="557"/>
      <c r="E125" s="557"/>
      <c r="F125" s="557"/>
      <c r="G125" s="557"/>
      <c r="H125" s="557"/>
      <c r="I125" s="558"/>
      <c r="J125" s="444"/>
      <c r="K125" s="444"/>
    </row>
    <row r="126" spans="1:11" ht="25.5" customHeight="1" x14ac:dyDescent="0.25">
      <c r="A126" s="603" t="s">
        <v>48</v>
      </c>
      <c r="B126" s="557"/>
      <c r="C126" s="557"/>
      <c r="D126" s="557"/>
      <c r="E126" s="557"/>
      <c r="F126" s="557"/>
      <c r="G126" s="557"/>
      <c r="H126" s="557"/>
      <c r="I126" s="558"/>
      <c r="J126" s="444"/>
      <c r="K126" s="444"/>
    </row>
    <row r="127" spans="1:11" ht="25.5" customHeight="1" x14ac:dyDescent="0.25">
      <c r="A127" s="21" t="s">
        <v>49</v>
      </c>
      <c r="B127" s="22">
        <v>4</v>
      </c>
      <c r="C127" s="603" t="s">
        <v>50</v>
      </c>
      <c r="D127" s="558"/>
      <c r="E127" s="605" t="s">
        <v>51</v>
      </c>
      <c r="F127" s="557"/>
      <c r="G127" s="558"/>
      <c r="H127" s="21" t="s">
        <v>52</v>
      </c>
      <c r="I127" s="23" t="s">
        <v>53</v>
      </c>
      <c r="J127" s="444"/>
      <c r="K127" s="444"/>
    </row>
    <row r="128" spans="1:11" ht="25.5" customHeight="1" x14ac:dyDescent="0.25">
      <c r="A128" s="21" t="s">
        <v>54</v>
      </c>
      <c r="B128" s="604" t="s">
        <v>55</v>
      </c>
      <c r="C128" s="557"/>
      <c r="D128" s="558"/>
      <c r="E128" s="603" t="s">
        <v>56</v>
      </c>
      <c r="F128" s="558"/>
      <c r="G128" s="606" t="s">
        <v>154</v>
      </c>
      <c r="H128" s="557"/>
      <c r="I128" s="558"/>
      <c r="J128" s="444"/>
      <c r="K128" s="444"/>
    </row>
    <row r="129" spans="1:11" ht="39.75" customHeight="1" x14ac:dyDescent="0.25">
      <c r="A129" s="21" t="s">
        <v>58</v>
      </c>
      <c r="B129" s="604" t="s">
        <v>155</v>
      </c>
      <c r="C129" s="557"/>
      <c r="D129" s="557"/>
      <c r="E129" s="557"/>
      <c r="F129" s="557"/>
      <c r="G129" s="557"/>
      <c r="H129" s="557"/>
      <c r="I129" s="558"/>
      <c r="J129" s="444"/>
      <c r="K129" s="444"/>
    </row>
    <row r="130" spans="1:11" ht="25.5" customHeight="1" x14ac:dyDescent="0.25">
      <c r="A130" s="21" t="s">
        <v>60</v>
      </c>
      <c r="B130" s="604" t="s">
        <v>156</v>
      </c>
      <c r="C130" s="557"/>
      <c r="D130" s="557"/>
      <c r="E130" s="557"/>
      <c r="F130" s="557"/>
      <c r="G130" s="557"/>
      <c r="H130" s="557"/>
      <c r="I130" s="558"/>
      <c r="J130" s="444"/>
      <c r="K130" s="444"/>
    </row>
    <row r="131" spans="1:11" ht="25.5" customHeight="1" x14ac:dyDescent="0.25">
      <c r="A131" s="21" t="s">
        <v>62</v>
      </c>
      <c r="B131" s="25" t="s">
        <v>63</v>
      </c>
      <c r="C131" s="25" t="s">
        <v>64</v>
      </c>
      <c r="D131" s="25" t="s">
        <v>65</v>
      </c>
      <c r="E131" s="622" t="s">
        <v>66</v>
      </c>
      <c r="F131" s="565"/>
      <c r="G131" s="620" t="s">
        <v>67</v>
      </c>
      <c r="H131" s="620" t="s">
        <v>68</v>
      </c>
      <c r="I131" s="620" t="s">
        <v>69</v>
      </c>
      <c r="J131" s="444"/>
      <c r="K131" s="444"/>
    </row>
    <row r="132" spans="1:11" ht="25.5" customHeight="1" x14ac:dyDescent="0.25">
      <c r="A132" s="21" t="s">
        <v>70</v>
      </c>
      <c r="B132" s="25" t="s">
        <v>71</v>
      </c>
      <c r="C132" s="25" t="s">
        <v>63</v>
      </c>
      <c r="D132" s="25" t="s">
        <v>69</v>
      </c>
      <c r="E132" s="566"/>
      <c r="F132" s="568"/>
      <c r="G132" s="621"/>
      <c r="H132" s="621"/>
      <c r="I132" s="621"/>
      <c r="J132" s="444"/>
      <c r="K132" s="444"/>
    </row>
    <row r="133" spans="1:11" ht="25.5" customHeight="1" x14ac:dyDescent="0.25">
      <c r="A133" s="21" t="s">
        <v>72</v>
      </c>
      <c r="B133" s="26">
        <v>0.05</v>
      </c>
      <c r="C133" s="21" t="s">
        <v>73</v>
      </c>
      <c r="D133" s="27" t="s">
        <v>74</v>
      </c>
      <c r="E133" s="603" t="s">
        <v>75</v>
      </c>
      <c r="F133" s="558"/>
      <c r="G133" s="616"/>
      <c r="H133" s="557"/>
      <c r="I133" s="558"/>
      <c r="J133" s="444"/>
      <c r="K133" s="444"/>
    </row>
    <row r="134" spans="1:11" ht="25.5" customHeight="1" x14ac:dyDescent="0.25">
      <c r="A134" s="603" t="s">
        <v>76</v>
      </c>
      <c r="B134" s="557"/>
      <c r="C134" s="557"/>
      <c r="D134" s="557"/>
      <c r="E134" s="557"/>
      <c r="F134" s="557"/>
      <c r="G134" s="557"/>
      <c r="H134" s="557"/>
      <c r="I134" s="558"/>
      <c r="J134" s="444"/>
      <c r="K134" s="444"/>
    </row>
    <row r="135" spans="1:11" ht="25.5" customHeight="1" x14ac:dyDescent="0.25">
      <c r="A135" s="21" t="s">
        <v>77</v>
      </c>
      <c r="B135" s="619" t="s">
        <v>78</v>
      </c>
      <c r="C135" s="558"/>
      <c r="D135" s="21" t="s">
        <v>79</v>
      </c>
      <c r="E135" s="619" t="s">
        <v>80</v>
      </c>
      <c r="F135" s="558"/>
      <c r="G135" s="21" t="s">
        <v>81</v>
      </c>
      <c r="H135" s="619" t="s">
        <v>74</v>
      </c>
      <c r="I135" s="558"/>
      <c r="J135" s="444"/>
      <c r="K135" s="444"/>
    </row>
    <row r="136" spans="1:11" ht="25.5" customHeight="1" x14ac:dyDescent="0.25">
      <c r="A136" s="21" t="s">
        <v>82</v>
      </c>
      <c r="B136" s="619" t="s">
        <v>83</v>
      </c>
      <c r="C136" s="557"/>
      <c r="D136" s="557"/>
      <c r="E136" s="557"/>
      <c r="F136" s="557"/>
      <c r="G136" s="557"/>
      <c r="H136" s="557"/>
      <c r="I136" s="558"/>
      <c r="J136" s="444"/>
      <c r="K136" s="444"/>
    </row>
    <row r="137" spans="1:11" ht="25.5" customHeight="1" x14ac:dyDescent="0.25">
      <c r="A137" s="21" t="s">
        <v>84</v>
      </c>
      <c r="B137" s="29" t="s">
        <v>85</v>
      </c>
      <c r="C137" s="21" t="s">
        <v>86</v>
      </c>
      <c r="D137" s="30" t="s">
        <v>87</v>
      </c>
      <c r="E137" s="603" t="s">
        <v>88</v>
      </c>
      <c r="F137" s="558"/>
      <c r="G137" s="31" t="s">
        <v>89</v>
      </c>
      <c r="H137" s="21" t="s">
        <v>90</v>
      </c>
      <c r="I137" s="32">
        <v>0.3</v>
      </c>
      <c r="J137" s="444"/>
      <c r="K137" s="444"/>
    </row>
    <row r="138" spans="1:11" ht="25.5" customHeight="1" x14ac:dyDescent="0.25">
      <c r="A138" s="21" t="s">
        <v>91</v>
      </c>
      <c r="B138" s="619" t="s">
        <v>156</v>
      </c>
      <c r="C138" s="557"/>
      <c r="D138" s="557"/>
      <c r="E138" s="557"/>
      <c r="F138" s="557"/>
      <c r="G138" s="557"/>
      <c r="H138" s="557"/>
      <c r="I138" s="558"/>
      <c r="J138" s="444"/>
      <c r="K138" s="444"/>
    </row>
    <row r="139" spans="1:11" ht="25.5" customHeight="1" x14ac:dyDescent="0.25">
      <c r="A139" s="21" t="s">
        <v>93</v>
      </c>
      <c r="B139" s="619" t="s">
        <v>157</v>
      </c>
      <c r="C139" s="557"/>
      <c r="D139" s="558"/>
      <c r="E139" s="603" t="s">
        <v>95</v>
      </c>
      <c r="F139" s="558"/>
      <c r="G139" s="619" t="s">
        <v>158</v>
      </c>
      <c r="H139" s="557"/>
      <c r="I139" s="558"/>
      <c r="J139" s="444"/>
      <c r="K139" s="444"/>
    </row>
    <row r="140" spans="1:11" ht="25.5" customHeight="1" x14ac:dyDescent="0.25">
      <c r="A140" s="603" t="s">
        <v>97</v>
      </c>
      <c r="B140" s="557"/>
      <c r="C140" s="557"/>
      <c r="D140" s="557"/>
      <c r="E140" s="557"/>
      <c r="F140" s="557"/>
      <c r="G140" s="557"/>
      <c r="H140" s="557"/>
      <c r="I140" s="558"/>
      <c r="J140" s="444"/>
      <c r="K140" s="444"/>
    </row>
    <row r="141" spans="1:11" ht="25.5" customHeight="1" x14ac:dyDescent="0.25">
      <c r="A141" s="21" t="s">
        <v>98</v>
      </c>
      <c r="B141" s="619" t="s">
        <v>159</v>
      </c>
      <c r="C141" s="557"/>
      <c r="D141" s="557"/>
      <c r="E141" s="557"/>
      <c r="F141" s="557"/>
      <c r="G141" s="557"/>
      <c r="H141" s="557"/>
      <c r="I141" s="558"/>
      <c r="J141" s="444"/>
      <c r="K141" s="444"/>
    </row>
    <row r="142" spans="1:11" ht="25.5" customHeight="1" x14ac:dyDescent="0.25">
      <c r="A142" s="21" t="s">
        <v>100</v>
      </c>
      <c r="B142" s="603" t="s">
        <v>101</v>
      </c>
      <c r="C142" s="558"/>
      <c r="D142" s="603" t="s">
        <v>102</v>
      </c>
      <c r="E142" s="558"/>
      <c r="F142" s="603" t="s">
        <v>103</v>
      </c>
      <c r="G142" s="558"/>
      <c r="H142" s="603" t="s">
        <v>104</v>
      </c>
      <c r="I142" s="558"/>
      <c r="J142" s="444"/>
      <c r="K142" s="444"/>
    </row>
    <row r="143" spans="1:11" ht="25.5" customHeight="1" x14ac:dyDescent="0.25">
      <c r="A143" s="21" t="s">
        <v>105</v>
      </c>
      <c r="B143" s="619" t="s">
        <v>160</v>
      </c>
      <c r="C143" s="558"/>
      <c r="D143" s="619" t="s">
        <v>161</v>
      </c>
      <c r="E143" s="558"/>
      <c r="F143" s="619"/>
      <c r="G143" s="558"/>
      <c r="H143" s="619"/>
      <c r="I143" s="558"/>
      <c r="J143" s="444"/>
      <c r="K143" s="444"/>
    </row>
    <row r="144" spans="1:11" ht="25.5" customHeight="1" x14ac:dyDescent="0.25">
      <c r="A144" s="21" t="s">
        <v>108</v>
      </c>
      <c r="B144" s="606" t="s">
        <v>109</v>
      </c>
      <c r="C144" s="558"/>
      <c r="D144" s="606"/>
      <c r="E144" s="558"/>
      <c r="F144" s="619"/>
      <c r="G144" s="558"/>
      <c r="H144" s="619"/>
      <c r="I144" s="558"/>
      <c r="J144" s="444"/>
      <c r="K144" s="444"/>
    </row>
    <row r="145" spans="1:11" ht="25.5" customHeight="1" x14ac:dyDescent="0.25">
      <c r="A145" s="21" t="s">
        <v>110</v>
      </c>
      <c r="B145" s="623" t="s">
        <v>109</v>
      </c>
      <c r="C145" s="558"/>
      <c r="D145" s="623"/>
      <c r="E145" s="558"/>
      <c r="F145" s="619"/>
      <c r="G145" s="558"/>
      <c r="H145" s="619"/>
      <c r="I145" s="558"/>
      <c r="J145" s="444"/>
      <c r="K145" s="444"/>
    </row>
    <row r="146" spans="1:11" ht="25.5" customHeight="1" x14ac:dyDescent="0.25">
      <c r="A146" s="21" t="s">
        <v>111</v>
      </c>
      <c r="B146" s="619" t="s">
        <v>112</v>
      </c>
      <c r="C146" s="558"/>
      <c r="D146" s="619"/>
      <c r="E146" s="558"/>
      <c r="F146" s="619"/>
      <c r="G146" s="558"/>
      <c r="H146" s="619"/>
      <c r="I146" s="558"/>
      <c r="J146" s="444"/>
      <c r="K146" s="444"/>
    </row>
    <row r="147" spans="1:11" ht="25.5" customHeight="1" x14ac:dyDescent="0.25">
      <c r="A147" s="21" t="s">
        <v>113</v>
      </c>
      <c r="B147" s="619" t="s">
        <v>143</v>
      </c>
      <c r="C147" s="558"/>
      <c r="D147" s="619"/>
      <c r="E147" s="558"/>
      <c r="F147" s="619"/>
      <c r="G147" s="558"/>
      <c r="H147" s="619"/>
      <c r="I147" s="558"/>
      <c r="J147" s="444"/>
      <c r="K147" s="444"/>
    </row>
    <row r="148" spans="1:11" ht="25.5" customHeight="1" x14ac:dyDescent="0.25">
      <c r="A148" s="21" t="s">
        <v>114</v>
      </c>
      <c r="B148" s="619" t="s">
        <v>143</v>
      </c>
      <c r="C148" s="558"/>
      <c r="D148" s="623"/>
      <c r="E148" s="558"/>
      <c r="F148" s="619"/>
      <c r="G148" s="558"/>
      <c r="H148" s="619"/>
      <c r="I148" s="558"/>
      <c r="J148" s="444"/>
      <c r="K148" s="444"/>
    </row>
    <row r="149" spans="1:11" ht="25.5" customHeight="1" x14ac:dyDescent="0.25">
      <c r="A149" s="603" t="s">
        <v>115</v>
      </c>
      <c r="B149" s="557"/>
      <c r="C149" s="557"/>
      <c r="D149" s="557"/>
      <c r="E149" s="557"/>
      <c r="F149" s="557"/>
      <c r="G149" s="557"/>
      <c r="H149" s="557"/>
      <c r="I149" s="558"/>
      <c r="J149" s="444"/>
      <c r="K149" s="444"/>
    </row>
    <row r="150" spans="1:11" ht="25.5" customHeight="1" x14ac:dyDescent="0.25">
      <c r="A150" s="21" t="s">
        <v>116</v>
      </c>
      <c r="B150" s="616" t="s">
        <v>117</v>
      </c>
      <c r="C150" s="557"/>
      <c r="D150" s="558"/>
      <c r="E150" s="21" t="s">
        <v>118</v>
      </c>
      <c r="F150" s="604" t="s">
        <v>117</v>
      </c>
      <c r="G150" s="557"/>
      <c r="H150" s="557"/>
      <c r="I150" s="558"/>
      <c r="J150" s="444"/>
      <c r="K150" s="444"/>
    </row>
    <row r="151" spans="1:11" ht="25.5" customHeight="1" x14ac:dyDescent="0.25">
      <c r="A151" s="21" t="s">
        <v>119</v>
      </c>
      <c r="B151" s="616" t="s">
        <v>117</v>
      </c>
      <c r="C151" s="557"/>
      <c r="D151" s="557"/>
      <c r="E151" s="557"/>
      <c r="F151" s="557"/>
      <c r="G151" s="557"/>
      <c r="H151" s="557"/>
      <c r="I151" s="558"/>
      <c r="J151" s="444"/>
      <c r="K151" s="444"/>
    </row>
    <row r="152" spans="1:11" ht="25.5" customHeight="1" x14ac:dyDescent="0.25">
      <c r="A152" s="21" t="s">
        <v>120</v>
      </c>
      <c r="B152" s="616" t="s">
        <v>117</v>
      </c>
      <c r="C152" s="557"/>
      <c r="D152" s="557"/>
      <c r="E152" s="557"/>
      <c r="F152" s="557"/>
      <c r="G152" s="557"/>
      <c r="H152" s="557"/>
      <c r="I152" s="558"/>
      <c r="J152" s="444"/>
      <c r="K152" s="444"/>
    </row>
    <row r="153" spans="1:11" ht="25.5" customHeight="1" x14ac:dyDescent="0.25">
      <c r="A153" s="21" t="s">
        <v>121</v>
      </c>
      <c r="B153" s="624" t="s">
        <v>117</v>
      </c>
      <c r="C153" s="557"/>
      <c r="D153" s="558"/>
      <c r="E153" s="21" t="s">
        <v>122</v>
      </c>
      <c r="F153" s="624" t="s">
        <v>117</v>
      </c>
      <c r="G153" s="557"/>
      <c r="H153" s="557"/>
      <c r="I153" s="558"/>
      <c r="J153" s="444"/>
      <c r="K153" s="444"/>
    </row>
    <row r="154" spans="1:11" ht="25.5" customHeight="1" x14ac:dyDescent="0.25">
      <c r="A154" s="607" t="s">
        <v>123</v>
      </c>
      <c r="B154" s="558"/>
      <c r="C154" s="607" t="s">
        <v>124</v>
      </c>
      <c r="D154" s="558"/>
      <c r="E154" s="607" t="s">
        <v>125</v>
      </c>
      <c r="F154" s="557"/>
      <c r="G154" s="558"/>
      <c r="H154" s="607" t="s">
        <v>126</v>
      </c>
      <c r="I154" s="558"/>
      <c r="J154" s="444"/>
      <c r="K154" s="444"/>
    </row>
    <row r="155" spans="1:11" ht="43.5" customHeight="1" x14ac:dyDescent="0.25">
      <c r="A155" s="616" t="s">
        <v>127</v>
      </c>
      <c r="B155" s="558"/>
      <c r="C155" s="619" t="s">
        <v>162</v>
      </c>
      <c r="D155" s="558"/>
      <c r="E155" s="617" t="s">
        <v>129</v>
      </c>
      <c r="F155" s="557"/>
      <c r="G155" s="558"/>
      <c r="H155" s="618" t="s">
        <v>163</v>
      </c>
      <c r="I155" s="558"/>
      <c r="J155" s="444"/>
      <c r="K155" s="444"/>
    </row>
    <row r="156" spans="1:11" ht="25.5" customHeight="1" x14ac:dyDescent="0.25">
      <c r="A156" s="607" t="s">
        <v>131</v>
      </c>
      <c r="B156" s="557"/>
      <c r="C156" s="557"/>
      <c r="D156" s="557"/>
      <c r="E156" s="557"/>
      <c r="F156" s="557"/>
      <c r="G156" s="557"/>
      <c r="H156" s="557"/>
      <c r="I156" s="558"/>
      <c r="J156" s="444"/>
      <c r="K156" s="444"/>
    </row>
    <row r="157" spans="1:11" ht="25.5" customHeight="1" x14ac:dyDescent="0.25">
      <c r="A157" s="21" t="s">
        <v>132</v>
      </c>
      <c r="B157" s="603" t="s">
        <v>133</v>
      </c>
      <c r="C157" s="557"/>
      <c r="D157" s="557"/>
      <c r="E157" s="557"/>
      <c r="F157" s="557"/>
      <c r="G157" s="557"/>
      <c r="H157" s="558"/>
      <c r="I157" s="21" t="s">
        <v>134</v>
      </c>
      <c r="J157" s="444"/>
      <c r="K157" s="444"/>
    </row>
    <row r="158" spans="1:11" ht="25.5" customHeight="1" x14ac:dyDescent="0.25">
      <c r="A158" s="33"/>
      <c r="B158" s="625"/>
      <c r="C158" s="557"/>
      <c r="D158" s="557"/>
      <c r="E158" s="557"/>
      <c r="F158" s="557"/>
      <c r="G158" s="557"/>
      <c r="H158" s="558"/>
      <c r="I158" s="34"/>
      <c r="J158" s="444"/>
      <c r="K158" s="444"/>
    </row>
    <row r="159" spans="1:11" ht="12.75" customHeight="1" x14ac:dyDescent="0.25">
      <c r="A159" s="444"/>
      <c r="B159" s="444"/>
      <c r="C159" s="444"/>
      <c r="D159" s="444"/>
      <c r="E159" s="444"/>
      <c r="F159" s="444"/>
      <c r="G159" s="444"/>
      <c r="H159" s="444"/>
      <c r="I159" s="444"/>
      <c r="J159" s="444"/>
      <c r="K159" s="444"/>
    </row>
    <row r="160" spans="1:11" ht="12.75" customHeight="1" x14ac:dyDescent="0.25">
      <c r="A160" s="444"/>
      <c r="B160" s="444"/>
      <c r="C160" s="444"/>
      <c r="D160" s="444"/>
      <c r="E160" s="444"/>
      <c r="F160" s="444"/>
      <c r="G160" s="444"/>
      <c r="H160" s="444"/>
      <c r="I160" s="444"/>
      <c r="J160" s="444"/>
      <c r="K160" s="444"/>
    </row>
    <row r="161" spans="1:11" ht="12.75" customHeight="1" x14ac:dyDescent="0.25">
      <c r="A161" s="609" t="s">
        <v>0</v>
      </c>
      <c r="B161" s="610"/>
      <c r="C161" s="610"/>
      <c r="D161" s="610"/>
      <c r="E161" s="610"/>
      <c r="F161" s="610"/>
      <c r="G161" s="610"/>
      <c r="H161" s="610"/>
      <c r="I161" s="611"/>
      <c r="J161" s="444"/>
      <c r="K161" s="444"/>
    </row>
    <row r="162" spans="1:11" ht="12.75" customHeight="1" x14ac:dyDescent="0.25">
      <c r="A162" s="612" t="s">
        <v>1</v>
      </c>
      <c r="B162" s="554"/>
      <c r="C162" s="554"/>
      <c r="D162" s="554"/>
      <c r="E162" s="554"/>
      <c r="F162" s="554"/>
      <c r="G162" s="554"/>
      <c r="H162" s="554"/>
      <c r="I162" s="613"/>
      <c r="J162" s="444"/>
      <c r="K162" s="444"/>
    </row>
    <row r="163" spans="1:11" ht="12.75" customHeight="1" x14ac:dyDescent="0.25">
      <c r="A163" s="612" t="s">
        <v>44</v>
      </c>
      <c r="B163" s="554"/>
      <c r="C163" s="554"/>
      <c r="D163" s="554"/>
      <c r="E163" s="554"/>
      <c r="F163" s="554"/>
      <c r="G163" s="554"/>
      <c r="H163" s="554"/>
      <c r="I163" s="613"/>
      <c r="J163" s="444"/>
      <c r="K163" s="444"/>
    </row>
    <row r="164" spans="1:11" ht="12.75" customHeight="1" x14ac:dyDescent="0.25">
      <c r="A164" s="445"/>
      <c r="B164" s="626" t="s">
        <v>45</v>
      </c>
      <c r="C164" s="627"/>
      <c r="D164" s="627"/>
      <c r="E164" s="628"/>
      <c r="F164" s="629" t="s">
        <v>46</v>
      </c>
      <c r="G164" s="627"/>
      <c r="H164" s="627"/>
      <c r="I164" s="630"/>
      <c r="J164" s="444"/>
      <c r="K164" s="444"/>
    </row>
    <row r="165" spans="1:11" ht="22.5" customHeight="1" x14ac:dyDescent="0.25">
      <c r="A165" s="603" t="s">
        <v>47</v>
      </c>
      <c r="B165" s="557"/>
      <c r="C165" s="557"/>
      <c r="D165" s="557"/>
      <c r="E165" s="557"/>
      <c r="F165" s="557"/>
      <c r="G165" s="557"/>
      <c r="H165" s="557"/>
      <c r="I165" s="558"/>
      <c r="J165" s="444"/>
      <c r="K165" s="444"/>
    </row>
    <row r="166" spans="1:11" ht="22.5" customHeight="1" x14ac:dyDescent="0.25">
      <c r="A166" s="603" t="s">
        <v>48</v>
      </c>
      <c r="B166" s="557"/>
      <c r="C166" s="557"/>
      <c r="D166" s="557"/>
      <c r="E166" s="557"/>
      <c r="F166" s="557"/>
      <c r="G166" s="557"/>
      <c r="H166" s="557"/>
      <c r="I166" s="558"/>
      <c r="J166" s="444"/>
      <c r="K166" s="444"/>
    </row>
    <row r="167" spans="1:11" ht="22.5" customHeight="1" x14ac:dyDescent="0.25">
      <c r="A167" s="21" t="s">
        <v>49</v>
      </c>
      <c r="B167" s="22">
        <v>5</v>
      </c>
      <c r="C167" s="603" t="s">
        <v>50</v>
      </c>
      <c r="D167" s="558"/>
      <c r="E167" s="605" t="s">
        <v>51</v>
      </c>
      <c r="F167" s="557"/>
      <c r="G167" s="558"/>
      <c r="H167" s="21" t="s">
        <v>52</v>
      </c>
      <c r="I167" s="23" t="s">
        <v>53</v>
      </c>
      <c r="J167" s="444"/>
      <c r="K167" s="444"/>
    </row>
    <row r="168" spans="1:11" ht="22.5" customHeight="1" x14ac:dyDescent="0.25">
      <c r="A168" s="21" t="s">
        <v>54</v>
      </c>
      <c r="B168" s="604" t="s">
        <v>55</v>
      </c>
      <c r="C168" s="557"/>
      <c r="D168" s="558"/>
      <c r="E168" s="603" t="s">
        <v>56</v>
      </c>
      <c r="F168" s="558"/>
      <c r="G168" s="606" t="s">
        <v>144</v>
      </c>
      <c r="H168" s="557"/>
      <c r="I168" s="558"/>
      <c r="J168" s="444"/>
      <c r="K168" s="444"/>
    </row>
    <row r="169" spans="1:11" ht="65.25" customHeight="1" x14ac:dyDescent="0.25">
      <c r="A169" s="21" t="s">
        <v>58</v>
      </c>
      <c r="B169" s="604" t="s">
        <v>164</v>
      </c>
      <c r="C169" s="557"/>
      <c r="D169" s="557"/>
      <c r="E169" s="557"/>
      <c r="F169" s="557"/>
      <c r="G169" s="557"/>
      <c r="H169" s="557"/>
      <c r="I169" s="558"/>
      <c r="J169" s="444"/>
      <c r="K169" s="444"/>
    </row>
    <row r="170" spans="1:11" ht="22.5" customHeight="1" x14ac:dyDescent="0.25">
      <c r="A170" s="21" t="s">
        <v>60</v>
      </c>
      <c r="B170" s="604" t="s">
        <v>165</v>
      </c>
      <c r="C170" s="557"/>
      <c r="D170" s="557"/>
      <c r="E170" s="557"/>
      <c r="F170" s="557"/>
      <c r="G170" s="557"/>
      <c r="H170" s="557"/>
      <c r="I170" s="558"/>
      <c r="J170" s="444"/>
      <c r="K170" s="444"/>
    </row>
    <row r="171" spans="1:11" ht="22.5" customHeight="1" x14ac:dyDescent="0.25">
      <c r="A171" s="21" t="s">
        <v>62</v>
      </c>
      <c r="B171" s="25" t="s">
        <v>63</v>
      </c>
      <c r="C171" s="25" t="s">
        <v>64</v>
      </c>
      <c r="D171" s="25" t="s">
        <v>65</v>
      </c>
      <c r="E171" s="622" t="s">
        <v>66</v>
      </c>
      <c r="F171" s="565"/>
      <c r="G171" s="620" t="s">
        <v>67</v>
      </c>
      <c r="H171" s="620" t="s">
        <v>68</v>
      </c>
      <c r="I171" s="620" t="s">
        <v>69</v>
      </c>
      <c r="J171" s="444"/>
      <c r="K171" s="444"/>
    </row>
    <row r="172" spans="1:11" ht="22.5" customHeight="1" x14ac:dyDescent="0.25">
      <c r="A172" s="21" t="s">
        <v>70</v>
      </c>
      <c r="B172" s="25" t="s">
        <v>71</v>
      </c>
      <c r="C172" s="25" t="s">
        <v>63</v>
      </c>
      <c r="D172" s="25" t="s">
        <v>69</v>
      </c>
      <c r="E172" s="566"/>
      <c r="F172" s="568"/>
      <c r="G172" s="621"/>
      <c r="H172" s="621"/>
      <c r="I172" s="621"/>
      <c r="J172" s="444"/>
      <c r="K172" s="444"/>
    </row>
    <row r="173" spans="1:11" ht="22.5" customHeight="1" x14ac:dyDescent="0.25">
      <c r="A173" s="21" t="s">
        <v>72</v>
      </c>
      <c r="B173" s="26">
        <v>0.1</v>
      </c>
      <c r="C173" s="21" t="s">
        <v>73</v>
      </c>
      <c r="D173" s="27" t="s">
        <v>74</v>
      </c>
      <c r="E173" s="603" t="s">
        <v>75</v>
      </c>
      <c r="F173" s="558"/>
      <c r="G173" s="616"/>
      <c r="H173" s="557"/>
      <c r="I173" s="558"/>
      <c r="J173" s="444"/>
      <c r="K173" s="444"/>
    </row>
    <row r="174" spans="1:11" ht="22.5" customHeight="1" x14ac:dyDescent="0.25">
      <c r="A174" s="603" t="s">
        <v>76</v>
      </c>
      <c r="B174" s="557"/>
      <c r="C174" s="557"/>
      <c r="D174" s="557"/>
      <c r="E174" s="557"/>
      <c r="F174" s="557"/>
      <c r="G174" s="557"/>
      <c r="H174" s="557"/>
      <c r="I174" s="558"/>
      <c r="J174" s="444"/>
      <c r="K174" s="444"/>
    </row>
    <row r="175" spans="1:11" ht="22.5" customHeight="1" x14ac:dyDescent="0.25">
      <c r="A175" s="21" t="s">
        <v>77</v>
      </c>
      <c r="B175" s="619" t="s">
        <v>78</v>
      </c>
      <c r="C175" s="558"/>
      <c r="D175" s="21" t="s">
        <v>79</v>
      </c>
      <c r="E175" s="619" t="s">
        <v>80</v>
      </c>
      <c r="F175" s="558"/>
      <c r="G175" s="21" t="s">
        <v>81</v>
      </c>
      <c r="H175" s="619" t="s">
        <v>74</v>
      </c>
      <c r="I175" s="558"/>
      <c r="J175" s="444"/>
      <c r="K175" s="444"/>
    </row>
    <row r="176" spans="1:11" ht="22.5" customHeight="1" x14ac:dyDescent="0.25">
      <c r="A176" s="21" t="s">
        <v>82</v>
      </c>
      <c r="B176" s="619" t="s">
        <v>83</v>
      </c>
      <c r="C176" s="557"/>
      <c r="D176" s="557"/>
      <c r="E176" s="557"/>
      <c r="F176" s="557"/>
      <c r="G176" s="557"/>
      <c r="H176" s="557"/>
      <c r="I176" s="558"/>
      <c r="J176" s="444"/>
      <c r="K176" s="444"/>
    </row>
    <row r="177" spans="1:11" ht="22.5" customHeight="1" x14ac:dyDescent="0.25">
      <c r="A177" s="21" t="s">
        <v>84</v>
      </c>
      <c r="B177" s="29" t="s">
        <v>85</v>
      </c>
      <c r="C177" s="21" t="s">
        <v>86</v>
      </c>
      <c r="D177" s="30" t="s">
        <v>87</v>
      </c>
      <c r="E177" s="603" t="s">
        <v>88</v>
      </c>
      <c r="F177" s="558"/>
      <c r="G177" s="31" t="s">
        <v>89</v>
      </c>
      <c r="H177" s="21" t="s">
        <v>90</v>
      </c>
      <c r="I177" s="32">
        <v>0.3</v>
      </c>
      <c r="J177" s="444"/>
      <c r="K177" s="444"/>
    </row>
    <row r="178" spans="1:11" ht="22.5" customHeight="1" x14ac:dyDescent="0.25">
      <c r="A178" s="21" t="s">
        <v>91</v>
      </c>
      <c r="B178" s="619" t="s">
        <v>165</v>
      </c>
      <c r="C178" s="557"/>
      <c r="D178" s="557"/>
      <c r="E178" s="557"/>
      <c r="F178" s="557"/>
      <c r="G178" s="557"/>
      <c r="H178" s="557"/>
      <c r="I178" s="558"/>
      <c r="J178" s="444"/>
      <c r="K178" s="444"/>
    </row>
    <row r="179" spans="1:11" ht="22.5" customHeight="1" x14ac:dyDescent="0.25">
      <c r="A179" s="21" t="s">
        <v>93</v>
      </c>
      <c r="B179" s="619" t="s">
        <v>166</v>
      </c>
      <c r="C179" s="557"/>
      <c r="D179" s="558"/>
      <c r="E179" s="603" t="s">
        <v>95</v>
      </c>
      <c r="F179" s="558"/>
      <c r="G179" s="619" t="s">
        <v>167</v>
      </c>
      <c r="H179" s="557"/>
      <c r="I179" s="558"/>
      <c r="J179" s="444"/>
      <c r="K179" s="444"/>
    </row>
    <row r="180" spans="1:11" ht="22.5" customHeight="1" x14ac:dyDescent="0.25">
      <c r="A180" s="603" t="s">
        <v>97</v>
      </c>
      <c r="B180" s="557"/>
      <c r="C180" s="557"/>
      <c r="D180" s="557"/>
      <c r="E180" s="557"/>
      <c r="F180" s="557"/>
      <c r="G180" s="557"/>
      <c r="H180" s="557"/>
      <c r="I180" s="558"/>
      <c r="J180" s="444"/>
      <c r="K180" s="444"/>
    </row>
    <row r="181" spans="1:11" ht="22.5" customHeight="1" x14ac:dyDescent="0.25">
      <c r="A181" s="21" t="s">
        <v>98</v>
      </c>
      <c r="B181" s="619" t="s">
        <v>168</v>
      </c>
      <c r="C181" s="557"/>
      <c r="D181" s="557"/>
      <c r="E181" s="557"/>
      <c r="F181" s="557"/>
      <c r="G181" s="557"/>
      <c r="H181" s="557"/>
      <c r="I181" s="558"/>
      <c r="J181" s="444"/>
      <c r="K181" s="444"/>
    </row>
    <row r="182" spans="1:11" ht="22.5" customHeight="1" x14ac:dyDescent="0.25">
      <c r="A182" s="21" t="s">
        <v>100</v>
      </c>
      <c r="B182" s="603" t="s">
        <v>101</v>
      </c>
      <c r="C182" s="558"/>
      <c r="D182" s="603" t="s">
        <v>102</v>
      </c>
      <c r="E182" s="558"/>
      <c r="F182" s="603" t="s">
        <v>103</v>
      </c>
      <c r="G182" s="558"/>
      <c r="H182" s="603" t="s">
        <v>104</v>
      </c>
      <c r="I182" s="558"/>
      <c r="J182" s="444"/>
      <c r="K182" s="444"/>
    </row>
    <row r="183" spans="1:11" ht="45" customHeight="1" x14ac:dyDescent="0.25">
      <c r="A183" s="21" t="s">
        <v>105</v>
      </c>
      <c r="B183" s="619" t="s">
        <v>169</v>
      </c>
      <c r="C183" s="558"/>
      <c r="D183" s="619" t="s">
        <v>170</v>
      </c>
      <c r="E183" s="558"/>
      <c r="F183" s="619"/>
      <c r="G183" s="558"/>
      <c r="H183" s="619"/>
      <c r="I183" s="558"/>
      <c r="J183" s="444"/>
      <c r="K183" s="444"/>
    </row>
    <row r="184" spans="1:11" ht="22.5" customHeight="1" x14ac:dyDescent="0.25">
      <c r="A184" s="21" t="s">
        <v>108</v>
      </c>
      <c r="B184" s="606" t="s">
        <v>109</v>
      </c>
      <c r="C184" s="558"/>
      <c r="D184" s="606"/>
      <c r="E184" s="558"/>
      <c r="F184" s="619"/>
      <c r="G184" s="558"/>
      <c r="H184" s="619"/>
      <c r="I184" s="558"/>
      <c r="J184" s="444"/>
      <c r="K184" s="444"/>
    </row>
    <row r="185" spans="1:11" ht="22.5" customHeight="1" x14ac:dyDescent="0.25">
      <c r="A185" s="21" t="s">
        <v>110</v>
      </c>
      <c r="B185" s="623" t="s">
        <v>109</v>
      </c>
      <c r="C185" s="558"/>
      <c r="D185" s="623"/>
      <c r="E185" s="558"/>
      <c r="F185" s="619"/>
      <c r="G185" s="558"/>
      <c r="H185" s="619"/>
      <c r="I185" s="558"/>
      <c r="J185" s="444"/>
      <c r="K185" s="444"/>
    </row>
    <row r="186" spans="1:11" ht="22.5" customHeight="1" x14ac:dyDescent="0.25">
      <c r="A186" s="21" t="s">
        <v>111</v>
      </c>
      <c r="B186" s="619" t="s">
        <v>112</v>
      </c>
      <c r="C186" s="558"/>
      <c r="D186" s="619"/>
      <c r="E186" s="558"/>
      <c r="F186" s="619"/>
      <c r="G186" s="558"/>
      <c r="H186" s="619"/>
      <c r="I186" s="558"/>
      <c r="J186" s="444"/>
      <c r="K186" s="444"/>
    </row>
    <row r="187" spans="1:11" ht="22.5" customHeight="1" x14ac:dyDescent="0.25">
      <c r="A187" s="21" t="s">
        <v>113</v>
      </c>
      <c r="B187" s="619" t="s">
        <v>143</v>
      </c>
      <c r="C187" s="558"/>
      <c r="D187" s="619"/>
      <c r="E187" s="558"/>
      <c r="F187" s="619"/>
      <c r="G187" s="558"/>
      <c r="H187" s="619"/>
      <c r="I187" s="558"/>
      <c r="J187" s="444"/>
      <c r="K187" s="444"/>
    </row>
    <row r="188" spans="1:11" ht="22.5" customHeight="1" x14ac:dyDescent="0.25">
      <c r="A188" s="21" t="s">
        <v>114</v>
      </c>
      <c r="B188" s="619" t="s">
        <v>143</v>
      </c>
      <c r="C188" s="558"/>
      <c r="D188" s="623"/>
      <c r="E188" s="558"/>
      <c r="F188" s="619"/>
      <c r="G188" s="558"/>
      <c r="H188" s="619"/>
      <c r="I188" s="558"/>
      <c r="J188" s="444"/>
      <c r="K188" s="444"/>
    </row>
    <row r="189" spans="1:11" ht="22.5" customHeight="1" x14ac:dyDescent="0.25">
      <c r="A189" s="603" t="s">
        <v>115</v>
      </c>
      <c r="B189" s="557"/>
      <c r="C189" s="557"/>
      <c r="D189" s="557"/>
      <c r="E189" s="557"/>
      <c r="F189" s="557"/>
      <c r="G189" s="557"/>
      <c r="H189" s="557"/>
      <c r="I189" s="558"/>
      <c r="J189" s="444"/>
      <c r="K189" s="444"/>
    </row>
    <row r="190" spans="1:11" ht="22.5" customHeight="1" x14ac:dyDescent="0.25">
      <c r="A190" s="21" t="s">
        <v>116</v>
      </c>
      <c r="B190" s="616" t="s">
        <v>117</v>
      </c>
      <c r="C190" s="557"/>
      <c r="D190" s="558"/>
      <c r="E190" s="21" t="s">
        <v>118</v>
      </c>
      <c r="F190" s="604" t="s">
        <v>117</v>
      </c>
      <c r="G190" s="557"/>
      <c r="H190" s="557"/>
      <c r="I190" s="558"/>
      <c r="J190" s="444"/>
      <c r="K190" s="444"/>
    </row>
    <row r="191" spans="1:11" ht="22.5" customHeight="1" x14ac:dyDescent="0.25">
      <c r="A191" s="21" t="s">
        <v>119</v>
      </c>
      <c r="B191" s="616" t="s">
        <v>117</v>
      </c>
      <c r="C191" s="557"/>
      <c r="D191" s="557"/>
      <c r="E191" s="557"/>
      <c r="F191" s="557"/>
      <c r="G191" s="557"/>
      <c r="H191" s="557"/>
      <c r="I191" s="558"/>
      <c r="J191" s="444"/>
      <c r="K191" s="444"/>
    </row>
    <row r="192" spans="1:11" ht="22.5" customHeight="1" x14ac:dyDescent="0.25">
      <c r="A192" s="21" t="s">
        <v>120</v>
      </c>
      <c r="B192" s="616" t="s">
        <v>117</v>
      </c>
      <c r="C192" s="557"/>
      <c r="D192" s="557"/>
      <c r="E192" s="557"/>
      <c r="F192" s="557"/>
      <c r="G192" s="557"/>
      <c r="H192" s="557"/>
      <c r="I192" s="558"/>
      <c r="J192" s="444"/>
      <c r="K192" s="444"/>
    </row>
    <row r="193" spans="1:11" ht="22.5" customHeight="1" x14ac:dyDescent="0.25">
      <c r="A193" s="21" t="s">
        <v>121</v>
      </c>
      <c r="B193" s="624" t="s">
        <v>117</v>
      </c>
      <c r="C193" s="557"/>
      <c r="D193" s="558"/>
      <c r="E193" s="21" t="s">
        <v>122</v>
      </c>
      <c r="F193" s="624" t="s">
        <v>117</v>
      </c>
      <c r="G193" s="557"/>
      <c r="H193" s="557"/>
      <c r="I193" s="558"/>
      <c r="J193" s="444"/>
      <c r="K193" s="444"/>
    </row>
    <row r="194" spans="1:11" ht="22.5" customHeight="1" x14ac:dyDescent="0.25">
      <c r="A194" s="607" t="s">
        <v>123</v>
      </c>
      <c r="B194" s="558"/>
      <c r="C194" s="607" t="s">
        <v>124</v>
      </c>
      <c r="D194" s="558"/>
      <c r="E194" s="607" t="s">
        <v>125</v>
      </c>
      <c r="F194" s="557"/>
      <c r="G194" s="558"/>
      <c r="H194" s="607" t="s">
        <v>126</v>
      </c>
      <c r="I194" s="558"/>
      <c r="J194" s="444"/>
      <c r="K194" s="444"/>
    </row>
    <row r="195" spans="1:11" ht="22.5" customHeight="1" x14ac:dyDescent="0.25">
      <c r="A195" s="616" t="s">
        <v>127</v>
      </c>
      <c r="B195" s="558"/>
      <c r="C195" s="617" t="s">
        <v>152</v>
      </c>
      <c r="D195" s="558"/>
      <c r="E195" s="617" t="s">
        <v>129</v>
      </c>
      <c r="F195" s="557"/>
      <c r="G195" s="558"/>
      <c r="H195" s="618" t="s">
        <v>171</v>
      </c>
      <c r="I195" s="558"/>
      <c r="J195" s="444"/>
      <c r="K195" s="444"/>
    </row>
    <row r="196" spans="1:11" ht="22.5" customHeight="1" x14ac:dyDescent="0.25">
      <c r="A196" s="607" t="s">
        <v>131</v>
      </c>
      <c r="B196" s="557"/>
      <c r="C196" s="557"/>
      <c r="D196" s="557"/>
      <c r="E196" s="557"/>
      <c r="F196" s="557"/>
      <c r="G196" s="557"/>
      <c r="H196" s="557"/>
      <c r="I196" s="558"/>
      <c r="J196" s="444"/>
      <c r="K196" s="444"/>
    </row>
    <row r="197" spans="1:11" ht="22.5" customHeight="1" x14ac:dyDescent="0.25">
      <c r="A197" s="21" t="s">
        <v>132</v>
      </c>
      <c r="B197" s="603" t="s">
        <v>133</v>
      </c>
      <c r="C197" s="557"/>
      <c r="D197" s="557"/>
      <c r="E197" s="557"/>
      <c r="F197" s="557"/>
      <c r="G197" s="557"/>
      <c r="H197" s="558"/>
      <c r="I197" s="21" t="s">
        <v>134</v>
      </c>
      <c r="J197" s="444"/>
      <c r="K197" s="444"/>
    </row>
    <row r="198" spans="1:11" ht="12.75" customHeight="1" x14ac:dyDescent="0.25">
      <c r="A198" s="33"/>
      <c r="B198" s="625"/>
      <c r="C198" s="557"/>
      <c r="D198" s="557"/>
      <c r="E198" s="557"/>
      <c r="F198" s="557"/>
      <c r="G198" s="557"/>
      <c r="H198" s="558"/>
      <c r="I198" s="34"/>
      <c r="J198" s="444"/>
      <c r="K198" s="444"/>
    </row>
    <row r="199" spans="1:11" ht="12.75" customHeight="1" x14ac:dyDescent="0.25">
      <c r="A199" s="444"/>
      <c r="B199" s="444"/>
      <c r="C199" s="444"/>
      <c r="D199" s="444"/>
      <c r="E199" s="444"/>
      <c r="F199" s="444"/>
      <c r="G199" s="444"/>
      <c r="H199" s="444"/>
      <c r="I199" s="444"/>
      <c r="J199" s="444"/>
      <c r="K199" s="444"/>
    </row>
    <row r="200" spans="1:11" ht="12.75" customHeight="1" x14ac:dyDescent="0.25">
      <c r="A200" s="444"/>
      <c r="B200" s="444"/>
      <c r="C200" s="444"/>
      <c r="D200" s="444"/>
      <c r="E200" s="444"/>
      <c r="F200" s="444"/>
      <c r="G200" s="444"/>
      <c r="H200" s="444"/>
      <c r="I200" s="444"/>
      <c r="J200" s="444"/>
      <c r="K200" s="444"/>
    </row>
    <row r="201" spans="1:11" ht="15" customHeight="1" x14ac:dyDescent="0.25">
      <c r="A201" s="609" t="s">
        <v>0</v>
      </c>
      <c r="B201" s="610"/>
      <c r="C201" s="610"/>
      <c r="D201" s="610"/>
      <c r="E201" s="610"/>
      <c r="F201" s="610"/>
      <c r="G201" s="610"/>
      <c r="H201" s="610"/>
      <c r="I201" s="611"/>
      <c r="J201" s="444"/>
      <c r="K201" s="444"/>
    </row>
    <row r="202" spans="1:11" ht="15" customHeight="1" x14ac:dyDescent="0.25">
      <c r="A202" s="612" t="s">
        <v>1</v>
      </c>
      <c r="B202" s="554"/>
      <c r="C202" s="554"/>
      <c r="D202" s="554"/>
      <c r="E202" s="554"/>
      <c r="F202" s="554"/>
      <c r="G202" s="554"/>
      <c r="H202" s="554"/>
      <c r="I202" s="613"/>
      <c r="J202" s="444"/>
      <c r="K202" s="444"/>
    </row>
    <row r="203" spans="1:11" ht="15" customHeight="1" x14ac:dyDescent="0.25">
      <c r="A203" s="612" t="s">
        <v>44</v>
      </c>
      <c r="B203" s="554"/>
      <c r="C203" s="554"/>
      <c r="D203" s="554"/>
      <c r="E203" s="554"/>
      <c r="F203" s="554"/>
      <c r="G203" s="554"/>
      <c r="H203" s="554"/>
      <c r="I203" s="613"/>
      <c r="J203" s="444"/>
      <c r="K203" s="444"/>
    </row>
    <row r="204" spans="1:11" ht="15" customHeight="1" x14ac:dyDescent="0.25">
      <c r="A204" s="445"/>
      <c r="B204" s="626" t="s">
        <v>45</v>
      </c>
      <c r="C204" s="627"/>
      <c r="D204" s="627"/>
      <c r="E204" s="628"/>
      <c r="F204" s="629" t="s">
        <v>46</v>
      </c>
      <c r="G204" s="627"/>
      <c r="H204" s="627"/>
      <c r="I204" s="630"/>
      <c r="J204" s="444"/>
      <c r="K204" s="444"/>
    </row>
    <row r="205" spans="1:11" ht="25.5" customHeight="1" x14ac:dyDescent="0.25">
      <c r="A205" s="603" t="s">
        <v>47</v>
      </c>
      <c r="B205" s="557"/>
      <c r="C205" s="557"/>
      <c r="D205" s="557"/>
      <c r="E205" s="557"/>
      <c r="F205" s="557"/>
      <c r="G205" s="557"/>
      <c r="H205" s="557"/>
      <c r="I205" s="558"/>
      <c r="J205" s="444"/>
      <c r="K205" s="444"/>
    </row>
    <row r="206" spans="1:11" ht="25.5" customHeight="1" x14ac:dyDescent="0.25">
      <c r="A206" s="603" t="s">
        <v>48</v>
      </c>
      <c r="B206" s="557"/>
      <c r="C206" s="557"/>
      <c r="D206" s="557"/>
      <c r="E206" s="557"/>
      <c r="F206" s="557"/>
      <c r="G206" s="557"/>
      <c r="H206" s="557"/>
      <c r="I206" s="558"/>
      <c r="J206" s="444"/>
      <c r="K206" s="444"/>
    </row>
    <row r="207" spans="1:11" ht="25.5" customHeight="1" x14ac:dyDescent="0.25">
      <c r="A207" s="21" t="s">
        <v>49</v>
      </c>
      <c r="B207" s="22">
        <v>6</v>
      </c>
      <c r="C207" s="603" t="s">
        <v>50</v>
      </c>
      <c r="D207" s="558"/>
      <c r="E207" s="605" t="s">
        <v>51</v>
      </c>
      <c r="F207" s="557"/>
      <c r="G207" s="558"/>
      <c r="H207" s="21" t="s">
        <v>52</v>
      </c>
      <c r="I207" s="23" t="s">
        <v>53</v>
      </c>
      <c r="J207" s="444"/>
      <c r="K207" s="444"/>
    </row>
    <row r="208" spans="1:11" ht="25.5" customHeight="1" x14ac:dyDescent="0.25">
      <c r="A208" s="21" t="s">
        <v>54</v>
      </c>
      <c r="B208" s="604" t="s">
        <v>55</v>
      </c>
      <c r="C208" s="557"/>
      <c r="D208" s="558"/>
      <c r="E208" s="603" t="s">
        <v>56</v>
      </c>
      <c r="F208" s="558"/>
      <c r="G208" s="606" t="s">
        <v>57</v>
      </c>
      <c r="H208" s="557"/>
      <c r="I208" s="558"/>
      <c r="J208" s="444"/>
      <c r="K208" s="444"/>
    </row>
    <row r="209" spans="1:11" ht="82.5" customHeight="1" x14ac:dyDescent="0.25">
      <c r="A209" s="21" t="s">
        <v>58</v>
      </c>
      <c r="B209" s="604" t="s">
        <v>172</v>
      </c>
      <c r="C209" s="557"/>
      <c r="D209" s="557"/>
      <c r="E209" s="557"/>
      <c r="F209" s="557"/>
      <c r="G209" s="557"/>
      <c r="H209" s="557"/>
      <c r="I209" s="558"/>
      <c r="J209" s="444"/>
      <c r="K209" s="444"/>
    </row>
    <row r="210" spans="1:11" ht="25.5" customHeight="1" x14ac:dyDescent="0.25">
      <c r="A210" s="21" t="s">
        <v>60</v>
      </c>
      <c r="B210" s="604" t="s">
        <v>173</v>
      </c>
      <c r="C210" s="557"/>
      <c r="D210" s="557"/>
      <c r="E210" s="557"/>
      <c r="F210" s="557"/>
      <c r="G210" s="557"/>
      <c r="H210" s="557"/>
      <c r="I210" s="558"/>
      <c r="J210" s="444"/>
      <c r="K210" s="444"/>
    </row>
    <row r="211" spans="1:11" ht="25.5" customHeight="1" x14ac:dyDescent="0.25">
      <c r="A211" s="21" t="s">
        <v>62</v>
      </c>
      <c r="B211" s="25" t="s">
        <v>63</v>
      </c>
      <c r="C211" s="25" t="s">
        <v>64</v>
      </c>
      <c r="D211" s="25" t="s">
        <v>65</v>
      </c>
      <c r="E211" s="622" t="s">
        <v>66</v>
      </c>
      <c r="F211" s="565"/>
      <c r="G211" s="620" t="s">
        <v>67</v>
      </c>
      <c r="H211" s="620" t="s">
        <v>68</v>
      </c>
      <c r="I211" s="620" t="s">
        <v>69</v>
      </c>
      <c r="J211" s="444"/>
      <c r="K211" s="444"/>
    </row>
    <row r="212" spans="1:11" ht="25.5" customHeight="1" x14ac:dyDescent="0.25">
      <c r="A212" s="21" t="s">
        <v>70</v>
      </c>
      <c r="B212" s="25" t="s">
        <v>71</v>
      </c>
      <c r="C212" s="25" t="s">
        <v>63</v>
      </c>
      <c r="D212" s="25" t="s">
        <v>69</v>
      </c>
      <c r="E212" s="566"/>
      <c r="F212" s="568"/>
      <c r="G212" s="621"/>
      <c r="H212" s="621"/>
      <c r="I212" s="621"/>
      <c r="J212" s="444"/>
      <c r="K212" s="444"/>
    </row>
    <row r="213" spans="1:11" ht="25.5" customHeight="1" x14ac:dyDescent="0.25">
      <c r="A213" s="21" t="s">
        <v>72</v>
      </c>
      <c r="B213" s="26">
        <v>0.02</v>
      </c>
      <c r="C213" s="21" t="s">
        <v>73</v>
      </c>
      <c r="D213" s="27" t="s">
        <v>74</v>
      </c>
      <c r="E213" s="603" t="s">
        <v>75</v>
      </c>
      <c r="F213" s="558"/>
      <c r="G213" s="616"/>
      <c r="H213" s="557"/>
      <c r="I213" s="558"/>
      <c r="J213" s="444"/>
      <c r="K213" s="444"/>
    </row>
    <row r="214" spans="1:11" ht="25.5" customHeight="1" x14ac:dyDescent="0.25">
      <c r="A214" s="603" t="s">
        <v>76</v>
      </c>
      <c r="B214" s="557"/>
      <c r="C214" s="557"/>
      <c r="D214" s="557"/>
      <c r="E214" s="557"/>
      <c r="F214" s="557"/>
      <c r="G214" s="557"/>
      <c r="H214" s="557"/>
      <c r="I214" s="558"/>
      <c r="J214" s="444"/>
      <c r="K214" s="444"/>
    </row>
    <row r="215" spans="1:11" ht="25.5" customHeight="1" x14ac:dyDescent="0.25">
      <c r="A215" s="21" t="s">
        <v>77</v>
      </c>
      <c r="B215" s="619" t="s">
        <v>78</v>
      </c>
      <c r="C215" s="558"/>
      <c r="D215" s="21" t="s">
        <v>79</v>
      </c>
      <c r="E215" s="619" t="s">
        <v>80</v>
      </c>
      <c r="F215" s="558"/>
      <c r="G215" s="21" t="s">
        <v>81</v>
      </c>
      <c r="H215" s="619" t="s">
        <v>74</v>
      </c>
      <c r="I215" s="558"/>
      <c r="J215" s="444"/>
      <c r="K215" s="444"/>
    </row>
    <row r="216" spans="1:11" ht="25.5" customHeight="1" x14ac:dyDescent="0.25">
      <c r="A216" s="21" t="s">
        <v>82</v>
      </c>
      <c r="B216" s="619" t="s">
        <v>83</v>
      </c>
      <c r="C216" s="557"/>
      <c r="D216" s="557"/>
      <c r="E216" s="557"/>
      <c r="F216" s="557"/>
      <c r="G216" s="557"/>
      <c r="H216" s="557"/>
      <c r="I216" s="558"/>
      <c r="J216" s="444"/>
      <c r="K216" s="444"/>
    </row>
    <row r="217" spans="1:11" ht="25.5" customHeight="1" x14ac:dyDescent="0.25">
      <c r="A217" s="21" t="s">
        <v>84</v>
      </c>
      <c r="B217" s="29" t="s">
        <v>85</v>
      </c>
      <c r="C217" s="21" t="s">
        <v>86</v>
      </c>
      <c r="D217" s="30" t="s">
        <v>87</v>
      </c>
      <c r="E217" s="603" t="s">
        <v>88</v>
      </c>
      <c r="F217" s="558"/>
      <c r="G217" s="31" t="s">
        <v>89</v>
      </c>
      <c r="H217" s="21" t="s">
        <v>90</v>
      </c>
      <c r="I217" s="32">
        <v>0.33</v>
      </c>
      <c r="J217" s="444"/>
      <c r="K217" s="444"/>
    </row>
    <row r="218" spans="1:11" ht="25.5" customHeight="1" x14ac:dyDescent="0.25">
      <c r="A218" s="21" t="s">
        <v>91</v>
      </c>
      <c r="B218" s="619" t="s">
        <v>173</v>
      </c>
      <c r="C218" s="557"/>
      <c r="D218" s="557"/>
      <c r="E218" s="557"/>
      <c r="F218" s="557"/>
      <c r="G218" s="557"/>
      <c r="H218" s="557"/>
      <c r="I218" s="558"/>
      <c r="J218" s="444"/>
      <c r="K218" s="444"/>
    </row>
    <row r="219" spans="1:11" ht="25.5" customHeight="1" x14ac:dyDescent="0.25">
      <c r="A219" s="21" t="s">
        <v>93</v>
      </c>
      <c r="B219" s="619" t="s">
        <v>174</v>
      </c>
      <c r="C219" s="557"/>
      <c r="D219" s="558"/>
      <c r="E219" s="603" t="s">
        <v>95</v>
      </c>
      <c r="F219" s="558"/>
      <c r="G219" s="619" t="s">
        <v>175</v>
      </c>
      <c r="H219" s="557"/>
      <c r="I219" s="558"/>
      <c r="J219" s="444"/>
      <c r="K219" s="444"/>
    </row>
    <row r="220" spans="1:11" ht="25.5" customHeight="1" x14ac:dyDescent="0.25">
      <c r="A220" s="603" t="s">
        <v>97</v>
      </c>
      <c r="B220" s="557"/>
      <c r="C220" s="557"/>
      <c r="D220" s="557"/>
      <c r="E220" s="557"/>
      <c r="F220" s="557"/>
      <c r="G220" s="557"/>
      <c r="H220" s="557"/>
      <c r="I220" s="558"/>
      <c r="J220" s="444"/>
      <c r="K220" s="444"/>
    </row>
    <row r="221" spans="1:11" ht="25.5" customHeight="1" x14ac:dyDescent="0.25">
      <c r="A221" s="21" t="s">
        <v>98</v>
      </c>
      <c r="B221" s="619" t="s">
        <v>176</v>
      </c>
      <c r="C221" s="557"/>
      <c r="D221" s="557"/>
      <c r="E221" s="557"/>
      <c r="F221" s="557"/>
      <c r="G221" s="557"/>
      <c r="H221" s="557"/>
      <c r="I221" s="558"/>
      <c r="J221" s="444"/>
      <c r="K221" s="444"/>
    </row>
    <row r="222" spans="1:11" ht="25.5" customHeight="1" x14ac:dyDescent="0.25">
      <c r="A222" s="21" t="s">
        <v>100</v>
      </c>
      <c r="B222" s="603" t="s">
        <v>101</v>
      </c>
      <c r="C222" s="558"/>
      <c r="D222" s="603" t="s">
        <v>102</v>
      </c>
      <c r="E222" s="558"/>
      <c r="F222" s="603" t="s">
        <v>103</v>
      </c>
      <c r="G222" s="558"/>
      <c r="H222" s="603" t="s">
        <v>104</v>
      </c>
      <c r="I222" s="558"/>
      <c r="J222" s="444"/>
      <c r="K222" s="444"/>
    </row>
    <row r="223" spans="1:11" ht="25.5" customHeight="1" x14ac:dyDescent="0.25">
      <c r="A223" s="21" t="s">
        <v>105</v>
      </c>
      <c r="B223" s="619" t="s">
        <v>177</v>
      </c>
      <c r="C223" s="558"/>
      <c r="D223" s="619" t="s">
        <v>178</v>
      </c>
      <c r="E223" s="558"/>
      <c r="F223" s="619"/>
      <c r="G223" s="558"/>
      <c r="H223" s="619"/>
      <c r="I223" s="558"/>
      <c r="J223" s="444"/>
      <c r="K223" s="444"/>
    </row>
    <row r="224" spans="1:11" ht="25.5" customHeight="1" x14ac:dyDescent="0.25">
      <c r="A224" s="21" t="s">
        <v>108</v>
      </c>
      <c r="B224" s="606" t="s">
        <v>109</v>
      </c>
      <c r="C224" s="558"/>
      <c r="D224" s="606"/>
      <c r="E224" s="558"/>
      <c r="F224" s="619"/>
      <c r="G224" s="558"/>
      <c r="H224" s="619"/>
      <c r="I224" s="558"/>
      <c r="J224" s="444"/>
      <c r="K224" s="444"/>
    </row>
    <row r="225" spans="1:11" ht="25.5" customHeight="1" x14ac:dyDescent="0.25">
      <c r="A225" s="21" t="s">
        <v>110</v>
      </c>
      <c r="B225" s="623" t="s">
        <v>109</v>
      </c>
      <c r="C225" s="558"/>
      <c r="D225" s="623"/>
      <c r="E225" s="558"/>
      <c r="F225" s="619"/>
      <c r="G225" s="558"/>
      <c r="H225" s="619"/>
      <c r="I225" s="558"/>
      <c r="J225" s="444"/>
      <c r="K225" s="444"/>
    </row>
    <row r="226" spans="1:11" ht="25.5" customHeight="1" x14ac:dyDescent="0.25">
      <c r="A226" s="21" t="s">
        <v>111</v>
      </c>
      <c r="B226" s="619" t="s">
        <v>112</v>
      </c>
      <c r="C226" s="558"/>
      <c r="D226" s="619"/>
      <c r="E226" s="558"/>
      <c r="F226" s="619"/>
      <c r="G226" s="558"/>
      <c r="H226" s="619"/>
      <c r="I226" s="558"/>
      <c r="J226" s="444"/>
      <c r="K226" s="444"/>
    </row>
    <row r="227" spans="1:11" ht="25.5" customHeight="1" x14ac:dyDescent="0.25">
      <c r="A227" s="21" t="s">
        <v>113</v>
      </c>
      <c r="B227" s="619" t="s">
        <v>143</v>
      </c>
      <c r="C227" s="558"/>
      <c r="D227" s="619"/>
      <c r="E227" s="558"/>
      <c r="F227" s="619"/>
      <c r="G227" s="558"/>
      <c r="H227" s="619"/>
      <c r="I227" s="558"/>
      <c r="J227" s="444"/>
      <c r="K227" s="444"/>
    </row>
    <row r="228" spans="1:11" ht="25.5" customHeight="1" x14ac:dyDescent="0.25">
      <c r="A228" s="21" t="s">
        <v>114</v>
      </c>
      <c r="B228" s="632" t="s">
        <v>143</v>
      </c>
      <c r="C228" s="558"/>
      <c r="D228" s="623"/>
      <c r="E228" s="558"/>
      <c r="F228" s="619"/>
      <c r="G228" s="558"/>
      <c r="H228" s="619"/>
      <c r="I228" s="558"/>
      <c r="J228" s="444"/>
      <c r="K228" s="444"/>
    </row>
    <row r="229" spans="1:11" ht="25.5" customHeight="1" x14ac:dyDescent="0.25">
      <c r="A229" s="603" t="s">
        <v>115</v>
      </c>
      <c r="B229" s="557"/>
      <c r="C229" s="557"/>
      <c r="D229" s="557"/>
      <c r="E229" s="557"/>
      <c r="F229" s="557"/>
      <c r="G229" s="557"/>
      <c r="H229" s="557"/>
      <c r="I229" s="558"/>
      <c r="J229" s="444"/>
      <c r="K229" s="444"/>
    </row>
    <row r="230" spans="1:11" ht="25.5" customHeight="1" x14ac:dyDescent="0.25">
      <c r="A230" s="21" t="s">
        <v>116</v>
      </c>
      <c r="B230" s="616" t="s">
        <v>117</v>
      </c>
      <c r="C230" s="557"/>
      <c r="D230" s="558"/>
      <c r="E230" s="21" t="s">
        <v>118</v>
      </c>
      <c r="F230" s="604" t="s">
        <v>117</v>
      </c>
      <c r="G230" s="557"/>
      <c r="H230" s="557"/>
      <c r="I230" s="558"/>
      <c r="J230" s="444"/>
      <c r="K230" s="444"/>
    </row>
    <row r="231" spans="1:11" ht="25.5" customHeight="1" x14ac:dyDescent="0.25">
      <c r="A231" s="21" t="s">
        <v>119</v>
      </c>
      <c r="B231" s="616" t="s">
        <v>117</v>
      </c>
      <c r="C231" s="557"/>
      <c r="D231" s="557"/>
      <c r="E231" s="557"/>
      <c r="F231" s="557"/>
      <c r="G231" s="557"/>
      <c r="H231" s="557"/>
      <c r="I231" s="558"/>
      <c r="J231" s="444"/>
      <c r="K231" s="444"/>
    </row>
    <row r="232" spans="1:11" ht="25.5" customHeight="1" x14ac:dyDescent="0.25">
      <c r="A232" s="21" t="s">
        <v>120</v>
      </c>
      <c r="B232" s="616" t="s">
        <v>117</v>
      </c>
      <c r="C232" s="557"/>
      <c r="D232" s="557"/>
      <c r="E232" s="557"/>
      <c r="F232" s="557"/>
      <c r="G232" s="557"/>
      <c r="H232" s="557"/>
      <c r="I232" s="558"/>
      <c r="J232" s="444"/>
      <c r="K232" s="444"/>
    </row>
    <row r="233" spans="1:11" ht="25.5" customHeight="1" x14ac:dyDescent="0.25">
      <c r="A233" s="21" t="s">
        <v>121</v>
      </c>
      <c r="B233" s="624" t="s">
        <v>117</v>
      </c>
      <c r="C233" s="557"/>
      <c r="D233" s="558"/>
      <c r="E233" s="21" t="s">
        <v>122</v>
      </c>
      <c r="F233" s="624" t="s">
        <v>117</v>
      </c>
      <c r="G233" s="557"/>
      <c r="H233" s="557"/>
      <c r="I233" s="558"/>
      <c r="J233" s="444"/>
      <c r="K233" s="444"/>
    </row>
    <row r="234" spans="1:11" ht="25.5" customHeight="1" x14ac:dyDescent="0.25">
      <c r="A234" s="607" t="s">
        <v>123</v>
      </c>
      <c r="B234" s="558"/>
      <c r="C234" s="607" t="s">
        <v>124</v>
      </c>
      <c r="D234" s="558"/>
      <c r="E234" s="607" t="s">
        <v>125</v>
      </c>
      <c r="F234" s="557"/>
      <c r="G234" s="558"/>
      <c r="H234" s="607" t="s">
        <v>126</v>
      </c>
      <c r="I234" s="558"/>
      <c r="J234" s="444"/>
      <c r="K234" s="444"/>
    </row>
    <row r="235" spans="1:11" ht="25.5" customHeight="1" x14ac:dyDescent="0.25">
      <c r="A235" s="616" t="s">
        <v>127</v>
      </c>
      <c r="B235" s="558"/>
      <c r="C235" s="606" t="s">
        <v>128</v>
      </c>
      <c r="D235" s="558"/>
      <c r="E235" s="617" t="s">
        <v>129</v>
      </c>
      <c r="F235" s="557"/>
      <c r="G235" s="558"/>
      <c r="H235" s="618" t="s">
        <v>179</v>
      </c>
      <c r="I235" s="558"/>
      <c r="J235" s="444"/>
      <c r="K235" s="444"/>
    </row>
    <row r="236" spans="1:11" ht="25.5" customHeight="1" x14ac:dyDescent="0.25">
      <c r="A236" s="607" t="s">
        <v>131</v>
      </c>
      <c r="B236" s="557"/>
      <c r="C236" s="557"/>
      <c r="D236" s="557"/>
      <c r="E236" s="557"/>
      <c r="F236" s="557"/>
      <c r="G236" s="557"/>
      <c r="H236" s="557"/>
      <c r="I236" s="558"/>
      <c r="J236" s="444"/>
      <c r="K236" s="444"/>
    </row>
    <row r="237" spans="1:11" ht="25.5" customHeight="1" x14ac:dyDescent="0.25">
      <c r="A237" s="21" t="s">
        <v>132</v>
      </c>
      <c r="B237" s="603" t="s">
        <v>133</v>
      </c>
      <c r="C237" s="557"/>
      <c r="D237" s="557"/>
      <c r="E237" s="557"/>
      <c r="F237" s="557"/>
      <c r="G237" s="557"/>
      <c r="H237" s="558"/>
      <c r="I237" s="21" t="s">
        <v>134</v>
      </c>
      <c r="J237" s="444"/>
      <c r="K237" s="444"/>
    </row>
    <row r="238" spans="1:11" ht="25.5" customHeight="1" x14ac:dyDescent="0.25">
      <c r="A238" s="33"/>
      <c r="B238" s="625"/>
      <c r="C238" s="557"/>
      <c r="D238" s="557"/>
      <c r="E238" s="557"/>
      <c r="F238" s="557"/>
      <c r="G238" s="557"/>
      <c r="H238" s="558"/>
      <c r="I238" s="34"/>
      <c r="J238" s="444"/>
      <c r="K238" s="444"/>
    </row>
    <row r="239" spans="1:11" ht="12.75" customHeight="1" x14ac:dyDescent="0.25">
      <c r="A239" s="444"/>
      <c r="B239" s="444"/>
      <c r="C239" s="444"/>
      <c r="D239" s="444"/>
      <c r="E239" s="444"/>
      <c r="F239" s="444"/>
      <c r="G239" s="444"/>
      <c r="H239" s="444"/>
      <c r="I239" s="444"/>
      <c r="J239" s="444"/>
      <c r="K239" s="444"/>
    </row>
    <row r="240" spans="1:11" ht="12.75" customHeight="1" x14ac:dyDescent="0.25">
      <c r="A240" s="444"/>
      <c r="B240" s="444"/>
      <c r="C240" s="444"/>
      <c r="D240" s="444"/>
      <c r="E240" s="444"/>
      <c r="F240" s="444"/>
      <c r="G240" s="444"/>
      <c r="H240" s="444"/>
      <c r="I240" s="444"/>
      <c r="J240" s="444"/>
      <c r="K240" s="444"/>
    </row>
    <row r="241" spans="1:11" ht="15" customHeight="1" x14ac:dyDescent="0.25">
      <c r="A241" s="609" t="s">
        <v>0</v>
      </c>
      <c r="B241" s="610"/>
      <c r="C241" s="610"/>
      <c r="D241" s="610"/>
      <c r="E241" s="610"/>
      <c r="F241" s="610"/>
      <c r="G241" s="610"/>
      <c r="H241" s="610"/>
      <c r="I241" s="611"/>
      <c r="J241" s="444"/>
      <c r="K241" s="444"/>
    </row>
    <row r="242" spans="1:11" ht="15" customHeight="1" x14ac:dyDescent="0.25">
      <c r="A242" s="612" t="s">
        <v>1</v>
      </c>
      <c r="B242" s="554"/>
      <c r="C242" s="554"/>
      <c r="D242" s="554"/>
      <c r="E242" s="554"/>
      <c r="F242" s="554"/>
      <c r="G242" s="554"/>
      <c r="H242" s="554"/>
      <c r="I242" s="613"/>
      <c r="J242" s="444"/>
      <c r="K242" s="444"/>
    </row>
    <row r="243" spans="1:11" ht="15" customHeight="1" x14ac:dyDescent="0.25">
      <c r="A243" s="612" t="s">
        <v>44</v>
      </c>
      <c r="B243" s="554"/>
      <c r="C243" s="554"/>
      <c r="D243" s="554"/>
      <c r="E243" s="554"/>
      <c r="F243" s="554"/>
      <c r="G243" s="554"/>
      <c r="H243" s="554"/>
      <c r="I243" s="613"/>
      <c r="J243" s="444"/>
      <c r="K243" s="444"/>
    </row>
    <row r="244" spans="1:11" ht="15" customHeight="1" x14ac:dyDescent="0.25">
      <c r="A244" s="445"/>
      <c r="B244" s="626" t="s">
        <v>45</v>
      </c>
      <c r="C244" s="627"/>
      <c r="D244" s="627"/>
      <c r="E244" s="628"/>
      <c r="F244" s="629" t="s">
        <v>46</v>
      </c>
      <c r="G244" s="627"/>
      <c r="H244" s="627"/>
      <c r="I244" s="630"/>
      <c r="J244" s="444"/>
      <c r="K244" s="444"/>
    </row>
    <row r="245" spans="1:11" ht="25.5" customHeight="1" x14ac:dyDescent="0.25">
      <c r="A245" s="603" t="s">
        <v>47</v>
      </c>
      <c r="B245" s="557"/>
      <c r="C245" s="557"/>
      <c r="D245" s="557"/>
      <c r="E245" s="557"/>
      <c r="F245" s="557"/>
      <c r="G245" s="557"/>
      <c r="H245" s="557"/>
      <c r="I245" s="558"/>
      <c r="J245" s="444"/>
      <c r="K245" s="444"/>
    </row>
    <row r="246" spans="1:11" ht="25.5" customHeight="1" x14ac:dyDescent="0.25">
      <c r="A246" s="603" t="s">
        <v>48</v>
      </c>
      <c r="B246" s="557"/>
      <c r="C246" s="557"/>
      <c r="D246" s="557"/>
      <c r="E246" s="557"/>
      <c r="F246" s="557"/>
      <c r="G246" s="557"/>
      <c r="H246" s="557"/>
      <c r="I246" s="558"/>
      <c r="J246" s="444"/>
      <c r="K246" s="444"/>
    </row>
    <row r="247" spans="1:11" ht="25.5" customHeight="1" x14ac:dyDescent="0.25">
      <c r="A247" s="21" t="s">
        <v>49</v>
      </c>
      <c r="B247" s="22">
        <v>7</v>
      </c>
      <c r="C247" s="603" t="s">
        <v>50</v>
      </c>
      <c r="D247" s="558"/>
      <c r="E247" s="605" t="s">
        <v>51</v>
      </c>
      <c r="F247" s="557"/>
      <c r="G247" s="558"/>
      <c r="H247" s="21" t="s">
        <v>52</v>
      </c>
      <c r="I247" s="23" t="s">
        <v>53</v>
      </c>
      <c r="J247" s="444"/>
      <c r="K247" s="444"/>
    </row>
    <row r="248" spans="1:11" ht="25.5" customHeight="1" x14ac:dyDescent="0.25">
      <c r="A248" s="21" t="s">
        <v>54</v>
      </c>
      <c r="B248" s="604" t="s">
        <v>55</v>
      </c>
      <c r="C248" s="557"/>
      <c r="D248" s="558"/>
      <c r="E248" s="603" t="s">
        <v>56</v>
      </c>
      <c r="F248" s="558"/>
      <c r="G248" s="606" t="s">
        <v>180</v>
      </c>
      <c r="H248" s="557"/>
      <c r="I248" s="558"/>
      <c r="J248" s="444"/>
      <c r="K248" s="444"/>
    </row>
    <row r="249" spans="1:11" ht="65.25" customHeight="1" x14ac:dyDescent="0.25">
      <c r="A249" s="21" t="s">
        <v>58</v>
      </c>
      <c r="B249" s="604" t="s">
        <v>181</v>
      </c>
      <c r="C249" s="557"/>
      <c r="D249" s="557"/>
      <c r="E249" s="557"/>
      <c r="F249" s="557"/>
      <c r="G249" s="557"/>
      <c r="H249" s="557"/>
      <c r="I249" s="558"/>
      <c r="J249" s="444"/>
      <c r="K249" s="444"/>
    </row>
    <row r="250" spans="1:11" ht="25.5" customHeight="1" x14ac:dyDescent="0.25">
      <c r="A250" s="21" t="s">
        <v>60</v>
      </c>
      <c r="B250" s="604" t="s">
        <v>182</v>
      </c>
      <c r="C250" s="557"/>
      <c r="D250" s="557"/>
      <c r="E250" s="557"/>
      <c r="F250" s="557"/>
      <c r="G250" s="557"/>
      <c r="H250" s="557"/>
      <c r="I250" s="558"/>
      <c r="J250" s="444"/>
      <c r="K250" s="444"/>
    </row>
    <row r="251" spans="1:11" ht="25.5" customHeight="1" x14ac:dyDescent="0.25">
      <c r="A251" s="21" t="s">
        <v>62</v>
      </c>
      <c r="B251" s="25" t="s">
        <v>63</v>
      </c>
      <c r="C251" s="25" t="s">
        <v>64</v>
      </c>
      <c r="D251" s="25" t="s">
        <v>65</v>
      </c>
      <c r="E251" s="622" t="s">
        <v>66</v>
      </c>
      <c r="F251" s="565"/>
      <c r="G251" s="620" t="s">
        <v>67</v>
      </c>
      <c r="H251" s="620" t="s">
        <v>68</v>
      </c>
      <c r="I251" s="620" t="s">
        <v>69</v>
      </c>
      <c r="J251" s="444"/>
      <c r="K251" s="444"/>
    </row>
    <row r="252" spans="1:11" ht="25.5" customHeight="1" x14ac:dyDescent="0.25">
      <c r="A252" s="21" t="s">
        <v>70</v>
      </c>
      <c r="B252" s="25" t="s">
        <v>71</v>
      </c>
      <c r="C252" s="25" t="s">
        <v>63</v>
      </c>
      <c r="D252" s="25" t="s">
        <v>69</v>
      </c>
      <c r="E252" s="566"/>
      <c r="F252" s="568"/>
      <c r="G252" s="621"/>
      <c r="H252" s="621"/>
      <c r="I252" s="621"/>
      <c r="J252" s="444"/>
      <c r="K252" s="444"/>
    </row>
    <row r="253" spans="1:11" ht="25.5" customHeight="1" x14ac:dyDescent="0.25">
      <c r="A253" s="21" t="s">
        <v>72</v>
      </c>
      <c r="B253" s="26">
        <v>0.02</v>
      </c>
      <c r="C253" s="21" t="s">
        <v>73</v>
      </c>
      <c r="D253" s="27" t="s">
        <v>74</v>
      </c>
      <c r="E253" s="603" t="s">
        <v>75</v>
      </c>
      <c r="F253" s="558"/>
      <c r="G253" s="616"/>
      <c r="H253" s="557"/>
      <c r="I253" s="558"/>
      <c r="J253" s="444"/>
      <c r="K253" s="444"/>
    </row>
    <row r="254" spans="1:11" ht="25.5" customHeight="1" x14ac:dyDescent="0.25">
      <c r="A254" s="603" t="s">
        <v>76</v>
      </c>
      <c r="B254" s="557"/>
      <c r="C254" s="557"/>
      <c r="D254" s="557"/>
      <c r="E254" s="557"/>
      <c r="F254" s="557"/>
      <c r="G254" s="557"/>
      <c r="H254" s="557"/>
      <c r="I254" s="558"/>
      <c r="J254" s="444"/>
      <c r="K254" s="444"/>
    </row>
    <row r="255" spans="1:11" ht="25.5" customHeight="1" x14ac:dyDescent="0.25">
      <c r="A255" s="21" t="s">
        <v>77</v>
      </c>
      <c r="B255" s="619" t="s">
        <v>78</v>
      </c>
      <c r="C255" s="558"/>
      <c r="D255" s="21" t="s">
        <v>79</v>
      </c>
      <c r="E255" s="619" t="s">
        <v>80</v>
      </c>
      <c r="F255" s="558"/>
      <c r="G255" s="21" t="s">
        <v>81</v>
      </c>
      <c r="H255" s="619" t="s">
        <v>74</v>
      </c>
      <c r="I255" s="558"/>
      <c r="J255" s="444"/>
      <c r="K255" s="444"/>
    </row>
    <row r="256" spans="1:11" ht="25.5" customHeight="1" x14ac:dyDescent="0.25">
      <c r="A256" s="21" t="s">
        <v>82</v>
      </c>
      <c r="B256" s="619" t="s">
        <v>83</v>
      </c>
      <c r="C256" s="557"/>
      <c r="D256" s="557"/>
      <c r="E256" s="557"/>
      <c r="F256" s="557"/>
      <c r="G256" s="557"/>
      <c r="H256" s="557"/>
      <c r="I256" s="558"/>
      <c r="J256" s="444"/>
      <c r="K256" s="444"/>
    </row>
    <row r="257" spans="1:11" ht="25.5" customHeight="1" x14ac:dyDescent="0.25">
      <c r="A257" s="21" t="s">
        <v>84</v>
      </c>
      <c r="B257" s="29" t="s">
        <v>85</v>
      </c>
      <c r="C257" s="21" t="s">
        <v>86</v>
      </c>
      <c r="D257" s="30" t="s">
        <v>87</v>
      </c>
      <c r="E257" s="603" t="s">
        <v>88</v>
      </c>
      <c r="F257" s="558"/>
      <c r="G257" s="31" t="s">
        <v>89</v>
      </c>
      <c r="H257" s="21" t="s">
        <v>90</v>
      </c>
      <c r="I257" s="32">
        <v>0.33</v>
      </c>
      <c r="J257" s="444"/>
      <c r="K257" s="444"/>
    </row>
    <row r="258" spans="1:11" ht="25.5" customHeight="1" x14ac:dyDescent="0.25">
      <c r="A258" s="21" t="s">
        <v>91</v>
      </c>
      <c r="B258" s="619" t="s">
        <v>182</v>
      </c>
      <c r="C258" s="557"/>
      <c r="D258" s="557"/>
      <c r="E258" s="557"/>
      <c r="F258" s="557"/>
      <c r="G258" s="557"/>
      <c r="H258" s="557"/>
      <c r="I258" s="558"/>
      <c r="J258" s="444"/>
      <c r="K258" s="444"/>
    </row>
    <row r="259" spans="1:11" ht="25.5" customHeight="1" x14ac:dyDescent="0.25">
      <c r="A259" s="21" t="s">
        <v>93</v>
      </c>
      <c r="B259" s="619" t="s">
        <v>183</v>
      </c>
      <c r="C259" s="557"/>
      <c r="D259" s="558"/>
      <c r="E259" s="603" t="s">
        <v>95</v>
      </c>
      <c r="F259" s="558"/>
      <c r="G259" s="619" t="s">
        <v>184</v>
      </c>
      <c r="H259" s="557"/>
      <c r="I259" s="558"/>
      <c r="J259" s="444"/>
      <c r="K259" s="444"/>
    </row>
    <row r="260" spans="1:11" ht="25.5" customHeight="1" x14ac:dyDescent="0.25">
      <c r="A260" s="603" t="s">
        <v>97</v>
      </c>
      <c r="B260" s="557"/>
      <c r="C260" s="557"/>
      <c r="D260" s="557"/>
      <c r="E260" s="557"/>
      <c r="F260" s="557"/>
      <c r="G260" s="557"/>
      <c r="H260" s="557"/>
      <c r="I260" s="558"/>
      <c r="J260" s="444"/>
      <c r="K260" s="444"/>
    </row>
    <row r="261" spans="1:11" ht="25.5" customHeight="1" x14ac:dyDescent="0.25">
      <c r="A261" s="21" t="s">
        <v>98</v>
      </c>
      <c r="B261" s="619" t="s">
        <v>185</v>
      </c>
      <c r="C261" s="557"/>
      <c r="D261" s="557"/>
      <c r="E261" s="557"/>
      <c r="F261" s="557"/>
      <c r="G261" s="557"/>
      <c r="H261" s="557"/>
      <c r="I261" s="558"/>
      <c r="J261" s="444"/>
      <c r="K261" s="444"/>
    </row>
    <row r="262" spans="1:11" ht="25.5" customHeight="1" x14ac:dyDescent="0.25">
      <c r="A262" s="21" t="s">
        <v>100</v>
      </c>
      <c r="B262" s="603" t="s">
        <v>101</v>
      </c>
      <c r="C262" s="558"/>
      <c r="D262" s="603" t="s">
        <v>102</v>
      </c>
      <c r="E262" s="558"/>
      <c r="F262" s="603" t="s">
        <v>103</v>
      </c>
      <c r="G262" s="558"/>
      <c r="H262" s="603" t="s">
        <v>104</v>
      </c>
      <c r="I262" s="558"/>
      <c r="J262" s="444"/>
      <c r="K262" s="444"/>
    </row>
    <row r="263" spans="1:11" ht="25.5" customHeight="1" x14ac:dyDescent="0.25">
      <c r="A263" s="21" t="s">
        <v>105</v>
      </c>
      <c r="B263" s="619" t="s">
        <v>186</v>
      </c>
      <c r="C263" s="558"/>
      <c r="D263" s="619" t="s">
        <v>187</v>
      </c>
      <c r="E263" s="558"/>
      <c r="F263" s="619"/>
      <c r="G263" s="558"/>
      <c r="H263" s="619"/>
      <c r="I263" s="558"/>
      <c r="J263" s="444"/>
      <c r="K263" s="444"/>
    </row>
    <row r="264" spans="1:11" ht="25.5" customHeight="1" x14ac:dyDescent="0.25">
      <c r="A264" s="21" t="s">
        <v>108</v>
      </c>
      <c r="B264" s="606" t="s">
        <v>109</v>
      </c>
      <c r="C264" s="558"/>
      <c r="D264" s="606"/>
      <c r="E264" s="558"/>
      <c r="F264" s="619"/>
      <c r="G264" s="558"/>
      <c r="H264" s="619"/>
      <c r="I264" s="558"/>
      <c r="J264" s="444"/>
      <c r="K264" s="444"/>
    </row>
    <row r="265" spans="1:11" ht="25.5" customHeight="1" x14ac:dyDescent="0.25">
      <c r="A265" s="21" t="s">
        <v>110</v>
      </c>
      <c r="B265" s="623" t="s">
        <v>109</v>
      </c>
      <c r="C265" s="558"/>
      <c r="D265" s="623"/>
      <c r="E265" s="558"/>
      <c r="F265" s="619"/>
      <c r="G265" s="558"/>
      <c r="H265" s="619"/>
      <c r="I265" s="558"/>
      <c r="J265" s="444"/>
      <c r="K265" s="444"/>
    </row>
    <row r="266" spans="1:11" ht="25.5" customHeight="1" x14ac:dyDescent="0.25">
      <c r="A266" s="21" t="s">
        <v>111</v>
      </c>
      <c r="B266" s="619" t="s">
        <v>112</v>
      </c>
      <c r="C266" s="558"/>
      <c r="D266" s="619"/>
      <c r="E266" s="558"/>
      <c r="F266" s="619"/>
      <c r="G266" s="558"/>
      <c r="H266" s="619"/>
      <c r="I266" s="558"/>
      <c r="J266" s="444"/>
      <c r="K266" s="444"/>
    </row>
    <row r="267" spans="1:11" ht="25.5" customHeight="1" x14ac:dyDescent="0.25">
      <c r="A267" s="21" t="s">
        <v>113</v>
      </c>
      <c r="B267" s="619" t="s">
        <v>143</v>
      </c>
      <c r="C267" s="558"/>
      <c r="D267" s="619"/>
      <c r="E267" s="558"/>
      <c r="F267" s="619"/>
      <c r="G267" s="558"/>
      <c r="H267" s="619"/>
      <c r="I267" s="558"/>
      <c r="J267" s="444"/>
      <c r="K267" s="444"/>
    </row>
    <row r="268" spans="1:11" ht="25.5" customHeight="1" x14ac:dyDescent="0.25">
      <c r="A268" s="21" t="s">
        <v>114</v>
      </c>
      <c r="B268" s="619" t="s">
        <v>143</v>
      </c>
      <c r="C268" s="558"/>
      <c r="D268" s="623"/>
      <c r="E268" s="558"/>
      <c r="F268" s="619"/>
      <c r="G268" s="558"/>
      <c r="H268" s="619"/>
      <c r="I268" s="558"/>
      <c r="J268" s="444"/>
      <c r="K268" s="444"/>
    </row>
    <row r="269" spans="1:11" ht="25.5" customHeight="1" x14ac:dyDescent="0.25">
      <c r="A269" s="603" t="s">
        <v>115</v>
      </c>
      <c r="B269" s="557"/>
      <c r="C269" s="557"/>
      <c r="D269" s="557"/>
      <c r="E269" s="557"/>
      <c r="F269" s="557"/>
      <c r="G269" s="557"/>
      <c r="H269" s="557"/>
      <c r="I269" s="558"/>
      <c r="J269" s="444"/>
      <c r="K269" s="444"/>
    </row>
    <row r="270" spans="1:11" ht="25.5" customHeight="1" x14ac:dyDescent="0.25">
      <c r="A270" s="21" t="s">
        <v>116</v>
      </c>
      <c r="B270" s="616" t="s">
        <v>117</v>
      </c>
      <c r="C270" s="557"/>
      <c r="D270" s="558"/>
      <c r="E270" s="21" t="s">
        <v>118</v>
      </c>
      <c r="F270" s="604" t="s">
        <v>117</v>
      </c>
      <c r="G270" s="557"/>
      <c r="H270" s="557"/>
      <c r="I270" s="558"/>
      <c r="J270" s="444"/>
      <c r="K270" s="444"/>
    </row>
    <row r="271" spans="1:11" ht="25.5" customHeight="1" x14ac:dyDescent="0.25">
      <c r="A271" s="21" t="s">
        <v>119</v>
      </c>
      <c r="B271" s="616" t="s">
        <v>117</v>
      </c>
      <c r="C271" s="557"/>
      <c r="D271" s="557"/>
      <c r="E271" s="557"/>
      <c r="F271" s="557"/>
      <c r="G271" s="557"/>
      <c r="H271" s="557"/>
      <c r="I271" s="558"/>
      <c r="J271" s="444"/>
      <c r="K271" s="444"/>
    </row>
    <row r="272" spans="1:11" ht="25.5" customHeight="1" x14ac:dyDescent="0.25">
      <c r="A272" s="21" t="s">
        <v>120</v>
      </c>
      <c r="B272" s="616" t="s">
        <v>117</v>
      </c>
      <c r="C272" s="557"/>
      <c r="D272" s="557"/>
      <c r="E272" s="557"/>
      <c r="F272" s="557"/>
      <c r="G272" s="557"/>
      <c r="H272" s="557"/>
      <c r="I272" s="558"/>
      <c r="J272" s="444"/>
      <c r="K272" s="444"/>
    </row>
    <row r="273" spans="1:11" ht="25.5" customHeight="1" x14ac:dyDescent="0.25">
      <c r="A273" s="21" t="s">
        <v>121</v>
      </c>
      <c r="B273" s="624" t="s">
        <v>117</v>
      </c>
      <c r="C273" s="557"/>
      <c r="D273" s="558"/>
      <c r="E273" s="21" t="s">
        <v>122</v>
      </c>
      <c r="F273" s="624" t="s">
        <v>117</v>
      </c>
      <c r="G273" s="557"/>
      <c r="H273" s="557"/>
      <c r="I273" s="558"/>
      <c r="J273" s="444"/>
      <c r="K273" s="444"/>
    </row>
    <row r="274" spans="1:11" ht="25.5" customHeight="1" x14ac:dyDescent="0.25">
      <c r="A274" s="607" t="s">
        <v>123</v>
      </c>
      <c r="B274" s="558"/>
      <c r="C274" s="607" t="s">
        <v>124</v>
      </c>
      <c r="D274" s="558"/>
      <c r="E274" s="607" t="s">
        <v>125</v>
      </c>
      <c r="F274" s="557"/>
      <c r="G274" s="558"/>
      <c r="H274" s="607" t="s">
        <v>126</v>
      </c>
      <c r="I274" s="558"/>
      <c r="J274" s="444"/>
      <c r="K274" s="444"/>
    </row>
    <row r="275" spans="1:11" ht="25.5" customHeight="1" x14ac:dyDescent="0.25">
      <c r="A275" s="616" t="s">
        <v>127</v>
      </c>
      <c r="B275" s="558"/>
      <c r="C275" s="617" t="s">
        <v>188</v>
      </c>
      <c r="D275" s="558"/>
      <c r="E275" s="617" t="s">
        <v>129</v>
      </c>
      <c r="F275" s="557"/>
      <c r="G275" s="558"/>
      <c r="H275" s="618" t="s">
        <v>189</v>
      </c>
      <c r="I275" s="558"/>
      <c r="J275" s="444"/>
      <c r="K275" s="444"/>
    </row>
    <row r="276" spans="1:11" ht="25.5" customHeight="1" x14ac:dyDescent="0.25">
      <c r="A276" s="607" t="s">
        <v>131</v>
      </c>
      <c r="B276" s="557"/>
      <c r="C276" s="557"/>
      <c r="D276" s="557"/>
      <c r="E276" s="557"/>
      <c r="F276" s="557"/>
      <c r="G276" s="557"/>
      <c r="H276" s="557"/>
      <c r="I276" s="558"/>
      <c r="J276" s="444"/>
      <c r="K276" s="444"/>
    </row>
    <row r="277" spans="1:11" ht="25.5" customHeight="1" x14ac:dyDescent="0.25">
      <c r="A277" s="21" t="s">
        <v>132</v>
      </c>
      <c r="B277" s="603" t="s">
        <v>133</v>
      </c>
      <c r="C277" s="557"/>
      <c r="D277" s="557"/>
      <c r="E277" s="557"/>
      <c r="F277" s="557"/>
      <c r="G277" s="557"/>
      <c r="H277" s="558"/>
      <c r="I277" s="21" t="s">
        <v>134</v>
      </c>
      <c r="J277" s="444"/>
      <c r="K277" s="444"/>
    </row>
    <row r="278" spans="1:11" ht="25.5" customHeight="1" x14ac:dyDescent="0.25">
      <c r="A278" s="33"/>
      <c r="B278" s="625"/>
      <c r="C278" s="557"/>
      <c r="D278" s="557"/>
      <c r="E278" s="557"/>
      <c r="F278" s="557"/>
      <c r="G278" s="557"/>
      <c r="H278" s="558"/>
      <c r="I278" s="34"/>
      <c r="J278" s="444"/>
      <c r="K278" s="444"/>
    </row>
    <row r="279" spans="1:11" ht="12.75" customHeight="1" x14ac:dyDescent="0.25">
      <c r="A279" s="444"/>
      <c r="B279" s="444"/>
      <c r="C279" s="444"/>
      <c r="D279" s="444"/>
      <c r="E279" s="444"/>
      <c r="F279" s="444"/>
      <c r="G279" s="444"/>
      <c r="H279" s="444"/>
      <c r="I279" s="444"/>
      <c r="J279" s="444"/>
      <c r="K279" s="444"/>
    </row>
    <row r="280" spans="1:11" ht="12.75" customHeight="1" x14ac:dyDescent="0.25">
      <c r="A280" s="444"/>
      <c r="B280" s="444"/>
      <c r="C280" s="444"/>
      <c r="D280" s="444"/>
      <c r="E280" s="444"/>
      <c r="F280" s="444"/>
      <c r="G280" s="444"/>
      <c r="H280" s="444"/>
      <c r="I280" s="444"/>
      <c r="J280" s="444"/>
      <c r="K280" s="444"/>
    </row>
    <row r="281" spans="1:11" ht="12.75" customHeight="1" x14ac:dyDescent="0.25">
      <c r="A281" s="609" t="s">
        <v>0</v>
      </c>
      <c r="B281" s="610"/>
      <c r="C281" s="610"/>
      <c r="D281" s="610"/>
      <c r="E281" s="610"/>
      <c r="F281" s="610"/>
      <c r="G281" s="610"/>
      <c r="H281" s="610"/>
      <c r="I281" s="611"/>
      <c r="J281" s="444"/>
      <c r="K281" s="444"/>
    </row>
    <row r="282" spans="1:11" ht="12.75" customHeight="1" x14ac:dyDescent="0.25">
      <c r="A282" s="612" t="s">
        <v>1</v>
      </c>
      <c r="B282" s="554"/>
      <c r="C282" s="554"/>
      <c r="D282" s="554"/>
      <c r="E282" s="554"/>
      <c r="F282" s="554"/>
      <c r="G282" s="554"/>
      <c r="H282" s="554"/>
      <c r="I282" s="613"/>
      <c r="J282" s="444"/>
      <c r="K282" s="444"/>
    </row>
    <row r="283" spans="1:11" ht="12.75" customHeight="1" x14ac:dyDescent="0.25">
      <c r="A283" s="612" t="s">
        <v>44</v>
      </c>
      <c r="B283" s="554"/>
      <c r="C283" s="554"/>
      <c r="D283" s="554"/>
      <c r="E283" s="554"/>
      <c r="F283" s="554"/>
      <c r="G283" s="554"/>
      <c r="H283" s="554"/>
      <c r="I283" s="613"/>
      <c r="J283" s="444"/>
      <c r="K283" s="444"/>
    </row>
    <row r="284" spans="1:11" ht="12.75" customHeight="1" x14ac:dyDescent="0.25">
      <c r="A284" s="445"/>
      <c r="B284" s="626" t="s">
        <v>45</v>
      </c>
      <c r="C284" s="627"/>
      <c r="D284" s="627"/>
      <c r="E284" s="628"/>
      <c r="F284" s="629" t="s">
        <v>46</v>
      </c>
      <c r="G284" s="627"/>
      <c r="H284" s="627"/>
      <c r="I284" s="630"/>
      <c r="J284" s="444"/>
      <c r="K284" s="444"/>
    </row>
    <row r="285" spans="1:11" ht="22.5" customHeight="1" x14ac:dyDescent="0.25">
      <c r="A285" s="603" t="s">
        <v>47</v>
      </c>
      <c r="B285" s="557"/>
      <c r="C285" s="557"/>
      <c r="D285" s="557"/>
      <c r="E285" s="557"/>
      <c r="F285" s="557"/>
      <c r="G285" s="557"/>
      <c r="H285" s="557"/>
      <c r="I285" s="558"/>
      <c r="J285" s="444"/>
      <c r="K285" s="444"/>
    </row>
    <row r="286" spans="1:11" ht="22.5" customHeight="1" x14ac:dyDescent="0.25">
      <c r="A286" s="603" t="s">
        <v>48</v>
      </c>
      <c r="B286" s="557"/>
      <c r="C286" s="557"/>
      <c r="D286" s="557"/>
      <c r="E286" s="557"/>
      <c r="F286" s="557"/>
      <c r="G286" s="557"/>
      <c r="H286" s="557"/>
      <c r="I286" s="558"/>
      <c r="J286" s="444"/>
      <c r="K286" s="444"/>
    </row>
    <row r="287" spans="1:11" ht="22.5" customHeight="1" x14ac:dyDescent="0.25">
      <c r="A287" s="21" t="s">
        <v>49</v>
      </c>
      <c r="B287" s="22">
        <v>8</v>
      </c>
      <c r="C287" s="603" t="s">
        <v>50</v>
      </c>
      <c r="D287" s="558"/>
      <c r="E287" s="605" t="s">
        <v>51</v>
      </c>
      <c r="F287" s="557"/>
      <c r="G287" s="558"/>
      <c r="H287" s="21" t="s">
        <v>52</v>
      </c>
      <c r="I287" s="23" t="s">
        <v>53</v>
      </c>
      <c r="J287" s="444"/>
      <c r="K287" s="444"/>
    </row>
    <row r="288" spans="1:11" ht="22.5" customHeight="1" x14ac:dyDescent="0.25">
      <c r="A288" s="21" t="s">
        <v>54</v>
      </c>
      <c r="B288" s="604" t="s">
        <v>55</v>
      </c>
      <c r="C288" s="557"/>
      <c r="D288" s="558"/>
      <c r="E288" s="603" t="s">
        <v>56</v>
      </c>
      <c r="F288" s="558"/>
      <c r="G288" s="606" t="s">
        <v>57</v>
      </c>
      <c r="H288" s="557"/>
      <c r="I288" s="558"/>
      <c r="J288" s="444"/>
      <c r="K288" s="444"/>
    </row>
    <row r="289" spans="1:11" ht="60.75" customHeight="1" x14ac:dyDescent="0.25">
      <c r="A289" s="21" t="s">
        <v>58</v>
      </c>
      <c r="B289" s="604" t="s">
        <v>190</v>
      </c>
      <c r="C289" s="557"/>
      <c r="D289" s="557"/>
      <c r="E289" s="557"/>
      <c r="F289" s="557"/>
      <c r="G289" s="557"/>
      <c r="H289" s="557"/>
      <c r="I289" s="558"/>
      <c r="J289" s="444"/>
      <c r="K289" s="444"/>
    </row>
    <row r="290" spans="1:11" ht="22.5" customHeight="1" x14ac:dyDescent="0.25">
      <c r="A290" s="21" t="s">
        <v>60</v>
      </c>
      <c r="B290" s="604" t="s">
        <v>191</v>
      </c>
      <c r="C290" s="557"/>
      <c r="D290" s="557"/>
      <c r="E290" s="557"/>
      <c r="F290" s="557"/>
      <c r="G290" s="557"/>
      <c r="H290" s="557"/>
      <c r="I290" s="558"/>
      <c r="J290" s="444"/>
      <c r="K290" s="444"/>
    </row>
    <row r="291" spans="1:11" ht="22.5" customHeight="1" x14ac:dyDescent="0.25">
      <c r="A291" s="21" t="s">
        <v>62</v>
      </c>
      <c r="B291" s="25" t="s">
        <v>63</v>
      </c>
      <c r="C291" s="25" t="s">
        <v>64</v>
      </c>
      <c r="D291" s="25" t="s">
        <v>65</v>
      </c>
      <c r="E291" s="622" t="s">
        <v>66</v>
      </c>
      <c r="F291" s="565"/>
      <c r="G291" s="620" t="s">
        <v>67</v>
      </c>
      <c r="H291" s="620" t="s">
        <v>68</v>
      </c>
      <c r="I291" s="620" t="s">
        <v>69</v>
      </c>
      <c r="J291" s="444"/>
      <c r="K291" s="444"/>
    </row>
    <row r="292" spans="1:11" ht="22.5" customHeight="1" x14ac:dyDescent="0.25">
      <c r="A292" s="21" t="s">
        <v>70</v>
      </c>
      <c r="B292" s="25" t="s">
        <v>71</v>
      </c>
      <c r="C292" s="25" t="s">
        <v>63</v>
      </c>
      <c r="D292" s="25" t="s">
        <v>69</v>
      </c>
      <c r="E292" s="566"/>
      <c r="F292" s="568"/>
      <c r="G292" s="621"/>
      <c r="H292" s="621"/>
      <c r="I292" s="621"/>
      <c r="J292" s="444"/>
      <c r="K292" s="444"/>
    </row>
    <row r="293" spans="1:11" ht="22.5" customHeight="1" x14ac:dyDescent="0.25">
      <c r="A293" s="21" t="s">
        <v>72</v>
      </c>
      <c r="B293" s="26">
        <v>0.02</v>
      </c>
      <c r="C293" s="21" t="s">
        <v>73</v>
      </c>
      <c r="D293" s="27" t="s">
        <v>74</v>
      </c>
      <c r="E293" s="603" t="s">
        <v>75</v>
      </c>
      <c r="F293" s="558"/>
      <c r="G293" s="616"/>
      <c r="H293" s="557"/>
      <c r="I293" s="558"/>
      <c r="J293" s="444"/>
      <c r="K293" s="444"/>
    </row>
    <row r="294" spans="1:11" ht="22.5" customHeight="1" x14ac:dyDescent="0.25">
      <c r="A294" s="603" t="s">
        <v>76</v>
      </c>
      <c r="B294" s="557"/>
      <c r="C294" s="557"/>
      <c r="D294" s="557"/>
      <c r="E294" s="557"/>
      <c r="F294" s="557"/>
      <c r="G294" s="557"/>
      <c r="H294" s="557"/>
      <c r="I294" s="558"/>
      <c r="J294" s="444"/>
      <c r="K294" s="444"/>
    </row>
    <row r="295" spans="1:11" ht="22.5" customHeight="1" x14ac:dyDescent="0.25">
      <c r="A295" s="21" t="s">
        <v>77</v>
      </c>
      <c r="B295" s="619" t="s">
        <v>78</v>
      </c>
      <c r="C295" s="558"/>
      <c r="D295" s="21" t="s">
        <v>79</v>
      </c>
      <c r="E295" s="619" t="s">
        <v>80</v>
      </c>
      <c r="F295" s="558"/>
      <c r="G295" s="21" t="s">
        <v>81</v>
      </c>
      <c r="H295" s="619" t="s">
        <v>74</v>
      </c>
      <c r="I295" s="558"/>
      <c r="J295" s="444"/>
      <c r="K295" s="444"/>
    </row>
    <row r="296" spans="1:11" ht="22.5" customHeight="1" x14ac:dyDescent="0.25">
      <c r="A296" s="21" t="s">
        <v>82</v>
      </c>
      <c r="B296" s="619" t="s">
        <v>83</v>
      </c>
      <c r="C296" s="557"/>
      <c r="D296" s="557"/>
      <c r="E296" s="557"/>
      <c r="F296" s="557"/>
      <c r="G296" s="557"/>
      <c r="H296" s="557"/>
      <c r="I296" s="558"/>
      <c r="J296" s="444"/>
      <c r="K296" s="444"/>
    </row>
    <row r="297" spans="1:11" ht="22.5" customHeight="1" x14ac:dyDescent="0.25">
      <c r="A297" s="21" t="s">
        <v>84</v>
      </c>
      <c r="B297" s="29" t="s">
        <v>85</v>
      </c>
      <c r="C297" s="21" t="s">
        <v>86</v>
      </c>
      <c r="D297" s="30" t="s">
        <v>87</v>
      </c>
      <c r="E297" s="603" t="s">
        <v>88</v>
      </c>
      <c r="F297" s="558"/>
      <c r="G297" s="31" t="s">
        <v>89</v>
      </c>
      <c r="H297" s="21" t="s">
        <v>90</v>
      </c>
      <c r="I297" s="35">
        <v>0.48</v>
      </c>
      <c r="J297" s="444"/>
      <c r="K297" s="444"/>
    </row>
    <row r="298" spans="1:11" ht="22.5" customHeight="1" x14ac:dyDescent="0.25">
      <c r="A298" s="21" t="s">
        <v>91</v>
      </c>
      <c r="B298" s="619" t="s">
        <v>191</v>
      </c>
      <c r="C298" s="557"/>
      <c r="D298" s="557"/>
      <c r="E298" s="557"/>
      <c r="F298" s="557"/>
      <c r="G298" s="557"/>
      <c r="H298" s="557"/>
      <c r="I298" s="558"/>
      <c r="J298" s="444"/>
      <c r="K298" s="444"/>
    </row>
    <row r="299" spans="1:11" ht="22.5" customHeight="1" x14ac:dyDescent="0.25">
      <c r="A299" s="21" t="s">
        <v>93</v>
      </c>
      <c r="B299" s="619" t="s">
        <v>192</v>
      </c>
      <c r="C299" s="557"/>
      <c r="D299" s="558"/>
      <c r="E299" s="603" t="s">
        <v>95</v>
      </c>
      <c r="F299" s="558"/>
      <c r="G299" s="619" t="s">
        <v>193</v>
      </c>
      <c r="H299" s="557"/>
      <c r="I299" s="558"/>
      <c r="J299" s="444"/>
      <c r="K299" s="444"/>
    </row>
    <row r="300" spans="1:11" ht="22.5" customHeight="1" x14ac:dyDescent="0.25">
      <c r="A300" s="603" t="s">
        <v>97</v>
      </c>
      <c r="B300" s="557"/>
      <c r="C300" s="557"/>
      <c r="D300" s="557"/>
      <c r="E300" s="557"/>
      <c r="F300" s="557"/>
      <c r="G300" s="557"/>
      <c r="H300" s="557"/>
      <c r="I300" s="558"/>
      <c r="J300" s="444"/>
      <c r="K300" s="444"/>
    </row>
    <row r="301" spans="1:11" ht="36" customHeight="1" x14ac:dyDescent="0.25">
      <c r="A301" s="21" t="s">
        <v>98</v>
      </c>
      <c r="B301" s="619" t="s">
        <v>194</v>
      </c>
      <c r="C301" s="557"/>
      <c r="D301" s="557"/>
      <c r="E301" s="557"/>
      <c r="F301" s="557"/>
      <c r="G301" s="557"/>
      <c r="H301" s="557"/>
      <c r="I301" s="558"/>
      <c r="J301" s="444"/>
      <c r="K301" s="444"/>
    </row>
    <row r="302" spans="1:11" ht="22.5" customHeight="1" x14ac:dyDescent="0.25">
      <c r="A302" s="21" t="s">
        <v>100</v>
      </c>
      <c r="B302" s="603" t="s">
        <v>101</v>
      </c>
      <c r="C302" s="558"/>
      <c r="D302" s="603" t="s">
        <v>102</v>
      </c>
      <c r="E302" s="558"/>
      <c r="F302" s="603" t="s">
        <v>103</v>
      </c>
      <c r="G302" s="558"/>
      <c r="H302" s="603" t="s">
        <v>104</v>
      </c>
      <c r="I302" s="558"/>
      <c r="J302" s="444"/>
      <c r="K302" s="444"/>
    </row>
    <row r="303" spans="1:11" ht="22.5" customHeight="1" x14ac:dyDescent="0.25">
      <c r="A303" s="21" t="s">
        <v>105</v>
      </c>
      <c r="B303" s="619" t="s">
        <v>195</v>
      </c>
      <c r="C303" s="558"/>
      <c r="D303" s="619" t="s">
        <v>196</v>
      </c>
      <c r="E303" s="558"/>
      <c r="F303" s="619"/>
      <c r="G303" s="558"/>
      <c r="H303" s="619"/>
      <c r="I303" s="558"/>
      <c r="J303" s="444"/>
      <c r="K303" s="444"/>
    </row>
    <row r="304" spans="1:11" ht="22.5" customHeight="1" x14ac:dyDescent="0.25">
      <c r="A304" s="21" t="s">
        <v>108</v>
      </c>
      <c r="B304" s="606" t="s">
        <v>109</v>
      </c>
      <c r="C304" s="558"/>
      <c r="D304" s="606"/>
      <c r="E304" s="558"/>
      <c r="F304" s="619"/>
      <c r="G304" s="558"/>
      <c r="H304" s="619"/>
      <c r="I304" s="558"/>
      <c r="J304" s="444"/>
      <c r="K304" s="444"/>
    </row>
    <row r="305" spans="1:11" ht="22.5" customHeight="1" x14ac:dyDescent="0.25">
      <c r="A305" s="21" t="s">
        <v>110</v>
      </c>
      <c r="B305" s="623" t="s">
        <v>109</v>
      </c>
      <c r="C305" s="558"/>
      <c r="D305" s="623"/>
      <c r="E305" s="558"/>
      <c r="F305" s="619"/>
      <c r="G305" s="558"/>
      <c r="H305" s="619"/>
      <c r="I305" s="558"/>
      <c r="J305" s="444"/>
      <c r="K305" s="444"/>
    </row>
    <row r="306" spans="1:11" ht="22.5" customHeight="1" x14ac:dyDescent="0.25">
      <c r="A306" s="21" t="s">
        <v>111</v>
      </c>
      <c r="B306" s="619" t="s">
        <v>112</v>
      </c>
      <c r="C306" s="558"/>
      <c r="D306" s="619"/>
      <c r="E306" s="558"/>
      <c r="F306" s="619"/>
      <c r="G306" s="558"/>
      <c r="H306" s="619"/>
      <c r="I306" s="558"/>
      <c r="J306" s="444"/>
      <c r="K306" s="444"/>
    </row>
    <row r="307" spans="1:11" ht="22.5" customHeight="1" x14ac:dyDescent="0.25">
      <c r="A307" s="21" t="s">
        <v>113</v>
      </c>
      <c r="B307" s="619" t="s">
        <v>143</v>
      </c>
      <c r="C307" s="558"/>
      <c r="D307" s="619"/>
      <c r="E307" s="558"/>
      <c r="F307" s="619"/>
      <c r="G307" s="558"/>
      <c r="H307" s="619"/>
      <c r="I307" s="558"/>
      <c r="J307" s="444"/>
      <c r="K307" s="444"/>
    </row>
    <row r="308" spans="1:11" ht="22.5" customHeight="1" x14ac:dyDescent="0.25">
      <c r="A308" s="21" t="s">
        <v>114</v>
      </c>
      <c r="B308" s="619" t="s">
        <v>143</v>
      </c>
      <c r="C308" s="558"/>
      <c r="D308" s="623"/>
      <c r="E308" s="558"/>
      <c r="F308" s="619"/>
      <c r="G308" s="558"/>
      <c r="H308" s="619"/>
      <c r="I308" s="558"/>
      <c r="J308" s="444"/>
      <c r="K308" s="444"/>
    </row>
    <row r="309" spans="1:11" ht="22.5" customHeight="1" x14ac:dyDescent="0.25">
      <c r="A309" s="603" t="s">
        <v>115</v>
      </c>
      <c r="B309" s="557"/>
      <c r="C309" s="557"/>
      <c r="D309" s="557"/>
      <c r="E309" s="557"/>
      <c r="F309" s="557"/>
      <c r="G309" s="557"/>
      <c r="H309" s="557"/>
      <c r="I309" s="558"/>
      <c r="J309" s="444"/>
      <c r="K309" s="444"/>
    </row>
    <row r="310" spans="1:11" ht="22.5" customHeight="1" x14ac:dyDescent="0.25">
      <c r="A310" s="21" t="s">
        <v>116</v>
      </c>
      <c r="B310" s="616" t="s">
        <v>117</v>
      </c>
      <c r="C310" s="557"/>
      <c r="D310" s="558"/>
      <c r="E310" s="21" t="s">
        <v>118</v>
      </c>
      <c r="F310" s="604" t="s">
        <v>117</v>
      </c>
      <c r="G310" s="557"/>
      <c r="H310" s="557"/>
      <c r="I310" s="558"/>
      <c r="J310" s="444"/>
      <c r="K310" s="444"/>
    </row>
    <row r="311" spans="1:11" ht="22.5" customHeight="1" x14ac:dyDescent="0.25">
      <c r="A311" s="21" t="s">
        <v>119</v>
      </c>
      <c r="B311" s="616" t="s">
        <v>117</v>
      </c>
      <c r="C311" s="557"/>
      <c r="D311" s="557"/>
      <c r="E311" s="557"/>
      <c r="F311" s="557"/>
      <c r="G311" s="557"/>
      <c r="H311" s="557"/>
      <c r="I311" s="558"/>
      <c r="J311" s="444"/>
      <c r="K311" s="444"/>
    </row>
    <row r="312" spans="1:11" ht="22.5" customHeight="1" x14ac:dyDescent="0.25">
      <c r="A312" s="21" t="s">
        <v>120</v>
      </c>
      <c r="B312" s="616" t="s">
        <v>117</v>
      </c>
      <c r="C312" s="557"/>
      <c r="D312" s="557"/>
      <c r="E312" s="557"/>
      <c r="F312" s="557"/>
      <c r="G312" s="557"/>
      <c r="H312" s="557"/>
      <c r="I312" s="558"/>
      <c r="J312" s="444"/>
      <c r="K312" s="444"/>
    </row>
    <row r="313" spans="1:11" ht="22.5" customHeight="1" x14ac:dyDescent="0.25">
      <c r="A313" s="21" t="s">
        <v>121</v>
      </c>
      <c r="B313" s="624" t="s">
        <v>117</v>
      </c>
      <c r="C313" s="557"/>
      <c r="D313" s="558"/>
      <c r="E313" s="21" t="s">
        <v>122</v>
      </c>
      <c r="F313" s="624" t="s">
        <v>117</v>
      </c>
      <c r="G313" s="557"/>
      <c r="H313" s="557"/>
      <c r="I313" s="558"/>
      <c r="J313" s="444"/>
      <c r="K313" s="444"/>
    </row>
    <row r="314" spans="1:11" ht="22.5" customHeight="1" x14ac:dyDescent="0.25">
      <c r="A314" s="607" t="s">
        <v>123</v>
      </c>
      <c r="B314" s="558"/>
      <c r="C314" s="607" t="s">
        <v>124</v>
      </c>
      <c r="D314" s="558"/>
      <c r="E314" s="607" t="s">
        <v>125</v>
      </c>
      <c r="F314" s="557"/>
      <c r="G314" s="558"/>
      <c r="H314" s="607" t="s">
        <v>126</v>
      </c>
      <c r="I314" s="558"/>
      <c r="J314" s="444"/>
      <c r="K314" s="444"/>
    </row>
    <row r="315" spans="1:11" ht="22.5" customHeight="1" x14ac:dyDescent="0.25">
      <c r="A315" s="616" t="s">
        <v>127</v>
      </c>
      <c r="B315" s="558"/>
      <c r="C315" s="606" t="s">
        <v>128</v>
      </c>
      <c r="D315" s="558"/>
      <c r="E315" s="617" t="s">
        <v>129</v>
      </c>
      <c r="F315" s="557"/>
      <c r="G315" s="558"/>
      <c r="H315" s="618" t="s">
        <v>197</v>
      </c>
      <c r="I315" s="558"/>
      <c r="J315" s="444"/>
      <c r="K315" s="444"/>
    </row>
    <row r="316" spans="1:11" ht="22.5" customHeight="1" x14ac:dyDescent="0.25">
      <c r="A316" s="607" t="s">
        <v>131</v>
      </c>
      <c r="B316" s="557"/>
      <c r="C316" s="557"/>
      <c r="D316" s="557"/>
      <c r="E316" s="557"/>
      <c r="F316" s="557"/>
      <c r="G316" s="557"/>
      <c r="H316" s="557"/>
      <c r="I316" s="558"/>
      <c r="J316" s="444"/>
      <c r="K316" s="444"/>
    </row>
    <row r="317" spans="1:11" ht="22.5" customHeight="1" x14ac:dyDescent="0.25">
      <c r="A317" s="21" t="s">
        <v>132</v>
      </c>
      <c r="B317" s="603" t="s">
        <v>133</v>
      </c>
      <c r="C317" s="557"/>
      <c r="D317" s="557"/>
      <c r="E317" s="557"/>
      <c r="F317" s="557"/>
      <c r="G317" s="557"/>
      <c r="H317" s="558"/>
      <c r="I317" s="21" t="s">
        <v>134</v>
      </c>
      <c r="J317" s="444"/>
      <c r="K317" s="444"/>
    </row>
    <row r="318" spans="1:11" ht="22.5" customHeight="1" x14ac:dyDescent="0.25">
      <c r="A318" s="33"/>
      <c r="B318" s="625"/>
      <c r="C318" s="557"/>
      <c r="D318" s="557"/>
      <c r="E318" s="557"/>
      <c r="F318" s="557"/>
      <c r="G318" s="557"/>
      <c r="H318" s="558"/>
      <c r="I318" s="34"/>
      <c r="J318" s="444"/>
      <c r="K318" s="444"/>
    </row>
    <row r="319" spans="1:11" ht="12.75" customHeight="1" x14ac:dyDescent="0.25">
      <c r="A319" s="444"/>
      <c r="B319" s="444"/>
      <c r="C319" s="444"/>
      <c r="D319" s="444"/>
      <c r="E319" s="444"/>
      <c r="F319" s="444"/>
      <c r="G319" s="444"/>
      <c r="H319" s="444"/>
      <c r="I319" s="444"/>
      <c r="J319" s="444"/>
      <c r="K319" s="444"/>
    </row>
    <row r="320" spans="1:11" ht="12.75" customHeight="1" x14ac:dyDescent="0.25">
      <c r="A320" s="444"/>
      <c r="B320" s="444"/>
      <c r="C320" s="444"/>
      <c r="D320" s="444"/>
      <c r="E320" s="444"/>
      <c r="F320" s="444"/>
      <c r="G320" s="444"/>
      <c r="H320" s="444"/>
      <c r="I320" s="444"/>
      <c r="J320" s="444"/>
      <c r="K320" s="444"/>
    </row>
    <row r="321" spans="1:11" ht="12.75" customHeight="1" x14ac:dyDescent="0.25">
      <c r="A321" s="609" t="s">
        <v>0</v>
      </c>
      <c r="B321" s="610"/>
      <c r="C321" s="610"/>
      <c r="D321" s="610"/>
      <c r="E321" s="610"/>
      <c r="F321" s="610"/>
      <c r="G321" s="610"/>
      <c r="H321" s="610"/>
      <c r="I321" s="611"/>
      <c r="J321" s="444"/>
      <c r="K321" s="444"/>
    </row>
    <row r="322" spans="1:11" ht="12.75" customHeight="1" x14ac:dyDescent="0.25">
      <c r="A322" s="612" t="s">
        <v>1</v>
      </c>
      <c r="B322" s="554"/>
      <c r="C322" s="554"/>
      <c r="D322" s="554"/>
      <c r="E322" s="554"/>
      <c r="F322" s="554"/>
      <c r="G322" s="554"/>
      <c r="H322" s="554"/>
      <c r="I322" s="613"/>
      <c r="J322" s="444"/>
      <c r="K322" s="444"/>
    </row>
    <row r="323" spans="1:11" ht="12.75" customHeight="1" x14ac:dyDescent="0.25">
      <c r="A323" s="612" t="s">
        <v>44</v>
      </c>
      <c r="B323" s="554"/>
      <c r="C323" s="554"/>
      <c r="D323" s="554"/>
      <c r="E323" s="554"/>
      <c r="F323" s="554"/>
      <c r="G323" s="554"/>
      <c r="H323" s="554"/>
      <c r="I323" s="613"/>
      <c r="J323" s="444"/>
      <c r="K323" s="444"/>
    </row>
    <row r="324" spans="1:11" ht="12.75" customHeight="1" x14ac:dyDescent="0.25">
      <c r="A324" s="445"/>
      <c r="B324" s="626" t="s">
        <v>45</v>
      </c>
      <c r="C324" s="627"/>
      <c r="D324" s="627"/>
      <c r="E324" s="628"/>
      <c r="F324" s="629" t="s">
        <v>46</v>
      </c>
      <c r="G324" s="627"/>
      <c r="H324" s="627"/>
      <c r="I324" s="630"/>
      <c r="J324" s="444"/>
      <c r="K324" s="444"/>
    </row>
    <row r="325" spans="1:11" ht="22.5" customHeight="1" x14ac:dyDescent="0.25">
      <c r="A325" s="603" t="s">
        <v>47</v>
      </c>
      <c r="B325" s="557"/>
      <c r="C325" s="557"/>
      <c r="D325" s="557"/>
      <c r="E325" s="557"/>
      <c r="F325" s="557"/>
      <c r="G325" s="557"/>
      <c r="H325" s="557"/>
      <c r="I325" s="558"/>
      <c r="J325" s="444"/>
      <c r="K325" s="444"/>
    </row>
    <row r="326" spans="1:11" ht="22.5" customHeight="1" x14ac:dyDescent="0.25">
      <c r="A326" s="603" t="s">
        <v>48</v>
      </c>
      <c r="B326" s="557"/>
      <c r="C326" s="557"/>
      <c r="D326" s="557"/>
      <c r="E326" s="557"/>
      <c r="F326" s="557"/>
      <c r="G326" s="557"/>
      <c r="H326" s="557"/>
      <c r="I326" s="558"/>
      <c r="J326" s="444"/>
      <c r="K326" s="444"/>
    </row>
    <row r="327" spans="1:11" ht="31.5" customHeight="1" x14ac:dyDescent="0.25">
      <c r="A327" s="21" t="s">
        <v>49</v>
      </c>
      <c r="B327" s="22">
        <v>9</v>
      </c>
      <c r="C327" s="603" t="s">
        <v>50</v>
      </c>
      <c r="D327" s="558"/>
      <c r="E327" s="605" t="s">
        <v>51</v>
      </c>
      <c r="F327" s="557"/>
      <c r="G327" s="558"/>
      <c r="H327" s="21" t="s">
        <v>52</v>
      </c>
      <c r="I327" s="23" t="s">
        <v>53</v>
      </c>
      <c r="J327" s="444"/>
      <c r="K327" s="444"/>
    </row>
    <row r="328" spans="1:11" ht="41.25" customHeight="1" x14ac:dyDescent="0.25">
      <c r="A328" s="21" t="s">
        <v>54</v>
      </c>
      <c r="B328" s="604" t="s">
        <v>55</v>
      </c>
      <c r="C328" s="557"/>
      <c r="D328" s="558"/>
      <c r="E328" s="603" t="s">
        <v>56</v>
      </c>
      <c r="F328" s="558"/>
      <c r="G328" s="619" t="s">
        <v>198</v>
      </c>
      <c r="H328" s="557"/>
      <c r="I328" s="558"/>
      <c r="J328" s="444"/>
      <c r="K328" s="444"/>
    </row>
    <row r="329" spans="1:11" ht="60" customHeight="1" x14ac:dyDescent="0.25">
      <c r="A329" s="21" t="s">
        <v>58</v>
      </c>
      <c r="B329" s="604" t="s">
        <v>199</v>
      </c>
      <c r="C329" s="557"/>
      <c r="D329" s="557"/>
      <c r="E329" s="557"/>
      <c r="F329" s="557"/>
      <c r="G329" s="557"/>
      <c r="H329" s="557"/>
      <c r="I329" s="558"/>
      <c r="J329" s="444"/>
      <c r="K329" s="444"/>
    </row>
    <row r="330" spans="1:11" ht="22.5" customHeight="1" x14ac:dyDescent="0.25">
      <c r="A330" s="21" t="s">
        <v>60</v>
      </c>
      <c r="B330" s="604" t="s">
        <v>200</v>
      </c>
      <c r="C330" s="557"/>
      <c r="D330" s="557"/>
      <c r="E330" s="557"/>
      <c r="F330" s="557"/>
      <c r="G330" s="557"/>
      <c r="H330" s="557"/>
      <c r="I330" s="558"/>
      <c r="J330" s="444"/>
      <c r="K330" s="444"/>
    </row>
    <row r="331" spans="1:11" ht="22.5" customHeight="1" x14ac:dyDescent="0.25">
      <c r="A331" s="21" t="s">
        <v>62</v>
      </c>
      <c r="B331" s="25" t="s">
        <v>63</v>
      </c>
      <c r="C331" s="25" t="s">
        <v>64</v>
      </c>
      <c r="D331" s="25" t="s">
        <v>65</v>
      </c>
      <c r="E331" s="622" t="s">
        <v>66</v>
      </c>
      <c r="F331" s="565"/>
      <c r="G331" s="620" t="s">
        <v>67</v>
      </c>
      <c r="H331" s="620" t="s">
        <v>68</v>
      </c>
      <c r="I331" s="620" t="s">
        <v>69</v>
      </c>
      <c r="J331" s="444"/>
      <c r="K331" s="444"/>
    </row>
    <row r="332" spans="1:11" ht="22.5" customHeight="1" x14ac:dyDescent="0.25">
      <c r="A332" s="21" t="s">
        <v>70</v>
      </c>
      <c r="B332" s="25" t="s">
        <v>71</v>
      </c>
      <c r="C332" s="25" t="s">
        <v>63</v>
      </c>
      <c r="D332" s="25" t="s">
        <v>69</v>
      </c>
      <c r="E332" s="566"/>
      <c r="F332" s="568"/>
      <c r="G332" s="621"/>
      <c r="H332" s="621"/>
      <c r="I332" s="621"/>
      <c r="J332" s="444"/>
      <c r="K332" s="444"/>
    </row>
    <row r="333" spans="1:11" ht="22.5" customHeight="1" x14ac:dyDescent="0.25">
      <c r="A333" s="21" t="s">
        <v>72</v>
      </c>
      <c r="B333" s="26">
        <v>0.05</v>
      </c>
      <c r="C333" s="21" t="s">
        <v>73</v>
      </c>
      <c r="D333" s="27" t="s">
        <v>74</v>
      </c>
      <c r="E333" s="603" t="s">
        <v>75</v>
      </c>
      <c r="F333" s="558"/>
      <c r="G333" s="616"/>
      <c r="H333" s="557"/>
      <c r="I333" s="558"/>
      <c r="J333" s="444"/>
      <c r="K333" s="444"/>
    </row>
    <row r="334" spans="1:11" ht="22.5" customHeight="1" x14ac:dyDescent="0.25">
      <c r="A334" s="603" t="s">
        <v>76</v>
      </c>
      <c r="B334" s="557"/>
      <c r="C334" s="557"/>
      <c r="D334" s="557"/>
      <c r="E334" s="557"/>
      <c r="F334" s="557"/>
      <c r="G334" s="557"/>
      <c r="H334" s="557"/>
      <c r="I334" s="558"/>
      <c r="J334" s="444"/>
      <c r="K334" s="444"/>
    </row>
    <row r="335" spans="1:11" ht="22.5" customHeight="1" x14ac:dyDescent="0.25">
      <c r="A335" s="21" t="s">
        <v>77</v>
      </c>
      <c r="B335" s="619" t="s">
        <v>78</v>
      </c>
      <c r="C335" s="558"/>
      <c r="D335" s="21" t="s">
        <v>79</v>
      </c>
      <c r="E335" s="619" t="s">
        <v>80</v>
      </c>
      <c r="F335" s="558"/>
      <c r="G335" s="21" t="s">
        <v>81</v>
      </c>
      <c r="H335" s="619" t="s">
        <v>74</v>
      </c>
      <c r="I335" s="558"/>
      <c r="J335" s="444"/>
      <c r="K335" s="444"/>
    </row>
    <row r="336" spans="1:11" ht="22.5" customHeight="1" x14ac:dyDescent="0.25">
      <c r="A336" s="21" t="s">
        <v>82</v>
      </c>
      <c r="B336" s="619" t="s">
        <v>83</v>
      </c>
      <c r="C336" s="557"/>
      <c r="D336" s="557"/>
      <c r="E336" s="557"/>
      <c r="F336" s="557"/>
      <c r="G336" s="557"/>
      <c r="H336" s="557"/>
      <c r="I336" s="558"/>
      <c r="J336" s="444"/>
      <c r="K336" s="444"/>
    </row>
    <row r="337" spans="1:11" ht="22.5" customHeight="1" x14ac:dyDescent="0.25">
      <c r="A337" s="21" t="s">
        <v>84</v>
      </c>
      <c r="B337" s="29" t="s">
        <v>85</v>
      </c>
      <c r="C337" s="21" t="s">
        <v>86</v>
      </c>
      <c r="D337" s="30" t="s">
        <v>87</v>
      </c>
      <c r="E337" s="603" t="s">
        <v>88</v>
      </c>
      <c r="F337" s="558"/>
      <c r="G337" s="31" t="s">
        <v>89</v>
      </c>
      <c r="H337" s="21" t="s">
        <v>90</v>
      </c>
      <c r="I337" s="36">
        <v>0.3</v>
      </c>
      <c r="J337" s="444"/>
      <c r="K337" s="444"/>
    </row>
    <row r="338" spans="1:11" ht="22.5" customHeight="1" x14ac:dyDescent="0.25">
      <c r="A338" s="21" t="s">
        <v>91</v>
      </c>
      <c r="B338" s="619" t="s">
        <v>200</v>
      </c>
      <c r="C338" s="557"/>
      <c r="D338" s="557"/>
      <c r="E338" s="557"/>
      <c r="F338" s="557"/>
      <c r="G338" s="557"/>
      <c r="H338" s="557"/>
      <c r="I338" s="558"/>
      <c r="J338" s="444"/>
      <c r="K338" s="444"/>
    </row>
    <row r="339" spans="1:11" ht="22.5" customHeight="1" x14ac:dyDescent="0.25">
      <c r="A339" s="21" t="s">
        <v>93</v>
      </c>
      <c r="B339" s="619" t="s">
        <v>201</v>
      </c>
      <c r="C339" s="557"/>
      <c r="D339" s="558"/>
      <c r="E339" s="603" t="s">
        <v>95</v>
      </c>
      <c r="F339" s="558"/>
      <c r="G339" s="619" t="s">
        <v>202</v>
      </c>
      <c r="H339" s="557"/>
      <c r="I339" s="558"/>
      <c r="J339" s="444"/>
      <c r="K339" s="444"/>
    </row>
    <row r="340" spans="1:11" ht="22.5" customHeight="1" x14ac:dyDescent="0.25">
      <c r="A340" s="603" t="s">
        <v>97</v>
      </c>
      <c r="B340" s="557"/>
      <c r="C340" s="557"/>
      <c r="D340" s="557"/>
      <c r="E340" s="557"/>
      <c r="F340" s="557"/>
      <c r="G340" s="557"/>
      <c r="H340" s="557"/>
      <c r="I340" s="558"/>
      <c r="J340" s="444"/>
      <c r="K340" s="444"/>
    </row>
    <row r="341" spans="1:11" ht="36" customHeight="1" x14ac:dyDescent="0.25">
      <c r="A341" s="21" t="s">
        <v>98</v>
      </c>
      <c r="B341" s="619" t="s">
        <v>203</v>
      </c>
      <c r="C341" s="557"/>
      <c r="D341" s="557"/>
      <c r="E341" s="557"/>
      <c r="F341" s="557"/>
      <c r="G341" s="557"/>
      <c r="H341" s="557"/>
      <c r="I341" s="558"/>
      <c r="J341" s="444"/>
      <c r="K341" s="444"/>
    </row>
    <row r="342" spans="1:11" ht="22.5" customHeight="1" x14ac:dyDescent="0.25">
      <c r="A342" s="21" t="s">
        <v>100</v>
      </c>
      <c r="B342" s="603" t="s">
        <v>101</v>
      </c>
      <c r="C342" s="558"/>
      <c r="D342" s="603" t="s">
        <v>102</v>
      </c>
      <c r="E342" s="558"/>
      <c r="F342" s="603" t="s">
        <v>103</v>
      </c>
      <c r="G342" s="558"/>
      <c r="H342" s="603" t="s">
        <v>104</v>
      </c>
      <c r="I342" s="558"/>
      <c r="J342" s="444"/>
      <c r="K342" s="444"/>
    </row>
    <row r="343" spans="1:11" ht="22.5" customHeight="1" x14ac:dyDescent="0.25">
      <c r="A343" s="21" t="s">
        <v>105</v>
      </c>
      <c r="B343" s="619" t="s">
        <v>204</v>
      </c>
      <c r="C343" s="558"/>
      <c r="D343" s="619" t="s">
        <v>205</v>
      </c>
      <c r="E343" s="558"/>
      <c r="F343" s="619"/>
      <c r="G343" s="558"/>
      <c r="H343" s="619"/>
      <c r="I343" s="558"/>
      <c r="J343" s="444"/>
      <c r="K343" s="444"/>
    </row>
    <row r="344" spans="1:11" ht="22.5" customHeight="1" x14ac:dyDescent="0.25">
      <c r="A344" s="21" t="s">
        <v>108</v>
      </c>
      <c r="B344" s="606" t="s">
        <v>109</v>
      </c>
      <c r="C344" s="558"/>
      <c r="D344" s="606"/>
      <c r="E344" s="558"/>
      <c r="F344" s="619"/>
      <c r="G344" s="558"/>
      <c r="H344" s="619"/>
      <c r="I344" s="558"/>
      <c r="J344" s="444"/>
      <c r="K344" s="444"/>
    </row>
    <row r="345" spans="1:11" ht="22.5" customHeight="1" x14ac:dyDescent="0.25">
      <c r="A345" s="21" t="s">
        <v>110</v>
      </c>
      <c r="B345" s="623" t="s">
        <v>109</v>
      </c>
      <c r="C345" s="558"/>
      <c r="D345" s="623"/>
      <c r="E345" s="558"/>
      <c r="F345" s="619"/>
      <c r="G345" s="558"/>
      <c r="H345" s="619"/>
      <c r="I345" s="558"/>
      <c r="J345" s="444"/>
      <c r="K345" s="444"/>
    </row>
    <row r="346" spans="1:11" ht="22.5" customHeight="1" x14ac:dyDescent="0.25">
      <c r="A346" s="21" t="s">
        <v>111</v>
      </c>
      <c r="B346" s="619" t="s">
        <v>112</v>
      </c>
      <c r="C346" s="558"/>
      <c r="D346" s="619"/>
      <c r="E346" s="558"/>
      <c r="F346" s="619"/>
      <c r="G346" s="558"/>
      <c r="H346" s="619"/>
      <c r="I346" s="558"/>
      <c r="J346" s="444"/>
      <c r="K346" s="444"/>
    </row>
    <row r="347" spans="1:11" ht="22.5" customHeight="1" x14ac:dyDescent="0.25">
      <c r="A347" s="21" t="s">
        <v>113</v>
      </c>
      <c r="B347" s="619" t="s">
        <v>143</v>
      </c>
      <c r="C347" s="558"/>
      <c r="D347" s="619"/>
      <c r="E347" s="558"/>
      <c r="F347" s="619"/>
      <c r="G347" s="558"/>
      <c r="H347" s="619"/>
      <c r="I347" s="558"/>
      <c r="J347" s="444"/>
      <c r="K347" s="444"/>
    </row>
    <row r="348" spans="1:11" ht="22.5" customHeight="1" x14ac:dyDescent="0.25">
      <c r="A348" s="21" t="s">
        <v>114</v>
      </c>
      <c r="B348" s="619" t="s">
        <v>143</v>
      </c>
      <c r="C348" s="558"/>
      <c r="D348" s="623"/>
      <c r="E348" s="558"/>
      <c r="F348" s="619"/>
      <c r="G348" s="558"/>
      <c r="H348" s="619"/>
      <c r="I348" s="558"/>
      <c r="J348" s="444"/>
      <c r="K348" s="444"/>
    </row>
    <row r="349" spans="1:11" ht="22.5" customHeight="1" x14ac:dyDescent="0.25">
      <c r="A349" s="603" t="s">
        <v>115</v>
      </c>
      <c r="B349" s="557"/>
      <c r="C349" s="557"/>
      <c r="D349" s="557"/>
      <c r="E349" s="557"/>
      <c r="F349" s="557"/>
      <c r="G349" s="557"/>
      <c r="H349" s="557"/>
      <c r="I349" s="558"/>
      <c r="J349" s="444"/>
      <c r="K349" s="444"/>
    </row>
    <row r="350" spans="1:11" ht="22.5" customHeight="1" x14ac:dyDescent="0.25">
      <c r="A350" s="21" t="s">
        <v>116</v>
      </c>
      <c r="B350" s="616" t="s">
        <v>117</v>
      </c>
      <c r="C350" s="557"/>
      <c r="D350" s="558"/>
      <c r="E350" s="21" t="s">
        <v>118</v>
      </c>
      <c r="F350" s="604" t="s">
        <v>117</v>
      </c>
      <c r="G350" s="557"/>
      <c r="H350" s="557"/>
      <c r="I350" s="558"/>
      <c r="J350" s="444"/>
      <c r="K350" s="444"/>
    </row>
    <row r="351" spans="1:11" ht="22.5" customHeight="1" x14ac:dyDescent="0.25">
      <c r="A351" s="21" t="s">
        <v>119</v>
      </c>
      <c r="B351" s="616" t="s">
        <v>117</v>
      </c>
      <c r="C351" s="557"/>
      <c r="D351" s="557"/>
      <c r="E351" s="557"/>
      <c r="F351" s="557"/>
      <c r="G351" s="557"/>
      <c r="H351" s="557"/>
      <c r="I351" s="558"/>
      <c r="J351" s="444"/>
      <c r="K351" s="444"/>
    </row>
    <row r="352" spans="1:11" ht="22.5" customHeight="1" x14ac:dyDescent="0.25">
      <c r="A352" s="21" t="s">
        <v>120</v>
      </c>
      <c r="B352" s="616" t="s">
        <v>117</v>
      </c>
      <c r="C352" s="557"/>
      <c r="D352" s="557"/>
      <c r="E352" s="557"/>
      <c r="F352" s="557"/>
      <c r="G352" s="557"/>
      <c r="H352" s="557"/>
      <c r="I352" s="558"/>
      <c r="J352" s="444"/>
      <c r="K352" s="444"/>
    </row>
    <row r="353" spans="1:11" ht="22.5" customHeight="1" x14ac:dyDescent="0.25">
      <c r="A353" s="21" t="s">
        <v>121</v>
      </c>
      <c r="B353" s="624" t="s">
        <v>117</v>
      </c>
      <c r="C353" s="557"/>
      <c r="D353" s="558"/>
      <c r="E353" s="21" t="s">
        <v>122</v>
      </c>
      <c r="F353" s="624" t="s">
        <v>117</v>
      </c>
      <c r="G353" s="557"/>
      <c r="H353" s="557"/>
      <c r="I353" s="558"/>
      <c r="J353" s="444"/>
      <c r="K353" s="444"/>
    </row>
    <row r="354" spans="1:11" ht="22.5" customHeight="1" x14ac:dyDescent="0.25">
      <c r="A354" s="607" t="s">
        <v>123</v>
      </c>
      <c r="B354" s="558"/>
      <c r="C354" s="607" t="s">
        <v>124</v>
      </c>
      <c r="D354" s="558"/>
      <c r="E354" s="607" t="s">
        <v>125</v>
      </c>
      <c r="F354" s="557"/>
      <c r="G354" s="558"/>
      <c r="H354" s="607" t="s">
        <v>126</v>
      </c>
      <c r="I354" s="558"/>
      <c r="J354" s="444"/>
      <c r="K354" s="444"/>
    </row>
    <row r="355" spans="1:11" ht="35.25" customHeight="1" x14ac:dyDescent="0.25">
      <c r="A355" s="616" t="s">
        <v>127</v>
      </c>
      <c r="B355" s="558"/>
      <c r="C355" s="619" t="s">
        <v>206</v>
      </c>
      <c r="D355" s="558"/>
      <c r="E355" s="617" t="s">
        <v>129</v>
      </c>
      <c r="F355" s="557"/>
      <c r="G355" s="558"/>
      <c r="H355" s="618" t="s">
        <v>207</v>
      </c>
      <c r="I355" s="558"/>
      <c r="J355" s="444"/>
      <c r="K355" s="444"/>
    </row>
    <row r="356" spans="1:11" ht="22.5" customHeight="1" x14ac:dyDescent="0.25">
      <c r="A356" s="607" t="s">
        <v>131</v>
      </c>
      <c r="B356" s="557"/>
      <c r="C356" s="557"/>
      <c r="D356" s="557"/>
      <c r="E356" s="557"/>
      <c r="F356" s="557"/>
      <c r="G356" s="557"/>
      <c r="H356" s="557"/>
      <c r="I356" s="558"/>
      <c r="J356" s="444"/>
      <c r="K356" s="444"/>
    </row>
    <row r="357" spans="1:11" ht="22.5" customHeight="1" x14ac:dyDescent="0.25">
      <c r="A357" s="21" t="s">
        <v>132</v>
      </c>
      <c r="B357" s="603" t="s">
        <v>133</v>
      </c>
      <c r="C357" s="557"/>
      <c r="D357" s="557"/>
      <c r="E357" s="557"/>
      <c r="F357" s="557"/>
      <c r="G357" s="557"/>
      <c r="H357" s="558"/>
      <c r="I357" s="21" t="s">
        <v>134</v>
      </c>
      <c r="J357" s="444"/>
      <c r="K357" s="444"/>
    </row>
    <row r="358" spans="1:11" ht="22.5" customHeight="1" x14ac:dyDescent="0.25">
      <c r="A358" s="33"/>
      <c r="B358" s="625"/>
      <c r="C358" s="557"/>
      <c r="D358" s="557"/>
      <c r="E358" s="557"/>
      <c r="F358" s="557"/>
      <c r="G358" s="557"/>
      <c r="H358" s="558"/>
      <c r="I358" s="34"/>
      <c r="J358" s="444"/>
      <c r="K358" s="444"/>
    </row>
    <row r="359" spans="1:11" ht="12.75" customHeight="1" x14ac:dyDescent="0.25">
      <c r="A359" s="444"/>
      <c r="B359" s="444"/>
      <c r="C359" s="444"/>
      <c r="D359" s="444"/>
      <c r="E359" s="444"/>
      <c r="F359" s="444"/>
      <c r="G359" s="444"/>
      <c r="H359" s="444"/>
      <c r="I359" s="444"/>
      <c r="J359" s="444"/>
      <c r="K359" s="444"/>
    </row>
    <row r="360" spans="1:11" ht="12.75" customHeight="1" x14ac:dyDescent="0.25">
      <c r="A360" s="444"/>
      <c r="B360" s="444"/>
      <c r="C360" s="444"/>
      <c r="D360" s="444"/>
      <c r="E360" s="444"/>
      <c r="F360" s="444"/>
      <c r="G360" s="444"/>
      <c r="H360" s="444"/>
      <c r="I360" s="444"/>
      <c r="J360" s="444"/>
      <c r="K360" s="444"/>
    </row>
    <row r="361" spans="1:11" ht="12.75" customHeight="1" x14ac:dyDescent="0.25">
      <c r="A361" s="609" t="s">
        <v>0</v>
      </c>
      <c r="B361" s="610"/>
      <c r="C361" s="610"/>
      <c r="D361" s="610"/>
      <c r="E361" s="610"/>
      <c r="F361" s="610"/>
      <c r="G361" s="610"/>
      <c r="H361" s="610"/>
      <c r="I361" s="611"/>
      <c r="J361" s="444"/>
      <c r="K361" s="444"/>
    </row>
    <row r="362" spans="1:11" ht="12.75" customHeight="1" x14ac:dyDescent="0.25">
      <c r="A362" s="612" t="s">
        <v>1</v>
      </c>
      <c r="B362" s="554"/>
      <c r="C362" s="554"/>
      <c r="D362" s="554"/>
      <c r="E362" s="554"/>
      <c r="F362" s="554"/>
      <c r="G362" s="554"/>
      <c r="H362" s="554"/>
      <c r="I362" s="613"/>
      <c r="J362" s="444"/>
      <c r="K362" s="444"/>
    </row>
    <row r="363" spans="1:11" ht="12.75" customHeight="1" x14ac:dyDescent="0.25">
      <c r="A363" s="612" t="s">
        <v>44</v>
      </c>
      <c r="B363" s="554"/>
      <c r="C363" s="554"/>
      <c r="D363" s="554"/>
      <c r="E363" s="554"/>
      <c r="F363" s="554"/>
      <c r="G363" s="554"/>
      <c r="H363" s="554"/>
      <c r="I363" s="613"/>
      <c r="J363" s="444"/>
      <c r="K363" s="444"/>
    </row>
    <row r="364" spans="1:11" ht="12.75" customHeight="1" x14ac:dyDescent="0.25">
      <c r="A364" s="20"/>
      <c r="B364" s="614" t="s">
        <v>45</v>
      </c>
      <c r="C364" s="601"/>
      <c r="D364" s="601"/>
      <c r="E364" s="615"/>
      <c r="F364" s="600" t="s">
        <v>46</v>
      </c>
      <c r="G364" s="601"/>
      <c r="H364" s="601"/>
      <c r="I364" s="602"/>
      <c r="J364" s="444"/>
      <c r="K364" s="444"/>
    </row>
    <row r="365" spans="1:11" ht="24.75" customHeight="1" x14ac:dyDescent="0.25">
      <c r="A365" s="603" t="s">
        <v>47</v>
      </c>
      <c r="B365" s="557"/>
      <c r="C365" s="557"/>
      <c r="D365" s="557"/>
      <c r="E365" s="557"/>
      <c r="F365" s="557"/>
      <c r="G365" s="557"/>
      <c r="H365" s="557"/>
      <c r="I365" s="558"/>
      <c r="J365" s="444"/>
      <c r="K365" s="444"/>
    </row>
    <row r="366" spans="1:11" ht="24.75" customHeight="1" x14ac:dyDescent="0.25">
      <c r="A366" s="603" t="s">
        <v>48</v>
      </c>
      <c r="B366" s="557"/>
      <c r="C366" s="557"/>
      <c r="D366" s="557"/>
      <c r="E366" s="557"/>
      <c r="F366" s="557"/>
      <c r="G366" s="557"/>
      <c r="H366" s="557"/>
      <c r="I366" s="558"/>
      <c r="J366" s="444"/>
      <c r="K366" s="444"/>
    </row>
    <row r="367" spans="1:11" ht="24.75" customHeight="1" x14ac:dyDescent="0.25">
      <c r="A367" s="21" t="s">
        <v>49</v>
      </c>
      <c r="B367" s="22">
        <v>627</v>
      </c>
      <c r="C367" s="603" t="s">
        <v>50</v>
      </c>
      <c r="D367" s="558"/>
      <c r="E367" s="605" t="s">
        <v>51</v>
      </c>
      <c r="F367" s="557"/>
      <c r="G367" s="558"/>
      <c r="H367" s="21" t="s">
        <v>52</v>
      </c>
      <c r="I367" s="23" t="s">
        <v>53</v>
      </c>
      <c r="J367" s="444"/>
      <c r="K367" s="444"/>
    </row>
    <row r="368" spans="1:11" ht="24.75" customHeight="1" x14ac:dyDescent="0.25">
      <c r="A368" s="21" t="s">
        <v>54</v>
      </c>
      <c r="B368" s="604" t="s">
        <v>55</v>
      </c>
      <c r="C368" s="557"/>
      <c r="D368" s="558"/>
      <c r="E368" s="603" t="s">
        <v>56</v>
      </c>
      <c r="F368" s="558"/>
      <c r="G368" s="616" t="s">
        <v>57</v>
      </c>
      <c r="H368" s="557"/>
      <c r="I368" s="558"/>
      <c r="J368" s="444"/>
      <c r="K368" s="444"/>
    </row>
    <row r="369" spans="1:11" ht="55.5" customHeight="1" x14ac:dyDescent="0.25">
      <c r="A369" s="21" t="s">
        <v>58</v>
      </c>
      <c r="B369" s="604" t="s">
        <v>208</v>
      </c>
      <c r="C369" s="557"/>
      <c r="D369" s="557"/>
      <c r="E369" s="557"/>
      <c r="F369" s="557"/>
      <c r="G369" s="557"/>
      <c r="H369" s="557"/>
      <c r="I369" s="558"/>
      <c r="J369" s="444"/>
      <c r="K369" s="444"/>
    </row>
    <row r="370" spans="1:11" ht="24.75" customHeight="1" x14ac:dyDescent="0.25">
      <c r="A370" s="21" t="s">
        <v>60</v>
      </c>
      <c r="B370" s="604" t="s">
        <v>209</v>
      </c>
      <c r="C370" s="557"/>
      <c r="D370" s="557"/>
      <c r="E370" s="557"/>
      <c r="F370" s="557"/>
      <c r="G370" s="557"/>
      <c r="H370" s="557"/>
      <c r="I370" s="558"/>
      <c r="J370" s="444"/>
      <c r="K370" s="444"/>
    </row>
    <row r="371" spans="1:11" ht="24.75" customHeight="1" x14ac:dyDescent="0.25">
      <c r="A371" s="21" t="s">
        <v>62</v>
      </c>
      <c r="B371" s="25" t="s">
        <v>63</v>
      </c>
      <c r="C371" s="25" t="s">
        <v>64</v>
      </c>
      <c r="D371" s="25" t="s">
        <v>65</v>
      </c>
      <c r="E371" s="622" t="s">
        <v>66</v>
      </c>
      <c r="F371" s="565"/>
      <c r="G371" s="620" t="s">
        <v>67</v>
      </c>
      <c r="H371" s="620" t="s">
        <v>68</v>
      </c>
      <c r="I371" s="620" t="s">
        <v>69</v>
      </c>
      <c r="J371" s="444"/>
      <c r="K371" s="444"/>
    </row>
    <row r="372" spans="1:11" ht="24.75" customHeight="1" x14ac:dyDescent="0.25">
      <c r="A372" s="21" t="s">
        <v>70</v>
      </c>
      <c r="B372" s="25" t="s">
        <v>71</v>
      </c>
      <c r="C372" s="25" t="s">
        <v>63</v>
      </c>
      <c r="D372" s="25" t="s">
        <v>69</v>
      </c>
      <c r="E372" s="566"/>
      <c r="F372" s="568"/>
      <c r="G372" s="621"/>
      <c r="H372" s="621"/>
      <c r="I372" s="621"/>
      <c r="J372" s="444"/>
      <c r="K372" s="444"/>
    </row>
    <row r="373" spans="1:11" ht="24.75" customHeight="1" x14ac:dyDescent="0.25">
      <c r="A373" s="21" t="s">
        <v>72</v>
      </c>
      <c r="B373" s="37">
        <v>0.02</v>
      </c>
      <c r="C373" s="21" t="s">
        <v>73</v>
      </c>
      <c r="D373" s="27" t="s">
        <v>74</v>
      </c>
      <c r="E373" s="603" t="s">
        <v>75</v>
      </c>
      <c r="F373" s="558"/>
      <c r="G373" s="616"/>
      <c r="H373" s="557"/>
      <c r="I373" s="558"/>
      <c r="J373" s="444"/>
      <c r="K373" s="444"/>
    </row>
    <row r="374" spans="1:11" ht="24.75" customHeight="1" x14ac:dyDescent="0.25">
      <c r="A374" s="603" t="s">
        <v>76</v>
      </c>
      <c r="B374" s="557"/>
      <c r="C374" s="557"/>
      <c r="D374" s="557"/>
      <c r="E374" s="557"/>
      <c r="F374" s="557"/>
      <c r="G374" s="557"/>
      <c r="H374" s="557"/>
      <c r="I374" s="558"/>
      <c r="J374" s="444"/>
      <c r="K374" s="444"/>
    </row>
    <row r="375" spans="1:11" ht="24.75" customHeight="1" x14ac:dyDescent="0.25">
      <c r="A375" s="21" t="s">
        <v>77</v>
      </c>
      <c r="B375" s="619" t="s">
        <v>78</v>
      </c>
      <c r="C375" s="558"/>
      <c r="D375" s="21" t="s">
        <v>79</v>
      </c>
      <c r="E375" s="619" t="s">
        <v>80</v>
      </c>
      <c r="F375" s="558"/>
      <c r="G375" s="21" t="s">
        <v>81</v>
      </c>
      <c r="H375" s="619" t="s">
        <v>74</v>
      </c>
      <c r="I375" s="558"/>
      <c r="J375" s="444"/>
      <c r="K375" s="444"/>
    </row>
    <row r="376" spans="1:11" ht="24.75" customHeight="1" x14ac:dyDescent="0.25">
      <c r="A376" s="21" t="s">
        <v>82</v>
      </c>
      <c r="B376" s="619" t="s">
        <v>83</v>
      </c>
      <c r="C376" s="557"/>
      <c r="D376" s="557"/>
      <c r="E376" s="557"/>
      <c r="F376" s="557"/>
      <c r="G376" s="557"/>
      <c r="H376" s="557"/>
      <c r="I376" s="558"/>
      <c r="J376" s="444"/>
      <c r="K376" s="444"/>
    </row>
    <row r="377" spans="1:11" ht="24.75" customHeight="1" x14ac:dyDescent="0.25">
      <c r="A377" s="21" t="s">
        <v>84</v>
      </c>
      <c r="B377" s="29" t="s">
        <v>85</v>
      </c>
      <c r="C377" s="21" t="s">
        <v>86</v>
      </c>
      <c r="D377" s="30" t="s">
        <v>87</v>
      </c>
      <c r="E377" s="603" t="s">
        <v>88</v>
      </c>
      <c r="F377" s="558"/>
      <c r="G377" s="31" t="s">
        <v>89</v>
      </c>
      <c r="H377" s="21" t="s">
        <v>90</v>
      </c>
      <c r="I377" s="35">
        <v>0.40500000000000003</v>
      </c>
      <c r="J377" s="444"/>
      <c r="K377" s="444"/>
    </row>
    <row r="378" spans="1:11" ht="24.75" customHeight="1" x14ac:dyDescent="0.25">
      <c r="A378" s="21" t="s">
        <v>91</v>
      </c>
      <c r="B378" s="619" t="s">
        <v>210</v>
      </c>
      <c r="C378" s="557"/>
      <c r="D378" s="557"/>
      <c r="E378" s="557"/>
      <c r="F378" s="557"/>
      <c r="G378" s="557"/>
      <c r="H378" s="557"/>
      <c r="I378" s="558"/>
      <c r="J378" s="444"/>
      <c r="K378" s="444"/>
    </row>
    <row r="379" spans="1:11" ht="24.75" customHeight="1" x14ac:dyDescent="0.25">
      <c r="A379" s="21" t="s">
        <v>93</v>
      </c>
      <c r="B379" s="619" t="s">
        <v>211</v>
      </c>
      <c r="C379" s="557"/>
      <c r="D379" s="558"/>
      <c r="E379" s="603" t="s">
        <v>95</v>
      </c>
      <c r="F379" s="558"/>
      <c r="G379" s="619" t="s">
        <v>212</v>
      </c>
      <c r="H379" s="557"/>
      <c r="I379" s="558"/>
      <c r="J379" s="444"/>
      <c r="K379" s="444"/>
    </row>
    <row r="380" spans="1:11" ht="24.75" customHeight="1" x14ac:dyDescent="0.25">
      <c r="A380" s="603" t="s">
        <v>97</v>
      </c>
      <c r="B380" s="557"/>
      <c r="C380" s="557"/>
      <c r="D380" s="557"/>
      <c r="E380" s="557"/>
      <c r="F380" s="557"/>
      <c r="G380" s="557"/>
      <c r="H380" s="557"/>
      <c r="I380" s="558"/>
      <c r="J380" s="444"/>
      <c r="K380" s="444"/>
    </row>
    <row r="381" spans="1:11" ht="44.25" customHeight="1" x14ac:dyDescent="0.25">
      <c r="A381" s="21" t="s">
        <v>98</v>
      </c>
      <c r="B381" s="619" t="s">
        <v>213</v>
      </c>
      <c r="C381" s="557"/>
      <c r="D381" s="557"/>
      <c r="E381" s="557"/>
      <c r="F381" s="557"/>
      <c r="G381" s="557"/>
      <c r="H381" s="557"/>
      <c r="I381" s="558"/>
      <c r="J381" s="444"/>
      <c r="K381" s="444"/>
    </row>
    <row r="382" spans="1:11" ht="24.75" customHeight="1" x14ac:dyDescent="0.25">
      <c r="A382" s="21" t="s">
        <v>100</v>
      </c>
      <c r="B382" s="603" t="s">
        <v>101</v>
      </c>
      <c r="C382" s="558"/>
      <c r="D382" s="603" t="s">
        <v>102</v>
      </c>
      <c r="E382" s="558"/>
      <c r="F382" s="603" t="s">
        <v>103</v>
      </c>
      <c r="G382" s="558"/>
      <c r="H382" s="603" t="s">
        <v>104</v>
      </c>
      <c r="I382" s="558"/>
      <c r="J382" s="444"/>
      <c r="K382" s="444"/>
    </row>
    <row r="383" spans="1:11" ht="24.75" customHeight="1" x14ac:dyDescent="0.25">
      <c r="A383" s="21" t="s">
        <v>105</v>
      </c>
      <c r="B383" s="619" t="s">
        <v>214</v>
      </c>
      <c r="C383" s="558"/>
      <c r="D383" s="619" t="s">
        <v>215</v>
      </c>
      <c r="E383" s="558"/>
      <c r="F383" s="619"/>
      <c r="G383" s="558"/>
      <c r="H383" s="619"/>
      <c r="I383" s="558"/>
      <c r="J383" s="444"/>
      <c r="K383" s="444"/>
    </row>
    <row r="384" spans="1:11" ht="24.75" customHeight="1" x14ac:dyDescent="0.25">
      <c r="A384" s="21" t="s">
        <v>108</v>
      </c>
      <c r="B384" s="606" t="s">
        <v>109</v>
      </c>
      <c r="C384" s="558"/>
      <c r="D384" s="606"/>
      <c r="E384" s="558"/>
      <c r="F384" s="619"/>
      <c r="G384" s="558"/>
      <c r="H384" s="619"/>
      <c r="I384" s="558"/>
      <c r="J384" s="444"/>
      <c r="K384" s="444"/>
    </row>
    <row r="385" spans="1:11" ht="24.75" customHeight="1" x14ac:dyDescent="0.25">
      <c r="A385" s="21" t="s">
        <v>110</v>
      </c>
      <c r="B385" s="623" t="s">
        <v>109</v>
      </c>
      <c r="C385" s="558"/>
      <c r="D385" s="623"/>
      <c r="E385" s="558"/>
      <c r="F385" s="619"/>
      <c r="G385" s="558"/>
      <c r="H385" s="619"/>
      <c r="I385" s="558"/>
      <c r="J385" s="444"/>
      <c r="K385" s="444"/>
    </row>
    <row r="386" spans="1:11" ht="24.75" customHeight="1" x14ac:dyDescent="0.25">
      <c r="A386" s="21" t="s">
        <v>111</v>
      </c>
      <c r="B386" s="619" t="s">
        <v>112</v>
      </c>
      <c r="C386" s="558"/>
      <c r="D386" s="619"/>
      <c r="E386" s="558"/>
      <c r="F386" s="619"/>
      <c r="G386" s="558"/>
      <c r="H386" s="619"/>
      <c r="I386" s="558"/>
      <c r="J386" s="444"/>
      <c r="K386" s="444"/>
    </row>
    <row r="387" spans="1:11" ht="24.75" customHeight="1" x14ac:dyDescent="0.25">
      <c r="A387" s="21" t="s">
        <v>113</v>
      </c>
      <c r="B387" s="619" t="s">
        <v>143</v>
      </c>
      <c r="C387" s="558"/>
      <c r="D387" s="619"/>
      <c r="E387" s="558"/>
      <c r="F387" s="619"/>
      <c r="G387" s="558"/>
      <c r="H387" s="619"/>
      <c r="I387" s="558"/>
      <c r="J387" s="444"/>
      <c r="K387" s="444"/>
    </row>
    <row r="388" spans="1:11" ht="24.75" customHeight="1" x14ac:dyDescent="0.25">
      <c r="A388" s="21" t="s">
        <v>114</v>
      </c>
      <c r="B388" s="619" t="s">
        <v>143</v>
      </c>
      <c r="C388" s="558"/>
      <c r="D388" s="623"/>
      <c r="E388" s="558"/>
      <c r="F388" s="619"/>
      <c r="G388" s="558"/>
      <c r="H388" s="619"/>
      <c r="I388" s="558"/>
      <c r="J388" s="444"/>
      <c r="K388" s="444"/>
    </row>
    <row r="389" spans="1:11" ht="24.75" customHeight="1" x14ac:dyDescent="0.25">
      <c r="A389" s="603" t="s">
        <v>115</v>
      </c>
      <c r="B389" s="557"/>
      <c r="C389" s="557"/>
      <c r="D389" s="557"/>
      <c r="E389" s="557"/>
      <c r="F389" s="557"/>
      <c r="G389" s="557"/>
      <c r="H389" s="557"/>
      <c r="I389" s="558"/>
      <c r="J389" s="444"/>
      <c r="K389" s="444"/>
    </row>
    <row r="390" spans="1:11" ht="24.75" customHeight="1" x14ac:dyDescent="0.25">
      <c r="A390" s="21" t="s">
        <v>116</v>
      </c>
      <c r="B390" s="616" t="s">
        <v>117</v>
      </c>
      <c r="C390" s="557"/>
      <c r="D390" s="558"/>
      <c r="E390" s="21" t="s">
        <v>118</v>
      </c>
      <c r="F390" s="604" t="s">
        <v>117</v>
      </c>
      <c r="G390" s="557"/>
      <c r="H390" s="557"/>
      <c r="I390" s="558"/>
      <c r="J390" s="444"/>
      <c r="K390" s="444"/>
    </row>
    <row r="391" spans="1:11" ht="24.75" customHeight="1" x14ac:dyDescent="0.25">
      <c r="A391" s="21" t="s">
        <v>119</v>
      </c>
      <c r="B391" s="616" t="s">
        <v>117</v>
      </c>
      <c r="C391" s="557"/>
      <c r="D391" s="557"/>
      <c r="E391" s="557"/>
      <c r="F391" s="557"/>
      <c r="G391" s="557"/>
      <c r="H391" s="557"/>
      <c r="I391" s="558"/>
      <c r="J391" s="444"/>
      <c r="K391" s="444"/>
    </row>
    <row r="392" spans="1:11" ht="24.75" customHeight="1" x14ac:dyDescent="0.25">
      <c r="A392" s="21" t="s">
        <v>120</v>
      </c>
      <c r="B392" s="616" t="s">
        <v>117</v>
      </c>
      <c r="C392" s="557"/>
      <c r="D392" s="557"/>
      <c r="E392" s="557"/>
      <c r="F392" s="557"/>
      <c r="G392" s="557"/>
      <c r="H392" s="557"/>
      <c r="I392" s="558"/>
      <c r="J392" s="444"/>
      <c r="K392" s="444"/>
    </row>
    <row r="393" spans="1:11" ht="24.75" customHeight="1" x14ac:dyDescent="0.25">
      <c r="A393" s="21" t="s">
        <v>121</v>
      </c>
      <c r="B393" s="624" t="s">
        <v>117</v>
      </c>
      <c r="C393" s="557"/>
      <c r="D393" s="558"/>
      <c r="E393" s="21" t="s">
        <v>122</v>
      </c>
      <c r="F393" s="624" t="s">
        <v>117</v>
      </c>
      <c r="G393" s="557"/>
      <c r="H393" s="557"/>
      <c r="I393" s="558"/>
      <c r="J393" s="444"/>
      <c r="K393" s="444"/>
    </row>
    <row r="394" spans="1:11" ht="24.75" customHeight="1" x14ac:dyDescent="0.25">
      <c r="A394" s="607" t="s">
        <v>123</v>
      </c>
      <c r="B394" s="558"/>
      <c r="C394" s="607" t="s">
        <v>124</v>
      </c>
      <c r="D394" s="558"/>
      <c r="E394" s="607" t="s">
        <v>125</v>
      </c>
      <c r="F394" s="557"/>
      <c r="G394" s="558"/>
      <c r="H394" s="607" t="s">
        <v>126</v>
      </c>
      <c r="I394" s="558"/>
      <c r="J394" s="444"/>
      <c r="K394" s="444"/>
    </row>
    <row r="395" spans="1:11" ht="39.75" customHeight="1" x14ac:dyDescent="0.25">
      <c r="A395" s="616" t="s">
        <v>127</v>
      </c>
      <c r="B395" s="558"/>
      <c r="C395" s="616" t="s">
        <v>128</v>
      </c>
      <c r="D395" s="558"/>
      <c r="E395" s="619" t="s">
        <v>129</v>
      </c>
      <c r="F395" s="557"/>
      <c r="G395" s="558"/>
      <c r="H395" s="631" t="s">
        <v>197</v>
      </c>
      <c r="I395" s="558"/>
      <c r="J395" s="444"/>
      <c r="K395" s="444"/>
    </row>
    <row r="396" spans="1:11" ht="24.75" customHeight="1" x14ac:dyDescent="0.25">
      <c r="A396" s="607" t="s">
        <v>131</v>
      </c>
      <c r="B396" s="557"/>
      <c r="C396" s="557"/>
      <c r="D396" s="557"/>
      <c r="E396" s="557"/>
      <c r="F396" s="557"/>
      <c r="G396" s="557"/>
      <c r="H396" s="557"/>
      <c r="I396" s="558"/>
      <c r="J396" s="444"/>
      <c r="K396" s="444"/>
    </row>
    <row r="397" spans="1:11" ht="24.75" customHeight="1" x14ac:dyDescent="0.25">
      <c r="A397" s="21" t="s">
        <v>132</v>
      </c>
      <c r="B397" s="603" t="s">
        <v>133</v>
      </c>
      <c r="C397" s="557"/>
      <c r="D397" s="557"/>
      <c r="E397" s="557"/>
      <c r="F397" s="557"/>
      <c r="G397" s="557"/>
      <c r="H397" s="558"/>
      <c r="I397" s="21" t="s">
        <v>134</v>
      </c>
      <c r="J397" s="444"/>
      <c r="K397" s="444"/>
    </row>
    <row r="398" spans="1:11" ht="24.75" customHeight="1" x14ac:dyDescent="0.25">
      <c r="A398" s="33"/>
      <c r="B398" s="625"/>
      <c r="C398" s="557"/>
      <c r="D398" s="557"/>
      <c r="E398" s="557"/>
      <c r="F398" s="557"/>
      <c r="G398" s="557"/>
      <c r="H398" s="558"/>
      <c r="I398" s="34"/>
      <c r="J398" s="444"/>
      <c r="K398" s="444"/>
    </row>
    <row r="399" spans="1:11" ht="12.75" customHeight="1" x14ac:dyDescent="0.25">
      <c r="A399" s="444"/>
      <c r="B399" s="444"/>
      <c r="C399" s="444"/>
      <c r="D399" s="444"/>
      <c r="E399" s="444"/>
      <c r="F399" s="444"/>
      <c r="G399" s="444"/>
      <c r="H399" s="444"/>
      <c r="I399" s="444"/>
      <c r="J399" s="444"/>
      <c r="K399" s="444"/>
    </row>
    <row r="400" spans="1:11" ht="12.75" customHeight="1" x14ac:dyDescent="0.25">
      <c r="A400" s="444"/>
      <c r="B400" s="444"/>
      <c r="C400" s="444"/>
      <c r="D400" s="444"/>
      <c r="E400" s="444"/>
      <c r="F400" s="444"/>
      <c r="G400" s="444"/>
      <c r="H400" s="444"/>
      <c r="I400" s="444"/>
      <c r="J400" s="444"/>
      <c r="K400" s="444"/>
    </row>
    <row r="401" spans="1:11" ht="12.75" customHeight="1" x14ac:dyDescent="0.25">
      <c r="A401" s="609" t="s">
        <v>0</v>
      </c>
      <c r="B401" s="610"/>
      <c r="C401" s="610"/>
      <c r="D401" s="610"/>
      <c r="E401" s="610"/>
      <c r="F401" s="610"/>
      <c r="G401" s="610"/>
      <c r="H401" s="610"/>
      <c r="I401" s="611"/>
      <c r="J401" s="444"/>
      <c r="K401" s="444"/>
    </row>
    <row r="402" spans="1:11" ht="12.75" customHeight="1" x14ac:dyDescent="0.25">
      <c r="A402" s="612" t="s">
        <v>1</v>
      </c>
      <c r="B402" s="554"/>
      <c r="C402" s="554"/>
      <c r="D402" s="554"/>
      <c r="E402" s="554"/>
      <c r="F402" s="554"/>
      <c r="G402" s="554"/>
      <c r="H402" s="554"/>
      <c r="I402" s="613"/>
      <c r="J402" s="444"/>
      <c r="K402" s="444"/>
    </row>
    <row r="403" spans="1:11" ht="12.75" customHeight="1" x14ac:dyDescent="0.25">
      <c r="A403" s="612" t="s">
        <v>44</v>
      </c>
      <c r="B403" s="554"/>
      <c r="C403" s="554"/>
      <c r="D403" s="554"/>
      <c r="E403" s="554"/>
      <c r="F403" s="554"/>
      <c r="G403" s="554"/>
      <c r="H403" s="554"/>
      <c r="I403" s="613"/>
      <c r="J403" s="444"/>
      <c r="K403" s="444"/>
    </row>
    <row r="404" spans="1:11" ht="12.75" customHeight="1" x14ac:dyDescent="0.25">
      <c r="A404" s="445"/>
      <c r="B404" s="626" t="s">
        <v>45</v>
      </c>
      <c r="C404" s="627"/>
      <c r="D404" s="627"/>
      <c r="E404" s="628"/>
      <c r="F404" s="629" t="s">
        <v>46</v>
      </c>
      <c r="G404" s="627"/>
      <c r="H404" s="627"/>
      <c r="I404" s="630"/>
      <c r="J404" s="444"/>
      <c r="K404" s="444"/>
    </row>
    <row r="405" spans="1:11" ht="24.75" customHeight="1" x14ac:dyDescent="0.25">
      <c r="A405" s="603" t="s">
        <v>47</v>
      </c>
      <c r="B405" s="557"/>
      <c r="C405" s="557"/>
      <c r="D405" s="557"/>
      <c r="E405" s="557"/>
      <c r="F405" s="557"/>
      <c r="G405" s="557"/>
      <c r="H405" s="557"/>
      <c r="I405" s="558"/>
      <c r="J405" s="444"/>
      <c r="K405" s="444"/>
    </row>
    <row r="406" spans="1:11" ht="24.75" customHeight="1" x14ac:dyDescent="0.25">
      <c r="A406" s="603" t="s">
        <v>48</v>
      </c>
      <c r="B406" s="557"/>
      <c r="C406" s="557"/>
      <c r="D406" s="557"/>
      <c r="E406" s="557"/>
      <c r="F406" s="557"/>
      <c r="G406" s="557"/>
      <c r="H406" s="557"/>
      <c r="I406" s="558"/>
      <c r="J406" s="444"/>
      <c r="K406" s="444"/>
    </row>
    <row r="407" spans="1:11" ht="24.75" customHeight="1" x14ac:dyDescent="0.25">
      <c r="A407" s="21" t="s">
        <v>49</v>
      </c>
      <c r="B407" s="22">
        <v>628</v>
      </c>
      <c r="C407" s="603" t="s">
        <v>50</v>
      </c>
      <c r="D407" s="558"/>
      <c r="E407" s="605" t="s">
        <v>51</v>
      </c>
      <c r="F407" s="557"/>
      <c r="G407" s="558"/>
      <c r="H407" s="21" t="s">
        <v>52</v>
      </c>
      <c r="I407" s="23" t="s">
        <v>53</v>
      </c>
      <c r="J407" s="444"/>
      <c r="K407" s="444"/>
    </row>
    <row r="408" spans="1:11" ht="24.75" customHeight="1" x14ac:dyDescent="0.25">
      <c r="A408" s="21" t="s">
        <v>54</v>
      </c>
      <c r="B408" s="604" t="s">
        <v>55</v>
      </c>
      <c r="C408" s="557"/>
      <c r="D408" s="558"/>
      <c r="E408" s="603" t="s">
        <v>56</v>
      </c>
      <c r="F408" s="558"/>
      <c r="G408" s="616" t="s">
        <v>180</v>
      </c>
      <c r="H408" s="557"/>
      <c r="I408" s="558"/>
      <c r="J408" s="444"/>
      <c r="K408" s="444"/>
    </row>
    <row r="409" spans="1:11" ht="68.25" customHeight="1" x14ac:dyDescent="0.25">
      <c r="A409" s="21" t="s">
        <v>58</v>
      </c>
      <c r="B409" s="604" t="s">
        <v>216</v>
      </c>
      <c r="C409" s="557"/>
      <c r="D409" s="557"/>
      <c r="E409" s="557"/>
      <c r="F409" s="557"/>
      <c r="G409" s="557"/>
      <c r="H409" s="557"/>
      <c r="I409" s="558"/>
      <c r="J409" s="444"/>
      <c r="K409" s="444"/>
    </row>
    <row r="410" spans="1:11" ht="33" customHeight="1" x14ac:dyDescent="0.25">
      <c r="A410" s="21" t="s">
        <v>60</v>
      </c>
      <c r="B410" s="619" t="s">
        <v>217</v>
      </c>
      <c r="C410" s="557"/>
      <c r="D410" s="557"/>
      <c r="E410" s="557"/>
      <c r="F410" s="557"/>
      <c r="G410" s="557"/>
      <c r="H410" s="557"/>
      <c r="I410" s="558"/>
      <c r="J410" s="444"/>
      <c r="K410" s="444"/>
    </row>
    <row r="411" spans="1:11" ht="24.75" customHeight="1" x14ac:dyDescent="0.25">
      <c r="A411" s="21" t="s">
        <v>62</v>
      </c>
      <c r="B411" s="25" t="s">
        <v>63</v>
      </c>
      <c r="C411" s="25" t="s">
        <v>64</v>
      </c>
      <c r="D411" s="25" t="s">
        <v>65</v>
      </c>
      <c r="E411" s="622" t="s">
        <v>66</v>
      </c>
      <c r="F411" s="565"/>
      <c r="G411" s="620" t="s">
        <v>67</v>
      </c>
      <c r="H411" s="620" t="s">
        <v>68</v>
      </c>
      <c r="I411" s="620" t="s">
        <v>69</v>
      </c>
      <c r="J411" s="444"/>
      <c r="K411" s="444"/>
    </row>
    <row r="412" spans="1:11" ht="24.75" customHeight="1" x14ac:dyDescent="0.25">
      <c r="A412" s="21" t="s">
        <v>70</v>
      </c>
      <c r="B412" s="25" t="s">
        <v>71</v>
      </c>
      <c r="C412" s="25" t="s">
        <v>63</v>
      </c>
      <c r="D412" s="25" t="s">
        <v>69</v>
      </c>
      <c r="E412" s="566"/>
      <c r="F412" s="568"/>
      <c r="G412" s="621"/>
      <c r="H412" s="621"/>
      <c r="I412" s="621"/>
      <c r="J412" s="444"/>
      <c r="K412" s="444"/>
    </row>
    <row r="413" spans="1:11" ht="24.75" customHeight="1" x14ac:dyDescent="0.25">
      <c r="A413" s="21" t="s">
        <v>72</v>
      </c>
      <c r="B413" s="26">
        <v>0.02</v>
      </c>
      <c r="C413" s="21" t="s">
        <v>73</v>
      </c>
      <c r="D413" s="27" t="s">
        <v>74</v>
      </c>
      <c r="E413" s="603" t="s">
        <v>75</v>
      </c>
      <c r="F413" s="558"/>
      <c r="G413" s="616"/>
      <c r="H413" s="557"/>
      <c r="I413" s="558"/>
      <c r="J413" s="444"/>
      <c r="K413" s="444"/>
    </row>
    <row r="414" spans="1:11" ht="24.75" customHeight="1" x14ac:dyDescent="0.25">
      <c r="A414" s="603" t="s">
        <v>76</v>
      </c>
      <c r="B414" s="557"/>
      <c r="C414" s="557"/>
      <c r="D414" s="557"/>
      <c r="E414" s="557"/>
      <c r="F414" s="557"/>
      <c r="G414" s="557"/>
      <c r="H414" s="557"/>
      <c r="I414" s="558"/>
      <c r="J414" s="444"/>
      <c r="K414" s="444"/>
    </row>
    <row r="415" spans="1:11" ht="24.75" customHeight="1" x14ac:dyDescent="0.25">
      <c r="A415" s="21" t="s">
        <v>77</v>
      </c>
      <c r="B415" s="619" t="s">
        <v>78</v>
      </c>
      <c r="C415" s="558"/>
      <c r="D415" s="21" t="s">
        <v>79</v>
      </c>
      <c r="E415" s="619" t="s">
        <v>80</v>
      </c>
      <c r="F415" s="558"/>
      <c r="G415" s="21" t="s">
        <v>81</v>
      </c>
      <c r="H415" s="619" t="s">
        <v>74</v>
      </c>
      <c r="I415" s="558"/>
      <c r="J415" s="444"/>
      <c r="K415" s="444"/>
    </row>
    <row r="416" spans="1:11" ht="24.75" customHeight="1" x14ac:dyDescent="0.25">
      <c r="A416" s="21" t="s">
        <v>82</v>
      </c>
      <c r="B416" s="619" t="s">
        <v>83</v>
      </c>
      <c r="C416" s="557"/>
      <c r="D416" s="557"/>
      <c r="E416" s="557"/>
      <c r="F416" s="557"/>
      <c r="G416" s="557"/>
      <c r="H416" s="557"/>
      <c r="I416" s="558"/>
      <c r="J416" s="444"/>
      <c r="K416" s="444"/>
    </row>
    <row r="417" spans="1:11" ht="24.75" customHeight="1" x14ac:dyDescent="0.25">
      <c r="A417" s="21" t="s">
        <v>84</v>
      </c>
      <c r="B417" s="29" t="s">
        <v>85</v>
      </c>
      <c r="C417" s="21" t="s">
        <v>86</v>
      </c>
      <c r="D417" s="30" t="s">
        <v>87</v>
      </c>
      <c r="E417" s="603" t="s">
        <v>88</v>
      </c>
      <c r="F417" s="558"/>
      <c r="G417" s="31" t="s">
        <v>89</v>
      </c>
      <c r="H417" s="21" t="s">
        <v>90</v>
      </c>
      <c r="I417" s="32">
        <v>0.33</v>
      </c>
      <c r="J417" s="444"/>
      <c r="K417" s="444"/>
    </row>
    <row r="418" spans="1:11" ht="24.75" customHeight="1" x14ac:dyDescent="0.25">
      <c r="A418" s="21" t="s">
        <v>91</v>
      </c>
      <c r="B418" s="619" t="s">
        <v>210</v>
      </c>
      <c r="C418" s="557"/>
      <c r="D418" s="557"/>
      <c r="E418" s="557"/>
      <c r="F418" s="557"/>
      <c r="G418" s="557"/>
      <c r="H418" s="557"/>
      <c r="I418" s="558"/>
      <c r="J418" s="444"/>
      <c r="K418" s="444"/>
    </row>
    <row r="419" spans="1:11" ht="24.75" customHeight="1" x14ac:dyDescent="0.25">
      <c r="A419" s="21" t="s">
        <v>93</v>
      </c>
      <c r="B419" s="619" t="s">
        <v>218</v>
      </c>
      <c r="C419" s="557"/>
      <c r="D419" s="558"/>
      <c r="E419" s="603" t="s">
        <v>95</v>
      </c>
      <c r="F419" s="558"/>
      <c r="G419" s="619" t="s">
        <v>212</v>
      </c>
      <c r="H419" s="557"/>
      <c r="I419" s="558"/>
      <c r="J419" s="444"/>
      <c r="K419" s="444"/>
    </row>
    <row r="420" spans="1:11" ht="24.75" customHeight="1" x14ac:dyDescent="0.25">
      <c r="A420" s="603" t="s">
        <v>97</v>
      </c>
      <c r="B420" s="557"/>
      <c r="C420" s="557"/>
      <c r="D420" s="557"/>
      <c r="E420" s="557"/>
      <c r="F420" s="557"/>
      <c r="G420" s="557"/>
      <c r="H420" s="557"/>
      <c r="I420" s="558"/>
      <c r="J420" s="444"/>
      <c r="K420" s="444"/>
    </row>
    <row r="421" spans="1:11" ht="37.5" customHeight="1" x14ac:dyDescent="0.25">
      <c r="A421" s="21" t="s">
        <v>98</v>
      </c>
      <c r="B421" s="619" t="s">
        <v>185</v>
      </c>
      <c r="C421" s="557"/>
      <c r="D421" s="557"/>
      <c r="E421" s="557"/>
      <c r="F421" s="557"/>
      <c r="G421" s="557"/>
      <c r="H421" s="557"/>
      <c r="I421" s="558"/>
      <c r="J421" s="444"/>
      <c r="K421" s="444"/>
    </row>
    <row r="422" spans="1:11" ht="24.75" customHeight="1" x14ac:dyDescent="0.25">
      <c r="A422" s="21" t="s">
        <v>100</v>
      </c>
      <c r="B422" s="603" t="s">
        <v>101</v>
      </c>
      <c r="C422" s="558"/>
      <c r="D422" s="603" t="s">
        <v>102</v>
      </c>
      <c r="E422" s="558"/>
      <c r="F422" s="603" t="s">
        <v>103</v>
      </c>
      <c r="G422" s="558"/>
      <c r="H422" s="603" t="s">
        <v>104</v>
      </c>
      <c r="I422" s="558"/>
      <c r="J422" s="444"/>
      <c r="K422" s="444"/>
    </row>
    <row r="423" spans="1:11" ht="24.75" customHeight="1" x14ac:dyDescent="0.25">
      <c r="A423" s="21" t="s">
        <v>105</v>
      </c>
      <c r="B423" s="619" t="s">
        <v>186</v>
      </c>
      <c r="C423" s="558"/>
      <c r="D423" s="619" t="s">
        <v>187</v>
      </c>
      <c r="E423" s="558"/>
      <c r="F423" s="619"/>
      <c r="G423" s="558"/>
      <c r="H423" s="619"/>
      <c r="I423" s="558"/>
      <c r="J423" s="444"/>
      <c r="K423" s="444"/>
    </row>
    <row r="424" spans="1:11" ht="24.75" customHeight="1" x14ac:dyDescent="0.25">
      <c r="A424" s="21" t="s">
        <v>108</v>
      </c>
      <c r="B424" s="606" t="s">
        <v>109</v>
      </c>
      <c r="C424" s="558"/>
      <c r="D424" s="606"/>
      <c r="E424" s="558"/>
      <c r="F424" s="619"/>
      <c r="G424" s="558"/>
      <c r="H424" s="619"/>
      <c r="I424" s="558"/>
      <c r="J424" s="444"/>
      <c r="K424" s="444"/>
    </row>
    <row r="425" spans="1:11" ht="24.75" customHeight="1" x14ac:dyDescent="0.25">
      <c r="A425" s="21" t="s">
        <v>110</v>
      </c>
      <c r="B425" s="623" t="s">
        <v>109</v>
      </c>
      <c r="C425" s="558"/>
      <c r="D425" s="623"/>
      <c r="E425" s="558"/>
      <c r="F425" s="619"/>
      <c r="G425" s="558"/>
      <c r="H425" s="619"/>
      <c r="I425" s="558"/>
      <c r="J425" s="444"/>
      <c r="K425" s="444"/>
    </row>
    <row r="426" spans="1:11" ht="24.75" customHeight="1" x14ac:dyDescent="0.25">
      <c r="A426" s="21" t="s">
        <v>111</v>
      </c>
      <c r="B426" s="619" t="s">
        <v>112</v>
      </c>
      <c r="C426" s="558"/>
      <c r="D426" s="619"/>
      <c r="E426" s="558"/>
      <c r="F426" s="619"/>
      <c r="G426" s="558"/>
      <c r="H426" s="619"/>
      <c r="I426" s="558"/>
      <c r="J426" s="444"/>
      <c r="K426" s="444"/>
    </row>
    <row r="427" spans="1:11" ht="24.75" customHeight="1" x14ac:dyDescent="0.25">
      <c r="A427" s="21" t="s">
        <v>113</v>
      </c>
      <c r="B427" s="619" t="s">
        <v>143</v>
      </c>
      <c r="C427" s="558"/>
      <c r="D427" s="619"/>
      <c r="E427" s="558"/>
      <c r="F427" s="619"/>
      <c r="G427" s="558"/>
      <c r="H427" s="619"/>
      <c r="I427" s="558"/>
      <c r="J427" s="444"/>
      <c r="K427" s="444"/>
    </row>
    <row r="428" spans="1:11" ht="24.75" customHeight="1" x14ac:dyDescent="0.25">
      <c r="A428" s="21" t="s">
        <v>114</v>
      </c>
      <c r="B428" s="619" t="s">
        <v>143</v>
      </c>
      <c r="C428" s="558"/>
      <c r="D428" s="623"/>
      <c r="E428" s="558"/>
      <c r="F428" s="619"/>
      <c r="G428" s="558"/>
      <c r="H428" s="619"/>
      <c r="I428" s="558"/>
      <c r="J428" s="444"/>
      <c r="K428" s="444"/>
    </row>
    <row r="429" spans="1:11" ht="24.75" customHeight="1" x14ac:dyDescent="0.25">
      <c r="A429" s="603" t="s">
        <v>115</v>
      </c>
      <c r="B429" s="557"/>
      <c r="C429" s="557"/>
      <c r="D429" s="557"/>
      <c r="E429" s="557"/>
      <c r="F429" s="557"/>
      <c r="G429" s="557"/>
      <c r="H429" s="557"/>
      <c r="I429" s="558"/>
      <c r="J429" s="444"/>
      <c r="K429" s="444"/>
    </row>
    <row r="430" spans="1:11" ht="24.75" customHeight="1" x14ac:dyDescent="0.25">
      <c r="A430" s="21" t="s">
        <v>116</v>
      </c>
      <c r="B430" s="616" t="s">
        <v>117</v>
      </c>
      <c r="C430" s="557"/>
      <c r="D430" s="558"/>
      <c r="E430" s="21" t="s">
        <v>118</v>
      </c>
      <c r="F430" s="604" t="s">
        <v>117</v>
      </c>
      <c r="G430" s="557"/>
      <c r="H430" s="557"/>
      <c r="I430" s="558"/>
      <c r="J430" s="444"/>
      <c r="K430" s="444"/>
    </row>
    <row r="431" spans="1:11" ht="24.75" customHeight="1" x14ac:dyDescent="0.25">
      <c r="A431" s="21" t="s">
        <v>119</v>
      </c>
      <c r="B431" s="616" t="s">
        <v>117</v>
      </c>
      <c r="C431" s="557"/>
      <c r="D431" s="557"/>
      <c r="E431" s="557"/>
      <c r="F431" s="557"/>
      <c r="G431" s="557"/>
      <c r="H431" s="557"/>
      <c r="I431" s="558"/>
      <c r="J431" s="444"/>
      <c r="K431" s="444"/>
    </row>
    <row r="432" spans="1:11" ht="24.75" customHeight="1" x14ac:dyDescent="0.25">
      <c r="A432" s="21" t="s">
        <v>120</v>
      </c>
      <c r="B432" s="616" t="s">
        <v>117</v>
      </c>
      <c r="C432" s="557"/>
      <c r="D432" s="557"/>
      <c r="E432" s="557"/>
      <c r="F432" s="557"/>
      <c r="G432" s="557"/>
      <c r="H432" s="557"/>
      <c r="I432" s="558"/>
      <c r="J432" s="444"/>
      <c r="K432" s="444"/>
    </row>
    <row r="433" spans="1:11" ht="24.75" customHeight="1" x14ac:dyDescent="0.25">
      <c r="A433" s="21" t="s">
        <v>121</v>
      </c>
      <c r="B433" s="624" t="s">
        <v>117</v>
      </c>
      <c r="C433" s="557"/>
      <c r="D433" s="558"/>
      <c r="E433" s="21" t="s">
        <v>122</v>
      </c>
      <c r="F433" s="624" t="s">
        <v>117</v>
      </c>
      <c r="G433" s="557"/>
      <c r="H433" s="557"/>
      <c r="I433" s="558"/>
      <c r="J433" s="444"/>
      <c r="K433" s="444"/>
    </row>
    <row r="434" spans="1:11" ht="24.75" customHeight="1" x14ac:dyDescent="0.25">
      <c r="A434" s="607" t="s">
        <v>123</v>
      </c>
      <c r="B434" s="558"/>
      <c r="C434" s="607" t="s">
        <v>124</v>
      </c>
      <c r="D434" s="558"/>
      <c r="E434" s="607" t="s">
        <v>125</v>
      </c>
      <c r="F434" s="557"/>
      <c r="G434" s="558"/>
      <c r="H434" s="607" t="s">
        <v>126</v>
      </c>
      <c r="I434" s="558"/>
      <c r="J434" s="444"/>
      <c r="K434" s="444"/>
    </row>
    <row r="435" spans="1:11" ht="24.75" customHeight="1" x14ac:dyDescent="0.25">
      <c r="A435" s="616" t="s">
        <v>127</v>
      </c>
      <c r="B435" s="558"/>
      <c r="C435" s="619" t="s">
        <v>188</v>
      </c>
      <c r="D435" s="558"/>
      <c r="E435" s="617" t="s">
        <v>129</v>
      </c>
      <c r="F435" s="557"/>
      <c r="G435" s="558"/>
      <c r="H435" s="631" t="s">
        <v>189</v>
      </c>
      <c r="I435" s="558"/>
      <c r="J435" s="444"/>
      <c r="K435" s="444"/>
    </row>
    <row r="436" spans="1:11" ht="24.75" customHeight="1" x14ac:dyDescent="0.25">
      <c r="A436" s="607" t="s">
        <v>131</v>
      </c>
      <c r="B436" s="557"/>
      <c r="C436" s="557"/>
      <c r="D436" s="557"/>
      <c r="E436" s="557"/>
      <c r="F436" s="557"/>
      <c r="G436" s="557"/>
      <c r="H436" s="557"/>
      <c r="I436" s="558"/>
      <c r="J436" s="444"/>
      <c r="K436" s="444"/>
    </row>
    <row r="437" spans="1:11" ht="24.75" customHeight="1" x14ac:dyDescent="0.25">
      <c r="A437" s="21" t="s">
        <v>132</v>
      </c>
      <c r="B437" s="603" t="s">
        <v>133</v>
      </c>
      <c r="C437" s="557"/>
      <c r="D437" s="557"/>
      <c r="E437" s="557"/>
      <c r="F437" s="557"/>
      <c r="G437" s="557"/>
      <c r="H437" s="558"/>
      <c r="I437" s="21" t="s">
        <v>134</v>
      </c>
      <c r="J437" s="444"/>
      <c r="K437" s="444"/>
    </row>
    <row r="438" spans="1:11" ht="24.75" customHeight="1" x14ac:dyDescent="0.25">
      <c r="A438" s="33"/>
      <c r="B438" s="625"/>
      <c r="C438" s="557"/>
      <c r="D438" s="557"/>
      <c r="E438" s="557"/>
      <c r="F438" s="557"/>
      <c r="G438" s="557"/>
      <c r="H438" s="558"/>
      <c r="I438" s="34"/>
      <c r="J438" s="444"/>
      <c r="K438" s="444"/>
    </row>
    <row r="439" spans="1:11" ht="12.75" customHeight="1" x14ac:dyDescent="0.25">
      <c r="A439" s="444"/>
      <c r="B439" s="444"/>
      <c r="C439" s="444"/>
      <c r="D439" s="444"/>
      <c r="E439" s="444"/>
      <c r="F439" s="444"/>
      <c r="G439" s="444"/>
      <c r="H439" s="444"/>
      <c r="I439" s="444"/>
      <c r="J439" s="444"/>
      <c r="K439" s="444"/>
    </row>
    <row r="440" spans="1:11" ht="12.75" customHeight="1" x14ac:dyDescent="0.25">
      <c r="A440" s="444"/>
      <c r="B440" s="444"/>
      <c r="C440" s="444"/>
      <c r="D440" s="444"/>
      <c r="E440" s="444"/>
      <c r="F440" s="444"/>
      <c r="G440" s="444"/>
      <c r="H440" s="444"/>
      <c r="I440" s="444"/>
      <c r="J440" s="444"/>
      <c r="K440" s="444"/>
    </row>
    <row r="441" spans="1:11" ht="12.75" customHeight="1" x14ac:dyDescent="0.25">
      <c r="A441" s="609" t="s">
        <v>0</v>
      </c>
      <c r="B441" s="610"/>
      <c r="C441" s="610"/>
      <c r="D441" s="610"/>
      <c r="E441" s="610"/>
      <c r="F441" s="610"/>
      <c r="G441" s="610"/>
      <c r="H441" s="610"/>
      <c r="I441" s="611"/>
      <c r="J441" s="444"/>
      <c r="K441" s="444"/>
    </row>
    <row r="442" spans="1:11" ht="12.75" customHeight="1" x14ac:dyDescent="0.25">
      <c r="A442" s="612" t="s">
        <v>1</v>
      </c>
      <c r="B442" s="554"/>
      <c r="C442" s="554"/>
      <c r="D442" s="554"/>
      <c r="E442" s="554"/>
      <c r="F442" s="554"/>
      <c r="G442" s="554"/>
      <c r="H442" s="554"/>
      <c r="I442" s="613"/>
      <c r="J442" s="444"/>
      <c r="K442" s="444"/>
    </row>
    <row r="443" spans="1:11" ht="12.75" customHeight="1" x14ac:dyDescent="0.25">
      <c r="A443" s="612" t="s">
        <v>44</v>
      </c>
      <c r="B443" s="554"/>
      <c r="C443" s="554"/>
      <c r="D443" s="554"/>
      <c r="E443" s="554"/>
      <c r="F443" s="554"/>
      <c r="G443" s="554"/>
      <c r="H443" s="554"/>
      <c r="I443" s="613"/>
      <c r="J443" s="444"/>
      <c r="K443" s="444"/>
    </row>
    <row r="444" spans="1:11" ht="12.75" customHeight="1" x14ac:dyDescent="0.25">
      <c r="A444" s="445"/>
      <c r="B444" s="626" t="s">
        <v>45</v>
      </c>
      <c r="C444" s="627"/>
      <c r="D444" s="627"/>
      <c r="E444" s="628"/>
      <c r="F444" s="629" t="s">
        <v>46</v>
      </c>
      <c r="G444" s="627"/>
      <c r="H444" s="627"/>
      <c r="I444" s="630"/>
      <c r="J444" s="444"/>
      <c r="K444" s="444"/>
    </row>
    <row r="445" spans="1:11" ht="24.75" customHeight="1" x14ac:dyDescent="0.25">
      <c r="A445" s="603" t="s">
        <v>47</v>
      </c>
      <c r="B445" s="557"/>
      <c r="C445" s="557"/>
      <c r="D445" s="557"/>
      <c r="E445" s="557"/>
      <c r="F445" s="557"/>
      <c r="G445" s="557"/>
      <c r="H445" s="557"/>
      <c r="I445" s="558"/>
      <c r="J445" s="444"/>
      <c r="K445" s="444"/>
    </row>
    <row r="446" spans="1:11" ht="24.75" customHeight="1" x14ac:dyDescent="0.25">
      <c r="A446" s="603" t="s">
        <v>48</v>
      </c>
      <c r="B446" s="557"/>
      <c r="C446" s="557"/>
      <c r="D446" s="557"/>
      <c r="E446" s="557"/>
      <c r="F446" s="557"/>
      <c r="G446" s="557"/>
      <c r="H446" s="557"/>
      <c r="I446" s="558"/>
      <c r="J446" s="444"/>
      <c r="K446" s="444"/>
    </row>
    <row r="447" spans="1:11" ht="24.75" customHeight="1" x14ac:dyDescent="0.25">
      <c r="A447" s="21" t="s">
        <v>49</v>
      </c>
      <c r="B447" s="22">
        <v>411</v>
      </c>
      <c r="C447" s="603" t="s">
        <v>50</v>
      </c>
      <c r="D447" s="558"/>
      <c r="E447" s="605" t="s">
        <v>51</v>
      </c>
      <c r="F447" s="557"/>
      <c r="G447" s="558"/>
      <c r="H447" s="21" t="s">
        <v>52</v>
      </c>
      <c r="I447" s="23" t="s">
        <v>53</v>
      </c>
      <c r="J447" s="444"/>
      <c r="K447" s="444"/>
    </row>
    <row r="448" spans="1:11" ht="24.75" customHeight="1" x14ac:dyDescent="0.25">
      <c r="A448" s="21" t="s">
        <v>54</v>
      </c>
      <c r="B448" s="604" t="s">
        <v>55</v>
      </c>
      <c r="C448" s="557"/>
      <c r="D448" s="558"/>
      <c r="E448" s="603" t="s">
        <v>56</v>
      </c>
      <c r="F448" s="558"/>
      <c r="G448" s="616" t="s">
        <v>57</v>
      </c>
      <c r="H448" s="557"/>
      <c r="I448" s="558"/>
      <c r="J448" s="444"/>
      <c r="K448" s="444"/>
    </row>
    <row r="449" spans="1:11" ht="71.25" customHeight="1" x14ac:dyDescent="0.25">
      <c r="A449" s="21" t="s">
        <v>58</v>
      </c>
      <c r="B449" s="604" t="s">
        <v>219</v>
      </c>
      <c r="C449" s="557"/>
      <c r="D449" s="557"/>
      <c r="E449" s="557"/>
      <c r="F449" s="557"/>
      <c r="G449" s="557"/>
      <c r="H449" s="557"/>
      <c r="I449" s="558"/>
      <c r="J449" s="444"/>
      <c r="K449" s="444"/>
    </row>
    <row r="450" spans="1:11" ht="35.25" customHeight="1" x14ac:dyDescent="0.25">
      <c r="A450" s="21" t="s">
        <v>60</v>
      </c>
      <c r="B450" s="619" t="s">
        <v>220</v>
      </c>
      <c r="C450" s="557"/>
      <c r="D450" s="557"/>
      <c r="E450" s="557"/>
      <c r="F450" s="557"/>
      <c r="G450" s="557"/>
      <c r="H450" s="557"/>
      <c r="I450" s="558"/>
      <c r="J450" s="444"/>
      <c r="K450" s="444"/>
    </row>
    <row r="451" spans="1:11" ht="24.75" customHeight="1" x14ac:dyDescent="0.25">
      <c r="A451" s="21" t="s">
        <v>62</v>
      </c>
      <c r="B451" s="25" t="s">
        <v>63</v>
      </c>
      <c r="C451" s="25" t="s">
        <v>64</v>
      </c>
      <c r="D451" s="25" t="s">
        <v>65</v>
      </c>
      <c r="E451" s="622" t="s">
        <v>66</v>
      </c>
      <c r="F451" s="565"/>
      <c r="G451" s="620" t="s">
        <v>67</v>
      </c>
      <c r="H451" s="620" t="s">
        <v>68</v>
      </c>
      <c r="I451" s="620" t="s">
        <v>69</v>
      </c>
      <c r="J451" s="444"/>
      <c r="K451" s="444"/>
    </row>
    <row r="452" spans="1:11" ht="24.75" customHeight="1" x14ac:dyDescent="0.25">
      <c r="A452" s="21" t="s">
        <v>70</v>
      </c>
      <c r="B452" s="25" t="s">
        <v>71</v>
      </c>
      <c r="C452" s="25" t="s">
        <v>63</v>
      </c>
      <c r="D452" s="25" t="s">
        <v>69</v>
      </c>
      <c r="E452" s="566"/>
      <c r="F452" s="568"/>
      <c r="G452" s="621"/>
      <c r="H452" s="621"/>
      <c r="I452" s="621"/>
      <c r="J452" s="444"/>
      <c r="K452" s="444"/>
    </row>
    <row r="453" spans="1:11" ht="24.75" customHeight="1" x14ac:dyDescent="0.25">
      <c r="A453" s="21" t="s">
        <v>72</v>
      </c>
      <c r="B453" s="38">
        <v>1</v>
      </c>
      <c r="C453" s="21" t="s">
        <v>73</v>
      </c>
      <c r="D453" s="27" t="s">
        <v>74</v>
      </c>
      <c r="E453" s="603" t="s">
        <v>75</v>
      </c>
      <c r="F453" s="558"/>
      <c r="G453" s="616"/>
      <c r="H453" s="557"/>
      <c r="I453" s="558"/>
      <c r="J453" s="444"/>
      <c r="K453" s="444"/>
    </row>
    <row r="454" spans="1:11" ht="24.75" customHeight="1" x14ac:dyDescent="0.25">
      <c r="A454" s="603" t="s">
        <v>76</v>
      </c>
      <c r="B454" s="557"/>
      <c r="C454" s="557"/>
      <c r="D454" s="557"/>
      <c r="E454" s="557"/>
      <c r="F454" s="557"/>
      <c r="G454" s="557"/>
      <c r="H454" s="557"/>
      <c r="I454" s="558"/>
      <c r="J454" s="444"/>
      <c r="K454" s="444"/>
    </row>
    <row r="455" spans="1:11" ht="24.75" customHeight="1" x14ac:dyDescent="0.25">
      <c r="A455" s="21" t="s">
        <v>77</v>
      </c>
      <c r="B455" s="619" t="s">
        <v>78</v>
      </c>
      <c r="C455" s="558"/>
      <c r="D455" s="21" t="s">
        <v>79</v>
      </c>
      <c r="E455" s="619" t="s">
        <v>80</v>
      </c>
      <c r="F455" s="558"/>
      <c r="G455" s="21" t="s">
        <v>81</v>
      </c>
      <c r="H455" s="619" t="s">
        <v>74</v>
      </c>
      <c r="I455" s="558"/>
      <c r="J455" s="444"/>
      <c r="K455" s="444"/>
    </row>
    <row r="456" spans="1:11" ht="24.75" customHeight="1" x14ac:dyDescent="0.25">
      <c r="A456" s="21" t="s">
        <v>82</v>
      </c>
      <c r="B456" s="619" t="s">
        <v>221</v>
      </c>
      <c r="C456" s="557"/>
      <c r="D456" s="557"/>
      <c r="E456" s="557"/>
      <c r="F456" s="557"/>
      <c r="G456" s="557"/>
      <c r="H456" s="557"/>
      <c r="I456" s="558"/>
      <c r="J456" s="444"/>
      <c r="K456" s="444"/>
    </row>
    <row r="457" spans="1:11" ht="24.75" customHeight="1" x14ac:dyDescent="0.25">
      <c r="A457" s="21" t="s">
        <v>84</v>
      </c>
      <c r="B457" s="29" t="s">
        <v>222</v>
      </c>
      <c r="C457" s="21" t="s">
        <v>86</v>
      </c>
      <c r="D457" s="30" t="s">
        <v>87</v>
      </c>
      <c r="E457" s="603" t="s">
        <v>88</v>
      </c>
      <c r="F457" s="558"/>
      <c r="G457" s="31" t="s">
        <v>223</v>
      </c>
      <c r="H457" s="21" t="s">
        <v>90</v>
      </c>
      <c r="I457" s="39">
        <v>1</v>
      </c>
      <c r="J457" s="444"/>
      <c r="K457" s="444"/>
    </row>
    <row r="458" spans="1:11" ht="24.75" customHeight="1" x14ac:dyDescent="0.25">
      <c r="A458" s="21" t="s">
        <v>91</v>
      </c>
      <c r="B458" s="619" t="s">
        <v>224</v>
      </c>
      <c r="C458" s="557"/>
      <c r="D458" s="557"/>
      <c r="E458" s="557"/>
      <c r="F458" s="557"/>
      <c r="G458" s="557"/>
      <c r="H458" s="557"/>
      <c r="I458" s="558"/>
      <c r="J458" s="444"/>
      <c r="K458" s="444"/>
    </row>
    <row r="459" spans="1:11" ht="24.75" customHeight="1" x14ac:dyDescent="0.25">
      <c r="A459" s="21" t="s">
        <v>93</v>
      </c>
      <c r="B459" s="619" t="s">
        <v>225</v>
      </c>
      <c r="C459" s="557"/>
      <c r="D459" s="558"/>
      <c r="E459" s="603" t="s">
        <v>95</v>
      </c>
      <c r="F459" s="558"/>
      <c r="G459" s="619" t="s">
        <v>212</v>
      </c>
      <c r="H459" s="557"/>
      <c r="I459" s="558"/>
      <c r="J459" s="444"/>
      <c r="K459" s="444"/>
    </row>
    <row r="460" spans="1:11" ht="24.75" customHeight="1" x14ac:dyDescent="0.25">
      <c r="A460" s="603" t="s">
        <v>97</v>
      </c>
      <c r="B460" s="557"/>
      <c r="C460" s="557"/>
      <c r="D460" s="557"/>
      <c r="E460" s="557"/>
      <c r="F460" s="557"/>
      <c r="G460" s="557"/>
      <c r="H460" s="557"/>
      <c r="I460" s="558"/>
      <c r="J460" s="444"/>
      <c r="K460" s="444"/>
    </row>
    <row r="461" spans="1:11" ht="24.75" customHeight="1" x14ac:dyDescent="0.25">
      <c r="A461" s="21" t="s">
        <v>98</v>
      </c>
      <c r="B461" s="619" t="s">
        <v>226</v>
      </c>
      <c r="C461" s="557"/>
      <c r="D461" s="557"/>
      <c r="E461" s="557"/>
      <c r="F461" s="557"/>
      <c r="G461" s="557"/>
      <c r="H461" s="557"/>
      <c r="I461" s="558"/>
      <c r="J461" s="444"/>
      <c r="K461" s="444"/>
    </row>
    <row r="462" spans="1:11" ht="24.75" customHeight="1" x14ac:dyDescent="0.25">
      <c r="A462" s="21" t="s">
        <v>100</v>
      </c>
      <c r="B462" s="603" t="s">
        <v>101</v>
      </c>
      <c r="C462" s="558"/>
      <c r="D462" s="603" t="s">
        <v>102</v>
      </c>
      <c r="E462" s="558"/>
      <c r="F462" s="603" t="s">
        <v>103</v>
      </c>
      <c r="G462" s="558"/>
      <c r="H462" s="603" t="s">
        <v>104</v>
      </c>
      <c r="I462" s="558"/>
      <c r="J462" s="444"/>
      <c r="K462" s="444"/>
    </row>
    <row r="463" spans="1:11" ht="24.75" customHeight="1" x14ac:dyDescent="0.25">
      <c r="A463" s="21" t="s">
        <v>105</v>
      </c>
      <c r="B463" s="619" t="s">
        <v>227</v>
      </c>
      <c r="C463" s="558"/>
      <c r="D463" s="619" t="s">
        <v>228</v>
      </c>
      <c r="E463" s="558"/>
      <c r="F463" s="619"/>
      <c r="G463" s="558"/>
      <c r="H463" s="619"/>
      <c r="I463" s="558"/>
      <c r="J463" s="444"/>
      <c r="K463" s="444"/>
    </row>
    <row r="464" spans="1:11" ht="24.75" customHeight="1" x14ac:dyDescent="0.25">
      <c r="A464" s="21" t="s">
        <v>108</v>
      </c>
      <c r="B464" s="616" t="s">
        <v>109</v>
      </c>
      <c r="C464" s="558"/>
      <c r="D464" s="606"/>
      <c r="E464" s="558"/>
      <c r="F464" s="619"/>
      <c r="G464" s="558"/>
      <c r="H464" s="619"/>
      <c r="I464" s="558"/>
      <c r="J464" s="444"/>
      <c r="K464" s="444"/>
    </row>
    <row r="465" spans="1:11" ht="24.75" customHeight="1" x14ac:dyDescent="0.25">
      <c r="A465" s="21" t="s">
        <v>110</v>
      </c>
      <c r="B465" s="623" t="s">
        <v>109</v>
      </c>
      <c r="C465" s="558"/>
      <c r="D465" s="623"/>
      <c r="E465" s="558"/>
      <c r="F465" s="619"/>
      <c r="G465" s="558"/>
      <c r="H465" s="619"/>
      <c r="I465" s="558"/>
      <c r="J465" s="444"/>
      <c r="K465" s="444"/>
    </row>
    <row r="466" spans="1:11" ht="24.75" customHeight="1" x14ac:dyDescent="0.25">
      <c r="A466" s="21" t="s">
        <v>111</v>
      </c>
      <c r="B466" s="619" t="s">
        <v>112</v>
      </c>
      <c r="C466" s="558"/>
      <c r="D466" s="619"/>
      <c r="E466" s="558"/>
      <c r="F466" s="619"/>
      <c r="G466" s="558"/>
      <c r="H466" s="619"/>
      <c r="I466" s="558"/>
      <c r="J466" s="444"/>
      <c r="K466" s="444"/>
    </row>
    <row r="467" spans="1:11" ht="24.75" customHeight="1" x14ac:dyDescent="0.25">
      <c r="A467" s="21" t="s">
        <v>113</v>
      </c>
      <c r="B467" s="619" t="s">
        <v>143</v>
      </c>
      <c r="C467" s="558"/>
      <c r="D467" s="619"/>
      <c r="E467" s="558"/>
      <c r="F467" s="619"/>
      <c r="G467" s="558"/>
      <c r="H467" s="619"/>
      <c r="I467" s="558"/>
      <c r="J467" s="444"/>
      <c r="K467" s="444"/>
    </row>
    <row r="468" spans="1:11" ht="24.75" customHeight="1" x14ac:dyDescent="0.25">
      <c r="A468" s="21" t="s">
        <v>114</v>
      </c>
      <c r="B468" s="619" t="s">
        <v>143</v>
      </c>
      <c r="C468" s="558"/>
      <c r="D468" s="623"/>
      <c r="E468" s="558"/>
      <c r="F468" s="619"/>
      <c r="G468" s="558"/>
      <c r="H468" s="619"/>
      <c r="I468" s="558"/>
      <c r="J468" s="444"/>
      <c r="K468" s="444"/>
    </row>
    <row r="469" spans="1:11" ht="24.75" customHeight="1" x14ac:dyDescent="0.25">
      <c r="A469" s="603" t="s">
        <v>115</v>
      </c>
      <c r="B469" s="557"/>
      <c r="C469" s="557"/>
      <c r="D469" s="557"/>
      <c r="E469" s="557"/>
      <c r="F469" s="557"/>
      <c r="G469" s="557"/>
      <c r="H469" s="557"/>
      <c r="I469" s="558"/>
      <c r="J469" s="444"/>
      <c r="K469" s="444"/>
    </row>
    <row r="470" spans="1:11" ht="24.75" customHeight="1" x14ac:dyDescent="0.25">
      <c r="A470" s="21" t="s">
        <v>116</v>
      </c>
      <c r="B470" s="616" t="s">
        <v>117</v>
      </c>
      <c r="C470" s="557"/>
      <c r="D470" s="558"/>
      <c r="E470" s="21" t="s">
        <v>118</v>
      </c>
      <c r="F470" s="604" t="s">
        <v>117</v>
      </c>
      <c r="G470" s="557"/>
      <c r="H470" s="557"/>
      <c r="I470" s="558"/>
      <c r="J470" s="444"/>
      <c r="K470" s="444"/>
    </row>
    <row r="471" spans="1:11" ht="24.75" customHeight="1" x14ac:dyDescent="0.25">
      <c r="A471" s="21" t="s">
        <v>119</v>
      </c>
      <c r="B471" s="616" t="s">
        <v>117</v>
      </c>
      <c r="C471" s="557"/>
      <c r="D471" s="557"/>
      <c r="E471" s="557"/>
      <c r="F471" s="557"/>
      <c r="G471" s="557"/>
      <c r="H471" s="557"/>
      <c r="I471" s="558"/>
      <c r="J471" s="444"/>
      <c r="K471" s="444"/>
    </row>
    <row r="472" spans="1:11" ht="24.75" customHeight="1" x14ac:dyDescent="0.25">
      <c r="A472" s="21" t="s">
        <v>120</v>
      </c>
      <c r="B472" s="616" t="s">
        <v>117</v>
      </c>
      <c r="C472" s="557"/>
      <c r="D472" s="557"/>
      <c r="E472" s="557"/>
      <c r="F472" s="557"/>
      <c r="G472" s="557"/>
      <c r="H472" s="557"/>
      <c r="I472" s="558"/>
      <c r="J472" s="444"/>
      <c r="K472" s="444"/>
    </row>
    <row r="473" spans="1:11" ht="24.75" customHeight="1" x14ac:dyDescent="0.25">
      <c r="A473" s="21" t="s">
        <v>121</v>
      </c>
      <c r="B473" s="624" t="s">
        <v>117</v>
      </c>
      <c r="C473" s="557"/>
      <c r="D473" s="558"/>
      <c r="E473" s="21" t="s">
        <v>122</v>
      </c>
      <c r="F473" s="624" t="s">
        <v>117</v>
      </c>
      <c r="G473" s="557"/>
      <c r="H473" s="557"/>
      <c r="I473" s="558"/>
      <c r="J473" s="444"/>
      <c r="K473" s="444"/>
    </row>
    <row r="474" spans="1:11" ht="24.75" customHeight="1" x14ac:dyDescent="0.25">
      <c r="A474" s="607" t="s">
        <v>123</v>
      </c>
      <c r="B474" s="558"/>
      <c r="C474" s="607" t="s">
        <v>124</v>
      </c>
      <c r="D474" s="558"/>
      <c r="E474" s="607" t="s">
        <v>125</v>
      </c>
      <c r="F474" s="557"/>
      <c r="G474" s="558"/>
      <c r="H474" s="607" t="s">
        <v>126</v>
      </c>
      <c r="I474" s="558"/>
      <c r="J474" s="444"/>
      <c r="K474" s="444"/>
    </row>
    <row r="475" spans="1:11" ht="24.75" customHeight="1" x14ac:dyDescent="0.25">
      <c r="A475" s="616" t="s">
        <v>127</v>
      </c>
      <c r="B475" s="558"/>
      <c r="C475" s="616" t="s">
        <v>128</v>
      </c>
      <c r="D475" s="558"/>
      <c r="E475" s="617" t="s">
        <v>129</v>
      </c>
      <c r="F475" s="557"/>
      <c r="G475" s="558"/>
      <c r="H475" s="631" t="s">
        <v>130</v>
      </c>
      <c r="I475" s="558"/>
      <c r="J475" s="444"/>
      <c r="K475" s="444"/>
    </row>
    <row r="476" spans="1:11" ht="24.75" customHeight="1" x14ac:dyDescent="0.25">
      <c r="A476" s="607" t="s">
        <v>131</v>
      </c>
      <c r="B476" s="557"/>
      <c r="C476" s="557"/>
      <c r="D476" s="557"/>
      <c r="E476" s="557"/>
      <c r="F476" s="557"/>
      <c r="G476" s="557"/>
      <c r="H476" s="557"/>
      <c r="I476" s="558"/>
      <c r="J476" s="444"/>
      <c r="K476" s="444"/>
    </row>
    <row r="477" spans="1:11" ht="24.75" customHeight="1" x14ac:dyDescent="0.25">
      <c r="A477" s="21" t="s">
        <v>132</v>
      </c>
      <c r="B477" s="603" t="s">
        <v>133</v>
      </c>
      <c r="C477" s="557"/>
      <c r="D477" s="557"/>
      <c r="E477" s="557"/>
      <c r="F477" s="557"/>
      <c r="G477" s="557"/>
      <c r="H477" s="558"/>
      <c r="I477" s="21" t="s">
        <v>134</v>
      </c>
      <c r="J477" s="444"/>
      <c r="K477" s="444"/>
    </row>
    <row r="478" spans="1:11" ht="24.75" customHeight="1" x14ac:dyDescent="0.25">
      <c r="A478" s="446"/>
      <c r="B478" s="608"/>
      <c r="C478" s="539"/>
      <c r="D478" s="539"/>
      <c r="E478" s="539"/>
      <c r="F478" s="539"/>
      <c r="G478" s="539"/>
      <c r="H478" s="540"/>
      <c r="I478" s="447"/>
      <c r="J478" s="444"/>
      <c r="K478" s="444"/>
    </row>
    <row r="479" spans="1:11" ht="12.75" customHeight="1" x14ac:dyDescent="0.25">
      <c r="A479" s="444"/>
      <c r="B479" s="444"/>
      <c r="C479" s="444"/>
      <c r="D479" s="444"/>
      <c r="E479" s="444"/>
      <c r="F479" s="444"/>
      <c r="G479" s="444"/>
      <c r="H479" s="444"/>
      <c r="I479" s="444"/>
      <c r="J479" s="444"/>
      <c r="K479" s="444"/>
    </row>
    <row r="480" spans="1:11" ht="12.75" customHeight="1" x14ac:dyDescent="0.25">
      <c r="A480" s="444"/>
      <c r="B480" s="444"/>
      <c r="C480" s="444"/>
      <c r="D480" s="444"/>
      <c r="E480" s="444"/>
      <c r="F480" s="444"/>
      <c r="G480" s="444"/>
      <c r="H480" s="444"/>
      <c r="I480" s="444"/>
      <c r="J480" s="444"/>
      <c r="K480" s="444"/>
    </row>
    <row r="481" spans="1:11" ht="12.75" customHeight="1" x14ac:dyDescent="0.25">
      <c r="A481" s="609" t="s">
        <v>0</v>
      </c>
      <c r="B481" s="610"/>
      <c r="C481" s="610"/>
      <c r="D481" s="610"/>
      <c r="E481" s="610"/>
      <c r="F481" s="610"/>
      <c r="G481" s="610"/>
      <c r="H481" s="610"/>
      <c r="I481" s="611"/>
      <c r="J481" s="444"/>
      <c r="K481" s="444"/>
    </row>
    <row r="482" spans="1:11" ht="12.75" customHeight="1" x14ac:dyDescent="0.25">
      <c r="A482" s="612" t="s">
        <v>1</v>
      </c>
      <c r="B482" s="554"/>
      <c r="C482" s="554"/>
      <c r="D482" s="554"/>
      <c r="E482" s="554"/>
      <c r="F482" s="554"/>
      <c r="G482" s="554"/>
      <c r="H482" s="554"/>
      <c r="I482" s="613"/>
      <c r="J482" s="444"/>
      <c r="K482" s="444"/>
    </row>
    <row r="483" spans="1:11" ht="12.75" customHeight="1" x14ac:dyDescent="0.25">
      <c r="A483" s="612" t="s">
        <v>44</v>
      </c>
      <c r="B483" s="554"/>
      <c r="C483" s="554"/>
      <c r="D483" s="554"/>
      <c r="E483" s="554"/>
      <c r="F483" s="554"/>
      <c r="G483" s="554"/>
      <c r="H483" s="554"/>
      <c r="I483" s="613"/>
      <c r="J483" s="444"/>
      <c r="K483" s="444"/>
    </row>
    <row r="484" spans="1:11" ht="12.75" customHeight="1" x14ac:dyDescent="0.25">
      <c r="A484" s="445"/>
      <c r="B484" s="626" t="s">
        <v>45</v>
      </c>
      <c r="C484" s="627"/>
      <c r="D484" s="627"/>
      <c r="E484" s="628"/>
      <c r="F484" s="629" t="s">
        <v>46</v>
      </c>
      <c r="G484" s="627"/>
      <c r="H484" s="627"/>
      <c r="I484" s="630"/>
      <c r="J484" s="444"/>
      <c r="K484" s="444"/>
    </row>
    <row r="485" spans="1:11" ht="24.75" customHeight="1" x14ac:dyDescent="0.25">
      <c r="A485" s="603" t="s">
        <v>47</v>
      </c>
      <c r="B485" s="557"/>
      <c r="C485" s="557"/>
      <c r="D485" s="557"/>
      <c r="E485" s="557"/>
      <c r="F485" s="557"/>
      <c r="G485" s="557"/>
      <c r="H485" s="557"/>
      <c r="I485" s="558"/>
      <c r="J485" s="444"/>
      <c r="K485" s="444"/>
    </row>
    <row r="486" spans="1:11" ht="24.75" customHeight="1" x14ac:dyDescent="0.25">
      <c r="A486" s="603" t="s">
        <v>48</v>
      </c>
      <c r="B486" s="557"/>
      <c r="C486" s="557"/>
      <c r="D486" s="557"/>
      <c r="E486" s="557"/>
      <c r="F486" s="557"/>
      <c r="G486" s="557"/>
      <c r="H486" s="557"/>
      <c r="I486" s="558"/>
      <c r="J486" s="444"/>
      <c r="K486" s="444"/>
    </row>
    <row r="487" spans="1:11" ht="24.75" customHeight="1" x14ac:dyDescent="0.25">
      <c r="A487" s="21" t="s">
        <v>49</v>
      </c>
      <c r="B487" s="22">
        <v>412</v>
      </c>
      <c r="C487" s="603" t="s">
        <v>50</v>
      </c>
      <c r="D487" s="558"/>
      <c r="E487" s="605" t="s">
        <v>51</v>
      </c>
      <c r="F487" s="557"/>
      <c r="G487" s="558"/>
      <c r="H487" s="21" t="s">
        <v>52</v>
      </c>
      <c r="I487" s="23" t="s">
        <v>53</v>
      </c>
      <c r="J487" s="444"/>
      <c r="K487" s="444"/>
    </row>
    <row r="488" spans="1:11" ht="24.75" customHeight="1" x14ac:dyDescent="0.25">
      <c r="A488" s="21" t="s">
        <v>54</v>
      </c>
      <c r="B488" s="604" t="s">
        <v>55</v>
      </c>
      <c r="C488" s="557"/>
      <c r="D488" s="558"/>
      <c r="E488" s="603" t="s">
        <v>56</v>
      </c>
      <c r="F488" s="558"/>
      <c r="G488" s="616" t="s">
        <v>144</v>
      </c>
      <c r="H488" s="557"/>
      <c r="I488" s="558"/>
      <c r="J488" s="444"/>
      <c r="K488" s="444"/>
    </row>
    <row r="489" spans="1:11" ht="66" customHeight="1" x14ac:dyDescent="0.25">
      <c r="A489" s="21" t="s">
        <v>58</v>
      </c>
      <c r="B489" s="604" t="s">
        <v>229</v>
      </c>
      <c r="C489" s="557"/>
      <c r="D489" s="557"/>
      <c r="E489" s="557"/>
      <c r="F489" s="557"/>
      <c r="G489" s="557"/>
      <c r="H489" s="557"/>
      <c r="I489" s="558"/>
      <c r="J489" s="444"/>
      <c r="K489" s="444"/>
    </row>
    <row r="490" spans="1:11" ht="25.5" customHeight="1" x14ac:dyDescent="0.25">
      <c r="A490" s="21" t="s">
        <v>60</v>
      </c>
      <c r="B490" s="604" t="s">
        <v>230</v>
      </c>
      <c r="C490" s="557"/>
      <c r="D490" s="557"/>
      <c r="E490" s="557"/>
      <c r="F490" s="557"/>
      <c r="G490" s="557"/>
      <c r="H490" s="557"/>
      <c r="I490" s="558"/>
      <c r="J490" s="444"/>
      <c r="K490" s="444"/>
    </row>
    <row r="491" spans="1:11" ht="24.75" customHeight="1" x14ac:dyDescent="0.25">
      <c r="A491" s="21" t="s">
        <v>62</v>
      </c>
      <c r="B491" s="25" t="s">
        <v>63</v>
      </c>
      <c r="C491" s="25" t="s">
        <v>64</v>
      </c>
      <c r="D491" s="25" t="s">
        <v>65</v>
      </c>
      <c r="E491" s="622" t="s">
        <v>66</v>
      </c>
      <c r="F491" s="565"/>
      <c r="G491" s="620" t="s">
        <v>67</v>
      </c>
      <c r="H491" s="620" t="s">
        <v>68</v>
      </c>
      <c r="I491" s="620" t="s">
        <v>69</v>
      </c>
      <c r="J491" s="444"/>
      <c r="K491" s="444"/>
    </row>
    <row r="492" spans="1:11" ht="24.75" customHeight="1" x14ac:dyDescent="0.25">
      <c r="A492" s="21" t="s">
        <v>70</v>
      </c>
      <c r="B492" s="25" t="s">
        <v>71</v>
      </c>
      <c r="C492" s="25" t="s">
        <v>63</v>
      </c>
      <c r="D492" s="25" t="s">
        <v>69</v>
      </c>
      <c r="E492" s="566"/>
      <c r="F492" s="568"/>
      <c r="G492" s="621"/>
      <c r="H492" s="621"/>
      <c r="I492" s="621"/>
      <c r="J492" s="444"/>
      <c r="K492" s="444"/>
    </row>
    <row r="493" spans="1:11" ht="24.75" customHeight="1" x14ac:dyDescent="0.25">
      <c r="A493" s="21" t="s">
        <v>72</v>
      </c>
      <c r="B493" s="40">
        <v>1</v>
      </c>
      <c r="C493" s="21" t="s">
        <v>73</v>
      </c>
      <c r="D493" s="41">
        <v>1.5</v>
      </c>
      <c r="E493" s="603" t="s">
        <v>75</v>
      </c>
      <c r="F493" s="558"/>
      <c r="G493" s="616"/>
      <c r="H493" s="557"/>
      <c r="I493" s="558"/>
      <c r="J493" s="444"/>
      <c r="K493" s="444"/>
    </row>
    <row r="494" spans="1:11" ht="24.75" customHeight="1" x14ac:dyDescent="0.25">
      <c r="A494" s="603" t="s">
        <v>76</v>
      </c>
      <c r="B494" s="557"/>
      <c r="C494" s="557"/>
      <c r="D494" s="557"/>
      <c r="E494" s="557"/>
      <c r="F494" s="557"/>
      <c r="G494" s="557"/>
      <c r="H494" s="557"/>
      <c r="I494" s="558"/>
      <c r="J494" s="444"/>
      <c r="K494" s="444"/>
    </row>
    <row r="495" spans="1:11" ht="24.75" customHeight="1" x14ac:dyDescent="0.25">
      <c r="A495" s="21" t="s">
        <v>77</v>
      </c>
      <c r="B495" s="619" t="s">
        <v>78</v>
      </c>
      <c r="C495" s="558"/>
      <c r="D495" s="21" t="s">
        <v>79</v>
      </c>
      <c r="E495" s="619" t="s">
        <v>80</v>
      </c>
      <c r="F495" s="558"/>
      <c r="G495" s="21" t="s">
        <v>81</v>
      </c>
      <c r="H495" s="619" t="s">
        <v>74</v>
      </c>
      <c r="I495" s="558"/>
      <c r="J495" s="444"/>
      <c r="K495" s="444"/>
    </row>
    <row r="496" spans="1:11" ht="24.75" customHeight="1" x14ac:dyDescent="0.25">
      <c r="A496" s="21" t="s">
        <v>82</v>
      </c>
      <c r="B496" s="619" t="s">
        <v>221</v>
      </c>
      <c r="C496" s="557"/>
      <c r="D496" s="557"/>
      <c r="E496" s="557"/>
      <c r="F496" s="557"/>
      <c r="G496" s="557"/>
      <c r="H496" s="557"/>
      <c r="I496" s="558"/>
      <c r="J496" s="444"/>
      <c r="K496" s="444"/>
    </row>
    <row r="497" spans="1:11" ht="24.75" customHeight="1" x14ac:dyDescent="0.25">
      <c r="A497" s="21" t="s">
        <v>84</v>
      </c>
      <c r="B497" s="29" t="s">
        <v>222</v>
      </c>
      <c r="C497" s="21" t="s">
        <v>86</v>
      </c>
      <c r="D497" s="30" t="s">
        <v>87</v>
      </c>
      <c r="E497" s="603" t="s">
        <v>88</v>
      </c>
      <c r="F497" s="558"/>
      <c r="G497" s="31" t="s">
        <v>223</v>
      </c>
      <c r="H497" s="21" t="s">
        <v>90</v>
      </c>
      <c r="I497" s="39">
        <v>1</v>
      </c>
      <c r="J497" s="444"/>
      <c r="K497" s="444"/>
    </row>
    <row r="498" spans="1:11" ht="24.75" customHeight="1" x14ac:dyDescent="0.25">
      <c r="A498" s="21" t="s">
        <v>91</v>
      </c>
      <c r="B498" s="619" t="s">
        <v>231</v>
      </c>
      <c r="C498" s="557"/>
      <c r="D498" s="557"/>
      <c r="E498" s="557"/>
      <c r="F498" s="557"/>
      <c r="G498" s="557"/>
      <c r="H498" s="557"/>
      <c r="I498" s="558"/>
      <c r="J498" s="444"/>
      <c r="K498" s="444"/>
    </row>
    <row r="499" spans="1:11" ht="24.75" customHeight="1" x14ac:dyDescent="0.25">
      <c r="A499" s="21" t="s">
        <v>93</v>
      </c>
      <c r="B499" s="619" t="s">
        <v>225</v>
      </c>
      <c r="C499" s="557"/>
      <c r="D499" s="558"/>
      <c r="E499" s="603" t="s">
        <v>95</v>
      </c>
      <c r="F499" s="558"/>
      <c r="G499" s="619" t="s">
        <v>212</v>
      </c>
      <c r="H499" s="557"/>
      <c r="I499" s="558"/>
      <c r="J499" s="444"/>
      <c r="K499" s="444"/>
    </row>
    <row r="500" spans="1:11" ht="24.75" customHeight="1" x14ac:dyDescent="0.25">
      <c r="A500" s="603" t="s">
        <v>97</v>
      </c>
      <c r="B500" s="557"/>
      <c r="C500" s="557"/>
      <c r="D500" s="557"/>
      <c r="E500" s="557"/>
      <c r="F500" s="557"/>
      <c r="G500" s="557"/>
      <c r="H500" s="557"/>
      <c r="I500" s="558"/>
      <c r="J500" s="444"/>
      <c r="K500" s="444"/>
    </row>
    <row r="501" spans="1:11" ht="24.75" customHeight="1" x14ac:dyDescent="0.25">
      <c r="A501" s="21" t="s">
        <v>98</v>
      </c>
      <c r="B501" s="619" t="s">
        <v>232</v>
      </c>
      <c r="C501" s="557"/>
      <c r="D501" s="557"/>
      <c r="E501" s="557"/>
      <c r="F501" s="557"/>
      <c r="G501" s="557"/>
      <c r="H501" s="557"/>
      <c r="I501" s="558"/>
      <c r="J501" s="444"/>
      <c r="K501" s="444"/>
    </row>
    <row r="502" spans="1:11" ht="24.75" customHeight="1" x14ac:dyDescent="0.25">
      <c r="A502" s="21" t="s">
        <v>100</v>
      </c>
      <c r="B502" s="603" t="s">
        <v>101</v>
      </c>
      <c r="C502" s="558"/>
      <c r="D502" s="603" t="s">
        <v>102</v>
      </c>
      <c r="E502" s="558"/>
      <c r="F502" s="603" t="s">
        <v>103</v>
      </c>
      <c r="G502" s="558"/>
      <c r="H502" s="603" t="s">
        <v>104</v>
      </c>
      <c r="I502" s="558"/>
      <c r="J502" s="444"/>
      <c r="K502" s="444"/>
    </row>
    <row r="503" spans="1:11" ht="24.75" customHeight="1" x14ac:dyDescent="0.25">
      <c r="A503" s="21" t="s">
        <v>105</v>
      </c>
      <c r="B503" s="619" t="s">
        <v>233</v>
      </c>
      <c r="C503" s="558"/>
      <c r="D503" s="619" t="s">
        <v>234</v>
      </c>
      <c r="E503" s="558"/>
      <c r="F503" s="619"/>
      <c r="G503" s="558"/>
      <c r="H503" s="619"/>
      <c r="I503" s="558"/>
      <c r="J503" s="444"/>
      <c r="K503" s="444"/>
    </row>
    <row r="504" spans="1:11" ht="24.75" customHeight="1" x14ac:dyDescent="0.25">
      <c r="A504" s="21" t="s">
        <v>108</v>
      </c>
      <c r="B504" s="616" t="s">
        <v>109</v>
      </c>
      <c r="C504" s="558"/>
      <c r="D504" s="606"/>
      <c r="E504" s="558"/>
      <c r="F504" s="619"/>
      <c r="G504" s="558"/>
      <c r="H504" s="619"/>
      <c r="I504" s="558"/>
      <c r="J504" s="444"/>
      <c r="K504" s="444"/>
    </row>
    <row r="505" spans="1:11" ht="24.75" customHeight="1" x14ac:dyDescent="0.25">
      <c r="A505" s="21" t="s">
        <v>110</v>
      </c>
      <c r="B505" s="623" t="s">
        <v>109</v>
      </c>
      <c r="C505" s="558"/>
      <c r="D505" s="623"/>
      <c r="E505" s="558"/>
      <c r="F505" s="619"/>
      <c r="G505" s="558"/>
      <c r="H505" s="619"/>
      <c r="I505" s="558"/>
      <c r="J505" s="444"/>
      <c r="K505" s="444"/>
    </row>
    <row r="506" spans="1:11" ht="24.75" customHeight="1" x14ac:dyDescent="0.25">
      <c r="A506" s="21" t="s">
        <v>111</v>
      </c>
      <c r="B506" s="619" t="s">
        <v>235</v>
      </c>
      <c r="C506" s="558"/>
      <c r="D506" s="619"/>
      <c r="E506" s="558"/>
      <c r="F506" s="619"/>
      <c r="G506" s="558"/>
      <c r="H506" s="619"/>
      <c r="I506" s="558"/>
      <c r="J506" s="444"/>
      <c r="K506" s="444"/>
    </row>
    <row r="507" spans="1:11" ht="24.75" customHeight="1" x14ac:dyDescent="0.25">
      <c r="A507" s="21" t="s">
        <v>113</v>
      </c>
      <c r="B507" s="619" t="s">
        <v>143</v>
      </c>
      <c r="C507" s="558"/>
      <c r="D507" s="619"/>
      <c r="E507" s="558"/>
      <c r="F507" s="619"/>
      <c r="G507" s="558"/>
      <c r="H507" s="619"/>
      <c r="I507" s="558"/>
      <c r="J507" s="444"/>
      <c r="K507" s="444"/>
    </row>
    <row r="508" spans="1:11" ht="24.75" customHeight="1" x14ac:dyDescent="0.25">
      <c r="A508" s="21" t="s">
        <v>114</v>
      </c>
      <c r="B508" s="619" t="s">
        <v>143</v>
      </c>
      <c r="C508" s="558"/>
      <c r="D508" s="623"/>
      <c r="E508" s="558"/>
      <c r="F508" s="619"/>
      <c r="G508" s="558"/>
      <c r="H508" s="619"/>
      <c r="I508" s="558"/>
      <c r="J508" s="444"/>
      <c r="K508" s="444"/>
    </row>
    <row r="509" spans="1:11" ht="24.75" customHeight="1" x14ac:dyDescent="0.25">
      <c r="A509" s="603" t="s">
        <v>115</v>
      </c>
      <c r="B509" s="557"/>
      <c r="C509" s="557"/>
      <c r="D509" s="557"/>
      <c r="E509" s="557"/>
      <c r="F509" s="557"/>
      <c r="G509" s="557"/>
      <c r="H509" s="557"/>
      <c r="I509" s="558"/>
      <c r="J509" s="444"/>
      <c r="K509" s="444"/>
    </row>
    <row r="510" spans="1:11" ht="24.75" customHeight="1" x14ac:dyDescent="0.25">
      <c r="A510" s="21" t="s">
        <v>116</v>
      </c>
      <c r="B510" s="616" t="s">
        <v>117</v>
      </c>
      <c r="C510" s="557"/>
      <c r="D510" s="558"/>
      <c r="E510" s="21" t="s">
        <v>118</v>
      </c>
      <c r="F510" s="604" t="s">
        <v>117</v>
      </c>
      <c r="G510" s="557"/>
      <c r="H510" s="557"/>
      <c r="I510" s="558"/>
      <c r="J510" s="444"/>
      <c r="K510" s="444"/>
    </row>
    <row r="511" spans="1:11" ht="24.75" customHeight="1" x14ac:dyDescent="0.25">
      <c r="A511" s="21" t="s">
        <v>119</v>
      </c>
      <c r="B511" s="616" t="s">
        <v>117</v>
      </c>
      <c r="C511" s="557"/>
      <c r="D511" s="557"/>
      <c r="E511" s="557"/>
      <c r="F511" s="557"/>
      <c r="G511" s="557"/>
      <c r="H511" s="557"/>
      <c r="I511" s="558"/>
      <c r="J511" s="444"/>
      <c r="K511" s="444"/>
    </row>
    <row r="512" spans="1:11" ht="24.75" customHeight="1" x14ac:dyDescent="0.25">
      <c r="A512" s="21" t="s">
        <v>120</v>
      </c>
      <c r="B512" s="616" t="s">
        <v>117</v>
      </c>
      <c r="C512" s="557"/>
      <c r="D512" s="557"/>
      <c r="E512" s="557"/>
      <c r="F512" s="557"/>
      <c r="G512" s="557"/>
      <c r="H512" s="557"/>
      <c r="I512" s="558"/>
      <c r="J512" s="444"/>
      <c r="K512" s="444"/>
    </row>
    <row r="513" spans="1:11" ht="24.75" customHeight="1" x14ac:dyDescent="0.25">
      <c r="A513" s="21" t="s">
        <v>121</v>
      </c>
      <c r="B513" s="624" t="s">
        <v>117</v>
      </c>
      <c r="C513" s="557"/>
      <c r="D513" s="558"/>
      <c r="E513" s="21" t="s">
        <v>122</v>
      </c>
      <c r="F513" s="624" t="s">
        <v>117</v>
      </c>
      <c r="G513" s="557"/>
      <c r="H513" s="557"/>
      <c r="I513" s="558"/>
      <c r="J513" s="444"/>
      <c r="K513" s="444"/>
    </row>
    <row r="514" spans="1:11" ht="24.75" customHeight="1" x14ac:dyDescent="0.25">
      <c r="A514" s="607" t="s">
        <v>123</v>
      </c>
      <c r="B514" s="558"/>
      <c r="C514" s="607" t="s">
        <v>124</v>
      </c>
      <c r="D514" s="558"/>
      <c r="E514" s="607" t="s">
        <v>125</v>
      </c>
      <c r="F514" s="557"/>
      <c r="G514" s="558"/>
      <c r="H514" s="607" t="s">
        <v>126</v>
      </c>
      <c r="I514" s="558"/>
      <c r="J514" s="444"/>
      <c r="K514" s="444"/>
    </row>
    <row r="515" spans="1:11" ht="24.75" customHeight="1" x14ac:dyDescent="0.25">
      <c r="A515" s="616" t="s">
        <v>127</v>
      </c>
      <c r="B515" s="558"/>
      <c r="C515" s="619" t="s">
        <v>152</v>
      </c>
      <c r="D515" s="558"/>
      <c r="E515" s="617" t="s">
        <v>129</v>
      </c>
      <c r="F515" s="557"/>
      <c r="G515" s="558"/>
      <c r="H515" s="631" t="s">
        <v>236</v>
      </c>
      <c r="I515" s="558"/>
      <c r="J515" s="444"/>
      <c r="K515" s="444"/>
    </row>
    <row r="516" spans="1:11" ht="24.75" customHeight="1" x14ac:dyDescent="0.25">
      <c r="A516" s="607" t="s">
        <v>131</v>
      </c>
      <c r="B516" s="557"/>
      <c r="C516" s="557"/>
      <c r="D516" s="557"/>
      <c r="E516" s="557"/>
      <c r="F516" s="557"/>
      <c r="G516" s="557"/>
      <c r="H516" s="557"/>
      <c r="I516" s="558"/>
      <c r="J516" s="444"/>
      <c r="K516" s="444"/>
    </row>
    <row r="517" spans="1:11" ht="24.75" customHeight="1" x14ac:dyDescent="0.25">
      <c r="A517" s="21" t="s">
        <v>132</v>
      </c>
      <c r="B517" s="603" t="s">
        <v>133</v>
      </c>
      <c r="C517" s="557"/>
      <c r="D517" s="557"/>
      <c r="E517" s="557"/>
      <c r="F517" s="557"/>
      <c r="G517" s="557"/>
      <c r="H517" s="558"/>
      <c r="I517" s="21" t="s">
        <v>134</v>
      </c>
      <c r="J517" s="444"/>
      <c r="K517" s="444"/>
    </row>
    <row r="518" spans="1:11" ht="24.75" customHeight="1" x14ac:dyDescent="0.25">
      <c r="A518" s="446"/>
      <c r="B518" s="608"/>
      <c r="C518" s="539"/>
      <c r="D518" s="539"/>
      <c r="E518" s="539"/>
      <c r="F518" s="539"/>
      <c r="G518" s="539"/>
      <c r="H518" s="540"/>
      <c r="I518" s="447"/>
      <c r="J518" s="444"/>
      <c r="K518" s="444"/>
    </row>
    <row r="519" spans="1:11" ht="12.75" customHeight="1" x14ac:dyDescent="0.25">
      <c r="A519" s="444"/>
      <c r="B519" s="444"/>
      <c r="C519" s="444"/>
      <c r="D519" s="444"/>
      <c r="E519" s="444"/>
      <c r="F519" s="444"/>
      <c r="G519" s="444"/>
      <c r="H519" s="444"/>
      <c r="I519" s="444"/>
      <c r="J519" s="444"/>
      <c r="K519" s="444"/>
    </row>
    <row r="520" spans="1:11" ht="12.75" customHeight="1" x14ac:dyDescent="0.25">
      <c r="A520" s="444"/>
      <c r="B520" s="444"/>
      <c r="C520" s="444"/>
      <c r="D520" s="444"/>
      <c r="E520" s="444"/>
      <c r="F520" s="444"/>
      <c r="G520" s="444"/>
      <c r="H520" s="444"/>
      <c r="I520" s="444"/>
      <c r="J520" s="444"/>
      <c r="K520" s="444"/>
    </row>
    <row r="521" spans="1:11" ht="12.75" customHeight="1" x14ac:dyDescent="0.25">
      <c r="A521" s="609" t="s">
        <v>0</v>
      </c>
      <c r="B521" s="610"/>
      <c r="C521" s="610"/>
      <c r="D521" s="610"/>
      <c r="E521" s="610"/>
      <c r="F521" s="610"/>
      <c r="G521" s="610"/>
      <c r="H521" s="610"/>
      <c r="I521" s="611"/>
      <c r="J521" s="444"/>
      <c r="K521" s="444"/>
    </row>
    <row r="522" spans="1:11" ht="12.75" customHeight="1" x14ac:dyDescent="0.25">
      <c r="A522" s="612" t="s">
        <v>1</v>
      </c>
      <c r="B522" s="554"/>
      <c r="C522" s="554"/>
      <c r="D522" s="554"/>
      <c r="E522" s="554"/>
      <c r="F522" s="554"/>
      <c r="G522" s="554"/>
      <c r="H522" s="554"/>
      <c r="I522" s="613"/>
      <c r="J522" s="444"/>
      <c r="K522" s="444"/>
    </row>
    <row r="523" spans="1:11" ht="12.75" customHeight="1" x14ac:dyDescent="0.25">
      <c r="A523" s="612" t="s">
        <v>44</v>
      </c>
      <c r="B523" s="554"/>
      <c r="C523" s="554"/>
      <c r="D523" s="554"/>
      <c r="E523" s="554"/>
      <c r="F523" s="554"/>
      <c r="G523" s="554"/>
      <c r="H523" s="554"/>
      <c r="I523" s="613"/>
      <c r="J523" s="444"/>
      <c r="K523" s="444"/>
    </row>
    <row r="524" spans="1:11" ht="12.75" customHeight="1" x14ac:dyDescent="0.25">
      <c r="A524" s="445"/>
      <c r="B524" s="626" t="s">
        <v>45</v>
      </c>
      <c r="C524" s="627"/>
      <c r="D524" s="627"/>
      <c r="E524" s="628"/>
      <c r="F524" s="629" t="s">
        <v>46</v>
      </c>
      <c r="G524" s="627"/>
      <c r="H524" s="627"/>
      <c r="I524" s="630"/>
      <c r="J524" s="444"/>
      <c r="K524" s="444"/>
    </row>
    <row r="525" spans="1:11" ht="12.75" customHeight="1" x14ac:dyDescent="0.25">
      <c r="A525" s="603" t="s">
        <v>47</v>
      </c>
      <c r="B525" s="557"/>
      <c r="C525" s="557"/>
      <c r="D525" s="557"/>
      <c r="E525" s="557"/>
      <c r="F525" s="557"/>
      <c r="G525" s="557"/>
      <c r="H525" s="557"/>
      <c r="I525" s="558"/>
      <c r="J525" s="444"/>
      <c r="K525" s="444"/>
    </row>
    <row r="526" spans="1:11" ht="25.5" customHeight="1" x14ac:dyDescent="0.25">
      <c r="A526" s="603" t="s">
        <v>48</v>
      </c>
      <c r="B526" s="557"/>
      <c r="C526" s="557"/>
      <c r="D526" s="557"/>
      <c r="E526" s="557"/>
      <c r="F526" s="557"/>
      <c r="G526" s="557"/>
      <c r="H526" s="557"/>
      <c r="I526" s="558"/>
      <c r="J526" s="444"/>
      <c r="K526" s="444"/>
    </row>
    <row r="527" spans="1:11" ht="25.5" customHeight="1" x14ac:dyDescent="0.25">
      <c r="A527" s="21" t="s">
        <v>49</v>
      </c>
      <c r="B527" s="22">
        <v>414</v>
      </c>
      <c r="C527" s="603" t="s">
        <v>50</v>
      </c>
      <c r="D527" s="558"/>
      <c r="E527" s="605" t="s">
        <v>51</v>
      </c>
      <c r="F527" s="557"/>
      <c r="G527" s="558"/>
      <c r="H527" s="21" t="s">
        <v>52</v>
      </c>
      <c r="I527" s="23" t="s">
        <v>53</v>
      </c>
      <c r="J527" s="444"/>
      <c r="K527" s="444"/>
    </row>
    <row r="528" spans="1:11" ht="25.5" customHeight="1" x14ac:dyDescent="0.25">
      <c r="A528" s="21" t="s">
        <v>54</v>
      </c>
      <c r="B528" s="604" t="s">
        <v>55</v>
      </c>
      <c r="C528" s="557"/>
      <c r="D528" s="558"/>
      <c r="E528" s="603" t="s">
        <v>56</v>
      </c>
      <c r="F528" s="558"/>
      <c r="G528" s="616" t="s">
        <v>154</v>
      </c>
      <c r="H528" s="557"/>
      <c r="I528" s="558"/>
      <c r="J528" s="444"/>
      <c r="K528" s="444"/>
    </row>
    <row r="529" spans="1:11" ht="61.5" customHeight="1" x14ac:dyDescent="0.25">
      <c r="A529" s="21" t="s">
        <v>58</v>
      </c>
      <c r="B529" s="604" t="s">
        <v>237</v>
      </c>
      <c r="C529" s="557"/>
      <c r="D529" s="557"/>
      <c r="E529" s="557"/>
      <c r="F529" s="557"/>
      <c r="G529" s="557"/>
      <c r="H529" s="557"/>
      <c r="I529" s="558"/>
      <c r="J529" s="444"/>
      <c r="K529" s="444"/>
    </row>
    <row r="530" spans="1:11" ht="25.5" customHeight="1" x14ac:dyDescent="0.25">
      <c r="A530" s="21" t="s">
        <v>60</v>
      </c>
      <c r="B530" s="604" t="s">
        <v>238</v>
      </c>
      <c r="C530" s="557"/>
      <c r="D530" s="557"/>
      <c r="E530" s="557"/>
      <c r="F530" s="557"/>
      <c r="G530" s="557"/>
      <c r="H530" s="557"/>
      <c r="I530" s="558"/>
      <c r="J530" s="444"/>
      <c r="K530" s="444"/>
    </row>
    <row r="531" spans="1:11" ht="25.5" customHeight="1" x14ac:dyDescent="0.25">
      <c r="A531" s="21" t="s">
        <v>62</v>
      </c>
      <c r="B531" s="25" t="s">
        <v>63</v>
      </c>
      <c r="C531" s="25" t="s">
        <v>64</v>
      </c>
      <c r="D531" s="25" t="s">
        <v>65</v>
      </c>
      <c r="E531" s="622" t="s">
        <v>66</v>
      </c>
      <c r="F531" s="565"/>
      <c r="G531" s="620" t="s">
        <v>67</v>
      </c>
      <c r="H531" s="620" t="s">
        <v>68</v>
      </c>
      <c r="I531" s="620" t="s">
        <v>69</v>
      </c>
      <c r="J531" s="444"/>
      <c r="K531" s="444"/>
    </row>
    <row r="532" spans="1:11" ht="25.5" customHeight="1" x14ac:dyDescent="0.25">
      <c r="A532" s="21" t="s">
        <v>70</v>
      </c>
      <c r="B532" s="25" t="s">
        <v>71</v>
      </c>
      <c r="C532" s="25" t="s">
        <v>63</v>
      </c>
      <c r="D532" s="25" t="s">
        <v>69</v>
      </c>
      <c r="E532" s="566"/>
      <c r="F532" s="568"/>
      <c r="G532" s="621"/>
      <c r="H532" s="621"/>
      <c r="I532" s="621"/>
      <c r="J532" s="444"/>
      <c r="K532" s="444"/>
    </row>
    <row r="533" spans="1:11" ht="25.5" customHeight="1" x14ac:dyDescent="0.25">
      <c r="A533" s="21" t="s">
        <v>72</v>
      </c>
      <c r="B533" s="38">
        <v>1</v>
      </c>
      <c r="C533" s="21" t="s">
        <v>73</v>
      </c>
      <c r="D533" s="27" t="s">
        <v>74</v>
      </c>
      <c r="E533" s="603" t="s">
        <v>75</v>
      </c>
      <c r="F533" s="558"/>
      <c r="G533" s="616"/>
      <c r="H533" s="557"/>
      <c r="I533" s="558"/>
      <c r="J533" s="444"/>
      <c r="K533" s="444"/>
    </row>
    <row r="534" spans="1:11" ht="25.5" customHeight="1" x14ac:dyDescent="0.25">
      <c r="A534" s="603" t="s">
        <v>76</v>
      </c>
      <c r="B534" s="557"/>
      <c r="C534" s="557"/>
      <c r="D534" s="557"/>
      <c r="E534" s="557"/>
      <c r="F534" s="557"/>
      <c r="G534" s="557"/>
      <c r="H534" s="557"/>
      <c r="I534" s="558"/>
      <c r="J534" s="444"/>
      <c r="K534" s="444"/>
    </row>
    <row r="535" spans="1:11" ht="25.5" customHeight="1" x14ac:dyDescent="0.25">
      <c r="A535" s="21" t="s">
        <v>77</v>
      </c>
      <c r="B535" s="619" t="s">
        <v>78</v>
      </c>
      <c r="C535" s="558"/>
      <c r="D535" s="21" t="s">
        <v>79</v>
      </c>
      <c r="E535" s="619" t="s">
        <v>80</v>
      </c>
      <c r="F535" s="558"/>
      <c r="G535" s="21" t="s">
        <v>81</v>
      </c>
      <c r="H535" s="619" t="s">
        <v>74</v>
      </c>
      <c r="I535" s="558"/>
      <c r="J535" s="444"/>
      <c r="K535" s="444"/>
    </row>
    <row r="536" spans="1:11" ht="25.5" customHeight="1" x14ac:dyDescent="0.25">
      <c r="A536" s="21" t="s">
        <v>82</v>
      </c>
      <c r="B536" s="619" t="s">
        <v>221</v>
      </c>
      <c r="C536" s="557"/>
      <c r="D536" s="557"/>
      <c r="E536" s="557"/>
      <c r="F536" s="557"/>
      <c r="G536" s="557"/>
      <c r="H536" s="557"/>
      <c r="I536" s="558"/>
      <c r="J536" s="444"/>
      <c r="K536" s="444"/>
    </row>
    <row r="537" spans="1:11" ht="25.5" customHeight="1" x14ac:dyDescent="0.25">
      <c r="A537" s="21" t="s">
        <v>84</v>
      </c>
      <c r="B537" s="29" t="s">
        <v>222</v>
      </c>
      <c r="C537" s="21" t="s">
        <v>86</v>
      </c>
      <c r="D537" s="30" t="s">
        <v>87</v>
      </c>
      <c r="E537" s="603" t="s">
        <v>88</v>
      </c>
      <c r="F537" s="558"/>
      <c r="G537" s="31" t="s">
        <v>89</v>
      </c>
      <c r="H537" s="21" t="s">
        <v>90</v>
      </c>
      <c r="I537" s="39">
        <v>1</v>
      </c>
      <c r="J537" s="444"/>
      <c r="K537" s="444"/>
    </row>
    <row r="538" spans="1:11" ht="25.5" customHeight="1" x14ac:dyDescent="0.25">
      <c r="A538" s="21" t="s">
        <v>91</v>
      </c>
      <c r="B538" s="619" t="s">
        <v>239</v>
      </c>
      <c r="C538" s="557"/>
      <c r="D538" s="557"/>
      <c r="E538" s="557"/>
      <c r="F538" s="557"/>
      <c r="G538" s="557"/>
      <c r="H538" s="557"/>
      <c r="I538" s="558"/>
      <c r="J538" s="444"/>
      <c r="K538" s="444"/>
    </row>
    <row r="539" spans="1:11" ht="25.5" customHeight="1" x14ac:dyDescent="0.25">
      <c r="A539" s="21" t="s">
        <v>93</v>
      </c>
      <c r="B539" s="619" t="s">
        <v>240</v>
      </c>
      <c r="C539" s="557"/>
      <c r="D539" s="558"/>
      <c r="E539" s="603" t="s">
        <v>95</v>
      </c>
      <c r="F539" s="558"/>
      <c r="G539" s="619" t="s">
        <v>212</v>
      </c>
      <c r="H539" s="557"/>
      <c r="I539" s="558"/>
      <c r="J539" s="444"/>
      <c r="K539" s="444"/>
    </row>
    <row r="540" spans="1:11" ht="25.5" customHeight="1" x14ac:dyDescent="0.25">
      <c r="A540" s="603" t="s">
        <v>97</v>
      </c>
      <c r="B540" s="557"/>
      <c r="C540" s="557"/>
      <c r="D540" s="557"/>
      <c r="E540" s="557"/>
      <c r="F540" s="557"/>
      <c r="G540" s="557"/>
      <c r="H540" s="557"/>
      <c r="I540" s="558"/>
      <c r="J540" s="444"/>
      <c r="K540" s="444"/>
    </row>
    <row r="541" spans="1:11" ht="25.5" customHeight="1" x14ac:dyDescent="0.25">
      <c r="A541" s="21" t="s">
        <v>98</v>
      </c>
      <c r="B541" s="619" t="s">
        <v>241</v>
      </c>
      <c r="C541" s="557"/>
      <c r="D541" s="557"/>
      <c r="E541" s="557"/>
      <c r="F541" s="557"/>
      <c r="G541" s="557"/>
      <c r="H541" s="557"/>
      <c r="I541" s="558"/>
      <c r="J541" s="444"/>
      <c r="K541" s="444"/>
    </row>
    <row r="542" spans="1:11" ht="25.5" customHeight="1" x14ac:dyDescent="0.25">
      <c r="A542" s="21" t="s">
        <v>100</v>
      </c>
      <c r="B542" s="603" t="s">
        <v>101</v>
      </c>
      <c r="C542" s="558"/>
      <c r="D542" s="603" t="s">
        <v>102</v>
      </c>
      <c r="E542" s="558"/>
      <c r="F542" s="603" t="s">
        <v>103</v>
      </c>
      <c r="G542" s="558"/>
      <c r="H542" s="603" t="s">
        <v>104</v>
      </c>
      <c r="I542" s="558"/>
      <c r="J542" s="444"/>
      <c r="K542" s="444"/>
    </row>
    <row r="543" spans="1:11" ht="25.5" customHeight="1" x14ac:dyDescent="0.25">
      <c r="A543" s="21" t="s">
        <v>105</v>
      </c>
      <c r="B543" s="619" t="s">
        <v>242</v>
      </c>
      <c r="C543" s="558"/>
      <c r="D543" s="619" t="s">
        <v>243</v>
      </c>
      <c r="E543" s="558"/>
      <c r="F543" s="619"/>
      <c r="G543" s="558"/>
      <c r="H543" s="619"/>
      <c r="I543" s="558"/>
      <c r="J543" s="444"/>
      <c r="K543" s="444"/>
    </row>
    <row r="544" spans="1:11" ht="25.5" customHeight="1" x14ac:dyDescent="0.25">
      <c r="A544" s="21" t="s">
        <v>108</v>
      </c>
      <c r="B544" s="616" t="s">
        <v>109</v>
      </c>
      <c r="C544" s="558"/>
      <c r="D544" s="606"/>
      <c r="E544" s="558"/>
      <c r="F544" s="619"/>
      <c r="G544" s="558"/>
      <c r="H544" s="619"/>
      <c r="I544" s="558"/>
      <c r="J544" s="444"/>
      <c r="K544" s="444"/>
    </row>
    <row r="545" spans="1:11" ht="25.5" customHeight="1" x14ac:dyDescent="0.25">
      <c r="A545" s="21" t="s">
        <v>110</v>
      </c>
      <c r="B545" s="623" t="s">
        <v>109</v>
      </c>
      <c r="C545" s="558"/>
      <c r="D545" s="623"/>
      <c r="E545" s="558"/>
      <c r="F545" s="619"/>
      <c r="G545" s="558"/>
      <c r="H545" s="619"/>
      <c r="I545" s="558"/>
      <c r="J545" s="444"/>
      <c r="K545" s="444"/>
    </row>
    <row r="546" spans="1:11" ht="25.5" customHeight="1" x14ac:dyDescent="0.25">
      <c r="A546" s="21" t="s">
        <v>111</v>
      </c>
      <c r="B546" s="619" t="s">
        <v>89</v>
      </c>
      <c r="C546" s="558"/>
      <c r="D546" s="619"/>
      <c r="E546" s="558"/>
      <c r="F546" s="619"/>
      <c r="G546" s="558"/>
      <c r="H546" s="619"/>
      <c r="I546" s="558"/>
      <c r="J546" s="444"/>
      <c r="K546" s="444"/>
    </row>
    <row r="547" spans="1:11" ht="25.5" customHeight="1" x14ac:dyDescent="0.25">
      <c r="A547" s="21" t="s">
        <v>113</v>
      </c>
      <c r="B547" s="619" t="s">
        <v>143</v>
      </c>
      <c r="C547" s="558"/>
      <c r="D547" s="619"/>
      <c r="E547" s="558"/>
      <c r="F547" s="619"/>
      <c r="G547" s="558"/>
      <c r="H547" s="619"/>
      <c r="I547" s="558"/>
      <c r="J547" s="444"/>
      <c r="K547" s="444"/>
    </row>
    <row r="548" spans="1:11" ht="25.5" customHeight="1" x14ac:dyDescent="0.25">
      <c r="A548" s="21" t="s">
        <v>114</v>
      </c>
      <c r="B548" s="619" t="s">
        <v>143</v>
      </c>
      <c r="C548" s="558"/>
      <c r="D548" s="623"/>
      <c r="E548" s="558"/>
      <c r="F548" s="619"/>
      <c r="G548" s="558"/>
      <c r="H548" s="619"/>
      <c r="I548" s="558"/>
      <c r="J548" s="444"/>
      <c r="K548" s="444"/>
    </row>
    <row r="549" spans="1:11" ht="25.5" customHeight="1" x14ac:dyDescent="0.25">
      <c r="A549" s="603" t="s">
        <v>115</v>
      </c>
      <c r="B549" s="557"/>
      <c r="C549" s="557"/>
      <c r="D549" s="557"/>
      <c r="E549" s="557"/>
      <c r="F549" s="557"/>
      <c r="G549" s="557"/>
      <c r="H549" s="557"/>
      <c r="I549" s="558"/>
      <c r="J549" s="444"/>
      <c r="K549" s="444"/>
    </row>
    <row r="550" spans="1:11" ht="25.5" customHeight="1" x14ac:dyDescent="0.25">
      <c r="A550" s="21" t="s">
        <v>116</v>
      </c>
      <c r="B550" s="616" t="s">
        <v>117</v>
      </c>
      <c r="C550" s="557"/>
      <c r="D550" s="558"/>
      <c r="E550" s="21" t="s">
        <v>118</v>
      </c>
      <c r="F550" s="604" t="s">
        <v>117</v>
      </c>
      <c r="G550" s="557"/>
      <c r="H550" s="557"/>
      <c r="I550" s="558"/>
      <c r="J550" s="444"/>
      <c r="K550" s="444"/>
    </row>
    <row r="551" spans="1:11" ht="25.5" customHeight="1" x14ac:dyDescent="0.25">
      <c r="A551" s="21" t="s">
        <v>119</v>
      </c>
      <c r="B551" s="616" t="s">
        <v>117</v>
      </c>
      <c r="C551" s="557"/>
      <c r="D551" s="557"/>
      <c r="E551" s="557"/>
      <c r="F551" s="557"/>
      <c r="G551" s="557"/>
      <c r="H551" s="557"/>
      <c r="I551" s="558"/>
      <c r="J551" s="444"/>
      <c r="K551" s="444"/>
    </row>
    <row r="552" spans="1:11" ht="25.5" customHeight="1" x14ac:dyDescent="0.25">
      <c r="A552" s="21" t="s">
        <v>120</v>
      </c>
      <c r="B552" s="616" t="s">
        <v>117</v>
      </c>
      <c r="C552" s="557"/>
      <c r="D552" s="557"/>
      <c r="E552" s="557"/>
      <c r="F552" s="557"/>
      <c r="G552" s="557"/>
      <c r="H552" s="557"/>
      <c r="I552" s="558"/>
      <c r="J552" s="444"/>
      <c r="K552" s="444"/>
    </row>
    <row r="553" spans="1:11" ht="25.5" customHeight="1" x14ac:dyDescent="0.25">
      <c r="A553" s="21" t="s">
        <v>121</v>
      </c>
      <c r="B553" s="624" t="s">
        <v>117</v>
      </c>
      <c r="C553" s="557"/>
      <c r="D553" s="558"/>
      <c r="E553" s="21" t="s">
        <v>122</v>
      </c>
      <c r="F553" s="624" t="s">
        <v>117</v>
      </c>
      <c r="G553" s="557"/>
      <c r="H553" s="557"/>
      <c r="I553" s="558"/>
      <c r="J553" s="444"/>
      <c r="K553" s="444"/>
    </row>
    <row r="554" spans="1:11" ht="25.5" customHeight="1" x14ac:dyDescent="0.25">
      <c r="A554" s="607" t="s">
        <v>123</v>
      </c>
      <c r="B554" s="558"/>
      <c r="C554" s="607" t="s">
        <v>124</v>
      </c>
      <c r="D554" s="558"/>
      <c r="E554" s="607" t="s">
        <v>125</v>
      </c>
      <c r="F554" s="557"/>
      <c r="G554" s="558"/>
      <c r="H554" s="607" t="s">
        <v>126</v>
      </c>
      <c r="I554" s="558"/>
      <c r="J554" s="444"/>
      <c r="K554" s="444"/>
    </row>
    <row r="555" spans="1:11" ht="25.5" customHeight="1" x14ac:dyDescent="0.25">
      <c r="A555" s="616" t="s">
        <v>127</v>
      </c>
      <c r="B555" s="558"/>
      <c r="C555" s="619" t="s">
        <v>206</v>
      </c>
      <c r="D555" s="558"/>
      <c r="E555" s="617" t="s">
        <v>129</v>
      </c>
      <c r="F555" s="557"/>
      <c r="G555" s="558"/>
      <c r="H555" s="631" t="s">
        <v>244</v>
      </c>
      <c r="I555" s="558"/>
      <c r="J555" s="444"/>
      <c r="K555" s="444"/>
    </row>
    <row r="556" spans="1:11" ht="25.5" customHeight="1" x14ac:dyDescent="0.25">
      <c r="A556" s="607" t="s">
        <v>131</v>
      </c>
      <c r="B556" s="557"/>
      <c r="C556" s="557"/>
      <c r="D556" s="557"/>
      <c r="E556" s="557"/>
      <c r="F556" s="557"/>
      <c r="G556" s="557"/>
      <c r="H556" s="557"/>
      <c r="I556" s="558"/>
      <c r="J556" s="444"/>
      <c r="K556" s="444"/>
    </row>
    <row r="557" spans="1:11" ht="25.5" customHeight="1" x14ac:dyDescent="0.25">
      <c r="A557" s="21" t="s">
        <v>132</v>
      </c>
      <c r="B557" s="603" t="s">
        <v>133</v>
      </c>
      <c r="C557" s="557"/>
      <c r="D557" s="557"/>
      <c r="E557" s="557"/>
      <c r="F557" s="557"/>
      <c r="G557" s="557"/>
      <c r="H557" s="558"/>
      <c r="I557" s="21" t="s">
        <v>134</v>
      </c>
      <c r="J557" s="444"/>
      <c r="K557" s="444"/>
    </row>
    <row r="558" spans="1:11" ht="12.75" customHeight="1" x14ac:dyDescent="0.25">
      <c r="A558" s="446"/>
      <c r="B558" s="608"/>
      <c r="C558" s="539"/>
      <c r="D558" s="539"/>
      <c r="E558" s="539"/>
      <c r="F558" s="539"/>
      <c r="G558" s="539"/>
      <c r="H558" s="540"/>
      <c r="I558" s="447"/>
      <c r="J558" s="444"/>
      <c r="K558" s="444"/>
    </row>
    <row r="559" spans="1:11" ht="12.75" customHeight="1" x14ac:dyDescent="0.25">
      <c r="A559" s="444"/>
      <c r="B559" s="444"/>
      <c r="C559" s="444"/>
      <c r="D559" s="444"/>
      <c r="E559" s="444"/>
      <c r="F559" s="444"/>
      <c r="G559" s="444"/>
      <c r="H559" s="444"/>
      <c r="I559" s="444"/>
      <c r="J559" s="444"/>
      <c r="K559" s="444"/>
    </row>
    <row r="560" spans="1:11" ht="12.75" customHeight="1" x14ac:dyDescent="0.25">
      <c r="A560" s="444"/>
      <c r="B560" s="444"/>
      <c r="C560" s="444"/>
      <c r="D560" s="444"/>
      <c r="E560" s="444"/>
      <c r="F560" s="444"/>
      <c r="G560" s="444"/>
      <c r="H560" s="444"/>
      <c r="I560" s="444"/>
      <c r="J560" s="444"/>
      <c r="K560" s="444"/>
    </row>
    <row r="561" spans="1:11" ht="12.75" customHeight="1" x14ac:dyDescent="0.25">
      <c r="A561" s="609" t="s">
        <v>0</v>
      </c>
      <c r="B561" s="610"/>
      <c r="C561" s="610"/>
      <c r="D561" s="610"/>
      <c r="E561" s="610"/>
      <c r="F561" s="610"/>
      <c r="G561" s="610"/>
      <c r="H561" s="610"/>
      <c r="I561" s="611"/>
      <c r="J561" s="444"/>
      <c r="K561" s="444"/>
    </row>
    <row r="562" spans="1:11" ht="12.75" customHeight="1" x14ac:dyDescent="0.25">
      <c r="A562" s="612" t="s">
        <v>1</v>
      </c>
      <c r="B562" s="554"/>
      <c r="C562" s="554"/>
      <c r="D562" s="554"/>
      <c r="E562" s="554"/>
      <c r="F562" s="554"/>
      <c r="G562" s="554"/>
      <c r="H562" s="554"/>
      <c r="I562" s="613"/>
      <c r="J562" s="444"/>
      <c r="K562" s="444"/>
    </row>
    <row r="563" spans="1:11" ht="12.75" customHeight="1" x14ac:dyDescent="0.25">
      <c r="A563" s="612" t="s">
        <v>44</v>
      </c>
      <c r="B563" s="554"/>
      <c r="C563" s="554"/>
      <c r="D563" s="554"/>
      <c r="E563" s="554"/>
      <c r="F563" s="554"/>
      <c r="G563" s="554"/>
      <c r="H563" s="554"/>
      <c r="I563" s="613"/>
      <c r="J563" s="444"/>
      <c r="K563" s="444"/>
    </row>
    <row r="564" spans="1:11" ht="12.75" customHeight="1" x14ac:dyDescent="0.25">
      <c r="A564" s="445"/>
      <c r="B564" s="626" t="s">
        <v>45</v>
      </c>
      <c r="C564" s="627"/>
      <c r="D564" s="627"/>
      <c r="E564" s="628"/>
      <c r="F564" s="629" t="s">
        <v>46</v>
      </c>
      <c r="G564" s="627"/>
      <c r="H564" s="627"/>
      <c r="I564" s="630"/>
      <c r="J564" s="444"/>
      <c r="K564" s="444"/>
    </row>
    <row r="565" spans="1:11" ht="12.75" customHeight="1" x14ac:dyDescent="0.25">
      <c r="A565" s="603" t="s">
        <v>47</v>
      </c>
      <c r="B565" s="557"/>
      <c r="C565" s="557"/>
      <c r="D565" s="557"/>
      <c r="E565" s="557"/>
      <c r="F565" s="557"/>
      <c r="G565" s="557"/>
      <c r="H565" s="557"/>
      <c r="I565" s="558"/>
      <c r="J565" s="444"/>
      <c r="K565" s="444"/>
    </row>
    <row r="566" spans="1:11" ht="25.5" customHeight="1" x14ac:dyDescent="0.25">
      <c r="A566" s="603" t="s">
        <v>48</v>
      </c>
      <c r="B566" s="557"/>
      <c r="C566" s="557"/>
      <c r="D566" s="557"/>
      <c r="E566" s="557"/>
      <c r="F566" s="557"/>
      <c r="G566" s="557"/>
      <c r="H566" s="557"/>
      <c r="I566" s="558"/>
      <c r="J566" s="444"/>
      <c r="K566" s="444"/>
    </row>
    <row r="567" spans="1:11" ht="25.5" customHeight="1" x14ac:dyDescent="0.25">
      <c r="A567" s="21" t="s">
        <v>49</v>
      </c>
      <c r="B567" s="22">
        <v>417</v>
      </c>
      <c r="C567" s="603" t="s">
        <v>50</v>
      </c>
      <c r="D567" s="558"/>
      <c r="E567" s="605" t="s">
        <v>51</v>
      </c>
      <c r="F567" s="557"/>
      <c r="G567" s="558"/>
      <c r="H567" s="21" t="s">
        <v>52</v>
      </c>
      <c r="I567" s="23" t="s">
        <v>53</v>
      </c>
      <c r="J567" s="444"/>
      <c r="K567" s="444"/>
    </row>
    <row r="568" spans="1:11" ht="25.5" customHeight="1" x14ac:dyDescent="0.25">
      <c r="A568" s="21" t="s">
        <v>54</v>
      </c>
      <c r="B568" s="604" t="s">
        <v>55</v>
      </c>
      <c r="C568" s="557"/>
      <c r="D568" s="558"/>
      <c r="E568" s="603" t="s">
        <v>56</v>
      </c>
      <c r="F568" s="558"/>
      <c r="G568" s="616" t="s">
        <v>144</v>
      </c>
      <c r="H568" s="557"/>
      <c r="I568" s="558"/>
      <c r="J568" s="444"/>
      <c r="K568" s="444"/>
    </row>
    <row r="569" spans="1:11" ht="77.25" customHeight="1" x14ac:dyDescent="0.25">
      <c r="A569" s="21" t="s">
        <v>58</v>
      </c>
      <c r="B569" s="604" t="s">
        <v>245</v>
      </c>
      <c r="C569" s="557"/>
      <c r="D569" s="557"/>
      <c r="E569" s="557"/>
      <c r="F569" s="557"/>
      <c r="G569" s="557"/>
      <c r="H569" s="557"/>
      <c r="I569" s="558"/>
      <c r="J569" s="444"/>
      <c r="K569" s="444"/>
    </row>
    <row r="570" spans="1:11" ht="25.5" customHeight="1" x14ac:dyDescent="0.25">
      <c r="A570" s="21" t="s">
        <v>60</v>
      </c>
      <c r="B570" s="619" t="s">
        <v>246</v>
      </c>
      <c r="C570" s="557"/>
      <c r="D570" s="557"/>
      <c r="E570" s="557"/>
      <c r="F570" s="557"/>
      <c r="G570" s="557"/>
      <c r="H570" s="557"/>
      <c r="I570" s="558"/>
      <c r="J570" s="444"/>
      <c r="K570" s="444"/>
    </row>
    <row r="571" spans="1:11" ht="25.5" customHeight="1" x14ac:dyDescent="0.25">
      <c r="A571" s="21" t="s">
        <v>62</v>
      </c>
      <c r="B571" s="25" t="s">
        <v>63</v>
      </c>
      <c r="C571" s="25" t="s">
        <v>64</v>
      </c>
      <c r="D571" s="25" t="s">
        <v>65</v>
      </c>
      <c r="E571" s="622" t="s">
        <v>66</v>
      </c>
      <c r="F571" s="565"/>
      <c r="G571" s="620" t="s">
        <v>67</v>
      </c>
      <c r="H571" s="620" t="s">
        <v>68</v>
      </c>
      <c r="I571" s="620" t="s">
        <v>69</v>
      </c>
      <c r="J571" s="444"/>
      <c r="K571" s="444"/>
    </row>
    <row r="572" spans="1:11" ht="25.5" customHeight="1" x14ac:dyDescent="0.25">
      <c r="A572" s="21" t="s">
        <v>70</v>
      </c>
      <c r="B572" s="25" t="s">
        <v>71</v>
      </c>
      <c r="C572" s="25" t="s">
        <v>63</v>
      </c>
      <c r="D572" s="25" t="s">
        <v>69</v>
      </c>
      <c r="E572" s="566"/>
      <c r="F572" s="568"/>
      <c r="G572" s="621"/>
      <c r="H572" s="621"/>
      <c r="I572" s="621"/>
      <c r="J572" s="444"/>
      <c r="K572" s="444"/>
    </row>
    <row r="573" spans="1:11" ht="25.5" customHeight="1" x14ac:dyDescent="0.25">
      <c r="A573" s="21" t="s">
        <v>72</v>
      </c>
      <c r="B573" s="24">
        <v>50</v>
      </c>
      <c r="C573" s="21" t="s">
        <v>73</v>
      </c>
      <c r="D573" s="27" t="s">
        <v>74</v>
      </c>
      <c r="E573" s="603" t="s">
        <v>75</v>
      </c>
      <c r="F573" s="558"/>
      <c r="G573" s="616"/>
      <c r="H573" s="557"/>
      <c r="I573" s="558"/>
      <c r="J573" s="444"/>
      <c r="K573" s="444"/>
    </row>
    <row r="574" spans="1:11" ht="25.5" customHeight="1" x14ac:dyDescent="0.25">
      <c r="A574" s="603" t="s">
        <v>76</v>
      </c>
      <c r="B574" s="557"/>
      <c r="C574" s="557"/>
      <c r="D574" s="557"/>
      <c r="E574" s="557"/>
      <c r="F574" s="557"/>
      <c r="G574" s="557"/>
      <c r="H574" s="557"/>
      <c r="I574" s="558"/>
      <c r="J574" s="444"/>
      <c r="K574" s="444"/>
    </row>
    <row r="575" spans="1:11" ht="25.5" customHeight="1" x14ac:dyDescent="0.25">
      <c r="A575" s="21" t="s">
        <v>77</v>
      </c>
      <c r="B575" s="619" t="s">
        <v>78</v>
      </c>
      <c r="C575" s="558"/>
      <c r="D575" s="21" t="s">
        <v>79</v>
      </c>
      <c r="E575" s="619" t="s">
        <v>80</v>
      </c>
      <c r="F575" s="558"/>
      <c r="G575" s="21" t="s">
        <v>81</v>
      </c>
      <c r="H575" s="619" t="s">
        <v>74</v>
      </c>
      <c r="I575" s="558"/>
      <c r="J575" s="444"/>
      <c r="K575" s="444"/>
    </row>
    <row r="576" spans="1:11" ht="25.5" customHeight="1" x14ac:dyDescent="0.25">
      <c r="A576" s="21" t="s">
        <v>82</v>
      </c>
      <c r="B576" s="619" t="s">
        <v>109</v>
      </c>
      <c r="C576" s="557"/>
      <c r="D576" s="557"/>
      <c r="E576" s="557"/>
      <c r="F576" s="557"/>
      <c r="G576" s="557"/>
      <c r="H576" s="557"/>
      <c r="I576" s="558"/>
      <c r="J576" s="444"/>
      <c r="K576" s="444"/>
    </row>
    <row r="577" spans="1:11" ht="25.5" customHeight="1" x14ac:dyDescent="0.25">
      <c r="A577" s="21" t="s">
        <v>84</v>
      </c>
      <c r="B577" s="29" t="s">
        <v>85</v>
      </c>
      <c r="C577" s="21" t="s">
        <v>86</v>
      </c>
      <c r="D577" s="30" t="s">
        <v>87</v>
      </c>
      <c r="E577" s="603" t="s">
        <v>88</v>
      </c>
      <c r="F577" s="558"/>
      <c r="G577" s="31" t="s">
        <v>89</v>
      </c>
      <c r="H577" s="21" t="s">
        <v>90</v>
      </c>
      <c r="I577" s="42">
        <v>54.11</v>
      </c>
      <c r="J577" s="444"/>
      <c r="K577" s="444"/>
    </row>
    <row r="578" spans="1:11" ht="25.5" customHeight="1" x14ac:dyDescent="0.25">
      <c r="A578" s="21" t="s">
        <v>91</v>
      </c>
      <c r="B578" s="619" t="s">
        <v>247</v>
      </c>
      <c r="C578" s="557"/>
      <c r="D578" s="557"/>
      <c r="E578" s="557"/>
      <c r="F578" s="557"/>
      <c r="G578" s="557"/>
      <c r="H578" s="557"/>
      <c r="I578" s="558"/>
      <c r="J578" s="444"/>
      <c r="K578" s="444"/>
    </row>
    <row r="579" spans="1:11" ht="25.5" customHeight="1" x14ac:dyDescent="0.25">
      <c r="A579" s="21" t="s">
        <v>93</v>
      </c>
      <c r="B579" s="619" t="s">
        <v>240</v>
      </c>
      <c r="C579" s="557"/>
      <c r="D579" s="558"/>
      <c r="E579" s="603" t="s">
        <v>95</v>
      </c>
      <c r="F579" s="558"/>
      <c r="G579" s="619" t="s">
        <v>212</v>
      </c>
      <c r="H579" s="557"/>
      <c r="I579" s="558"/>
      <c r="J579" s="444"/>
      <c r="K579" s="444"/>
    </row>
    <row r="580" spans="1:11" ht="25.5" customHeight="1" x14ac:dyDescent="0.25">
      <c r="A580" s="603" t="s">
        <v>97</v>
      </c>
      <c r="B580" s="557"/>
      <c r="C580" s="557"/>
      <c r="D580" s="557"/>
      <c r="E580" s="557"/>
      <c r="F580" s="557"/>
      <c r="G580" s="557"/>
      <c r="H580" s="557"/>
      <c r="I580" s="558"/>
      <c r="J580" s="444"/>
      <c r="K580" s="444"/>
    </row>
    <row r="581" spans="1:11" ht="44.25" customHeight="1" x14ac:dyDescent="0.25">
      <c r="A581" s="21" t="s">
        <v>98</v>
      </c>
      <c r="B581" s="619" t="s">
        <v>248</v>
      </c>
      <c r="C581" s="557"/>
      <c r="D581" s="557"/>
      <c r="E581" s="557"/>
      <c r="F581" s="557"/>
      <c r="G581" s="557"/>
      <c r="H581" s="557"/>
      <c r="I581" s="558"/>
      <c r="J581" s="444"/>
      <c r="K581" s="444"/>
    </row>
    <row r="582" spans="1:11" ht="25.5" customHeight="1" x14ac:dyDescent="0.25">
      <c r="A582" s="21" t="s">
        <v>100</v>
      </c>
      <c r="B582" s="603" t="s">
        <v>101</v>
      </c>
      <c r="C582" s="558"/>
      <c r="D582" s="603" t="s">
        <v>102</v>
      </c>
      <c r="E582" s="558"/>
      <c r="F582" s="603" t="s">
        <v>103</v>
      </c>
      <c r="G582" s="558"/>
      <c r="H582" s="603" t="s">
        <v>104</v>
      </c>
      <c r="I582" s="558"/>
      <c r="J582" s="444"/>
      <c r="K582" s="444"/>
    </row>
    <row r="583" spans="1:11" ht="25.5" customHeight="1" x14ac:dyDescent="0.25">
      <c r="A583" s="21" t="s">
        <v>105</v>
      </c>
      <c r="B583" s="619" t="s">
        <v>117</v>
      </c>
      <c r="C583" s="558"/>
      <c r="D583" s="619"/>
      <c r="E583" s="558"/>
      <c r="F583" s="619"/>
      <c r="G583" s="558"/>
      <c r="H583" s="619"/>
      <c r="I583" s="558"/>
      <c r="J583" s="444"/>
      <c r="K583" s="444"/>
    </row>
    <row r="584" spans="1:11" ht="25.5" customHeight="1" x14ac:dyDescent="0.25">
      <c r="A584" s="21" t="s">
        <v>108</v>
      </c>
      <c r="B584" s="616" t="s">
        <v>117</v>
      </c>
      <c r="C584" s="558"/>
      <c r="D584" s="606"/>
      <c r="E584" s="558"/>
      <c r="F584" s="619"/>
      <c r="G584" s="558"/>
      <c r="H584" s="619"/>
      <c r="I584" s="558"/>
      <c r="J584" s="444"/>
      <c r="K584" s="444"/>
    </row>
    <row r="585" spans="1:11" ht="25.5" customHeight="1" x14ac:dyDescent="0.25">
      <c r="A585" s="21" t="s">
        <v>110</v>
      </c>
      <c r="B585" s="623" t="s">
        <v>117</v>
      </c>
      <c r="C585" s="558"/>
      <c r="D585" s="623"/>
      <c r="E585" s="558"/>
      <c r="F585" s="619"/>
      <c r="G585" s="558"/>
      <c r="H585" s="619"/>
      <c r="I585" s="558"/>
      <c r="J585" s="444"/>
      <c r="K585" s="444"/>
    </row>
    <row r="586" spans="1:11" ht="25.5" customHeight="1" x14ac:dyDescent="0.25">
      <c r="A586" s="21" t="s">
        <v>111</v>
      </c>
      <c r="B586" s="619" t="s">
        <v>117</v>
      </c>
      <c r="C586" s="558"/>
      <c r="D586" s="619"/>
      <c r="E586" s="558"/>
      <c r="F586" s="619"/>
      <c r="G586" s="558"/>
      <c r="H586" s="619"/>
      <c r="I586" s="558"/>
      <c r="J586" s="444"/>
      <c r="K586" s="444"/>
    </row>
    <row r="587" spans="1:11" ht="25.5" customHeight="1" x14ac:dyDescent="0.25">
      <c r="A587" s="21" t="s">
        <v>113</v>
      </c>
      <c r="B587" s="619" t="s">
        <v>143</v>
      </c>
      <c r="C587" s="558"/>
      <c r="D587" s="619"/>
      <c r="E587" s="558"/>
      <c r="F587" s="619"/>
      <c r="G587" s="558"/>
      <c r="H587" s="619"/>
      <c r="I587" s="558"/>
      <c r="J587" s="444"/>
      <c r="K587" s="444"/>
    </row>
    <row r="588" spans="1:11" ht="25.5" customHeight="1" x14ac:dyDescent="0.25">
      <c r="A588" s="21" t="s">
        <v>114</v>
      </c>
      <c r="B588" s="619" t="s">
        <v>143</v>
      </c>
      <c r="C588" s="558"/>
      <c r="D588" s="623"/>
      <c r="E588" s="558"/>
      <c r="F588" s="619"/>
      <c r="G588" s="558"/>
      <c r="H588" s="619"/>
      <c r="I588" s="558"/>
      <c r="J588" s="444"/>
      <c r="K588" s="444"/>
    </row>
    <row r="589" spans="1:11" ht="25.5" customHeight="1" x14ac:dyDescent="0.25">
      <c r="A589" s="603" t="s">
        <v>115</v>
      </c>
      <c r="B589" s="557"/>
      <c r="C589" s="557"/>
      <c r="D589" s="557"/>
      <c r="E589" s="557"/>
      <c r="F589" s="557"/>
      <c r="G589" s="557"/>
      <c r="H589" s="557"/>
      <c r="I589" s="558"/>
      <c r="J589" s="444"/>
      <c r="K589" s="444"/>
    </row>
    <row r="590" spans="1:11" ht="25.5" customHeight="1" x14ac:dyDescent="0.25">
      <c r="A590" s="21" t="s">
        <v>116</v>
      </c>
      <c r="B590" s="616" t="s">
        <v>117</v>
      </c>
      <c r="C590" s="557"/>
      <c r="D590" s="558"/>
      <c r="E590" s="21" t="s">
        <v>118</v>
      </c>
      <c r="F590" s="604" t="s">
        <v>117</v>
      </c>
      <c r="G590" s="557"/>
      <c r="H590" s="557"/>
      <c r="I590" s="558"/>
      <c r="J590" s="444"/>
      <c r="K590" s="444"/>
    </row>
    <row r="591" spans="1:11" ht="25.5" customHeight="1" x14ac:dyDescent="0.25">
      <c r="A591" s="21" t="s">
        <v>119</v>
      </c>
      <c r="B591" s="616" t="s">
        <v>117</v>
      </c>
      <c r="C591" s="557"/>
      <c r="D591" s="557"/>
      <c r="E591" s="557"/>
      <c r="F591" s="557"/>
      <c r="G591" s="557"/>
      <c r="H591" s="557"/>
      <c r="I591" s="558"/>
      <c r="J591" s="444"/>
      <c r="K591" s="444"/>
    </row>
    <row r="592" spans="1:11" ht="25.5" customHeight="1" x14ac:dyDescent="0.25">
      <c r="A592" s="21" t="s">
        <v>120</v>
      </c>
      <c r="B592" s="616" t="s">
        <v>117</v>
      </c>
      <c r="C592" s="557"/>
      <c r="D592" s="557"/>
      <c r="E592" s="557"/>
      <c r="F592" s="557"/>
      <c r="G592" s="557"/>
      <c r="H592" s="557"/>
      <c r="I592" s="558"/>
      <c r="J592" s="444"/>
      <c r="K592" s="444"/>
    </row>
    <row r="593" spans="1:11" ht="25.5" customHeight="1" x14ac:dyDescent="0.25">
      <c r="A593" s="21" t="s">
        <v>121</v>
      </c>
      <c r="B593" s="624" t="s">
        <v>117</v>
      </c>
      <c r="C593" s="557"/>
      <c r="D593" s="558"/>
      <c r="E593" s="21" t="s">
        <v>122</v>
      </c>
      <c r="F593" s="624" t="s">
        <v>117</v>
      </c>
      <c r="G593" s="557"/>
      <c r="H593" s="557"/>
      <c r="I593" s="558"/>
      <c r="J593" s="444"/>
      <c r="K593" s="444"/>
    </row>
    <row r="594" spans="1:11" ht="25.5" customHeight="1" x14ac:dyDescent="0.25">
      <c r="A594" s="607" t="s">
        <v>123</v>
      </c>
      <c r="B594" s="558"/>
      <c r="C594" s="607" t="s">
        <v>124</v>
      </c>
      <c r="D594" s="558"/>
      <c r="E594" s="607" t="s">
        <v>125</v>
      </c>
      <c r="F594" s="557"/>
      <c r="G594" s="558"/>
      <c r="H594" s="607" t="s">
        <v>126</v>
      </c>
      <c r="I594" s="558"/>
      <c r="J594" s="444"/>
      <c r="K594" s="444"/>
    </row>
    <row r="595" spans="1:11" ht="25.5" customHeight="1" x14ac:dyDescent="0.25">
      <c r="A595" s="616" t="s">
        <v>127</v>
      </c>
      <c r="B595" s="558"/>
      <c r="C595" s="619" t="s">
        <v>152</v>
      </c>
      <c r="D595" s="558"/>
      <c r="E595" s="619" t="s">
        <v>129</v>
      </c>
      <c r="F595" s="557"/>
      <c r="G595" s="558"/>
      <c r="H595" s="631" t="s">
        <v>249</v>
      </c>
      <c r="I595" s="558"/>
      <c r="J595" s="444"/>
      <c r="K595" s="444"/>
    </row>
    <row r="596" spans="1:11" ht="25.5" customHeight="1" x14ac:dyDescent="0.25">
      <c r="A596" s="607" t="s">
        <v>131</v>
      </c>
      <c r="B596" s="557"/>
      <c r="C596" s="557"/>
      <c r="D596" s="557"/>
      <c r="E596" s="557"/>
      <c r="F596" s="557"/>
      <c r="G596" s="557"/>
      <c r="H596" s="557"/>
      <c r="I596" s="558"/>
      <c r="J596" s="444"/>
      <c r="K596" s="444"/>
    </row>
    <row r="597" spans="1:11" ht="25.5" customHeight="1" x14ac:dyDescent="0.25">
      <c r="A597" s="21" t="s">
        <v>132</v>
      </c>
      <c r="B597" s="603" t="s">
        <v>133</v>
      </c>
      <c r="C597" s="557"/>
      <c r="D597" s="557"/>
      <c r="E597" s="557"/>
      <c r="F597" s="557"/>
      <c r="G597" s="557"/>
      <c r="H597" s="558"/>
      <c r="I597" s="21" t="s">
        <v>134</v>
      </c>
      <c r="J597" s="444"/>
      <c r="K597" s="444"/>
    </row>
    <row r="598" spans="1:11" ht="12.75" customHeight="1" x14ac:dyDescent="0.25">
      <c r="A598" s="33"/>
      <c r="B598" s="625"/>
      <c r="C598" s="557"/>
      <c r="D598" s="557"/>
      <c r="E598" s="557"/>
      <c r="F598" s="557"/>
      <c r="G598" s="557"/>
      <c r="H598" s="558"/>
      <c r="I598" s="34"/>
      <c r="J598" s="444"/>
      <c r="K598" s="444"/>
    </row>
    <row r="599" spans="1:11" ht="26.25" customHeight="1" x14ac:dyDescent="0.25">
      <c r="A599" s="444"/>
      <c r="B599" s="444"/>
      <c r="C599" s="444"/>
      <c r="D599" s="444"/>
      <c r="E599" s="444"/>
      <c r="F599" s="444"/>
      <c r="G599" s="444"/>
      <c r="H599" s="444"/>
      <c r="I599" s="444"/>
      <c r="J599" s="444"/>
      <c r="K599" s="444"/>
    </row>
    <row r="600" spans="1:11" ht="15" customHeight="1" x14ac:dyDescent="0.25"/>
  </sheetData>
  <mergeCells count="1170">
    <mergeCell ref="A41:I41"/>
    <mergeCell ref="A42:I42"/>
    <mergeCell ref="A43:I43"/>
    <mergeCell ref="B44:E44"/>
    <mergeCell ref="F44:I44"/>
    <mergeCell ref="B59:D59"/>
    <mergeCell ref="E53:F53"/>
    <mergeCell ref="A3:I3"/>
    <mergeCell ref="B4:E4"/>
    <mergeCell ref="F4:I4"/>
    <mergeCell ref="H15:I15"/>
    <mergeCell ref="B16:I16"/>
    <mergeCell ref="C35:D35"/>
    <mergeCell ref="E35:G35"/>
    <mergeCell ref="A5:I5"/>
    <mergeCell ref="A6:I6"/>
    <mergeCell ref="C7:D7"/>
    <mergeCell ref="E7:G7"/>
    <mergeCell ref="B8:D8"/>
    <mergeCell ref="E8:F8"/>
    <mergeCell ref="B10:I10"/>
    <mergeCell ref="B9:I9"/>
    <mergeCell ref="E11:F12"/>
    <mergeCell ref="G11:G12"/>
    <mergeCell ref="H11:H12"/>
    <mergeCell ref="I11:I12"/>
    <mergeCell ref="D25:E25"/>
    <mergeCell ref="F25:G25"/>
    <mergeCell ref="B55:C55"/>
    <mergeCell ref="E55:F55"/>
    <mergeCell ref="E59:F59"/>
    <mergeCell ref="G59:I59"/>
    <mergeCell ref="A1:I1"/>
    <mergeCell ref="A2:I2"/>
    <mergeCell ref="G8:I8"/>
    <mergeCell ref="E17:F17"/>
    <mergeCell ref="B18:I18"/>
    <mergeCell ref="B19:D19"/>
    <mergeCell ref="E19:F19"/>
    <mergeCell ref="B22:C22"/>
    <mergeCell ref="B23:C23"/>
    <mergeCell ref="E13:F13"/>
    <mergeCell ref="G13:I13"/>
    <mergeCell ref="A14:I14"/>
    <mergeCell ref="B15:C15"/>
    <mergeCell ref="E15:F15"/>
    <mergeCell ref="G19:I19"/>
    <mergeCell ref="D23:E23"/>
    <mergeCell ref="F23:G23"/>
    <mergeCell ref="A20:I20"/>
    <mergeCell ref="B21:I21"/>
    <mergeCell ref="D22:E22"/>
    <mergeCell ref="F22:G22"/>
    <mergeCell ref="H22:I22"/>
    <mergeCell ref="H23:I23"/>
    <mergeCell ref="D65:E65"/>
    <mergeCell ref="F65:G65"/>
    <mergeCell ref="F28:G28"/>
    <mergeCell ref="H28:I28"/>
    <mergeCell ref="A29:I29"/>
    <mergeCell ref="B30:D30"/>
    <mergeCell ref="A45:I45"/>
    <mergeCell ref="F30:I30"/>
    <mergeCell ref="A36:I36"/>
    <mergeCell ref="B31:I31"/>
    <mergeCell ref="B32:I32"/>
    <mergeCell ref="B33:D33"/>
    <mergeCell ref="F33:I33"/>
    <mergeCell ref="A34:B34"/>
    <mergeCell ref="A46:I46"/>
    <mergeCell ref="C47:D47"/>
    <mergeCell ref="E47:G47"/>
    <mergeCell ref="B48:D48"/>
    <mergeCell ref="E48:F48"/>
    <mergeCell ref="G48:I48"/>
    <mergeCell ref="B49:I49"/>
    <mergeCell ref="B50:I50"/>
    <mergeCell ref="D63:E63"/>
    <mergeCell ref="F63:G63"/>
    <mergeCell ref="B64:C64"/>
    <mergeCell ref="D64:E64"/>
    <mergeCell ref="F64:G64"/>
    <mergeCell ref="H64:I64"/>
    <mergeCell ref="B65:C65"/>
    <mergeCell ref="H65:I65"/>
    <mergeCell ref="G53:I53"/>
    <mergeCell ref="A54:I54"/>
    <mergeCell ref="B67:C67"/>
    <mergeCell ref="D67:E67"/>
    <mergeCell ref="F67:G67"/>
    <mergeCell ref="H67:I67"/>
    <mergeCell ref="B68:C68"/>
    <mergeCell ref="B25:C25"/>
    <mergeCell ref="B26:C26"/>
    <mergeCell ref="D26:E26"/>
    <mergeCell ref="F26:G26"/>
    <mergeCell ref="B24:C24"/>
    <mergeCell ref="B27:C27"/>
    <mergeCell ref="B37:H37"/>
    <mergeCell ref="H35:I35"/>
    <mergeCell ref="F27:G27"/>
    <mergeCell ref="H27:I27"/>
    <mergeCell ref="B28:C28"/>
    <mergeCell ref="D28:E28"/>
    <mergeCell ref="B38:H38"/>
    <mergeCell ref="D24:E24"/>
    <mergeCell ref="F24:G24"/>
    <mergeCell ref="H24:I24"/>
    <mergeCell ref="H25:I25"/>
    <mergeCell ref="H26:I26"/>
    <mergeCell ref="D27:E27"/>
    <mergeCell ref="E51:F52"/>
    <mergeCell ref="G51:G52"/>
    <mergeCell ref="H51:H52"/>
    <mergeCell ref="I51:I52"/>
    <mergeCell ref="C34:D34"/>
    <mergeCell ref="E34:G34"/>
    <mergeCell ref="H34:I34"/>
    <mergeCell ref="A35:B35"/>
    <mergeCell ref="H55:I55"/>
    <mergeCell ref="B56:I56"/>
    <mergeCell ref="B66:C66"/>
    <mergeCell ref="D66:E66"/>
    <mergeCell ref="F66:G66"/>
    <mergeCell ref="H66:I66"/>
    <mergeCell ref="A60:I60"/>
    <mergeCell ref="B61:I61"/>
    <mergeCell ref="B62:C62"/>
    <mergeCell ref="D62:E62"/>
    <mergeCell ref="F62:G62"/>
    <mergeCell ref="H62:I62"/>
    <mergeCell ref="B63:C63"/>
    <mergeCell ref="H63:I63"/>
    <mergeCell ref="E57:F57"/>
    <mergeCell ref="B58:I58"/>
    <mergeCell ref="D186:E186"/>
    <mergeCell ref="F186:G186"/>
    <mergeCell ref="H186:I186"/>
    <mergeCell ref="A166:I166"/>
    <mergeCell ref="C167:D167"/>
    <mergeCell ref="E167:G167"/>
    <mergeCell ref="B168:D168"/>
    <mergeCell ref="B169:I169"/>
    <mergeCell ref="B170:I170"/>
    <mergeCell ref="B185:C185"/>
    <mergeCell ref="D185:E185"/>
    <mergeCell ref="F185:G185"/>
    <mergeCell ref="B106:C106"/>
    <mergeCell ref="D106:E106"/>
    <mergeCell ref="F106:G106"/>
    <mergeCell ref="H106:I106"/>
    <mergeCell ref="B187:C187"/>
    <mergeCell ref="D187:E187"/>
    <mergeCell ref="F187:G187"/>
    <mergeCell ref="H187:I187"/>
    <mergeCell ref="D68:E68"/>
    <mergeCell ref="F68:G68"/>
    <mergeCell ref="H68:I68"/>
    <mergeCell ref="A69:I69"/>
    <mergeCell ref="B70:D70"/>
    <mergeCell ref="F70:I70"/>
    <mergeCell ref="B71:I71"/>
    <mergeCell ref="B72:I72"/>
    <mergeCell ref="B73:D73"/>
    <mergeCell ref="F73:I73"/>
    <mergeCell ref="B228:C228"/>
    <mergeCell ref="D228:E228"/>
    <mergeCell ref="F228:G228"/>
    <mergeCell ref="H228:I228"/>
    <mergeCell ref="B222:C222"/>
    <mergeCell ref="D222:E222"/>
    <mergeCell ref="A202:I202"/>
    <mergeCell ref="A203:I203"/>
    <mergeCell ref="B204:E204"/>
    <mergeCell ref="F204:I204"/>
    <mergeCell ref="B191:I191"/>
    <mergeCell ref="B192:I192"/>
    <mergeCell ref="B193:D193"/>
    <mergeCell ref="F193:I193"/>
    <mergeCell ref="A194:B194"/>
    <mergeCell ref="C194:D194"/>
    <mergeCell ref="E194:G194"/>
    <mergeCell ref="H194:I194"/>
    <mergeCell ref="H227:I227"/>
    <mergeCell ref="B218:I218"/>
    <mergeCell ref="B219:D219"/>
    <mergeCell ref="E219:F219"/>
    <mergeCell ref="G219:I219"/>
    <mergeCell ref="A220:I220"/>
    <mergeCell ref="B221:I221"/>
    <mergeCell ref="A195:B195"/>
    <mergeCell ref="C195:D195"/>
    <mergeCell ref="F222:G222"/>
    <mergeCell ref="H222:I222"/>
    <mergeCell ref="H195:I195"/>
    <mergeCell ref="A196:I196"/>
    <mergeCell ref="B197:H197"/>
    <mergeCell ref="B198:H198"/>
    <mergeCell ref="A201:I201"/>
    <mergeCell ref="E195:G195"/>
    <mergeCell ref="B227:C227"/>
    <mergeCell ref="D227:E227"/>
    <mergeCell ref="F227:G227"/>
    <mergeCell ref="A205:I205"/>
    <mergeCell ref="A206:I206"/>
    <mergeCell ref="C207:D207"/>
    <mergeCell ref="E207:G207"/>
    <mergeCell ref="B208:D208"/>
    <mergeCell ref="E208:F208"/>
    <mergeCell ref="G208:I208"/>
    <mergeCell ref="A214:I214"/>
    <mergeCell ref="B215:C215"/>
    <mergeCell ref="E215:F215"/>
    <mergeCell ref="H215:I215"/>
    <mergeCell ref="B216:I216"/>
    <mergeCell ref="B248:D248"/>
    <mergeCell ref="E248:F248"/>
    <mergeCell ref="G248:I248"/>
    <mergeCell ref="B249:I249"/>
    <mergeCell ref="B250:I250"/>
    <mergeCell ref="E251:F252"/>
    <mergeCell ref="G251:G252"/>
    <mergeCell ref="H251:H252"/>
    <mergeCell ref="I251:I252"/>
    <mergeCell ref="E259:F259"/>
    <mergeCell ref="E257:F257"/>
    <mergeCell ref="B259:D259"/>
    <mergeCell ref="C235:D235"/>
    <mergeCell ref="E235:G235"/>
    <mergeCell ref="H235:I235"/>
    <mergeCell ref="A236:I236"/>
    <mergeCell ref="B237:H237"/>
    <mergeCell ref="E253:F253"/>
    <mergeCell ref="B256:I256"/>
    <mergeCell ref="B238:H238"/>
    <mergeCell ref="A241:I241"/>
    <mergeCell ref="G253:I253"/>
    <mergeCell ref="A254:I254"/>
    <mergeCell ref="B263:C263"/>
    <mergeCell ref="D263:E263"/>
    <mergeCell ref="F263:G263"/>
    <mergeCell ref="H263:I263"/>
    <mergeCell ref="A260:I260"/>
    <mergeCell ref="B261:I261"/>
    <mergeCell ref="B262:C262"/>
    <mergeCell ref="D262:E262"/>
    <mergeCell ref="F262:G262"/>
    <mergeCell ref="H262:I262"/>
    <mergeCell ref="B258:I258"/>
    <mergeCell ref="G259:I259"/>
    <mergeCell ref="F267:G267"/>
    <mergeCell ref="H267:I267"/>
    <mergeCell ref="B268:C268"/>
    <mergeCell ref="D268:E268"/>
    <mergeCell ref="F268:G268"/>
    <mergeCell ref="H268:I268"/>
    <mergeCell ref="B265:C265"/>
    <mergeCell ref="B266:C266"/>
    <mergeCell ref="D266:E266"/>
    <mergeCell ref="F266:G266"/>
    <mergeCell ref="H266:I266"/>
    <mergeCell ref="B267:C267"/>
    <mergeCell ref="D267:E267"/>
    <mergeCell ref="C367:D367"/>
    <mergeCell ref="B368:D368"/>
    <mergeCell ref="A355:B355"/>
    <mergeCell ref="C355:D355"/>
    <mergeCell ref="E355:G355"/>
    <mergeCell ref="H355:I355"/>
    <mergeCell ref="A356:I356"/>
    <mergeCell ref="D347:E347"/>
    <mergeCell ref="F347:G347"/>
    <mergeCell ref="D348:E348"/>
    <mergeCell ref="F348:G348"/>
    <mergeCell ref="D345:E345"/>
    <mergeCell ref="F345:G345"/>
    <mergeCell ref="B289:I289"/>
    <mergeCell ref="A283:I283"/>
    <mergeCell ref="B284:E284"/>
    <mergeCell ref="F284:I284"/>
    <mergeCell ref="A285:I285"/>
    <mergeCell ref="A286:I286"/>
    <mergeCell ref="E287:G287"/>
    <mergeCell ref="C287:D287"/>
    <mergeCell ref="B288:D288"/>
    <mergeCell ref="A294:I294"/>
    <mergeCell ref="B290:I290"/>
    <mergeCell ref="E291:F292"/>
    <mergeCell ref="G291:G292"/>
    <mergeCell ref="H291:H292"/>
    <mergeCell ref="I291:I292"/>
    <mergeCell ref="E293:F293"/>
    <mergeCell ref="G293:I293"/>
    <mergeCell ref="E288:F288"/>
    <mergeCell ref="G288:I288"/>
    <mergeCell ref="A374:I374"/>
    <mergeCell ref="B370:I370"/>
    <mergeCell ref="E371:F372"/>
    <mergeCell ref="G371:G372"/>
    <mergeCell ref="H371:H372"/>
    <mergeCell ref="I371:I372"/>
    <mergeCell ref="E373:F373"/>
    <mergeCell ref="G373:I373"/>
    <mergeCell ref="E368:F368"/>
    <mergeCell ref="G368:I368"/>
    <mergeCell ref="B357:H357"/>
    <mergeCell ref="B358:H358"/>
    <mergeCell ref="F350:I350"/>
    <mergeCell ref="A349:I349"/>
    <mergeCell ref="B350:D350"/>
    <mergeCell ref="B351:I351"/>
    <mergeCell ref="B352:I352"/>
    <mergeCell ref="B353:D353"/>
    <mergeCell ref="F353:I353"/>
    <mergeCell ref="B369:I369"/>
    <mergeCell ref="A363:I363"/>
    <mergeCell ref="B364:E364"/>
    <mergeCell ref="F364:I364"/>
    <mergeCell ref="A365:I365"/>
    <mergeCell ref="A366:I366"/>
    <mergeCell ref="E367:G367"/>
    <mergeCell ref="A361:I361"/>
    <mergeCell ref="A362:I362"/>
    <mergeCell ref="A354:B354"/>
    <mergeCell ref="C354:D354"/>
    <mergeCell ref="E354:G354"/>
    <mergeCell ref="H354:I354"/>
    <mergeCell ref="B383:C383"/>
    <mergeCell ref="D383:E383"/>
    <mergeCell ref="F383:G383"/>
    <mergeCell ref="H383:I383"/>
    <mergeCell ref="H384:I384"/>
    <mergeCell ref="A380:I380"/>
    <mergeCell ref="B381:I381"/>
    <mergeCell ref="B382:C382"/>
    <mergeCell ref="D382:E382"/>
    <mergeCell ref="F382:G382"/>
    <mergeCell ref="H382:I382"/>
    <mergeCell ref="E379:F379"/>
    <mergeCell ref="G379:I379"/>
    <mergeCell ref="B375:C375"/>
    <mergeCell ref="E375:F375"/>
    <mergeCell ref="H375:I375"/>
    <mergeCell ref="B376:I376"/>
    <mergeCell ref="E377:F377"/>
    <mergeCell ref="B378:I378"/>
    <mergeCell ref="B379:D379"/>
    <mergeCell ref="B384:C384"/>
    <mergeCell ref="D384:E384"/>
    <mergeCell ref="F384:G384"/>
    <mergeCell ref="H387:I387"/>
    <mergeCell ref="H388:I388"/>
    <mergeCell ref="B387:C387"/>
    <mergeCell ref="B388:C388"/>
    <mergeCell ref="E411:F412"/>
    <mergeCell ref="H385:I385"/>
    <mergeCell ref="H386:I386"/>
    <mergeCell ref="D387:E387"/>
    <mergeCell ref="F387:G387"/>
    <mergeCell ref="D388:E388"/>
    <mergeCell ref="F388:G388"/>
    <mergeCell ref="F390:I390"/>
    <mergeCell ref="A389:I389"/>
    <mergeCell ref="D385:E385"/>
    <mergeCell ref="F385:G385"/>
    <mergeCell ref="B385:C385"/>
    <mergeCell ref="B386:C386"/>
    <mergeCell ref="D386:E386"/>
    <mergeCell ref="F386:G386"/>
    <mergeCell ref="A394:B394"/>
    <mergeCell ref="C394:D394"/>
    <mergeCell ref="E394:G394"/>
    <mergeCell ref="H394:I394"/>
    <mergeCell ref="A401:I401"/>
    <mergeCell ref="A402:I402"/>
    <mergeCell ref="A403:I403"/>
    <mergeCell ref="B404:E404"/>
    <mergeCell ref="F404:I404"/>
    <mergeCell ref="A405:I405"/>
    <mergeCell ref="A406:I406"/>
    <mergeCell ref="C407:D407"/>
    <mergeCell ref="E407:G407"/>
    <mergeCell ref="A395:B395"/>
    <mergeCell ref="C395:D395"/>
    <mergeCell ref="E395:G395"/>
    <mergeCell ref="H395:I395"/>
    <mergeCell ref="A396:I396"/>
    <mergeCell ref="B397:H397"/>
    <mergeCell ref="B398:H398"/>
    <mergeCell ref="B390:D390"/>
    <mergeCell ref="B391:I391"/>
    <mergeCell ref="B392:I392"/>
    <mergeCell ref="B393:D393"/>
    <mergeCell ref="F393:I393"/>
    <mergeCell ref="F423:G423"/>
    <mergeCell ref="H423:I423"/>
    <mergeCell ref="H415:I415"/>
    <mergeCell ref="G419:I419"/>
    <mergeCell ref="H424:I424"/>
    <mergeCell ref="A420:I420"/>
    <mergeCell ref="B421:I421"/>
    <mergeCell ref="B422:C422"/>
    <mergeCell ref="D422:E422"/>
    <mergeCell ref="F422:G422"/>
    <mergeCell ref="H422:I422"/>
    <mergeCell ref="E413:F413"/>
    <mergeCell ref="G413:I413"/>
    <mergeCell ref="A414:I414"/>
    <mergeCell ref="B408:D408"/>
    <mergeCell ref="E408:F408"/>
    <mergeCell ref="G408:I408"/>
    <mergeCell ref="B416:I416"/>
    <mergeCell ref="B418:I418"/>
    <mergeCell ref="B409:I409"/>
    <mergeCell ref="B410:I410"/>
    <mergeCell ref="G411:G412"/>
    <mergeCell ref="H411:H412"/>
    <mergeCell ref="I411:I412"/>
    <mergeCell ref="A442:I442"/>
    <mergeCell ref="A434:B434"/>
    <mergeCell ref="C434:D434"/>
    <mergeCell ref="E434:G434"/>
    <mergeCell ref="H434:I434"/>
    <mergeCell ref="H435:I435"/>
    <mergeCell ref="A436:I436"/>
    <mergeCell ref="D425:E425"/>
    <mergeCell ref="F425:G425"/>
    <mergeCell ref="B425:C425"/>
    <mergeCell ref="B426:C426"/>
    <mergeCell ref="B415:C415"/>
    <mergeCell ref="E415:F415"/>
    <mergeCell ref="E417:F417"/>
    <mergeCell ref="B419:D419"/>
    <mergeCell ref="E419:F419"/>
    <mergeCell ref="D426:E426"/>
    <mergeCell ref="F426:G426"/>
    <mergeCell ref="B427:C427"/>
    <mergeCell ref="B428:C428"/>
    <mergeCell ref="B424:C424"/>
    <mergeCell ref="D424:E424"/>
    <mergeCell ref="F424:G424"/>
    <mergeCell ref="H425:I425"/>
    <mergeCell ref="H426:I426"/>
    <mergeCell ref="B423:C423"/>
    <mergeCell ref="D423:E423"/>
    <mergeCell ref="D427:E427"/>
    <mergeCell ref="F427:G427"/>
    <mergeCell ref="D428:E428"/>
    <mergeCell ref="F428:G428"/>
    <mergeCell ref="H428:I428"/>
    <mergeCell ref="H427:I427"/>
    <mergeCell ref="A454:I454"/>
    <mergeCell ref="B450:I450"/>
    <mergeCell ref="E451:F452"/>
    <mergeCell ref="G451:G452"/>
    <mergeCell ref="H451:H452"/>
    <mergeCell ref="I451:I452"/>
    <mergeCell ref="E453:F453"/>
    <mergeCell ref="G453:I453"/>
    <mergeCell ref="E448:F448"/>
    <mergeCell ref="G448:I448"/>
    <mergeCell ref="B437:H437"/>
    <mergeCell ref="B438:H438"/>
    <mergeCell ref="F430:I430"/>
    <mergeCell ref="A429:I429"/>
    <mergeCell ref="B430:D430"/>
    <mergeCell ref="B431:I431"/>
    <mergeCell ref="B432:I432"/>
    <mergeCell ref="B433:D433"/>
    <mergeCell ref="F433:I433"/>
    <mergeCell ref="B449:I449"/>
    <mergeCell ref="A443:I443"/>
    <mergeCell ref="B444:E444"/>
    <mergeCell ref="F444:I444"/>
    <mergeCell ref="A445:I445"/>
    <mergeCell ref="A446:I446"/>
    <mergeCell ref="E447:G447"/>
    <mergeCell ref="A441:I441"/>
    <mergeCell ref="C447:D447"/>
    <mergeCell ref="B448:D448"/>
    <mergeCell ref="A435:B435"/>
    <mergeCell ref="C435:D435"/>
    <mergeCell ref="E435:G435"/>
    <mergeCell ref="B463:C463"/>
    <mergeCell ref="D463:E463"/>
    <mergeCell ref="F463:G463"/>
    <mergeCell ref="H463:I463"/>
    <mergeCell ref="H464:I464"/>
    <mergeCell ref="A460:I460"/>
    <mergeCell ref="B461:I461"/>
    <mergeCell ref="B462:C462"/>
    <mergeCell ref="D462:E462"/>
    <mergeCell ref="F462:G462"/>
    <mergeCell ref="H462:I462"/>
    <mergeCell ref="E459:F459"/>
    <mergeCell ref="G459:I459"/>
    <mergeCell ref="B455:C455"/>
    <mergeCell ref="E455:F455"/>
    <mergeCell ref="H455:I455"/>
    <mergeCell ref="B456:I456"/>
    <mergeCell ref="E457:F457"/>
    <mergeCell ref="B458:I458"/>
    <mergeCell ref="B459:D459"/>
    <mergeCell ref="B464:C464"/>
    <mergeCell ref="D464:E464"/>
    <mergeCell ref="F464:G464"/>
    <mergeCell ref="H465:I465"/>
    <mergeCell ref="H466:I466"/>
    <mergeCell ref="D467:E467"/>
    <mergeCell ref="F467:G467"/>
    <mergeCell ref="D468:E468"/>
    <mergeCell ref="F468:G468"/>
    <mergeCell ref="F470:I470"/>
    <mergeCell ref="A469:I469"/>
    <mergeCell ref="D465:E465"/>
    <mergeCell ref="F465:G465"/>
    <mergeCell ref="B465:C465"/>
    <mergeCell ref="B466:C466"/>
    <mergeCell ref="D466:E466"/>
    <mergeCell ref="F466:G466"/>
    <mergeCell ref="A474:B474"/>
    <mergeCell ref="C474:D474"/>
    <mergeCell ref="E474:G474"/>
    <mergeCell ref="H474:I474"/>
    <mergeCell ref="A475:B475"/>
    <mergeCell ref="C475:D475"/>
    <mergeCell ref="E475:G475"/>
    <mergeCell ref="H475:I475"/>
    <mergeCell ref="A476:I476"/>
    <mergeCell ref="B477:H477"/>
    <mergeCell ref="B478:H478"/>
    <mergeCell ref="B470:D470"/>
    <mergeCell ref="B471:I471"/>
    <mergeCell ref="B472:I472"/>
    <mergeCell ref="B473:D473"/>
    <mergeCell ref="F473:I473"/>
    <mergeCell ref="H467:I467"/>
    <mergeCell ref="H468:I468"/>
    <mergeCell ref="B467:C467"/>
    <mergeCell ref="B468:C468"/>
    <mergeCell ref="E491:F492"/>
    <mergeCell ref="E493:F493"/>
    <mergeCell ref="G493:I493"/>
    <mergeCell ref="A494:I494"/>
    <mergeCell ref="B488:D488"/>
    <mergeCell ref="E488:F488"/>
    <mergeCell ref="G488:I488"/>
    <mergeCell ref="B496:I496"/>
    <mergeCell ref="B498:I498"/>
    <mergeCell ref="B489:I489"/>
    <mergeCell ref="B490:I490"/>
    <mergeCell ref="G491:G492"/>
    <mergeCell ref="H491:H492"/>
    <mergeCell ref="I491:I492"/>
    <mergeCell ref="A481:I481"/>
    <mergeCell ref="A482:I482"/>
    <mergeCell ref="A483:I483"/>
    <mergeCell ref="B484:E484"/>
    <mergeCell ref="F484:I484"/>
    <mergeCell ref="A485:I485"/>
    <mergeCell ref="A486:I486"/>
    <mergeCell ref="C487:D487"/>
    <mergeCell ref="E487:G487"/>
    <mergeCell ref="B495:C495"/>
    <mergeCell ref="E495:F495"/>
    <mergeCell ref="E497:F497"/>
    <mergeCell ref="B499:D499"/>
    <mergeCell ref="E499:F499"/>
    <mergeCell ref="D506:E506"/>
    <mergeCell ref="F506:G506"/>
    <mergeCell ref="B507:C507"/>
    <mergeCell ref="B508:C508"/>
    <mergeCell ref="B504:C504"/>
    <mergeCell ref="D504:E504"/>
    <mergeCell ref="F504:G504"/>
    <mergeCell ref="H505:I505"/>
    <mergeCell ref="H506:I506"/>
    <mergeCell ref="F503:G503"/>
    <mergeCell ref="H503:I503"/>
    <mergeCell ref="H495:I495"/>
    <mergeCell ref="G499:I499"/>
    <mergeCell ref="C515:D515"/>
    <mergeCell ref="E515:G515"/>
    <mergeCell ref="H515:I515"/>
    <mergeCell ref="A516:I516"/>
    <mergeCell ref="B517:H517"/>
    <mergeCell ref="B518:H518"/>
    <mergeCell ref="B503:C503"/>
    <mergeCell ref="D503:E503"/>
    <mergeCell ref="H504:I504"/>
    <mergeCell ref="A500:I500"/>
    <mergeCell ref="B501:I501"/>
    <mergeCell ref="B502:C502"/>
    <mergeCell ref="D502:E502"/>
    <mergeCell ref="F502:G502"/>
    <mergeCell ref="H502:I502"/>
    <mergeCell ref="B510:D510"/>
    <mergeCell ref="F510:I510"/>
    <mergeCell ref="B511:I511"/>
    <mergeCell ref="B512:I512"/>
    <mergeCell ref="B513:D513"/>
    <mergeCell ref="F513:I513"/>
    <mergeCell ref="H507:I507"/>
    <mergeCell ref="D505:E505"/>
    <mergeCell ref="F505:G505"/>
    <mergeCell ref="B505:C505"/>
    <mergeCell ref="B506:C506"/>
    <mergeCell ref="D507:E507"/>
    <mergeCell ref="F507:G507"/>
    <mergeCell ref="D508:E508"/>
    <mergeCell ref="F508:G508"/>
    <mergeCell ref="H508:I508"/>
    <mergeCell ref="A509:I509"/>
    <mergeCell ref="B557:H557"/>
    <mergeCell ref="B558:H558"/>
    <mergeCell ref="A561:I561"/>
    <mergeCell ref="A562:I562"/>
    <mergeCell ref="A554:B554"/>
    <mergeCell ref="C554:D554"/>
    <mergeCell ref="E554:G554"/>
    <mergeCell ref="H554:I554"/>
    <mergeCell ref="C567:D567"/>
    <mergeCell ref="B568:D568"/>
    <mergeCell ref="A555:B555"/>
    <mergeCell ref="C555:D555"/>
    <mergeCell ref="E555:G555"/>
    <mergeCell ref="H555:I555"/>
    <mergeCell ref="A556:I556"/>
    <mergeCell ref="D547:E547"/>
    <mergeCell ref="F547:G547"/>
    <mergeCell ref="B547:C547"/>
    <mergeCell ref="B548:C548"/>
    <mergeCell ref="A549:I549"/>
    <mergeCell ref="H548:I548"/>
    <mergeCell ref="E573:F573"/>
    <mergeCell ref="G573:I573"/>
    <mergeCell ref="H575:I575"/>
    <mergeCell ref="B570:I570"/>
    <mergeCell ref="E571:F572"/>
    <mergeCell ref="G571:G572"/>
    <mergeCell ref="H571:H572"/>
    <mergeCell ref="I571:I572"/>
    <mergeCell ref="A574:I574"/>
    <mergeCell ref="E568:F568"/>
    <mergeCell ref="G568:I568"/>
    <mergeCell ref="B569:I569"/>
    <mergeCell ref="A563:I563"/>
    <mergeCell ref="B564:E564"/>
    <mergeCell ref="F564:I564"/>
    <mergeCell ref="A565:I565"/>
    <mergeCell ref="A566:I566"/>
    <mergeCell ref="E567:G567"/>
    <mergeCell ref="B582:C582"/>
    <mergeCell ref="B583:C583"/>
    <mergeCell ref="D583:E583"/>
    <mergeCell ref="F583:G583"/>
    <mergeCell ref="D585:E585"/>
    <mergeCell ref="F585:G585"/>
    <mergeCell ref="A580:I580"/>
    <mergeCell ref="B581:I581"/>
    <mergeCell ref="F582:G582"/>
    <mergeCell ref="H582:I582"/>
    <mergeCell ref="H583:I583"/>
    <mergeCell ref="B579:D579"/>
    <mergeCell ref="E579:F579"/>
    <mergeCell ref="D582:E582"/>
    <mergeCell ref="B575:C575"/>
    <mergeCell ref="E575:F575"/>
    <mergeCell ref="B576:I576"/>
    <mergeCell ref="E577:F577"/>
    <mergeCell ref="B578:I578"/>
    <mergeCell ref="G579:I579"/>
    <mergeCell ref="A594:B594"/>
    <mergeCell ref="C594:D594"/>
    <mergeCell ref="E594:G594"/>
    <mergeCell ref="H594:I594"/>
    <mergeCell ref="A595:B595"/>
    <mergeCell ref="C595:D595"/>
    <mergeCell ref="E595:G595"/>
    <mergeCell ref="H595:I595"/>
    <mergeCell ref="A596:I596"/>
    <mergeCell ref="B597:H597"/>
    <mergeCell ref="B598:H598"/>
    <mergeCell ref="D587:E587"/>
    <mergeCell ref="F587:G587"/>
    <mergeCell ref="D588:E588"/>
    <mergeCell ref="F588:G588"/>
    <mergeCell ref="F590:I590"/>
    <mergeCell ref="A589:I589"/>
    <mergeCell ref="B590:D590"/>
    <mergeCell ref="B591:I591"/>
    <mergeCell ref="B592:I592"/>
    <mergeCell ref="B593:D593"/>
    <mergeCell ref="F593:I593"/>
    <mergeCell ref="H587:I587"/>
    <mergeCell ref="H588:I588"/>
    <mergeCell ref="D586:E586"/>
    <mergeCell ref="F586:G586"/>
    <mergeCell ref="B587:C587"/>
    <mergeCell ref="B588:C588"/>
    <mergeCell ref="B584:C584"/>
    <mergeCell ref="D584:E584"/>
    <mergeCell ref="F584:G584"/>
    <mergeCell ref="H584:I584"/>
    <mergeCell ref="H585:I585"/>
    <mergeCell ref="H586:I586"/>
    <mergeCell ref="B585:C585"/>
    <mergeCell ref="B586:C586"/>
    <mergeCell ref="G533:I533"/>
    <mergeCell ref="A534:I534"/>
    <mergeCell ref="B528:D528"/>
    <mergeCell ref="E528:F528"/>
    <mergeCell ref="G528:I528"/>
    <mergeCell ref="B529:I529"/>
    <mergeCell ref="B530:I530"/>
    <mergeCell ref="E531:F532"/>
    <mergeCell ref="G531:G532"/>
    <mergeCell ref="H531:H532"/>
    <mergeCell ref="I531:I532"/>
    <mergeCell ref="E533:F533"/>
    <mergeCell ref="D548:E548"/>
    <mergeCell ref="F548:G548"/>
    <mergeCell ref="F550:I550"/>
    <mergeCell ref="B551:I551"/>
    <mergeCell ref="B552:I552"/>
    <mergeCell ref="B553:D553"/>
    <mergeCell ref="F553:I553"/>
    <mergeCell ref="H547:I547"/>
    <mergeCell ref="A521:I521"/>
    <mergeCell ref="A522:I522"/>
    <mergeCell ref="A523:I523"/>
    <mergeCell ref="B524:E524"/>
    <mergeCell ref="F524:I524"/>
    <mergeCell ref="A525:I525"/>
    <mergeCell ref="A526:I526"/>
    <mergeCell ref="C527:D527"/>
    <mergeCell ref="E527:G527"/>
    <mergeCell ref="A514:B514"/>
    <mergeCell ref="C514:D514"/>
    <mergeCell ref="E514:G514"/>
    <mergeCell ref="H514:I514"/>
    <mergeCell ref="A515:B515"/>
    <mergeCell ref="B538:I538"/>
    <mergeCell ref="B539:D539"/>
    <mergeCell ref="B550:D550"/>
    <mergeCell ref="B544:C544"/>
    <mergeCell ref="D544:E544"/>
    <mergeCell ref="F544:G544"/>
    <mergeCell ref="H544:I544"/>
    <mergeCell ref="B545:C545"/>
    <mergeCell ref="D545:E545"/>
    <mergeCell ref="E539:F539"/>
    <mergeCell ref="G539:I539"/>
    <mergeCell ref="B546:C546"/>
    <mergeCell ref="D546:E546"/>
    <mergeCell ref="B535:C535"/>
    <mergeCell ref="E535:F535"/>
    <mergeCell ref="H535:I535"/>
    <mergeCell ref="B536:I536"/>
    <mergeCell ref="E537:F537"/>
    <mergeCell ref="F545:G545"/>
    <mergeCell ref="H545:I545"/>
    <mergeCell ref="F546:G546"/>
    <mergeCell ref="H546:I546"/>
    <mergeCell ref="A540:I540"/>
    <mergeCell ref="B541:I541"/>
    <mergeCell ref="B542:C542"/>
    <mergeCell ref="D542:E542"/>
    <mergeCell ref="F542:G542"/>
    <mergeCell ref="H542:I542"/>
    <mergeCell ref="B543:C543"/>
    <mergeCell ref="D543:E543"/>
    <mergeCell ref="F543:G543"/>
    <mergeCell ref="H543:I543"/>
    <mergeCell ref="A165:I165"/>
    <mergeCell ref="F183:G183"/>
    <mergeCell ref="H183:I183"/>
    <mergeCell ref="E175:F175"/>
    <mergeCell ref="B175:C175"/>
    <mergeCell ref="H175:I175"/>
    <mergeCell ref="B176:I176"/>
    <mergeCell ref="G168:I168"/>
    <mergeCell ref="E168:F168"/>
    <mergeCell ref="E173:F173"/>
    <mergeCell ref="G173:I173"/>
    <mergeCell ref="B183:C183"/>
    <mergeCell ref="D183:E183"/>
    <mergeCell ref="A174:I174"/>
    <mergeCell ref="B184:C184"/>
    <mergeCell ref="D184:E184"/>
    <mergeCell ref="F184:G184"/>
    <mergeCell ref="H184:I184"/>
    <mergeCell ref="B277:H277"/>
    <mergeCell ref="B278:H278"/>
    <mergeCell ref="B264:C264"/>
    <mergeCell ref="D264:E264"/>
    <mergeCell ref="F264:G264"/>
    <mergeCell ref="H264:I264"/>
    <mergeCell ref="D265:E265"/>
    <mergeCell ref="F265:G265"/>
    <mergeCell ref="H265:I265"/>
    <mergeCell ref="A281:I281"/>
    <mergeCell ref="A282:I282"/>
    <mergeCell ref="A274:B274"/>
    <mergeCell ref="C274:D274"/>
    <mergeCell ref="E274:G274"/>
    <mergeCell ref="H274:I274"/>
    <mergeCell ref="A275:B275"/>
    <mergeCell ref="C275:D275"/>
    <mergeCell ref="E275:G275"/>
    <mergeCell ref="H275:I275"/>
    <mergeCell ref="A276:I276"/>
    <mergeCell ref="A269:I269"/>
    <mergeCell ref="B270:D270"/>
    <mergeCell ref="F270:I270"/>
    <mergeCell ref="B271:I271"/>
    <mergeCell ref="B272:I272"/>
    <mergeCell ref="B273:D273"/>
    <mergeCell ref="F273:I273"/>
    <mergeCell ref="B303:C303"/>
    <mergeCell ref="D303:E303"/>
    <mergeCell ref="F303:G303"/>
    <mergeCell ref="H303:I303"/>
    <mergeCell ref="H304:I304"/>
    <mergeCell ref="A300:I300"/>
    <mergeCell ref="B301:I301"/>
    <mergeCell ref="B302:C302"/>
    <mergeCell ref="D302:E302"/>
    <mergeCell ref="F302:G302"/>
    <mergeCell ref="H302:I302"/>
    <mergeCell ref="E299:F299"/>
    <mergeCell ref="G299:I299"/>
    <mergeCell ref="B295:C295"/>
    <mergeCell ref="E295:F295"/>
    <mergeCell ref="H295:I295"/>
    <mergeCell ref="B296:I296"/>
    <mergeCell ref="E297:F297"/>
    <mergeCell ref="B298:I298"/>
    <mergeCell ref="B299:D299"/>
    <mergeCell ref="H315:I315"/>
    <mergeCell ref="A316:I316"/>
    <mergeCell ref="B317:H317"/>
    <mergeCell ref="B318:H318"/>
    <mergeCell ref="B310:D310"/>
    <mergeCell ref="B311:I311"/>
    <mergeCell ref="B312:I312"/>
    <mergeCell ref="B313:D313"/>
    <mergeCell ref="F313:I313"/>
    <mergeCell ref="H307:I307"/>
    <mergeCell ref="H308:I308"/>
    <mergeCell ref="B307:C307"/>
    <mergeCell ref="B308:C308"/>
    <mergeCell ref="B304:C304"/>
    <mergeCell ref="D304:E304"/>
    <mergeCell ref="F304:G304"/>
    <mergeCell ref="H305:I305"/>
    <mergeCell ref="H306:I306"/>
    <mergeCell ref="D307:E307"/>
    <mergeCell ref="F307:G307"/>
    <mergeCell ref="D308:E308"/>
    <mergeCell ref="F308:G308"/>
    <mergeCell ref="F310:I310"/>
    <mergeCell ref="A309:I309"/>
    <mergeCell ref="D305:E305"/>
    <mergeCell ref="F305:G305"/>
    <mergeCell ref="B305:C305"/>
    <mergeCell ref="B306:C306"/>
    <mergeCell ref="D306:E306"/>
    <mergeCell ref="F306:G306"/>
    <mergeCell ref="B347:C347"/>
    <mergeCell ref="B348:C348"/>
    <mergeCell ref="B344:C344"/>
    <mergeCell ref="D344:E344"/>
    <mergeCell ref="F344:G344"/>
    <mergeCell ref="H345:I345"/>
    <mergeCell ref="H346:I346"/>
    <mergeCell ref="B343:C343"/>
    <mergeCell ref="D343:E343"/>
    <mergeCell ref="F343:G343"/>
    <mergeCell ref="H343:I343"/>
    <mergeCell ref="H335:I335"/>
    <mergeCell ref="G339:I339"/>
    <mergeCell ref="H344:I344"/>
    <mergeCell ref="A340:I340"/>
    <mergeCell ref="B341:I341"/>
    <mergeCell ref="B342:C342"/>
    <mergeCell ref="D342:E342"/>
    <mergeCell ref="F342:G342"/>
    <mergeCell ref="H342:I342"/>
    <mergeCell ref="B336:I336"/>
    <mergeCell ref="B338:I338"/>
    <mergeCell ref="H347:I347"/>
    <mergeCell ref="H348:I348"/>
    <mergeCell ref="B346:C346"/>
    <mergeCell ref="B335:C335"/>
    <mergeCell ref="E335:F335"/>
    <mergeCell ref="E337:F337"/>
    <mergeCell ref="B339:D339"/>
    <mergeCell ref="E339:F339"/>
    <mergeCell ref="D346:E346"/>
    <mergeCell ref="F346:G346"/>
    <mergeCell ref="A229:I229"/>
    <mergeCell ref="B230:D230"/>
    <mergeCell ref="F230:I230"/>
    <mergeCell ref="B231:I231"/>
    <mergeCell ref="B232:I232"/>
    <mergeCell ref="B233:D233"/>
    <mergeCell ref="F233:I233"/>
    <mergeCell ref="A234:B234"/>
    <mergeCell ref="C234:D234"/>
    <mergeCell ref="E234:G234"/>
    <mergeCell ref="H234:I234"/>
    <mergeCell ref="A235:B235"/>
    <mergeCell ref="B244:E244"/>
    <mergeCell ref="F244:I244"/>
    <mergeCell ref="A245:I245"/>
    <mergeCell ref="A246:I246"/>
    <mergeCell ref="C247:D247"/>
    <mergeCell ref="E247:G247"/>
    <mergeCell ref="A242:I242"/>
    <mergeCell ref="A243:I243"/>
    <mergeCell ref="B345:C345"/>
    <mergeCell ref="A321:I321"/>
    <mergeCell ref="A322:I322"/>
    <mergeCell ref="A323:I323"/>
    <mergeCell ref="B324:E324"/>
    <mergeCell ref="F324:I324"/>
    <mergeCell ref="A325:I325"/>
    <mergeCell ref="A326:I326"/>
    <mergeCell ref="C327:D327"/>
    <mergeCell ref="E327:G327"/>
    <mergeCell ref="A314:B314"/>
    <mergeCell ref="C314:D314"/>
    <mergeCell ref="E314:G314"/>
    <mergeCell ref="H314:I314"/>
    <mergeCell ref="A315:B315"/>
    <mergeCell ref="C315:D315"/>
    <mergeCell ref="E255:F255"/>
    <mergeCell ref="H255:I255"/>
    <mergeCell ref="B255:C255"/>
    <mergeCell ref="E331:F332"/>
    <mergeCell ref="E333:F333"/>
    <mergeCell ref="G333:I333"/>
    <mergeCell ref="A334:I334"/>
    <mergeCell ref="B328:D328"/>
    <mergeCell ref="E328:F328"/>
    <mergeCell ref="G328:I328"/>
    <mergeCell ref="B329:I329"/>
    <mergeCell ref="B330:I330"/>
    <mergeCell ref="G331:G332"/>
    <mergeCell ref="H331:H332"/>
    <mergeCell ref="I331:I332"/>
    <mergeCell ref="E315:G315"/>
    <mergeCell ref="B209:I209"/>
    <mergeCell ref="B210:I210"/>
    <mergeCell ref="E211:F212"/>
    <mergeCell ref="G211:G212"/>
    <mergeCell ref="H211:H212"/>
    <mergeCell ref="I211:I212"/>
    <mergeCell ref="E213:F213"/>
    <mergeCell ref="G213:I213"/>
    <mergeCell ref="E217:F217"/>
    <mergeCell ref="B223:C223"/>
    <mergeCell ref="D223:E223"/>
    <mergeCell ref="F223:G223"/>
    <mergeCell ref="H223:I223"/>
    <mergeCell ref="D224:E224"/>
    <mergeCell ref="F224:G224"/>
    <mergeCell ref="H224:I224"/>
    <mergeCell ref="F226:G226"/>
    <mergeCell ref="H226:I226"/>
    <mergeCell ref="B224:C224"/>
    <mergeCell ref="B225:C225"/>
    <mergeCell ref="D225:E225"/>
    <mergeCell ref="F225:G225"/>
    <mergeCell ref="H225:I225"/>
    <mergeCell ref="B226:C226"/>
    <mergeCell ref="D226:E226"/>
    <mergeCell ref="F147:G147"/>
    <mergeCell ref="H147:I147"/>
    <mergeCell ref="E137:F137"/>
    <mergeCell ref="B138:I138"/>
    <mergeCell ref="E135:F135"/>
    <mergeCell ref="B135:C135"/>
    <mergeCell ref="H135:I135"/>
    <mergeCell ref="E133:F133"/>
    <mergeCell ref="G133:I133"/>
    <mergeCell ref="A134:I134"/>
    <mergeCell ref="B136:I136"/>
    <mergeCell ref="B124:E124"/>
    <mergeCell ref="B139:D139"/>
    <mergeCell ref="G139:I139"/>
    <mergeCell ref="A140:I140"/>
    <mergeCell ref="B141:I141"/>
    <mergeCell ref="B142:C142"/>
    <mergeCell ref="D142:E142"/>
    <mergeCell ref="B129:I129"/>
    <mergeCell ref="B130:I130"/>
    <mergeCell ref="E131:F132"/>
    <mergeCell ref="G131:G132"/>
    <mergeCell ref="H131:H132"/>
    <mergeCell ref="I131:I132"/>
    <mergeCell ref="F124:I124"/>
    <mergeCell ref="F142:G142"/>
    <mergeCell ref="E139:F139"/>
    <mergeCell ref="D143:E143"/>
    <mergeCell ref="F143:G143"/>
    <mergeCell ref="B143:C143"/>
    <mergeCell ref="B144:C144"/>
    <mergeCell ref="D144:E144"/>
    <mergeCell ref="G128:I128"/>
    <mergeCell ref="H114:I114"/>
    <mergeCell ref="B110:D110"/>
    <mergeCell ref="A114:B114"/>
    <mergeCell ref="B107:C107"/>
    <mergeCell ref="D107:E107"/>
    <mergeCell ref="F107:G107"/>
    <mergeCell ref="H107:I107"/>
    <mergeCell ref="B108:C108"/>
    <mergeCell ref="D108:E108"/>
    <mergeCell ref="F108:G108"/>
    <mergeCell ref="H108:I108"/>
    <mergeCell ref="A121:I121"/>
    <mergeCell ref="A109:I109"/>
    <mergeCell ref="A116:I116"/>
    <mergeCell ref="A122:I122"/>
    <mergeCell ref="A115:B115"/>
    <mergeCell ref="F110:I110"/>
    <mergeCell ref="B111:I111"/>
    <mergeCell ref="B112:I112"/>
    <mergeCell ref="I171:I172"/>
    <mergeCell ref="F153:I153"/>
    <mergeCell ref="A123:I123"/>
    <mergeCell ref="A125:I125"/>
    <mergeCell ref="A126:I126"/>
    <mergeCell ref="C127:D127"/>
    <mergeCell ref="E127:G127"/>
    <mergeCell ref="B128:D128"/>
    <mergeCell ref="B157:H157"/>
    <mergeCell ref="B158:H158"/>
    <mergeCell ref="A161:I161"/>
    <mergeCell ref="A162:I162"/>
    <mergeCell ref="A163:I163"/>
    <mergeCell ref="B164:E164"/>
    <mergeCell ref="F164:I164"/>
    <mergeCell ref="A156:I156"/>
    <mergeCell ref="E154:G154"/>
    <mergeCell ref="H154:I154"/>
    <mergeCell ref="A155:B155"/>
    <mergeCell ref="C155:D155"/>
    <mergeCell ref="E155:G155"/>
    <mergeCell ref="H155:I155"/>
    <mergeCell ref="B147:C147"/>
    <mergeCell ref="B148:C148"/>
    <mergeCell ref="D148:E148"/>
    <mergeCell ref="F148:G148"/>
    <mergeCell ref="H148:I148"/>
    <mergeCell ref="B146:C146"/>
    <mergeCell ref="D146:E146"/>
    <mergeCell ref="F146:G146"/>
    <mergeCell ref="H146:I146"/>
    <mergeCell ref="D147:E147"/>
    <mergeCell ref="B151:I151"/>
    <mergeCell ref="B152:I152"/>
    <mergeCell ref="A149:I149"/>
    <mergeCell ref="B150:D150"/>
    <mergeCell ref="F150:I150"/>
    <mergeCell ref="H143:I143"/>
    <mergeCell ref="D188:E188"/>
    <mergeCell ref="F188:G188"/>
    <mergeCell ref="H188:I188"/>
    <mergeCell ref="A189:I189"/>
    <mergeCell ref="B190:D190"/>
    <mergeCell ref="F190:I190"/>
    <mergeCell ref="H185:I185"/>
    <mergeCell ref="A180:I180"/>
    <mergeCell ref="B181:I181"/>
    <mergeCell ref="B182:C182"/>
    <mergeCell ref="D182:E182"/>
    <mergeCell ref="B153:D153"/>
    <mergeCell ref="A154:B154"/>
    <mergeCell ref="C154:D154"/>
    <mergeCell ref="F182:G182"/>
    <mergeCell ref="H182:I182"/>
    <mergeCell ref="B188:C188"/>
    <mergeCell ref="B186:C186"/>
    <mergeCell ref="E177:F177"/>
    <mergeCell ref="B178:I178"/>
    <mergeCell ref="B179:D179"/>
    <mergeCell ref="E179:F179"/>
    <mergeCell ref="G179:I179"/>
    <mergeCell ref="E171:F172"/>
    <mergeCell ref="G171:G172"/>
    <mergeCell ref="H171:H172"/>
    <mergeCell ref="F144:G144"/>
    <mergeCell ref="H144:I144"/>
    <mergeCell ref="B145:C145"/>
    <mergeCell ref="D145:E145"/>
    <mergeCell ref="F145:G145"/>
    <mergeCell ref="H145:I145"/>
    <mergeCell ref="H142:I142"/>
    <mergeCell ref="B99:D99"/>
    <mergeCell ref="E99:F99"/>
    <mergeCell ref="B96:I96"/>
    <mergeCell ref="B104:C104"/>
    <mergeCell ref="B105:C105"/>
    <mergeCell ref="D105:E105"/>
    <mergeCell ref="F105:G105"/>
    <mergeCell ref="H105:I105"/>
    <mergeCell ref="B103:C103"/>
    <mergeCell ref="D103:E103"/>
    <mergeCell ref="F103:G103"/>
    <mergeCell ref="H103:I103"/>
    <mergeCell ref="D104:E104"/>
    <mergeCell ref="F104:G104"/>
    <mergeCell ref="H104:I104"/>
    <mergeCell ref="B117:H117"/>
    <mergeCell ref="B118:H118"/>
    <mergeCell ref="C114:D114"/>
    <mergeCell ref="E114:G114"/>
    <mergeCell ref="B113:D113"/>
    <mergeCell ref="C115:D115"/>
    <mergeCell ref="E115:G115"/>
    <mergeCell ref="H115:I115"/>
    <mergeCell ref="F113:I113"/>
    <mergeCell ref="E128:F128"/>
    <mergeCell ref="B95:C95"/>
    <mergeCell ref="B98:I98"/>
    <mergeCell ref="A100:I100"/>
    <mergeCell ref="B101:I101"/>
    <mergeCell ref="B102:C102"/>
    <mergeCell ref="H102:I102"/>
    <mergeCell ref="G99:I99"/>
    <mergeCell ref="A94:I94"/>
    <mergeCell ref="H91:H92"/>
    <mergeCell ref="I91:I92"/>
    <mergeCell ref="E97:F97"/>
    <mergeCell ref="E93:F93"/>
    <mergeCell ref="G93:I93"/>
    <mergeCell ref="H95:I95"/>
    <mergeCell ref="E95:F95"/>
    <mergeCell ref="E91:F92"/>
    <mergeCell ref="G91:G92"/>
    <mergeCell ref="D102:E102"/>
    <mergeCell ref="F102:G102"/>
    <mergeCell ref="F84:I84"/>
    <mergeCell ref="A85:I85"/>
    <mergeCell ref="B89:I89"/>
    <mergeCell ref="B90:I90"/>
    <mergeCell ref="A86:I86"/>
    <mergeCell ref="C87:D87"/>
    <mergeCell ref="E87:G87"/>
    <mergeCell ref="G88:I88"/>
    <mergeCell ref="A74:B74"/>
    <mergeCell ref="C74:D74"/>
    <mergeCell ref="B77:H77"/>
    <mergeCell ref="B78:H78"/>
    <mergeCell ref="A81:I81"/>
    <mergeCell ref="A82:I82"/>
    <mergeCell ref="A83:I83"/>
    <mergeCell ref="B84:E84"/>
    <mergeCell ref="H74:I74"/>
    <mergeCell ref="E74:G74"/>
    <mergeCell ref="A76:I76"/>
    <mergeCell ref="A75:B75"/>
    <mergeCell ref="C75:D75"/>
    <mergeCell ref="E75:G75"/>
    <mergeCell ref="H75:I75"/>
    <mergeCell ref="B88:D88"/>
    <mergeCell ref="E88:F88"/>
  </mergeCells>
  <pageMargins left="0.7" right="0.7" top="0.75" bottom="0.75" header="0" footer="0"/>
  <pageSetup paperSize="9" orientation="portrait"/>
  <rowBreaks count="14" manualBreakCount="14">
    <brk id="38" man="1"/>
    <brk id="359" man="1"/>
    <brk id="519" man="1"/>
    <brk id="199" man="1"/>
    <brk id="78" man="1"/>
    <brk id="238" man="1"/>
    <brk id="399" man="1"/>
    <brk id="559" man="1"/>
    <brk id="118" man="1"/>
    <brk id="278" man="1"/>
    <brk id="439" man="1"/>
    <brk id="158" man="1"/>
    <brk id="319" man="1"/>
    <brk id="479" man="1"/>
  </rowBreaks>
  <colBreaks count="1" manualBreakCount="1">
    <brk id="18"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AV226"/>
  <sheetViews>
    <sheetView showGridLines="0" workbookViewId="0">
      <selection activeCell="B4" sqref="B4:B5"/>
    </sheetView>
  </sheetViews>
  <sheetFormatPr baseColWidth="10" defaultColWidth="12.7109375" defaultRowHeight="15" customHeight="1" zeroHeight="1" x14ac:dyDescent="0.25"/>
  <cols>
    <col min="1" max="1" width="6.28515625" customWidth="1"/>
    <col min="2" max="2" width="25.85546875" style="452" customWidth="1"/>
    <col min="3" max="3" width="9.28515625" customWidth="1"/>
    <col min="4" max="4" width="30.7109375" style="452" customWidth="1"/>
    <col min="5" max="5" width="10.140625" customWidth="1"/>
    <col min="6" max="6" width="8.28515625" customWidth="1"/>
    <col min="7" max="7" width="32.7109375" style="452" customWidth="1"/>
    <col min="8" max="14" width="11.85546875" customWidth="1"/>
    <col min="15" max="15" width="10.85546875" customWidth="1"/>
    <col min="16" max="26" width="12.7109375" customWidth="1"/>
    <col min="27" max="32" width="9.140625" customWidth="1"/>
    <col min="33" max="33" width="1.28515625" customWidth="1"/>
    <col min="34" max="34" width="2.42578125" customWidth="1"/>
    <col min="35" max="35" width="11.85546875" customWidth="1"/>
    <col min="36" max="39" width="11.7109375" customWidth="1"/>
    <col min="40" max="40" width="10" customWidth="1"/>
    <col min="41" max="42" width="10" hidden="1" customWidth="1"/>
    <col min="43" max="48" width="9.28515625" hidden="1" customWidth="1"/>
  </cols>
  <sheetData>
    <row r="1" spans="1:48" ht="12" customHeight="1" x14ac:dyDescent="0.25">
      <c r="A1" s="43"/>
      <c r="B1" s="411"/>
      <c r="C1" s="43"/>
      <c r="D1" s="411"/>
      <c r="E1" s="19"/>
      <c r="F1" s="19"/>
      <c r="G1" s="453"/>
      <c r="H1" s="19"/>
      <c r="I1" s="44"/>
      <c r="J1" s="45"/>
      <c r="K1" s="46"/>
      <c r="L1" s="46"/>
      <c r="M1" s="46"/>
      <c r="N1" s="46"/>
      <c r="O1" s="45"/>
      <c r="P1" s="45"/>
      <c r="Q1" s="46"/>
      <c r="R1" s="46"/>
      <c r="S1" s="46"/>
      <c r="T1" s="46"/>
      <c r="U1" s="45"/>
      <c r="V1" s="45"/>
      <c r="W1" s="46"/>
      <c r="X1" s="46"/>
      <c r="Y1" s="46"/>
      <c r="Z1" s="46"/>
      <c r="AA1" s="45"/>
      <c r="AB1" s="47"/>
      <c r="AC1" s="48"/>
      <c r="AD1" s="48"/>
      <c r="AE1" s="48"/>
      <c r="AF1" s="48"/>
      <c r="AG1" s="43"/>
      <c r="AH1" s="43"/>
      <c r="AI1" s="671" t="s">
        <v>250</v>
      </c>
      <c r="AJ1" s="551"/>
      <c r="AK1" s="551"/>
      <c r="AL1" s="551"/>
      <c r="AM1" s="551"/>
      <c r="AN1" s="552"/>
      <c r="AO1" s="43"/>
      <c r="AP1" s="43"/>
      <c r="AQ1" s="43"/>
      <c r="AR1" s="19"/>
      <c r="AS1" s="43"/>
      <c r="AT1" s="43"/>
      <c r="AU1" s="43"/>
      <c r="AV1" s="43"/>
    </row>
    <row r="2" spans="1:48" s="439" customFormat="1" ht="20.25" customHeight="1" x14ac:dyDescent="0.25">
      <c r="A2" s="455"/>
      <c r="B2" s="456"/>
      <c r="C2" s="675" t="s">
        <v>251</v>
      </c>
      <c r="D2" s="673"/>
      <c r="E2" s="674"/>
      <c r="F2" s="677" t="s">
        <v>252</v>
      </c>
      <c r="G2" s="542"/>
      <c r="H2" s="543"/>
      <c r="I2" s="676" t="s">
        <v>253</v>
      </c>
      <c r="J2" s="542"/>
      <c r="K2" s="542"/>
      <c r="L2" s="542"/>
      <c r="M2" s="542"/>
      <c r="N2" s="543"/>
      <c r="O2" s="676" t="s">
        <v>254</v>
      </c>
      <c r="P2" s="542"/>
      <c r="Q2" s="542"/>
      <c r="R2" s="542"/>
      <c r="S2" s="542"/>
      <c r="T2" s="543"/>
      <c r="U2" s="676" t="s">
        <v>255</v>
      </c>
      <c r="V2" s="542"/>
      <c r="W2" s="542"/>
      <c r="X2" s="542"/>
      <c r="Y2" s="542"/>
      <c r="Z2" s="678"/>
      <c r="AA2" s="676" t="s">
        <v>256</v>
      </c>
      <c r="AB2" s="542"/>
      <c r="AC2" s="542"/>
      <c r="AD2" s="542"/>
      <c r="AE2" s="542"/>
      <c r="AF2" s="543"/>
      <c r="AG2" s="455"/>
      <c r="AH2" s="455"/>
      <c r="AI2" s="672" t="s">
        <v>257</v>
      </c>
      <c r="AJ2" s="673"/>
      <c r="AK2" s="674"/>
      <c r="AL2" s="675" t="s">
        <v>258</v>
      </c>
      <c r="AM2" s="673"/>
      <c r="AN2" s="674"/>
      <c r="AO2" s="455"/>
      <c r="AP2" s="455"/>
      <c r="AQ2" s="455"/>
      <c r="AR2" s="457"/>
      <c r="AS2" s="455"/>
      <c r="AT2" s="455"/>
      <c r="AU2" s="455"/>
      <c r="AV2" s="455"/>
    </row>
    <row r="3" spans="1:48" s="439" customFormat="1" ht="39.75" customHeight="1" x14ac:dyDescent="0.25">
      <c r="A3" s="458" t="s">
        <v>259</v>
      </c>
      <c r="B3" s="459" t="s">
        <v>260</v>
      </c>
      <c r="C3" s="460" t="s">
        <v>261</v>
      </c>
      <c r="D3" s="461" t="s">
        <v>262</v>
      </c>
      <c r="E3" s="460" t="s">
        <v>263</v>
      </c>
      <c r="F3" s="462" t="s">
        <v>264</v>
      </c>
      <c r="G3" s="463" t="s">
        <v>265</v>
      </c>
      <c r="H3" s="462" t="s">
        <v>266</v>
      </c>
      <c r="I3" s="460" t="str">
        <f>I2&amp;": Programado actividad"</f>
        <v>Ene-Mar: Programado actividad</v>
      </c>
      <c r="J3" s="460" t="str">
        <f>I2&amp;": Ejecutado actividad"</f>
        <v>Ene-Mar: Ejecutado actividad</v>
      </c>
      <c r="K3" s="460" t="s">
        <v>267</v>
      </c>
      <c r="L3" s="462" t="str">
        <f>I2&amp;": % Programado tarea"</f>
        <v>Ene-Mar: % Programado tarea</v>
      </c>
      <c r="M3" s="462" t="str">
        <f>I2&amp;": % Ejecutado tarea"</f>
        <v>Ene-Mar: % Ejecutado tarea</v>
      </c>
      <c r="N3" s="462" t="s">
        <v>268</v>
      </c>
      <c r="O3" s="460" t="str">
        <f>O2&amp;": Programado actividad"</f>
        <v>Abr-Jun: Programado actividad</v>
      </c>
      <c r="P3" s="460" t="str">
        <f>O2&amp;": Ejecutado actividad"</f>
        <v>Abr-Jun: Ejecutado actividad</v>
      </c>
      <c r="Q3" s="460" t="s">
        <v>267</v>
      </c>
      <c r="R3" s="462" t="str">
        <f>O2&amp;": Programado tarea"</f>
        <v>Abr-Jun: Programado tarea</v>
      </c>
      <c r="S3" s="462" t="str">
        <f>O2&amp;": Ejecutado tarea"</f>
        <v>Abr-Jun: Ejecutado tarea</v>
      </c>
      <c r="T3" s="462" t="s">
        <v>268</v>
      </c>
      <c r="U3" s="460" t="str">
        <f>U2&amp;": Programado actividad"</f>
        <v>Jul-Sep: Programado actividad</v>
      </c>
      <c r="V3" s="460" t="str">
        <f>U2&amp;": Ejecutado actividad"</f>
        <v>Jul-Sep: Ejecutado actividad</v>
      </c>
      <c r="W3" s="460" t="s">
        <v>267</v>
      </c>
      <c r="X3" s="462" t="str">
        <f>U2&amp;": % Programado tarea"</f>
        <v>Jul-Sep: % Programado tarea</v>
      </c>
      <c r="Y3" s="462" t="str">
        <f>U2&amp;": % Ejecutado tarea"</f>
        <v>Jul-Sep: % Ejecutado tarea</v>
      </c>
      <c r="Z3" s="462" t="s">
        <v>268</v>
      </c>
      <c r="AA3" s="464" t="str">
        <f>AA2&amp;": Programado actividad"</f>
        <v>Oct-Dic: Programado actividad</v>
      </c>
      <c r="AB3" s="464" t="str">
        <f>AA2&amp;": Ejecutado actividad"</f>
        <v>Oct-Dic: Ejecutado actividad</v>
      </c>
      <c r="AC3" s="464" t="s">
        <v>267</v>
      </c>
      <c r="AD3" s="465" t="str">
        <f>AA2&amp;": % Programado tarea"</f>
        <v>Oct-Dic: % Programado tarea</v>
      </c>
      <c r="AE3" s="465" t="str">
        <f>AA2&amp;": % Ejecutado tarea"</f>
        <v>Oct-Dic: % Ejecutado tarea</v>
      </c>
      <c r="AF3" s="465" t="s">
        <v>269</v>
      </c>
      <c r="AG3" s="466"/>
      <c r="AH3" s="466"/>
      <c r="AI3" s="467" t="s">
        <v>270</v>
      </c>
      <c r="AJ3" s="467" t="s">
        <v>270</v>
      </c>
      <c r="AK3" s="467" t="s">
        <v>271</v>
      </c>
      <c r="AL3" s="468" t="s">
        <v>272</v>
      </c>
      <c r="AM3" s="468" t="s">
        <v>273</v>
      </c>
      <c r="AN3" s="468" t="s">
        <v>274</v>
      </c>
      <c r="AO3" s="466"/>
      <c r="AP3" s="466"/>
      <c r="AQ3" s="466"/>
      <c r="AR3" s="469"/>
      <c r="AS3" s="466"/>
      <c r="AT3" s="466"/>
      <c r="AU3" s="466"/>
      <c r="AV3" s="466"/>
    </row>
    <row r="4" spans="1:48" ht="71.25" customHeight="1" x14ac:dyDescent="0.25">
      <c r="A4" s="633">
        <v>1</v>
      </c>
      <c r="B4" s="635" t="s">
        <v>275</v>
      </c>
      <c r="C4" s="633">
        <v>1.1000000000000001</v>
      </c>
      <c r="D4" s="635" t="s">
        <v>276</v>
      </c>
      <c r="E4" s="658">
        <f>+H4+H5</f>
        <v>1</v>
      </c>
      <c r="F4" s="633">
        <v>1.1000000000000001</v>
      </c>
      <c r="G4" s="449" t="s">
        <v>277</v>
      </c>
      <c r="H4" s="35">
        <f t="shared" ref="H4:H26" si="0">+L4+R4+X4+AD4</f>
        <v>0.5</v>
      </c>
      <c r="I4" s="51">
        <f t="shared" ref="I4:J4" si="1">SUM(L4+L5)</f>
        <v>0.5</v>
      </c>
      <c r="J4" s="51">
        <f t="shared" si="1"/>
        <v>0.5</v>
      </c>
      <c r="K4" s="51">
        <f>IFERROR(J4/I4,J4)</f>
        <v>1</v>
      </c>
      <c r="L4" s="52">
        <v>0.25</v>
      </c>
      <c r="M4" s="53">
        <v>0.25</v>
      </c>
      <c r="N4" s="54">
        <f t="shared" ref="N4:N26" si="2">IFERROR(M4/L4,M4)</f>
        <v>1</v>
      </c>
      <c r="O4" s="52">
        <f t="shared" ref="O4:P4" si="3">SUM(R4+R5)</f>
        <v>0.5</v>
      </c>
      <c r="P4" s="52">
        <f t="shared" si="3"/>
        <v>0.5</v>
      </c>
      <c r="Q4" s="52">
        <f>IFERROR(P4/O4,P4)</f>
        <v>1</v>
      </c>
      <c r="R4" s="53">
        <v>0.25</v>
      </c>
      <c r="S4" s="53">
        <v>0.25</v>
      </c>
      <c r="T4" s="53">
        <f t="shared" ref="T4:T26" si="4">IFERROR(S4/R4,S4)</f>
        <v>1</v>
      </c>
      <c r="U4" s="52">
        <f t="shared" ref="U4:V4" si="5">SUM(X4+X5)</f>
        <v>0</v>
      </c>
      <c r="V4" s="55">
        <f t="shared" si="5"/>
        <v>0</v>
      </c>
      <c r="W4" s="52">
        <f>IFERROR(V4/U4,V4)</f>
        <v>0</v>
      </c>
      <c r="X4" s="53">
        <v>0</v>
      </c>
      <c r="Y4" s="53">
        <v>0</v>
      </c>
      <c r="Z4" s="56">
        <f t="shared" ref="Z4:Z10" si="6">IFERROR(Y4/X4,0)</f>
        <v>0</v>
      </c>
      <c r="AA4" s="51">
        <f t="shared" ref="AA4:AB4" si="7">SUM(AD4+AD5)</f>
        <v>0</v>
      </c>
      <c r="AB4" s="51">
        <f t="shared" si="7"/>
        <v>0</v>
      </c>
      <c r="AC4" s="51">
        <f>IFERROR(AB4/AA4,AB4)</f>
        <v>0</v>
      </c>
      <c r="AD4" s="53">
        <v>0</v>
      </c>
      <c r="AE4" s="53">
        <v>0</v>
      </c>
      <c r="AF4" s="53">
        <f t="shared" ref="AF4:AF10" si="8">IFERROR(AE4/AD4,0)</f>
        <v>0</v>
      </c>
      <c r="AG4" s="57"/>
      <c r="AH4" s="57"/>
      <c r="AI4" s="58">
        <f t="shared" ref="AI4:AI26" si="9">SUM(L4+R4+X4+AD4)</f>
        <v>0.5</v>
      </c>
      <c r="AJ4" s="58">
        <f t="shared" ref="AJ4:AJ26" si="10">M4+S4+Y4+AE4</f>
        <v>0.5</v>
      </c>
      <c r="AK4" s="59">
        <f t="shared" ref="AK4:AK26" si="11">AJ4/AI4</f>
        <v>1</v>
      </c>
      <c r="AL4" s="648">
        <f t="shared" ref="AL4:AM4" si="12">I4+O4+U4+AA4</f>
        <v>1</v>
      </c>
      <c r="AM4" s="648">
        <f t="shared" si="12"/>
        <v>1</v>
      </c>
      <c r="AN4" s="648">
        <f>AM4/AL4</f>
        <v>1</v>
      </c>
      <c r="AO4" s="57"/>
      <c r="AP4" s="57"/>
      <c r="AQ4" s="57"/>
      <c r="AR4" s="57"/>
      <c r="AS4" s="57"/>
      <c r="AT4" s="57"/>
      <c r="AU4" s="57"/>
      <c r="AV4" s="57"/>
    </row>
    <row r="5" spans="1:48" ht="62.25" customHeight="1" x14ac:dyDescent="0.25">
      <c r="A5" s="634"/>
      <c r="B5" s="636"/>
      <c r="C5" s="634"/>
      <c r="D5" s="636"/>
      <c r="E5" s="659"/>
      <c r="F5" s="634"/>
      <c r="G5" s="449" t="s">
        <v>278</v>
      </c>
      <c r="H5" s="35">
        <f t="shared" si="0"/>
        <v>0.5</v>
      </c>
      <c r="I5" s="61"/>
      <c r="J5" s="61"/>
      <c r="K5" s="61"/>
      <c r="L5" s="52">
        <v>0.25</v>
      </c>
      <c r="M5" s="53">
        <v>0.25</v>
      </c>
      <c r="N5" s="62">
        <f t="shared" si="2"/>
        <v>1</v>
      </c>
      <c r="O5" s="52"/>
      <c r="P5" s="52"/>
      <c r="Q5" s="52"/>
      <c r="R5" s="52">
        <v>0.25</v>
      </c>
      <c r="S5" s="53">
        <v>0.25</v>
      </c>
      <c r="T5" s="53">
        <f t="shared" si="4"/>
        <v>1</v>
      </c>
      <c r="U5" s="52"/>
      <c r="V5" s="63"/>
      <c r="W5" s="52"/>
      <c r="X5" s="52">
        <v>0</v>
      </c>
      <c r="Y5" s="53">
        <v>0</v>
      </c>
      <c r="Z5" s="56">
        <f t="shared" si="6"/>
        <v>0</v>
      </c>
      <c r="AA5" s="61"/>
      <c r="AB5" s="61"/>
      <c r="AC5" s="61"/>
      <c r="AD5" s="52">
        <v>0</v>
      </c>
      <c r="AE5" s="53">
        <v>0</v>
      </c>
      <c r="AF5" s="53">
        <f t="shared" si="8"/>
        <v>0</v>
      </c>
      <c r="AG5" s="57"/>
      <c r="AH5" s="57"/>
      <c r="AI5" s="58">
        <f t="shared" si="9"/>
        <v>0.5</v>
      </c>
      <c r="AJ5" s="58">
        <f t="shared" si="10"/>
        <v>0.5</v>
      </c>
      <c r="AK5" s="59">
        <f t="shared" si="11"/>
        <v>1</v>
      </c>
      <c r="AL5" s="649"/>
      <c r="AM5" s="649"/>
      <c r="AN5" s="649"/>
      <c r="AO5" s="57"/>
      <c r="AP5" s="57"/>
      <c r="AQ5" s="57"/>
      <c r="AR5" s="57"/>
      <c r="AS5" s="57"/>
      <c r="AT5" s="57"/>
      <c r="AU5" s="57"/>
      <c r="AV5" s="57"/>
    </row>
    <row r="6" spans="1:48" ht="33" customHeight="1" x14ac:dyDescent="0.25">
      <c r="A6" s="652">
        <v>2</v>
      </c>
      <c r="B6" s="656" t="s">
        <v>279</v>
      </c>
      <c r="C6" s="652">
        <v>2.1</v>
      </c>
      <c r="D6" s="656" t="s">
        <v>280</v>
      </c>
      <c r="E6" s="664">
        <v>0.84</v>
      </c>
      <c r="F6" s="65">
        <v>2.1</v>
      </c>
      <c r="G6" s="448" t="s">
        <v>281</v>
      </c>
      <c r="H6" s="67">
        <f t="shared" si="0"/>
        <v>0.42</v>
      </c>
      <c r="I6" s="68">
        <f t="shared" ref="I6:J6" si="13">SUM(L6+L7)</f>
        <v>0.56000000000000005</v>
      </c>
      <c r="J6" s="68">
        <f t="shared" si="13"/>
        <v>0.56000000000000005</v>
      </c>
      <c r="K6" s="68">
        <f>IFERROR(J6/I6,J6)</f>
        <v>1</v>
      </c>
      <c r="L6" s="69">
        <v>0.42</v>
      </c>
      <c r="M6" s="70">
        <v>0.42</v>
      </c>
      <c r="N6" s="71">
        <f t="shared" si="2"/>
        <v>1</v>
      </c>
      <c r="O6" s="69">
        <f t="shared" ref="O6:P6" si="14">SUM(R6+R7)</f>
        <v>0.28000000000000003</v>
      </c>
      <c r="P6" s="69">
        <f t="shared" si="14"/>
        <v>0.28000000000000003</v>
      </c>
      <c r="Q6" s="69">
        <f>IFERROR(P6/O6,P6)</f>
        <v>1</v>
      </c>
      <c r="R6" s="70">
        <v>0</v>
      </c>
      <c r="S6" s="70">
        <v>0</v>
      </c>
      <c r="T6" s="70">
        <f t="shared" si="4"/>
        <v>0</v>
      </c>
      <c r="U6" s="69">
        <f t="shared" ref="U6:V6" si="15">SUM(X6+X7)</f>
        <v>0</v>
      </c>
      <c r="V6" s="72">
        <f t="shared" si="15"/>
        <v>0</v>
      </c>
      <c r="W6" s="69">
        <f>IFERROR(V6/U6,V6)</f>
        <v>0</v>
      </c>
      <c r="X6" s="70">
        <v>0</v>
      </c>
      <c r="Y6" s="70">
        <v>0</v>
      </c>
      <c r="Z6" s="73">
        <f t="shared" si="6"/>
        <v>0</v>
      </c>
      <c r="AA6" s="68">
        <f t="shared" ref="AA6:AB6" si="16">SUM(AD6+AD7)</f>
        <v>0</v>
      </c>
      <c r="AB6" s="68">
        <f t="shared" si="16"/>
        <v>0</v>
      </c>
      <c r="AC6" s="68">
        <f>IFERROR(AB6/AA6,AB6)</f>
        <v>0</v>
      </c>
      <c r="AD6" s="70">
        <v>0</v>
      </c>
      <c r="AE6" s="70">
        <v>0</v>
      </c>
      <c r="AF6" s="70">
        <f t="shared" si="8"/>
        <v>0</v>
      </c>
      <c r="AG6" s="57"/>
      <c r="AH6" s="57"/>
      <c r="AI6" s="74">
        <f t="shared" si="9"/>
        <v>0.42</v>
      </c>
      <c r="AJ6" s="74">
        <f t="shared" si="10"/>
        <v>0.42</v>
      </c>
      <c r="AK6" s="75">
        <f t="shared" si="11"/>
        <v>1</v>
      </c>
      <c r="AL6" s="650">
        <f t="shared" ref="AL6:AM6" si="17">I6+O6+U6+AA6</f>
        <v>0.84000000000000008</v>
      </c>
      <c r="AM6" s="650">
        <f t="shared" si="17"/>
        <v>0.84000000000000008</v>
      </c>
      <c r="AN6" s="650">
        <f>AM6/AL6</f>
        <v>1</v>
      </c>
      <c r="AO6" s="57"/>
      <c r="AP6" s="57"/>
      <c r="AQ6" s="57"/>
      <c r="AR6" s="57"/>
      <c r="AS6" s="57"/>
      <c r="AT6" s="57"/>
      <c r="AU6" s="57"/>
      <c r="AV6" s="76"/>
    </row>
    <row r="7" spans="1:48" ht="33" customHeight="1" x14ac:dyDescent="0.25">
      <c r="A7" s="666"/>
      <c r="B7" s="667"/>
      <c r="C7" s="653"/>
      <c r="D7" s="657"/>
      <c r="E7" s="665"/>
      <c r="F7" s="65">
        <v>2.2000000000000002</v>
      </c>
      <c r="G7" s="448" t="s">
        <v>282</v>
      </c>
      <c r="H7" s="67">
        <f t="shared" si="0"/>
        <v>0.42000000000000004</v>
      </c>
      <c r="I7" s="77"/>
      <c r="J7" s="77"/>
      <c r="K7" s="77"/>
      <c r="L7" s="69">
        <v>0.14000000000000001</v>
      </c>
      <c r="M7" s="70">
        <v>0.14000000000000001</v>
      </c>
      <c r="N7" s="71">
        <f t="shared" si="2"/>
        <v>1</v>
      </c>
      <c r="O7" s="69"/>
      <c r="P7" s="69"/>
      <c r="Q7" s="69"/>
      <c r="R7" s="69">
        <v>0.28000000000000003</v>
      </c>
      <c r="S7" s="70">
        <v>0.28000000000000003</v>
      </c>
      <c r="T7" s="70">
        <f t="shared" si="4"/>
        <v>1</v>
      </c>
      <c r="U7" s="69"/>
      <c r="V7" s="78"/>
      <c r="W7" s="69"/>
      <c r="X7" s="69">
        <v>0</v>
      </c>
      <c r="Y7" s="70">
        <v>0</v>
      </c>
      <c r="Z7" s="73">
        <f t="shared" si="6"/>
        <v>0</v>
      </c>
      <c r="AA7" s="77"/>
      <c r="AB7" s="77"/>
      <c r="AC7" s="77"/>
      <c r="AD7" s="69">
        <v>0</v>
      </c>
      <c r="AE7" s="70">
        <v>0</v>
      </c>
      <c r="AF7" s="70">
        <f t="shared" si="8"/>
        <v>0</v>
      </c>
      <c r="AG7" s="57"/>
      <c r="AH7" s="57"/>
      <c r="AI7" s="74">
        <f t="shared" si="9"/>
        <v>0.42000000000000004</v>
      </c>
      <c r="AJ7" s="74">
        <f t="shared" si="10"/>
        <v>0.42000000000000004</v>
      </c>
      <c r="AK7" s="75">
        <f t="shared" si="11"/>
        <v>1</v>
      </c>
      <c r="AL7" s="651"/>
      <c r="AM7" s="651"/>
      <c r="AN7" s="651"/>
      <c r="AO7" s="57"/>
      <c r="AP7" s="57"/>
      <c r="AQ7" s="57"/>
      <c r="AR7" s="57"/>
      <c r="AS7" s="57"/>
      <c r="AT7" s="57"/>
      <c r="AU7" s="57"/>
      <c r="AV7" s="79"/>
    </row>
    <row r="8" spans="1:48" ht="43.5" customHeight="1" x14ac:dyDescent="0.25">
      <c r="A8" s="653"/>
      <c r="B8" s="657"/>
      <c r="C8" s="65">
        <v>2.2000000000000002</v>
      </c>
      <c r="D8" s="448" t="s">
        <v>283</v>
      </c>
      <c r="E8" s="66">
        <v>0.16</v>
      </c>
      <c r="F8" s="65">
        <v>2.2999999999999998</v>
      </c>
      <c r="G8" s="448" t="s">
        <v>284</v>
      </c>
      <c r="H8" s="67">
        <f t="shared" si="0"/>
        <v>0.16</v>
      </c>
      <c r="I8" s="69">
        <f>SUM(L8)</f>
        <v>0</v>
      </c>
      <c r="J8" s="69">
        <f>(M8)</f>
        <v>0</v>
      </c>
      <c r="K8" s="69">
        <f t="shared" ref="K8:K9" si="18">IFERROR(J8/I8,J8)</f>
        <v>0</v>
      </c>
      <c r="L8" s="53">
        <v>0</v>
      </c>
      <c r="M8" s="70">
        <v>0</v>
      </c>
      <c r="N8" s="71">
        <f t="shared" si="2"/>
        <v>0</v>
      </c>
      <c r="O8" s="69">
        <f>SUM(R8)</f>
        <v>0.16</v>
      </c>
      <c r="P8" s="69">
        <f>(S8)</f>
        <v>0.16</v>
      </c>
      <c r="Q8" s="69">
        <f t="shared" ref="Q8:Q9" si="19">IFERROR(P8/O8,P8)</f>
        <v>1</v>
      </c>
      <c r="R8" s="70">
        <v>0.16</v>
      </c>
      <c r="S8" s="70">
        <v>0.16</v>
      </c>
      <c r="T8" s="70">
        <f t="shared" si="4"/>
        <v>1</v>
      </c>
      <c r="U8" s="69">
        <f>SUM(X8)</f>
        <v>0</v>
      </c>
      <c r="V8" s="80">
        <f>(Y8)</f>
        <v>0</v>
      </c>
      <c r="W8" s="69">
        <f t="shared" ref="W8:W9" si="20">IFERROR(V8/U8,V8)</f>
        <v>0</v>
      </c>
      <c r="X8" s="70">
        <v>0</v>
      </c>
      <c r="Y8" s="70">
        <v>0</v>
      </c>
      <c r="Z8" s="73">
        <f t="shared" si="6"/>
        <v>0</v>
      </c>
      <c r="AA8" s="69">
        <f>SUM(AD8)</f>
        <v>0</v>
      </c>
      <c r="AB8" s="69">
        <f>(AE8)</f>
        <v>0</v>
      </c>
      <c r="AC8" s="69">
        <f t="shared" ref="AC8:AC9" si="21">IFERROR(AB8/AA8,AB8)</f>
        <v>0</v>
      </c>
      <c r="AD8" s="70">
        <v>0</v>
      </c>
      <c r="AE8" s="70">
        <v>0</v>
      </c>
      <c r="AF8" s="70">
        <f t="shared" si="8"/>
        <v>0</v>
      </c>
      <c r="AG8" s="43"/>
      <c r="AH8" s="43"/>
      <c r="AI8" s="74">
        <f t="shared" si="9"/>
        <v>0.16</v>
      </c>
      <c r="AJ8" s="74">
        <f t="shared" si="10"/>
        <v>0.16</v>
      </c>
      <c r="AK8" s="75">
        <f t="shared" si="11"/>
        <v>1</v>
      </c>
      <c r="AL8" s="81">
        <f t="shared" ref="AL8:AM8" si="22">I8+O8+U8+AA8</f>
        <v>0.16</v>
      </c>
      <c r="AM8" s="81">
        <f t="shared" si="22"/>
        <v>0.16</v>
      </c>
      <c r="AN8" s="81">
        <f t="shared" ref="AN8:AN9" si="23">AM8/AL8</f>
        <v>1</v>
      </c>
      <c r="AO8" s="43"/>
      <c r="AP8" s="43"/>
      <c r="AQ8" s="43"/>
      <c r="AR8" s="43"/>
      <c r="AS8" s="43"/>
      <c r="AT8" s="43"/>
      <c r="AU8" s="43"/>
      <c r="AV8" s="82"/>
    </row>
    <row r="9" spans="1:48" ht="44.25" customHeight="1" x14ac:dyDescent="0.25">
      <c r="A9" s="633">
        <v>3</v>
      </c>
      <c r="B9" s="635" t="s">
        <v>285</v>
      </c>
      <c r="C9" s="633">
        <v>3.1</v>
      </c>
      <c r="D9" s="635" t="s">
        <v>286</v>
      </c>
      <c r="E9" s="658">
        <v>0.98</v>
      </c>
      <c r="F9" s="49">
        <v>3.1</v>
      </c>
      <c r="G9" s="449" t="s">
        <v>287</v>
      </c>
      <c r="H9" s="35">
        <f t="shared" si="0"/>
        <v>0.49</v>
      </c>
      <c r="I9" s="51">
        <f>+L9+L10</f>
        <v>0.22</v>
      </c>
      <c r="J9" s="51">
        <f>SUM(M9+M10)</f>
        <v>0.22</v>
      </c>
      <c r="K9" s="51">
        <f t="shared" si="18"/>
        <v>1</v>
      </c>
      <c r="L9" s="52">
        <v>0.11</v>
      </c>
      <c r="M9" s="53">
        <v>0.11</v>
      </c>
      <c r="N9" s="62">
        <f t="shared" si="2"/>
        <v>1</v>
      </c>
      <c r="O9" s="52">
        <f>+R9+R10</f>
        <v>0.76</v>
      </c>
      <c r="P9" s="52">
        <f>SUM(S9+S10)</f>
        <v>0.76</v>
      </c>
      <c r="Q9" s="52">
        <f t="shared" si="19"/>
        <v>1</v>
      </c>
      <c r="R9" s="84">
        <v>0.38</v>
      </c>
      <c r="S9" s="84">
        <v>0.38</v>
      </c>
      <c r="T9" s="53">
        <f t="shared" si="4"/>
        <v>1</v>
      </c>
      <c r="U9" s="52">
        <f>+X9+X10</f>
        <v>0</v>
      </c>
      <c r="V9" s="55">
        <f>SUM(Y9+Y10)</f>
        <v>0</v>
      </c>
      <c r="W9" s="52">
        <f t="shared" si="20"/>
        <v>0</v>
      </c>
      <c r="X9" s="85">
        <v>0</v>
      </c>
      <c r="Y9" s="53">
        <v>0</v>
      </c>
      <c r="Z9" s="56">
        <f t="shared" si="6"/>
        <v>0</v>
      </c>
      <c r="AA9" s="51">
        <f>+AD9+AD10</f>
        <v>0</v>
      </c>
      <c r="AB9" s="51">
        <f>SUM(AE9+AE10)</f>
        <v>0</v>
      </c>
      <c r="AC9" s="51">
        <f t="shared" si="21"/>
        <v>0</v>
      </c>
      <c r="AD9" s="53">
        <v>0</v>
      </c>
      <c r="AE9" s="53">
        <v>0</v>
      </c>
      <c r="AF9" s="53">
        <f t="shared" si="8"/>
        <v>0</v>
      </c>
      <c r="AG9" s="43"/>
      <c r="AH9" s="43"/>
      <c r="AI9" s="58">
        <f t="shared" si="9"/>
        <v>0.49</v>
      </c>
      <c r="AJ9" s="58">
        <f t="shared" si="10"/>
        <v>0.49</v>
      </c>
      <c r="AK9" s="59">
        <f t="shared" si="11"/>
        <v>1</v>
      </c>
      <c r="AL9" s="641">
        <f t="shared" ref="AL9:AM9" si="24">I9+O9+U9+AA9</f>
        <v>0.98</v>
      </c>
      <c r="AM9" s="641">
        <f t="shared" si="24"/>
        <v>0.98</v>
      </c>
      <c r="AN9" s="641">
        <f t="shared" si="23"/>
        <v>1</v>
      </c>
      <c r="AO9" s="43"/>
      <c r="AP9" s="43"/>
      <c r="AQ9" s="43"/>
      <c r="AR9" s="43"/>
      <c r="AS9" s="43"/>
      <c r="AT9" s="43"/>
      <c r="AU9" s="43"/>
      <c r="AV9" s="82"/>
    </row>
    <row r="10" spans="1:48" ht="44.25" customHeight="1" x14ac:dyDescent="0.25">
      <c r="A10" s="669"/>
      <c r="B10" s="670"/>
      <c r="C10" s="634"/>
      <c r="D10" s="636"/>
      <c r="E10" s="659"/>
      <c r="F10" s="49">
        <v>3.2</v>
      </c>
      <c r="G10" s="449" t="s">
        <v>288</v>
      </c>
      <c r="H10" s="35">
        <f t="shared" si="0"/>
        <v>0.49</v>
      </c>
      <c r="I10" s="61"/>
      <c r="J10" s="61"/>
      <c r="K10" s="61"/>
      <c r="L10" s="52">
        <v>0.11</v>
      </c>
      <c r="M10" s="53">
        <v>0.11</v>
      </c>
      <c r="N10" s="62">
        <f t="shared" si="2"/>
        <v>1</v>
      </c>
      <c r="O10" s="52"/>
      <c r="P10" s="52"/>
      <c r="Q10" s="52"/>
      <c r="R10" s="84">
        <v>0.38</v>
      </c>
      <c r="S10" s="84">
        <v>0.38</v>
      </c>
      <c r="T10" s="53">
        <f t="shared" si="4"/>
        <v>1</v>
      </c>
      <c r="U10" s="52"/>
      <c r="V10" s="63"/>
      <c r="W10" s="52"/>
      <c r="X10" s="52">
        <v>0</v>
      </c>
      <c r="Y10" s="53">
        <v>0</v>
      </c>
      <c r="Z10" s="56">
        <f t="shared" si="6"/>
        <v>0</v>
      </c>
      <c r="AA10" s="61"/>
      <c r="AB10" s="61"/>
      <c r="AC10" s="61"/>
      <c r="AD10" s="52">
        <v>0</v>
      </c>
      <c r="AE10" s="53">
        <v>0</v>
      </c>
      <c r="AF10" s="53">
        <f t="shared" si="8"/>
        <v>0</v>
      </c>
      <c r="AG10" s="43"/>
      <c r="AH10" s="43"/>
      <c r="AI10" s="58">
        <f t="shared" si="9"/>
        <v>0.49</v>
      </c>
      <c r="AJ10" s="58">
        <f t="shared" si="10"/>
        <v>0.49</v>
      </c>
      <c r="AK10" s="59">
        <f t="shared" si="11"/>
        <v>1</v>
      </c>
      <c r="AL10" s="642"/>
      <c r="AM10" s="642"/>
      <c r="AN10" s="642"/>
      <c r="AO10" s="43"/>
      <c r="AP10" s="43"/>
      <c r="AQ10" s="43"/>
      <c r="AR10" s="43"/>
      <c r="AS10" s="43"/>
      <c r="AT10" s="43"/>
      <c r="AU10" s="43"/>
      <c r="AV10" s="43"/>
    </row>
    <row r="11" spans="1:48" ht="44.25" customHeight="1" x14ac:dyDescent="0.25">
      <c r="A11" s="634"/>
      <c r="B11" s="636"/>
      <c r="C11" s="49">
        <v>3.2</v>
      </c>
      <c r="D11" s="449" t="s">
        <v>289</v>
      </c>
      <c r="E11" s="86">
        <v>0.02</v>
      </c>
      <c r="F11" s="49">
        <v>3.5</v>
      </c>
      <c r="G11" s="449" t="s">
        <v>290</v>
      </c>
      <c r="H11" s="35">
        <f t="shared" si="0"/>
        <v>0.02</v>
      </c>
      <c r="I11" s="52">
        <f>L11</f>
        <v>0</v>
      </c>
      <c r="J11" s="52">
        <f>(M11)</f>
        <v>0</v>
      </c>
      <c r="K11" s="52">
        <f t="shared" ref="K11:K12" si="25">IFERROR(J11/I11,J11)</f>
        <v>0</v>
      </c>
      <c r="L11" s="53">
        <v>0</v>
      </c>
      <c r="M11" s="53">
        <v>0</v>
      </c>
      <c r="N11" s="62">
        <f t="shared" si="2"/>
        <v>0</v>
      </c>
      <c r="O11" s="52">
        <f>R11</f>
        <v>0.02</v>
      </c>
      <c r="P11" s="52">
        <f>(S11)</f>
        <v>0.02</v>
      </c>
      <c r="Q11" s="52">
        <f t="shared" ref="Q11:Q12" si="26">IFERROR(P11/O11,P11)</f>
        <v>1</v>
      </c>
      <c r="R11" s="84">
        <v>0.02</v>
      </c>
      <c r="S11" s="84">
        <v>0.02</v>
      </c>
      <c r="T11" s="53">
        <f t="shared" si="4"/>
        <v>1</v>
      </c>
      <c r="U11" s="52">
        <f>X11</f>
        <v>0</v>
      </c>
      <c r="V11" s="87">
        <f>(Y11)</f>
        <v>0</v>
      </c>
      <c r="W11" s="52">
        <f t="shared" ref="W11:W12" si="27">IFERROR(V11/U11,V11)</f>
        <v>0</v>
      </c>
      <c r="X11" s="85">
        <v>0</v>
      </c>
      <c r="Y11" s="53">
        <v>0</v>
      </c>
      <c r="Z11" s="56">
        <f>IFERROR(Y11/X11,Y11)</f>
        <v>0</v>
      </c>
      <c r="AA11" s="52">
        <f>AD11</f>
        <v>0</v>
      </c>
      <c r="AB11" s="52">
        <f>(AE11)</f>
        <v>0</v>
      </c>
      <c r="AC11" s="52">
        <f t="shared" ref="AC11:AC12" si="28">IFERROR(AB11/AA11,AB11)</f>
        <v>0</v>
      </c>
      <c r="AD11" s="53">
        <v>0</v>
      </c>
      <c r="AE11" s="53">
        <v>0</v>
      </c>
      <c r="AF11" s="53">
        <f>IFERROR(AE11/AD11,AE11)</f>
        <v>0</v>
      </c>
      <c r="AG11" s="43"/>
      <c r="AH11" s="43"/>
      <c r="AI11" s="58">
        <f t="shared" si="9"/>
        <v>0.02</v>
      </c>
      <c r="AJ11" s="58">
        <f t="shared" si="10"/>
        <v>0.02</v>
      </c>
      <c r="AK11" s="59">
        <f t="shared" si="11"/>
        <v>1</v>
      </c>
      <c r="AL11" s="88">
        <f t="shared" ref="AL11:AM11" si="29">I11+O11+U11+AA11</f>
        <v>0.02</v>
      </c>
      <c r="AM11" s="60">
        <f t="shared" si="29"/>
        <v>0.02</v>
      </c>
      <c r="AN11" s="88">
        <f t="shared" ref="AN11:AN12" si="30">AM11/AL11</f>
        <v>1</v>
      </c>
      <c r="AO11" s="43"/>
      <c r="AP11" s="43"/>
      <c r="AQ11" s="43"/>
      <c r="AR11" s="43"/>
      <c r="AS11" s="43"/>
      <c r="AT11" s="43"/>
      <c r="AU11" s="43"/>
      <c r="AV11" s="43"/>
    </row>
    <row r="12" spans="1:48" ht="45" customHeight="1" x14ac:dyDescent="0.25">
      <c r="A12" s="662">
        <v>4</v>
      </c>
      <c r="B12" s="656" t="s">
        <v>291</v>
      </c>
      <c r="C12" s="662">
        <v>4.0999999999999996</v>
      </c>
      <c r="D12" s="656" t="s">
        <v>292</v>
      </c>
      <c r="E12" s="664">
        <v>1</v>
      </c>
      <c r="F12" s="65">
        <v>4.0999999999999996</v>
      </c>
      <c r="G12" s="448" t="s">
        <v>293</v>
      </c>
      <c r="H12" s="89">
        <f t="shared" si="0"/>
        <v>0.5</v>
      </c>
      <c r="I12" s="70">
        <f t="shared" ref="I12:J12" si="31">SUM(L12+L13)</f>
        <v>0.4</v>
      </c>
      <c r="J12" s="69">
        <f t="shared" si="31"/>
        <v>0.4</v>
      </c>
      <c r="K12" s="69">
        <f t="shared" si="25"/>
        <v>1</v>
      </c>
      <c r="L12" s="70">
        <v>0.3</v>
      </c>
      <c r="M12" s="70">
        <v>0.3</v>
      </c>
      <c r="N12" s="70">
        <f t="shared" si="2"/>
        <v>1</v>
      </c>
      <c r="O12" s="70">
        <f t="shared" ref="O12:P12" si="32">SUM(R12+R13)</f>
        <v>0.60000000000000009</v>
      </c>
      <c r="P12" s="69">
        <f t="shared" si="32"/>
        <v>0.60000000000000009</v>
      </c>
      <c r="Q12" s="69">
        <f t="shared" si="26"/>
        <v>1</v>
      </c>
      <c r="R12" s="70">
        <v>0.2</v>
      </c>
      <c r="S12" s="70">
        <v>0.2</v>
      </c>
      <c r="T12" s="70">
        <f t="shared" si="4"/>
        <v>1</v>
      </c>
      <c r="U12" s="69">
        <f t="shared" ref="U12:V12" si="33">SUM(X12+X13)</f>
        <v>0</v>
      </c>
      <c r="V12" s="69">
        <f t="shared" si="33"/>
        <v>0</v>
      </c>
      <c r="W12" s="69">
        <f t="shared" si="27"/>
        <v>0</v>
      </c>
      <c r="X12" s="70">
        <v>0</v>
      </c>
      <c r="Y12" s="70">
        <v>0</v>
      </c>
      <c r="Z12" s="70">
        <f>IFERROR(Y12/X12,0)</f>
        <v>0</v>
      </c>
      <c r="AA12" s="69">
        <f t="shared" ref="AA12:AB12" si="34">SUM(AD12+AD13)</f>
        <v>0</v>
      </c>
      <c r="AB12" s="69">
        <f t="shared" si="34"/>
        <v>0</v>
      </c>
      <c r="AC12" s="69">
        <f t="shared" si="28"/>
        <v>0</v>
      </c>
      <c r="AD12" s="70">
        <v>0</v>
      </c>
      <c r="AE12" s="70">
        <v>0</v>
      </c>
      <c r="AF12" s="70">
        <f t="shared" ref="AF12:AF26" si="35">IFERROR(AE12/AD12,0)</f>
        <v>0</v>
      </c>
      <c r="AG12" s="43"/>
      <c r="AH12" s="43"/>
      <c r="AI12" s="74">
        <f t="shared" si="9"/>
        <v>0.5</v>
      </c>
      <c r="AJ12" s="74">
        <f t="shared" si="10"/>
        <v>0.5</v>
      </c>
      <c r="AK12" s="75">
        <f t="shared" si="11"/>
        <v>1</v>
      </c>
      <c r="AL12" s="639">
        <f t="shared" ref="AL12:AM12" si="36">I12+O12+U12+AA12</f>
        <v>1</v>
      </c>
      <c r="AM12" s="639">
        <f t="shared" si="36"/>
        <v>1</v>
      </c>
      <c r="AN12" s="639">
        <f t="shared" si="30"/>
        <v>1</v>
      </c>
      <c r="AO12" s="43"/>
      <c r="AP12" s="43"/>
      <c r="AQ12" s="43"/>
      <c r="AR12" s="43"/>
      <c r="AS12" s="43"/>
      <c r="AT12" s="43"/>
      <c r="AU12" s="43"/>
      <c r="AV12" s="43"/>
    </row>
    <row r="13" spans="1:48" ht="45" customHeight="1" x14ac:dyDescent="0.25">
      <c r="A13" s="663"/>
      <c r="B13" s="657"/>
      <c r="C13" s="663"/>
      <c r="D13" s="657"/>
      <c r="E13" s="665"/>
      <c r="F13" s="65">
        <v>4.2</v>
      </c>
      <c r="G13" s="448" t="s">
        <v>294</v>
      </c>
      <c r="H13" s="89">
        <f t="shared" si="0"/>
        <v>0.5</v>
      </c>
      <c r="I13" s="70"/>
      <c r="J13" s="69"/>
      <c r="K13" s="69"/>
      <c r="L13" s="70">
        <v>0.1</v>
      </c>
      <c r="M13" s="70">
        <v>0.1</v>
      </c>
      <c r="N13" s="70">
        <f t="shared" si="2"/>
        <v>1</v>
      </c>
      <c r="O13" s="70"/>
      <c r="P13" s="69"/>
      <c r="Q13" s="69"/>
      <c r="R13" s="70">
        <v>0.4</v>
      </c>
      <c r="S13" s="70">
        <v>0.4</v>
      </c>
      <c r="T13" s="70">
        <f t="shared" si="4"/>
        <v>1</v>
      </c>
      <c r="U13" s="69"/>
      <c r="V13" s="69"/>
      <c r="W13" s="69"/>
      <c r="X13" s="70">
        <v>0</v>
      </c>
      <c r="Y13" s="70">
        <v>0</v>
      </c>
      <c r="Z13" s="70">
        <v>0</v>
      </c>
      <c r="AA13" s="69"/>
      <c r="AB13" s="69"/>
      <c r="AC13" s="69"/>
      <c r="AD13" s="70">
        <v>0</v>
      </c>
      <c r="AE13" s="70">
        <v>0</v>
      </c>
      <c r="AF13" s="70">
        <f t="shared" si="35"/>
        <v>0</v>
      </c>
      <c r="AG13" s="43"/>
      <c r="AH13" s="43"/>
      <c r="AI13" s="74">
        <f t="shared" si="9"/>
        <v>0.5</v>
      </c>
      <c r="AJ13" s="74">
        <f t="shared" si="10"/>
        <v>0.5</v>
      </c>
      <c r="AK13" s="75">
        <f t="shared" si="11"/>
        <v>1</v>
      </c>
      <c r="AL13" s="640"/>
      <c r="AM13" s="640"/>
      <c r="AN13" s="640"/>
      <c r="AO13" s="43"/>
      <c r="AP13" s="43"/>
      <c r="AQ13" s="43"/>
      <c r="AR13" s="43"/>
      <c r="AS13" s="43"/>
      <c r="AT13" s="43"/>
      <c r="AU13" s="43"/>
      <c r="AV13" s="43"/>
    </row>
    <row r="14" spans="1:48" ht="36.75" customHeight="1" x14ac:dyDescent="0.25">
      <c r="A14" s="633">
        <v>5</v>
      </c>
      <c r="B14" s="660" t="s">
        <v>295</v>
      </c>
      <c r="C14" s="633">
        <v>5.0999999999999996</v>
      </c>
      <c r="D14" s="635" t="s">
        <v>296</v>
      </c>
      <c r="E14" s="633">
        <v>1</v>
      </c>
      <c r="F14" s="633">
        <v>5.0999999999999996</v>
      </c>
      <c r="G14" s="449" t="s">
        <v>297</v>
      </c>
      <c r="H14" s="35">
        <f t="shared" si="0"/>
        <v>0.5</v>
      </c>
      <c r="I14" s="51">
        <f t="shared" ref="I14:J14" si="37">SUM(L14+L15)</f>
        <v>0.26</v>
      </c>
      <c r="J14" s="51">
        <f t="shared" si="37"/>
        <v>0.26</v>
      </c>
      <c r="K14" s="51">
        <f>IFERROR(J14/I14,J14)</f>
        <v>1</v>
      </c>
      <c r="L14" s="53">
        <v>0.16</v>
      </c>
      <c r="M14" s="53">
        <v>0.16</v>
      </c>
      <c r="N14" s="62">
        <f t="shared" si="2"/>
        <v>1</v>
      </c>
      <c r="O14" s="52">
        <f t="shared" ref="O14:P14" si="38">SUM(R14+R15)</f>
        <v>0.74</v>
      </c>
      <c r="P14" s="52">
        <f t="shared" si="38"/>
        <v>0.74</v>
      </c>
      <c r="Q14" s="52">
        <f>IFERROR(P14/O14,P14)</f>
        <v>1</v>
      </c>
      <c r="R14" s="53">
        <v>0.34</v>
      </c>
      <c r="S14" s="53">
        <v>0.34</v>
      </c>
      <c r="T14" s="53">
        <f t="shared" si="4"/>
        <v>1</v>
      </c>
      <c r="U14" s="52">
        <f t="shared" ref="U14:V14" si="39">SUM(X14+X15)</f>
        <v>0</v>
      </c>
      <c r="V14" s="55">
        <f t="shared" si="39"/>
        <v>0</v>
      </c>
      <c r="W14" s="52">
        <f>IFERROR(V14/U14,V14)</f>
        <v>0</v>
      </c>
      <c r="X14" s="53">
        <v>0</v>
      </c>
      <c r="Y14" s="53">
        <v>0</v>
      </c>
      <c r="Z14" s="56">
        <f t="shared" ref="Z14:Z26" si="40">IFERROR(Y14/X14,0)</f>
        <v>0</v>
      </c>
      <c r="AA14" s="51">
        <f t="shared" ref="AA14:AB14" si="41">SUM(AD14+AD15)</f>
        <v>0</v>
      </c>
      <c r="AB14" s="51">
        <f t="shared" si="41"/>
        <v>0</v>
      </c>
      <c r="AC14" s="51">
        <f>IFERROR(AB14/AA14,AB14)</f>
        <v>0</v>
      </c>
      <c r="AD14" s="53">
        <v>0</v>
      </c>
      <c r="AE14" s="53">
        <v>0</v>
      </c>
      <c r="AF14" s="53">
        <f t="shared" si="35"/>
        <v>0</v>
      </c>
      <c r="AG14" s="43"/>
      <c r="AH14" s="43"/>
      <c r="AI14" s="58">
        <f t="shared" si="9"/>
        <v>0.5</v>
      </c>
      <c r="AJ14" s="58">
        <f t="shared" si="10"/>
        <v>0.5</v>
      </c>
      <c r="AK14" s="59">
        <f t="shared" si="11"/>
        <v>1</v>
      </c>
      <c r="AL14" s="641">
        <f t="shared" ref="AL14:AM14" si="42">I14+O14+U14+AA14</f>
        <v>1</v>
      </c>
      <c r="AM14" s="641">
        <f t="shared" si="42"/>
        <v>1</v>
      </c>
      <c r="AN14" s="641">
        <f>AM14/AL14</f>
        <v>1</v>
      </c>
      <c r="AO14" s="43"/>
      <c r="AP14" s="43"/>
      <c r="AQ14" s="43"/>
      <c r="AR14" s="43"/>
      <c r="AS14" s="43"/>
      <c r="AT14" s="43"/>
      <c r="AU14" s="43"/>
      <c r="AV14" s="43"/>
    </row>
    <row r="15" spans="1:48" ht="36.75" customHeight="1" x14ac:dyDescent="0.25">
      <c r="A15" s="634"/>
      <c r="B15" s="661"/>
      <c r="C15" s="634"/>
      <c r="D15" s="636"/>
      <c r="E15" s="634"/>
      <c r="F15" s="634"/>
      <c r="G15" s="449" t="s">
        <v>298</v>
      </c>
      <c r="H15" s="35">
        <f t="shared" si="0"/>
        <v>0.5</v>
      </c>
      <c r="I15" s="61"/>
      <c r="J15" s="61"/>
      <c r="K15" s="61"/>
      <c r="L15" s="53">
        <v>0.1</v>
      </c>
      <c r="M15" s="53">
        <v>0.1</v>
      </c>
      <c r="N15" s="62">
        <f t="shared" si="2"/>
        <v>1</v>
      </c>
      <c r="O15" s="52"/>
      <c r="P15" s="52"/>
      <c r="Q15" s="52"/>
      <c r="R15" s="53">
        <v>0.4</v>
      </c>
      <c r="S15" s="53">
        <v>0.4</v>
      </c>
      <c r="T15" s="53">
        <f t="shared" si="4"/>
        <v>1</v>
      </c>
      <c r="U15" s="51"/>
      <c r="V15" s="90"/>
      <c r="W15" s="51"/>
      <c r="X15" s="53">
        <v>0</v>
      </c>
      <c r="Y15" s="53">
        <v>0</v>
      </c>
      <c r="Z15" s="91">
        <f t="shared" si="40"/>
        <v>0</v>
      </c>
      <c r="AA15" s="92"/>
      <c r="AB15" s="92"/>
      <c r="AC15" s="92"/>
      <c r="AD15" s="53">
        <v>0</v>
      </c>
      <c r="AE15" s="53">
        <v>0</v>
      </c>
      <c r="AF15" s="93">
        <f t="shared" si="35"/>
        <v>0</v>
      </c>
      <c r="AG15" s="43"/>
      <c r="AH15" s="43"/>
      <c r="AI15" s="58">
        <f t="shared" si="9"/>
        <v>0.5</v>
      </c>
      <c r="AJ15" s="58">
        <f t="shared" si="10"/>
        <v>0.5</v>
      </c>
      <c r="AK15" s="59">
        <f t="shared" si="11"/>
        <v>1</v>
      </c>
      <c r="AL15" s="642"/>
      <c r="AM15" s="642"/>
      <c r="AN15" s="642"/>
      <c r="AO15" s="43"/>
      <c r="AP15" s="43"/>
      <c r="AQ15" s="43"/>
      <c r="AR15" s="43"/>
      <c r="AS15" s="43"/>
      <c r="AT15" s="43"/>
      <c r="AU15" s="43"/>
      <c r="AV15" s="43"/>
    </row>
    <row r="16" spans="1:48" ht="47.25" customHeight="1" x14ac:dyDescent="0.25">
      <c r="A16" s="652">
        <v>6</v>
      </c>
      <c r="B16" s="654" t="s">
        <v>299</v>
      </c>
      <c r="C16" s="652">
        <v>6.1</v>
      </c>
      <c r="D16" s="656" t="s">
        <v>300</v>
      </c>
      <c r="E16" s="664">
        <v>0.84</v>
      </c>
      <c r="F16" s="65">
        <v>6.1</v>
      </c>
      <c r="G16" s="448" t="s">
        <v>301</v>
      </c>
      <c r="H16" s="67">
        <f t="shared" si="0"/>
        <v>0.42</v>
      </c>
      <c r="I16" s="68">
        <f t="shared" ref="I16:J16" si="43">SUM(L16+L17)</f>
        <v>0.08</v>
      </c>
      <c r="J16" s="68">
        <f t="shared" si="43"/>
        <v>0.08</v>
      </c>
      <c r="K16" s="68">
        <f>IFERROR(J16/I16,J16)</f>
        <v>1</v>
      </c>
      <c r="L16" s="70">
        <v>0.04</v>
      </c>
      <c r="M16" s="70">
        <v>0.04</v>
      </c>
      <c r="N16" s="71">
        <f t="shared" si="2"/>
        <v>1</v>
      </c>
      <c r="O16" s="69">
        <f t="shared" ref="O16:P16" si="44">SUM(R16+R17)</f>
        <v>0.76</v>
      </c>
      <c r="P16" s="69">
        <f t="shared" si="44"/>
        <v>0.76</v>
      </c>
      <c r="Q16" s="69">
        <f>IFERROR(P16/O16,P16)</f>
        <v>1</v>
      </c>
      <c r="R16" s="70">
        <v>0.38</v>
      </c>
      <c r="S16" s="70">
        <v>0.38</v>
      </c>
      <c r="T16" s="70">
        <f t="shared" si="4"/>
        <v>1</v>
      </c>
      <c r="U16" s="69">
        <f t="shared" ref="U16:V16" si="45">SUM(X16+X17)</f>
        <v>0</v>
      </c>
      <c r="V16" s="69">
        <f t="shared" si="45"/>
        <v>0</v>
      </c>
      <c r="W16" s="69">
        <f>IFERROR(V16/U16,V16)</f>
        <v>0</v>
      </c>
      <c r="X16" s="70">
        <v>0</v>
      </c>
      <c r="Y16" s="70">
        <v>0</v>
      </c>
      <c r="Z16" s="70">
        <f t="shared" si="40"/>
        <v>0</v>
      </c>
      <c r="AA16" s="69">
        <f t="shared" ref="AA16:AB16" si="46">SUM(AD16+AD17)</f>
        <v>0</v>
      </c>
      <c r="AB16" s="69">
        <f t="shared" si="46"/>
        <v>0</v>
      </c>
      <c r="AC16" s="69">
        <f>IFERROR(AB16/AA16,AB16)</f>
        <v>0</v>
      </c>
      <c r="AD16" s="70">
        <v>0</v>
      </c>
      <c r="AE16" s="70">
        <v>0</v>
      </c>
      <c r="AF16" s="94">
        <f t="shared" si="35"/>
        <v>0</v>
      </c>
      <c r="AG16" s="43"/>
      <c r="AH16" s="43"/>
      <c r="AI16" s="74">
        <f t="shared" si="9"/>
        <v>0.42</v>
      </c>
      <c r="AJ16" s="74">
        <f t="shared" si="10"/>
        <v>0.42</v>
      </c>
      <c r="AK16" s="95">
        <f t="shared" si="11"/>
        <v>1</v>
      </c>
      <c r="AL16" s="639">
        <f t="shared" ref="AL16:AM16" si="47">I16+O16+U16+AA16</f>
        <v>0.84</v>
      </c>
      <c r="AM16" s="639">
        <f t="shared" si="47"/>
        <v>0.84</v>
      </c>
      <c r="AN16" s="639">
        <f>AM16/AL16</f>
        <v>1</v>
      </c>
      <c r="AO16" s="44"/>
      <c r="AP16" s="44"/>
      <c r="AQ16" s="44"/>
      <c r="AR16" s="44"/>
      <c r="AS16" s="44"/>
      <c r="AT16" s="44"/>
      <c r="AU16" s="44"/>
      <c r="AV16" s="44"/>
    </row>
    <row r="17" spans="1:48" ht="47.25" customHeight="1" x14ac:dyDescent="0.25">
      <c r="A17" s="666"/>
      <c r="B17" s="668"/>
      <c r="C17" s="666"/>
      <c r="D17" s="667"/>
      <c r="E17" s="665"/>
      <c r="F17" s="65">
        <v>6.2</v>
      </c>
      <c r="G17" s="448" t="s">
        <v>302</v>
      </c>
      <c r="H17" s="67">
        <f t="shared" si="0"/>
        <v>0.42</v>
      </c>
      <c r="I17" s="77"/>
      <c r="J17" s="77"/>
      <c r="K17" s="77"/>
      <c r="L17" s="70">
        <v>0.04</v>
      </c>
      <c r="M17" s="70">
        <v>0.04</v>
      </c>
      <c r="N17" s="71">
        <f t="shared" si="2"/>
        <v>1</v>
      </c>
      <c r="O17" s="69"/>
      <c r="P17" s="69"/>
      <c r="Q17" s="69"/>
      <c r="R17" s="70">
        <v>0.38</v>
      </c>
      <c r="S17" s="70">
        <v>0.38</v>
      </c>
      <c r="T17" s="70">
        <f t="shared" si="4"/>
        <v>1</v>
      </c>
      <c r="U17" s="96"/>
      <c r="V17" s="96"/>
      <c r="W17" s="96"/>
      <c r="X17" s="70">
        <v>0</v>
      </c>
      <c r="Y17" s="70">
        <v>0</v>
      </c>
      <c r="Z17" s="70">
        <f t="shared" si="40"/>
        <v>0</v>
      </c>
      <c r="AA17" s="69"/>
      <c r="AB17" s="69"/>
      <c r="AC17" s="69"/>
      <c r="AD17" s="70">
        <v>0</v>
      </c>
      <c r="AE17" s="70">
        <v>0</v>
      </c>
      <c r="AF17" s="70">
        <f t="shared" si="35"/>
        <v>0</v>
      </c>
      <c r="AG17" s="43"/>
      <c r="AH17" s="43"/>
      <c r="AI17" s="74">
        <f t="shared" si="9"/>
        <v>0.42</v>
      </c>
      <c r="AJ17" s="74">
        <f t="shared" si="10"/>
        <v>0.42</v>
      </c>
      <c r="AK17" s="75">
        <f t="shared" si="11"/>
        <v>1</v>
      </c>
      <c r="AL17" s="640"/>
      <c r="AM17" s="640"/>
      <c r="AN17" s="640"/>
      <c r="AO17" s="44"/>
      <c r="AP17" s="44"/>
      <c r="AQ17" s="44"/>
      <c r="AR17" s="44"/>
      <c r="AS17" s="44"/>
      <c r="AT17" s="44"/>
      <c r="AU17" s="44"/>
      <c r="AV17" s="44"/>
    </row>
    <row r="18" spans="1:48" ht="47.25" customHeight="1" x14ac:dyDescent="0.25">
      <c r="A18" s="666"/>
      <c r="B18" s="668"/>
      <c r="C18" s="65">
        <v>6.2</v>
      </c>
      <c r="D18" s="448" t="s">
        <v>303</v>
      </c>
      <c r="E18" s="89">
        <f>+H18</f>
        <v>0.01</v>
      </c>
      <c r="F18" s="65">
        <v>6.2</v>
      </c>
      <c r="G18" s="448" t="s">
        <v>304</v>
      </c>
      <c r="H18" s="67">
        <f t="shared" si="0"/>
        <v>0.01</v>
      </c>
      <c r="I18" s="69">
        <f t="shared" ref="I18:I19" si="48">SUM(L18)</f>
        <v>0</v>
      </c>
      <c r="J18" s="69">
        <f t="shared" ref="J18:J19" si="49">(M18)</f>
        <v>0</v>
      </c>
      <c r="K18" s="69">
        <f t="shared" ref="K18:K20" si="50">IFERROR(J18/I18,J18)</f>
        <v>0</v>
      </c>
      <c r="L18" s="70">
        <v>0</v>
      </c>
      <c r="M18" s="70">
        <v>0</v>
      </c>
      <c r="N18" s="71">
        <f t="shared" si="2"/>
        <v>0</v>
      </c>
      <c r="O18" s="69">
        <f t="shared" ref="O18:O19" si="51">+R18</f>
        <v>0.01</v>
      </c>
      <c r="P18" s="69">
        <f t="shared" ref="P18:P19" si="52">(S18)</f>
        <v>0.01</v>
      </c>
      <c r="Q18" s="69">
        <f t="shared" ref="Q18:Q20" si="53">IFERROR(P18/O18,P18)</f>
        <v>1</v>
      </c>
      <c r="R18" s="70">
        <v>0.01</v>
      </c>
      <c r="S18" s="70">
        <v>0.01</v>
      </c>
      <c r="T18" s="70">
        <f t="shared" si="4"/>
        <v>1</v>
      </c>
      <c r="U18" s="69">
        <f t="shared" ref="U18:U19" si="54">SUM(X18)</f>
        <v>0</v>
      </c>
      <c r="V18" s="69">
        <f t="shared" ref="V18:V19" si="55">(Y18)</f>
        <v>0</v>
      </c>
      <c r="W18" s="69">
        <f>IFERROR(V18/U18,V18)</f>
        <v>0</v>
      </c>
      <c r="X18" s="70">
        <v>0</v>
      </c>
      <c r="Y18" s="70">
        <v>0</v>
      </c>
      <c r="Z18" s="70">
        <f t="shared" si="40"/>
        <v>0</v>
      </c>
      <c r="AA18" s="69">
        <f t="shared" ref="AA18:AA19" si="56">SUM(AD18)</f>
        <v>0</v>
      </c>
      <c r="AB18" s="69">
        <f t="shared" ref="AB18:AB19" si="57">(AE18)</f>
        <v>0</v>
      </c>
      <c r="AC18" s="69">
        <f t="shared" ref="AC18:AC20" si="58">IFERROR(AB18/AA18,AB18)</f>
        <v>0</v>
      </c>
      <c r="AD18" s="70">
        <v>0</v>
      </c>
      <c r="AE18" s="70">
        <v>0</v>
      </c>
      <c r="AF18" s="70">
        <f t="shared" si="35"/>
        <v>0</v>
      </c>
      <c r="AG18" s="43"/>
      <c r="AH18" s="43"/>
      <c r="AI18" s="74">
        <f t="shared" si="9"/>
        <v>0.01</v>
      </c>
      <c r="AJ18" s="74">
        <f t="shared" si="10"/>
        <v>0.01</v>
      </c>
      <c r="AK18" s="75">
        <f t="shared" si="11"/>
        <v>1</v>
      </c>
      <c r="AL18" s="81">
        <f t="shared" ref="AL18:AM18" si="59">I18+O18+U18+AA18</f>
        <v>0.01</v>
      </c>
      <c r="AM18" s="81">
        <f t="shared" si="59"/>
        <v>0.01</v>
      </c>
      <c r="AN18" s="81">
        <f t="shared" ref="AN18:AN20" si="60">AM18/AL18</f>
        <v>1</v>
      </c>
      <c r="AO18" s="43"/>
      <c r="AP18" s="43"/>
      <c r="AQ18" s="43"/>
      <c r="AR18" s="43"/>
      <c r="AS18" s="43"/>
      <c r="AT18" s="43"/>
      <c r="AU18" s="43"/>
      <c r="AV18" s="43"/>
    </row>
    <row r="19" spans="1:48" ht="47.25" customHeight="1" x14ac:dyDescent="0.25">
      <c r="A19" s="653"/>
      <c r="B19" s="655"/>
      <c r="C19" s="65">
        <v>6.3</v>
      </c>
      <c r="D19" s="448" t="s">
        <v>305</v>
      </c>
      <c r="E19" s="89">
        <v>0.15</v>
      </c>
      <c r="F19" s="65">
        <v>6.3</v>
      </c>
      <c r="G19" s="448" t="s">
        <v>306</v>
      </c>
      <c r="H19" s="67">
        <f t="shared" si="0"/>
        <v>0.15</v>
      </c>
      <c r="I19" s="69">
        <f t="shared" si="48"/>
        <v>0.15</v>
      </c>
      <c r="J19" s="69">
        <f t="shared" si="49"/>
        <v>0.15</v>
      </c>
      <c r="K19" s="69">
        <f t="shared" si="50"/>
        <v>1</v>
      </c>
      <c r="L19" s="70">
        <v>0.15</v>
      </c>
      <c r="M19" s="70">
        <v>0.15</v>
      </c>
      <c r="N19" s="71">
        <f t="shared" si="2"/>
        <v>1</v>
      </c>
      <c r="O19" s="69">
        <f t="shared" si="51"/>
        <v>0</v>
      </c>
      <c r="P19" s="69">
        <f t="shared" si="52"/>
        <v>0</v>
      </c>
      <c r="Q19" s="69">
        <f t="shared" si="53"/>
        <v>0</v>
      </c>
      <c r="R19" s="70">
        <v>0</v>
      </c>
      <c r="S19" s="70">
        <v>0</v>
      </c>
      <c r="T19" s="70">
        <f t="shared" si="4"/>
        <v>0</v>
      </c>
      <c r="U19" s="69">
        <f t="shared" si="54"/>
        <v>0</v>
      </c>
      <c r="V19" s="69">
        <f t="shared" si="55"/>
        <v>0</v>
      </c>
      <c r="W19" s="69">
        <f>(Z19)</f>
        <v>0</v>
      </c>
      <c r="X19" s="70">
        <v>0</v>
      </c>
      <c r="Y19" s="70">
        <v>0</v>
      </c>
      <c r="Z19" s="70">
        <f t="shared" si="40"/>
        <v>0</v>
      </c>
      <c r="AA19" s="69">
        <f t="shared" si="56"/>
        <v>0</v>
      </c>
      <c r="AB19" s="69">
        <f t="shared" si="57"/>
        <v>0</v>
      </c>
      <c r="AC19" s="69">
        <f t="shared" si="58"/>
        <v>0</v>
      </c>
      <c r="AD19" s="70">
        <v>0</v>
      </c>
      <c r="AE19" s="70">
        <v>0</v>
      </c>
      <c r="AF19" s="70">
        <f t="shared" si="35"/>
        <v>0</v>
      </c>
      <c r="AG19" s="43"/>
      <c r="AH19" s="43"/>
      <c r="AI19" s="74">
        <f t="shared" si="9"/>
        <v>0.15</v>
      </c>
      <c r="AJ19" s="74">
        <f t="shared" si="10"/>
        <v>0.15</v>
      </c>
      <c r="AK19" s="75">
        <f t="shared" si="11"/>
        <v>1</v>
      </c>
      <c r="AL19" s="81">
        <f t="shared" ref="AL19:AM19" si="61">I19+O19+U19+AA19</f>
        <v>0.15</v>
      </c>
      <c r="AM19" s="81">
        <f t="shared" si="61"/>
        <v>0.15</v>
      </c>
      <c r="AN19" s="81">
        <f t="shared" si="60"/>
        <v>1</v>
      </c>
      <c r="AO19" s="43"/>
      <c r="AP19" s="43"/>
      <c r="AQ19" s="43"/>
      <c r="AR19" s="43"/>
      <c r="AS19" s="43"/>
      <c r="AT19" s="43"/>
      <c r="AU19" s="43"/>
      <c r="AV19" s="43"/>
    </row>
    <row r="20" spans="1:48" ht="47.25" customHeight="1" x14ac:dyDescent="0.25">
      <c r="A20" s="633">
        <v>7</v>
      </c>
      <c r="B20" s="660" t="s">
        <v>307</v>
      </c>
      <c r="C20" s="633">
        <v>7.1</v>
      </c>
      <c r="D20" s="635" t="s">
        <v>308</v>
      </c>
      <c r="E20" s="658">
        <f>+H20+H21</f>
        <v>1</v>
      </c>
      <c r="F20" s="49">
        <v>7.1</v>
      </c>
      <c r="G20" s="449" t="s">
        <v>309</v>
      </c>
      <c r="H20" s="35">
        <f t="shared" si="0"/>
        <v>0.5</v>
      </c>
      <c r="I20" s="51">
        <f t="shared" ref="I20:J20" si="62">SUM(L20+L21)</f>
        <v>0.43000000000000005</v>
      </c>
      <c r="J20" s="51">
        <f t="shared" si="62"/>
        <v>0.43000000000000005</v>
      </c>
      <c r="K20" s="51">
        <f t="shared" si="50"/>
        <v>1</v>
      </c>
      <c r="L20" s="53">
        <v>0.23</v>
      </c>
      <c r="M20" s="53">
        <v>0.23</v>
      </c>
      <c r="N20" s="53">
        <f t="shared" si="2"/>
        <v>1</v>
      </c>
      <c r="O20" s="51">
        <f t="shared" ref="O20:P20" si="63">SUM(R20+R21)</f>
        <v>0.57000000000000006</v>
      </c>
      <c r="P20" s="51">
        <f t="shared" si="63"/>
        <v>0.57000000000000006</v>
      </c>
      <c r="Q20" s="51">
        <f t="shared" si="53"/>
        <v>1</v>
      </c>
      <c r="R20" s="53">
        <v>0.27</v>
      </c>
      <c r="S20" s="53">
        <v>0.27</v>
      </c>
      <c r="T20" s="53">
        <f t="shared" si="4"/>
        <v>1</v>
      </c>
      <c r="U20" s="92">
        <f t="shared" ref="U20:V20" si="64">SUM(X20+X21)</f>
        <v>0</v>
      </c>
      <c r="V20" s="97">
        <f t="shared" si="64"/>
        <v>0</v>
      </c>
      <c r="W20" s="61">
        <f>IFERROR(V20/U20,V20)</f>
        <v>0</v>
      </c>
      <c r="X20" s="53">
        <v>0</v>
      </c>
      <c r="Y20" s="53">
        <v>0</v>
      </c>
      <c r="Z20" s="98">
        <f t="shared" si="40"/>
        <v>0</v>
      </c>
      <c r="AA20" s="99">
        <f t="shared" ref="AA20:AB20" si="65">SUM(AD20+AD21)</f>
        <v>0</v>
      </c>
      <c r="AB20" s="92">
        <f t="shared" si="65"/>
        <v>0</v>
      </c>
      <c r="AC20" s="92">
        <f t="shared" si="58"/>
        <v>0</v>
      </c>
      <c r="AD20" s="53">
        <v>0</v>
      </c>
      <c r="AE20" s="53">
        <v>0</v>
      </c>
      <c r="AF20" s="64">
        <f t="shared" si="35"/>
        <v>0</v>
      </c>
      <c r="AG20" s="43"/>
      <c r="AH20" s="43"/>
      <c r="AI20" s="58">
        <f t="shared" si="9"/>
        <v>0.5</v>
      </c>
      <c r="AJ20" s="58">
        <f t="shared" si="10"/>
        <v>0.5</v>
      </c>
      <c r="AK20" s="59">
        <f t="shared" si="11"/>
        <v>1</v>
      </c>
      <c r="AL20" s="641">
        <f t="shared" ref="AL20:AM20" si="66">I20+O20+U20+AA20</f>
        <v>1</v>
      </c>
      <c r="AM20" s="641">
        <f t="shared" si="66"/>
        <v>1</v>
      </c>
      <c r="AN20" s="641">
        <f t="shared" si="60"/>
        <v>1</v>
      </c>
      <c r="AO20" s="43"/>
      <c r="AP20" s="43"/>
      <c r="AQ20" s="43"/>
      <c r="AR20" s="43"/>
      <c r="AS20" s="43"/>
      <c r="AT20" s="43"/>
      <c r="AU20" s="43"/>
      <c r="AV20" s="43"/>
    </row>
    <row r="21" spans="1:48" ht="47.25" customHeight="1" x14ac:dyDescent="0.25">
      <c r="A21" s="634"/>
      <c r="B21" s="661"/>
      <c r="C21" s="634"/>
      <c r="D21" s="636"/>
      <c r="E21" s="659"/>
      <c r="F21" s="49">
        <v>7.2</v>
      </c>
      <c r="G21" s="449" t="s">
        <v>310</v>
      </c>
      <c r="H21" s="35">
        <f t="shared" si="0"/>
        <v>0.5</v>
      </c>
      <c r="I21" s="61"/>
      <c r="J21" s="61"/>
      <c r="K21" s="61"/>
      <c r="L21" s="53">
        <v>0.2</v>
      </c>
      <c r="M21" s="53">
        <v>0.2</v>
      </c>
      <c r="N21" s="53">
        <f t="shared" si="2"/>
        <v>1</v>
      </c>
      <c r="O21" s="61"/>
      <c r="P21" s="61"/>
      <c r="Q21" s="61"/>
      <c r="R21" s="53">
        <v>0.3</v>
      </c>
      <c r="S21" s="53">
        <v>0.3</v>
      </c>
      <c r="T21" s="53">
        <f t="shared" si="4"/>
        <v>1</v>
      </c>
      <c r="U21" s="61"/>
      <c r="V21" s="100"/>
      <c r="W21" s="52"/>
      <c r="X21" s="53">
        <v>0</v>
      </c>
      <c r="Y21" s="53">
        <v>0</v>
      </c>
      <c r="Z21" s="98">
        <f t="shared" si="40"/>
        <v>0</v>
      </c>
      <c r="AA21" s="101"/>
      <c r="AB21" s="61"/>
      <c r="AC21" s="61"/>
      <c r="AD21" s="53">
        <v>0</v>
      </c>
      <c r="AE21" s="53">
        <v>0</v>
      </c>
      <c r="AF21" s="53">
        <f t="shared" si="35"/>
        <v>0</v>
      </c>
      <c r="AG21" s="102"/>
      <c r="AH21" s="43"/>
      <c r="AI21" s="58">
        <f t="shared" si="9"/>
        <v>0.5</v>
      </c>
      <c r="AJ21" s="58">
        <f t="shared" si="10"/>
        <v>0.5</v>
      </c>
      <c r="AK21" s="59">
        <f t="shared" si="11"/>
        <v>1</v>
      </c>
      <c r="AL21" s="642"/>
      <c r="AM21" s="642"/>
      <c r="AN21" s="642"/>
      <c r="AO21" s="43"/>
      <c r="AP21" s="43"/>
      <c r="AQ21" s="43"/>
      <c r="AR21" s="43"/>
      <c r="AS21" s="43"/>
      <c r="AT21" s="43"/>
      <c r="AU21" s="43"/>
      <c r="AV21" s="43"/>
    </row>
    <row r="22" spans="1:48" ht="47.25" customHeight="1" x14ac:dyDescent="0.25">
      <c r="A22" s="652">
        <v>8</v>
      </c>
      <c r="B22" s="654" t="s">
        <v>311</v>
      </c>
      <c r="C22" s="652">
        <v>8.1</v>
      </c>
      <c r="D22" s="656" t="s">
        <v>312</v>
      </c>
      <c r="E22" s="658">
        <f>+H22+H23</f>
        <v>1</v>
      </c>
      <c r="F22" s="65">
        <v>8.1</v>
      </c>
      <c r="G22" s="448" t="s">
        <v>313</v>
      </c>
      <c r="H22" s="67">
        <f t="shared" si="0"/>
        <v>0.25</v>
      </c>
      <c r="I22" s="68">
        <f t="shared" ref="I22:J22" si="67">SUM(L22+L23)</f>
        <v>0</v>
      </c>
      <c r="J22" s="68">
        <f t="shared" si="67"/>
        <v>0</v>
      </c>
      <c r="K22" s="68">
        <f>IFERROR(J22/I22,J22)</f>
        <v>0</v>
      </c>
      <c r="L22" s="70">
        <v>0</v>
      </c>
      <c r="M22" s="70">
        <v>0</v>
      </c>
      <c r="N22" s="70">
        <f t="shared" si="2"/>
        <v>0</v>
      </c>
      <c r="O22" s="68">
        <f t="shared" ref="O22:P22" si="68">SUM(R22+R23)</f>
        <v>1</v>
      </c>
      <c r="P22" s="68">
        <f t="shared" si="68"/>
        <v>1</v>
      </c>
      <c r="Q22" s="68">
        <f>IFERROR(P22/O22,P22)</f>
        <v>1</v>
      </c>
      <c r="R22" s="70">
        <v>0.25</v>
      </c>
      <c r="S22" s="70">
        <v>0.25</v>
      </c>
      <c r="T22" s="70">
        <f t="shared" si="4"/>
        <v>1</v>
      </c>
      <c r="U22" s="68">
        <f t="shared" ref="U22:V22" si="69">SUM(X22+X23)</f>
        <v>0</v>
      </c>
      <c r="V22" s="68">
        <f t="shared" si="69"/>
        <v>0</v>
      </c>
      <c r="W22" s="103">
        <f>IFERROR(V22/U22,V22)</f>
        <v>0</v>
      </c>
      <c r="X22" s="70">
        <v>0</v>
      </c>
      <c r="Y22" s="70">
        <v>0</v>
      </c>
      <c r="Z22" s="73">
        <f t="shared" si="40"/>
        <v>0</v>
      </c>
      <c r="AA22" s="104">
        <f t="shared" ref="AA22:AB22" si="70">SUM(AD22+AD23)</f>
        <v>0</v>
      </c>
      <c r="AB22" s="68">
        <f t="shared" si="70"/>
        <v>0</v>
      </c>
      <c r="AC22" s="68">
        <f>IFERROR(AB22/AA22,AB22)</f>
        <v>0</v>
      </c>
      <c r="AD22" s="70">
        <v>0</v>
      </c>
      <c r="AE22" s="70">
        <v>0</v>
      </c>
      <c r="AF22" s="70">
        <f t="shared" si="35"/>
        <v>0</v>
      </c>
      <c r="AG22" s="43"/>
      <c r="AH22" s="43"/>
      <c r="AI22" s="74">
        <f t="shared" si="9"/>
        <v>0.25</v>
      </c>
      <c r="AJ22" s="74">
        <f t="shared" si="10"/>
        <v>0.25</v>
      </c>
      <c r="AK22" s="75">
        <f t="shared" si="11"/>
        <v>1</v>
      </c>
      <c r="AL22" s="639">
        <f t="shared" ref="AL22:AM22" si="71">I22+O22+U22+AA22</f>
        <v>1</v>
      </c>
      <c r="AM22" s="639">
        <f t="shared" si="71"/>
        <v>1</v>
      </c>
      <c r="AN22" s="639">
        <f>AM22/AL22</f>
        <v>1</v>
      </c>
      <c r="AO22" s="43"/>
      <c r="AP22" s="43"/>
      <c r="AQ22" s="43"/>
      <c r="AR22" s="43"/>
      <c r="AS22" s="43"/>
      <c r="AT22" s="43"/>
      <c r="AU22" s="43"/>
      <c r="AV22" s="43"/>
    </row>
    <row r="23" spans="1:48" ht="47.25" customHeight="1" x14ac:dyDescent="0.25">
      <c r="A23" s="653"/>
      <c r="B23" s="655"/>
      <c r="C23" s="653"/>
      <c r="D23" s="657"/>
      <c r="E23" s="659"/>
      <c r="F23" s="65">
        <v>8.1999999999999993</v>
      </c>
      <c r="G23" s="448" t="s">
        <v>314</v>
      </c>
      <c r="H23" s="67">
        <f t="shared" si="0"/>
        <v>0.75</v>
      </c>
      <c r="I23" s="105"/>
      <c r="J23" s="105"/>
      <c r="K23" s="105"/>
      <c r="L23" s="70">
        <v>0</v>
      </c>
      <c r="M23" s="70">
        <v>0</v>
      </c>
      <c r="N23" s="70">
        <f t="shared" si="2"/>
        <v>0</v>
      </c>
      <c r="O23" s="77"/>
      <c r="P23" s="77"/>
      <c r="Q23" s="77"/>
      <c r="R23" s="70">
        <v>0.75</v>
      </c>
      <c r="S23" s="70">
        <v>0.75</v>
      </c>
      <c r="T23" s="70">
        <f t="shared" si="4"/>
        <v>1</v>
      </c>
      <c r="U23" s="77"/>
      <c r="V23" s="77"/>
      <c r="W23" s="106"/>
      <c r="X23" s="70">
        <v>0</v>
      </c>
      <c r="Y23" s="70">
        <v>0</v>
      </c>
      <c r="Z23" s="73">
        <f t="shared" si="40"/>
        <v>0</v>
      </c>
      <c r="AA23" s="107"/>
      <c r="AB23" s="77"/>
      <c r="AC23" s="77"/>
      <c r="AD23" s="70">
        <v>0</v>
      </c>
      <c r="AE23" s="70">
        <v>0</v>
      </c>
      <c r="AF23" s="70">
        <f t="shared" si="35"/>
        <v>0</v>
      </c>
      <c r="AG23" s="43"/>
      <c r="AH23" s="43"/>
      <c r="AI23" s="74">
        <f t="shared" si="9"/>
        <v>0.75</v>
      </c>
      <c r="AJ23" s="74">
        <f t="shared" si="10"/>
        <v>0.75</v>
      </c>
      <c r="AK23" s="75">
        <f t="shared" si="11"/>
        <v>1</v>
      </c>
      <c r="AL23" s="640"/>
      <c r="AM23" s="640"/>
      <c r="AN23" s="640"/>
      <c r="AO23" s="43"/>
      <c r="AP23" s="43"/>
      <c r="AQ23" s="43"/>
      <c r="AR23" s="43"/>
      <c r="AS23" s="43"/>
      <c r="AT23" s="43"/>
      <c r="AU23" s="43"/>
      <c r="AV23" s="43"/>
    </row>
    <row r="24" spans="1:48" ht="47.25" customHeight="1" x14ac:dyDescent="0.25">
      <c r="A24" s="643">
        <v>9</v>
      </c>
      <c r="B24" s="646" t="s">
        <v>315</v>
      </c>
      <c r="C24" s="633">
        <v>9.1</v>
      </c>
      <c r="D24" s="635" t="s">
        <v>316</v>
      </c>
      <c r="E24" s="637">
        <v>0.99</v>
      </c>
      <c r="F24" s="633">
        <v>9.1</v>
      </c>
      <c r="G24" s="449" t="s">
        <v>317</v>
      </c>
      <c r="H24" s="35">
        <f t="shared" si="0"/>
        <v>0.49</v>
      </c>
      <c r="I24" s="51">
        <f t="shared" ref="I24:J24" si="72">SUM(L24+L25)</f>
        <v>0.56000000000000005</v>
      </c>
      <c r="J24" s="51">
        <f t="shared" si="72"/>
        <v>0.56000000000000005</v>
      </c>
      <c r="K24" s="51">
        <f>IFERROR(J24/I24,J24)</f>
        <v>1</v>
      </c>
      <c r="L24" s="53">
        <v>0.36</v>
      </c>
      <c r="M24" s="53">
        <v>0.36</v>
      </c>
      <c r="N24" s="53">
        <f t="shared" si="2"/>
        <v>1</v>
      </c>
      <c r="O24" s="51">
        <f t="shared" ref="O24:P24" si="73">SUM(R24+R25)</f>
        <v>0.42</v>
      </c>
      <c r="P24" s="51">
        <f t="shared" si="73"/>
        <v>0.42</v>
      </c>
      <c r="Q24" s="51">
        <f>IFERROR(P24/O24,P24)</f>
        <v>1</v>
      </c>
      <c r="R24" s="53">
        <v>0.13</v>
      </c>
      <c r="S24" s="53">
        <v>0.13</v>
      </c>
      <c r="T24" s="53">
        <f t="shared" si="4"/>
        <v>1</v>
      </c>
      <c r="U24" s="51">
        <f t="shared" ref="U24:V24" si="74">SUM(X24+X25)</f>
        <v>0</v>
      </c>
      <c r="V24" s="108">
        <f t="shared" si="74"/>
        <v>0</v>
      </c>
      <c r="W24" s="52">
        <f>IFERROR(V24/U24,V24)</f>
        <v>0</v>
      </c>
      <c r="X24" s="53">
        <v>0</v>
      </c>
      <c r="Y24" s="53">
        <v>0</v>
      </c>
      <c r="Z24" s="56">
        <f t="shared" si="40"/>
        <v>0</v>
      </c>
      <c r="AA24" s="51">
        <f t="shared" ref="AA24:AB24" si="75">SUM(AD24+AD25)</f>
        <v>0</v>
      </c>
      <c r="AB24" s="51">
        <f t="shared" si="75"/>
        <v>0</v>
      </c>
      <c r="AC24" s="51">
        <f>IFERROR(AB24/AA24,AB24)</f>
        <v>0</v>
      </c>
      <c r="AD24" s="53">
        <v>0</v>
      </c>
      <c r="AE24" s="53">
        <v>0</v>
      </c>
      <c r="AF24" s="53">
        <f t="shared" si="35"/>
        <v>0</v>
      </c>
      <c r="AG24" s="43"/>
      <c r="AH24" s="43"/>
      <c r="AI24" s="58">
        <f t="shared" si="9"/>
        <v>0.49</v>
      </c>
      <c r="AJ24" s="58">
        <f t="shared" si="10"/>
        <v>0.49</v>
      </c>
      <c r="AK24" s="59">
        <f t="shared" si="11"/>
        <v>1</v>
      </c>
      <c r="AL24" s="641">
        <f t="shared" ref="AL24:AM24" si="76">I24+O24+U24+AA24</f>
        <v>0.98</v>
      </c>
      <c r="AM24" s="641">
        <f t="shared" si="76"/>
        <v>0.98</v>
      </c>
      <c r="AN24" s="641">
        <f>AM24/AL24</f>
        <v>1</v>
      </c>
      <c r="AO24" s="43"/>
      <c r="AP24" s="43"/>
      <c r="AQ24" s="43"/>
      <c r="AR24" s="43"/>
      <c r="AS24" s="43"/>
      <c r="AT24" s="43"/>
      <c r="AU24" s="43"/>
      <c r="AV24" s="43"/>
    </row>
    <row r="25" spans="1:48" ht="47.25" customHeight="1" x14ac:dyDescent="0.25">
      <c r="A25" s="644"/>
      <c r="B25" s="647"/>
      <c r="C25" s="634"/>
      <c r="D25" s="636"/>
      <c r="E25" s="638"/>
      <c r="F25" s="634"/>
      <c r="G25" s="449" t="s">
        <v>318</v>
      </c>
      <c r="H25" s="35">
        <f t="shared" si="0"/>
        <v>0.49</v>
      </c>
      <c r="I25" s="61"/>
      <c r="J25" s="61"/>
      <c r="K25" s="61"/>
      <c r="L25" s="53">
        <v>0.2</v>
      </c>
      <c r="M25" s="53">
        <v>0.2</v>
      </c>
      <c r="N25" s="53">
        <f t="shared" si="2"/>
        <v>1</v>
      </c>
      <c r="O25" s="61"/>
      <c r="P25" s="61"/>
      <c r="Q25" s="61"/>
      <c r="R25" s="53">
        <v>0.28999999999999998</v>
      </c>
      <c r="S25" s="53">
        <v>0.28999999999999998</v>
      </c>
      <c r="T25" s="53">
        <f t="shared" si="4"/>
        <v>1</v>
      </c>
      <c r="U25" s="61"/>
      <c r="V25" s="100"/>
      <c r="W25" s="52"/>
      <c r="X25" s="53">
        <v>0</v>
      </c>
      <c r="Y25" s="53">
        <v>0</v>
      </c>
      <c r="Z25" s="56">
        <f t="shared" si="40"/>
        <v>0</v>
      </c>
      <c r="AA25" s="61"/>
      <c r="AB25" s="61"/>
      <c r="AC25" s="61"/>
      <c r="AD25" s="53">
        <v>0</v>
      </c>
      <c r="AE25" s="53">
        <v>0</v>
      </c>
      <c r="AF25" s="53">
        <f t="shared" si="35"/>
        <v>0</v>
      </c>
      <c r="AG25" s="43"/>
      <c r="AH25" s="43"/>
      <c r="AI25" s="58">
        <f t="shared" si="9"/>
        <v>0.49</v>
      </c>
      <c r="AJ25" s="58">
        <f t="shared" si="10"/>
        <v>0.49</v>
      </c>
      <c r="AK25" s="59">
        <f t="shared" si="11"/>
        <v>1</v>
      </c>
      <c r="AL25" s="642"/>
      <c r="AM25" s="642"/>
      <c r="AN25" s="642"/>
      <c r="AO25" s="43"/>
      <c r="AP25" s="43"/>
      <c r="AQ25" s="43"/>
      <c r="AR25" s="43"/>
      <c r="AS25" s="43"/>
      <c r="AT25" s="43"/>
      <c r="AU25" s="43"/>
      <c r="AV25" s="43"/>
    </row>
    <row r="26" spans="1:48" ht="47.25" customHeight="1" x14ac:dyDescent="0.25">
      <c r="A26" s="645"/>
      <c r="B26" s="647"/>
      <c r="C26" s="49">
        <v>9.1999999999999993</v>
      </c>
      <c r="D26" s="449" t="s">
        <v>319</v>
      </c>
      <c r="E26" s="86">
        <v>0.01</v>
      </c>
      <c r="F26" s="49">
        <v>9.1999999999999993</v>
      </c>
      <c r="G26" s="449" t="s">
        <v>320</v>
      </c>
      <c r="H26" s="35">
        <f t="shared" si="0"/>
        <v>0.02</v>
      </c>
      <c r="I26" s="52">
        <f t="shared" ref="I26:J26" si="77">SUM(L26)</f>
        <v>0</v>
      </c>
      <c r="J26" s="52">
        <f t="shared" si="77"/>
        <v>0</v>
      </c>
      <c r="K26" s="52">
        <f>IFERROR(J26/I26,J26)</f>
        <v>0</v>
      </c>
      <c r="L26" s="53">
        <v>0</v>
      </c>
      <c r="M26" s="53">
        <v>0</v>
      </c>
      <c r="N26" s="53">
        <f t="shared" si="2"/>
        <v>0</v>
      </c>
      <c r="O26" s="52">
        <f t="shared" ref="O26:P26" si="78">SUM(R26)</f>
        <v>0.02</v>
      </c>
      <c r="P26" s="52">
        <f t="shared" si="78"/>
        <v>0.02</v>
      </c>
      <c r="Q26" s="52">
        <f>IFERROR(P26/O26,P26)</f>
        <v>1</v>
      </c>
      <c r="R26" s="53">
        <v>0.02</v>
      </c>
      <c r="S26" s="53">
        <v>0.02</v>
      </c>
      <c r="T26" s="53">
        <f t="shared" si="4"/>
        <v>1</v>
      </c>
      <c r="U26" s="52">
        <f t="shared" ref="U26:V26" si="79">SUM(X26)</f>
        <v>0</v>
      </c>
      <c r="V26" s="109">
        <f t="shared" si="79"/>
        <v>0</v>
      </c>
      <c r="W26" s="52">
        <f>IFERROR(V26/U26,V26)</f>
        <v>0</v>
      </c>
      <c r="X26" s="53">
        <v>0</v>
      </c>
      <c r="Y26" s="53">
        <v>0</v>
      </c>
      <c r="Z26" s="56">
        <f t="shared" si="40"/>
        <v>0</v>
      </c>
      <c r="AA26" s="52">
        <f t="shared" ref="AA26:AB26" si="80">SUM(AD26)</f>
        <v>0</v>
      </c>
      <c r="AB26" s="52">
        <f t="shared" si="80"/>
        <v>0</v>
      </c>
      <c r="AC26" s="52">
        <f>IFERROR(AB26/AA26,AB26)</f>
        <v>0</v>
      </c>
      <c r="AD26" s="53">
        <v>0</v>
      </c>
      <c r="AE26" s="53">
        <v>0</v>
      </c>
      <c r="AF26" s="53">
        <f t="shared" si="35"/>
        <v>0</v>
      </c>
      <c r="AG26" s="43"/>
      <c r="AH26" s="43"/>
      <c r="AI26" s="58">
        <f t="shared" si="9"/>
        <v>0.02</v>
      </c>
      <c r="AJ26" s="58">
        <f t="shared" si="10"/>
        <v>0.02</v>
      </c>
      <c r="AK26" s="59">
        <f t="shared" si="11"/>
        <v>1</v>
      </c>
      <c r="AL26" s="88">
        <f t="shared" ref="AL26:AM26" si="81">I26+O26+U26+AA26</f>
        <v>0.02</v>
      </c>
      <c r="AM26" s="88">
        <f t="shared" si="81"/>
        <v>0.02</v>
      </c>
      <c r="AN26" s="88">
        <f>AM26/AL26</f>
        <v>1</v>
      </c>
      <c r="AO26" s="43"/>
      <c r="AP26" s="43"/>
      <c r="AQ26" s="43"/>
      <c r="AR26" s="43"/>
      <c r="AS26" s="43"/>
      <c r="AT26" s="43"/>
      <c r="AU26" s="43"/>
      <c r="AV26" s="43"/>
    </row>
    <row r="27" spans="1:48" ht="12" customHeight="1" x14ac:dyDescent="0.25">
      <c r="A27" s="110"/>
      <c r="B27" s="454"/>
      <c r="C27" s="111"/>
      <c r="D27" s="451"/>
      <c r="E27" s="111"/>
      <c r="F27" s="111"/>
      <c r="G27" s="451"/>
      <c r="H27" s="110"/>
      <c r="I27" s="46"/>
      <c r="J27" s="46"/>
      <c r="K27" s="46"/>
      <c r="L27" s="46"/>
      <c r="M27" s="46"/>
      <c r="N27" s="46"/>
      <c r="O27" s="46"/>
      <c r="P27" s="46"/>
      <c r="Q27" s="46"/>
      <c r="R27" s="46"/>
      <c r="S27" s="46"/>
      <c r="T27" s="46"/>
      <c r="U27" s="46"/>
      <c r="V27" s="46"/>
      <c r="W27" s="46"/>
      <c r="X27" s="48"/>
      <c r="Y27" s="46"/>
      <c r="Z27" s="46"/>
      <c r="AA27" s="46"/>
      <c r="AB27" s="46"/>
      <c r="AC27" s="46"/>
      <c r="AD27" s="46"/>
      <c r="AE27" s="46"/>
      <c r="AF27" s="46"/>
      <c r="AG27" s="111"/>
      <c r="AH27" s="43"/>
      <c r="AI27" s="111"/>
      <c r="AJ27" s="111"/>
      <c r="AK27" s="111"/>
      <c r="AL27" s="46"/>
      <c r="AM27" s="46"/>
      <c r="AN27" s="112"/>
      <c r="AO27" s="19"/>
      <c r="AP27" s="19"/>
      <c r="AQ27" s="19"/>
      <c r="AR27" s="19"/>
      <c r="AS27" s="19"/>
      <c r="AT27" s="19"/>
      <c r="AU27" s="19"/>
      <c r="AV27" s="19"/>
    </row>
    <row r="28" spans="1:48" ht="12" customHeight="1" x14ac:dyDescent="0.25">
      <c r="A28" s="110"/>
      <c r="B28" s="451"/>
      <c r="C28" s="111"/>
      <c r="D28" s="451"/>
      <c r="E28" s="111"/>
      <c r="F28" s="111"/>
      <c r="G28" s="451"/>
      <c r="H28" s="110"/>
      <c r="I28" s="46"/>
      <c r="J28" s="46"/>
      <c r="K28" s="46"/>
      <c r="L28" s="113"/>
      <c r="M28" s="46"/>
      <c r="N28" s="46"/>
      <c r="O28" s="46"/>
      <c r="P28" s="46"/>
      <c r="Q28" s="46"/>
      <c r="R28" s="46"/>
      <c r="S28" s="46"/>
      <c r="T28" s="46"/>
      <c r="U28" s="46"/>
      <c r="V28" s="46"/>
      <c r="W28" s="46"/>
      <c r="X28" s="48"/>
      <c r="Y28" s="46"/>
      <c r="Z28" s="46"/>
      <c r="AA28" s="46"/>
      <c r="AB28" s="46"/>
      <c r="AC28" s="46"/>
      <c r="AD28" s="46"/>
      <c r="AE28" s="46"/>
      <c r="AF28" s="46"/>
      <c r="AG28" s="111"/>
      <c r="AH28" s="43"/>
      <c r="AI28" s="111"/>
      <c r="AJ28" s="111"/>
      <c r="AK28" s="111"/>
      <c r="AL28" s="46"/>
      <c r="AM28" s="46"/>
      <c r="AN28" s="112"/>
      <c r="AO28" s="19"/>
      <c r="AP28" s="19"/>
      <c r="AQ28" s="19"/>
      <c r="AR28" s="19"/>
      <c r="AS28" s="19"/>
      <c r="AT28" s="19"/>
      <c r="AU28" s="19"/>
      <c r="AV28" s="19"/>
    </row>
    <row r="29" spans="1:48" ht="12" hidden="1" customHeight="1" x14ac:dyDescent="0.25">
      <c r="A29" s="110"/>
      <c r="B29" s="451"/>
      <c r="C29" s="111"/>
      <c r="D29" s="451"/>
      <c r="E29" s="111"/>
      <c r="F29" s="111"/>
      <c r="G29" s="451"/>
      <c r="H29" s="110"/>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1"/>
      <c r="AH29" s="43"/>
      <c r="AI29" s="111"/>
      <c r="AJ29" s="111"/>
      <c r="AK29" s="111"/>
      <c r="AL29" s="46"/>
      <c r="AM29" s="46"/>
      <c r="AN29" s="112"/>
      <c r="AO29" s="19"/>
      <c r="AP29" s="19"/>
      <c r="AQ29" s="19"/>
      <c r="AR29" s="19"/>
      <c r="AS29" s="19"/>
      <c r="AT29" s="19"/>
      <c r="AU29" s="19"/>
      <c r="AV29" s="19"/>
    </row>
    <row r="30" spans="1:48" ht="12" hidden="1" customHeight="1" x14ac:dyDescent="0.25">
      <c r="A30" s="110"/>
      <c r="B30" s="451"/>
      <c r="C30" s="111"/>
      <c r="D30" s="451"/>
      <c r="E30" s="111"/>
      <c r="F30" s="111"/>
      <c r="G30" s="451"/>
      <c r="H30" s="110"/>
      <c r="I30" s="46"/>
      <c r="J30" s="46"/>
      <c r="K30" s="46"/>
      <c r="L30" s="46"/>
      <c r="M30" s="46"/>
      <c r="N30" s="46"/>
      <c r="O30" s="46"/>
      <c r="P30" s="46"/>
      <c r="Q30" s="46"/>
      <c r="R30" s="46"/>
      <c r="S30" s="46"/>
      <c r="T30" s="46"/>
      <c r="U30" s="46"/>
      <c r="V30" s="46"/>
      <c r="W30" s="46"/>
      <c r="X30" s="48"/>
      <c r="Y30" s="46"/>
      <c r="Z30" s="46"/>
      <c r="AA30" s="46"/>
      <c r="AB30" s="46"/>
      <c r="AC30" s="46"/>
      <c r="AD30" s="114"/>
      <c r="AE30" s="46"/>
      <c r="AF30" s="46"/>
      <c r="AG30" s="111"/>
      <c r="AH30" s="43"/>
      <c r="AI30" s="111"/>
      <c r="AJ30" s="111"/>
      <c r="AK30" s="111"/>
      <c r="AL30" s="46"/>
      <c r="AM30" s="46"/>
      <c r="AN30" s="112"/>
      <c r="AO30" s="19"/>
      <c r="AP30" s="19"/>
      <c r="AQ30" s="19"/>
      <c r="AR30" s="19"/>
      <c r="AS30" s="19"/>
      <c r="AT30" s="19"/>
      <c r="AU30" s="19"/>
      <c r="AV30" s="19"/>
    </row>
    <row r="31" spans="1:48" ht="12" hidden="1" customHeight="1" x14ac:dyDescent="0.25">
      <c r="A31" s="110"/>
      <c r="B31" s="451"/>
      <c r="C31" s="111"/>
      <c r="D31" s="451"/>
      <c r="E31" s="111"/>
      <c r="F31" s="111"/>
      <c r="G31" s="451"/>
      <c r="H31" s="110"/>
      <c r="I31" s="46"/>
      <c r="J31" s="46"/>
      <c r="K31" s="46"/>
      <c r="L31" s="46"/>
      <c r="M31" s="46"/>
      <c r="N31" s="46"/>
      <c r="O31" s="46"/>
      <c r="P31" s="46"/>
      <c r="Q31" s="46"/>
      <c r="R31" s="46"/>
      <c r="S31" s="46"/>
      <c r="T31" s="46"/>
      <c r="U31" s="46"/>
      <c r="V31" s="46"/>
      <c r="W31" s="46"/>
      <c r="X31" s="48"/>
      <c r="Y31" s="46"/>
      <c r="Z31" s="46"/>
      <c r="AA31" s="46"/>
      <c r="AB31" s="46"/>
      <c r="AC31" s="46"/>
      <c r="AD31" s="46"/>
      <c r="AE31" s="46"/>
      <c r="AF31" s="46"/>
      <c r="AG31" s="111"/>
      <c r="AH31" s="43"/>
      <c r="AI31" s="111"/>
      <c r="AJ31" s="111"/>
      <c r="AK31" s="111"/>
      <c r="AL31" s="46"/>
      <c r="AM31" s="46"/>
      <c r="AN31" s="112"/>
      <c r="AO31" s="19"/>
      <c r="AP31" s="19"/>
      <c r="AQ31" s="19"/>
      <c r="AR31" s="19"/>
      <c r="AS31" s="19"/>
      <c r="AT31" s="19"/>
      <c r="AU31" s="19"/>
      <c r="AV31" s="19"/>
    </row>
    <row r="32" spans="1:48" ht="12" hidden="1" customHeight="1" x14ac:dyDescent="0.25">
      <c r="A32" s="110"/>
      <c r="B32" s="451"/>
      <c r="C32" s="111"/>
      <c r="D32" s="451"/>
      <c r="E32" s="111"/>
      <c r="F32" s="111"/>
      <c r="G32" s="451"/>
      <c r="H32" s="110"/>
      <c r="I32" s="46"/>
      <c r="J32" s="46"/>
      <c r="K32" s="46"/>
      <c r="L32" s="46"/>
      <c r="M32" s="46"/>
      <c r="N32" s="46"/>
      <c r="O32" s="46"/>
      <c r="P32" s="46"/>
      <c r="Q32" s="46"/>
      <c r="R32" s="46"/>
      <c r="S32" s="46"/>
      <c r="T32" s="46"/>
      <c r="U32" s="46"/>
      <c r="V32" s="46"/>
      <c r="W32" s="46"/>
      <c r="X32" s="48"/>
      <c r="Y32" s="46"/>
      <c r="Z32" s="46"/>
      <c r="AA32" s="46"/>
      <c r="AB32" s="46"/>
      <c r="AC32" s="46"/>
      <c r="AD32" s="46"/>
      <c r="AE32" s="46"/>
      <c r="AF32" s="46"/>
      <c r="AG32" s="111"/>
      <c r="AH32" s="43"/>
      <c r="AI32" s="111"/>
      <c r="AJ32" s="111"/>
      <c r="AK32" s="111"/>
      <c r="AL32" s="46"/>
      <c r="AM32" s="46"/>
      <c r="AN32" s="112"/>
      <c r="AO32" s="19"/>
      <c r="AP32" s="19"/>
      <c r="AQ32" s="19"/>
      <c r="AR32" s="19"/>
      <c r="AS32" s="19"/>
      <c r="AT32" s="19"/>
      <c r="AU32" s="19"/>
      <c r="AV32" s="19"/>
    </row>
    <row r="33" spans="1:48" ht="12" hidden="1" customHeight="1" x14ac:dyDescent="0.25">
      <c r="A33" s="110"/>
      <c r="B33" s="451"/>
      <c r="C33" s="111"/>
      <c r="D33" s="451"/>
      <c r="E33" s="111"/>
      <c r="F33" s="111"/>
      <c r="G33" s="451"/>
      <c r="H33" s="110"/>
      <c r="I33" s="46"/>
      <c r="J33" s="46"/>
      <c r="K33" s="46"/>
      <c r="L33" s="46"/>
      <c r="M33" s="46"/>
      <c r="N33" s="46"/>
      <c r="O33" s="46"/>
      <c r="P33" s="46"/>
      <c r="Q33" s="46"/>
      <c r="R33" s="46"/>
      <c r="S33" s="46"/>
      <c r="T33" s="46"/>
      <c r="U33" s="46"/>
      <c r="V33" s="46"/>
      <c r="W33" s="46"/>
      <c r="X33" s="48"/>
      <c r="Y33" s="46"/>
      <c r="Z33" s="46"/>
      <c r="AA33" s="46"/>
      <c r="AB33" s="46"/>
      <c r="AC33" s="46"/>
      <c r="AD33" s="46"/>
      <c r="AE33" s="46"/>
      <c r="AF33" s="46"/>
      <c r="AG33" s="111"/>
      <c r="AH33" s="43"/>
      <c r="AI33" s="111"/>
      <c r="AJ33" s="111"/>
      <c r="AK33" s="111"/>
      <c r="AL33" s="46"/>
      <c r="AM33" s="46"/>
      <c r="AN33" s="44"/>
      <c r="AO33" s="43"/>
      <c r="AP33" s="43"/>
      <c r="AQ33" s="19"/>
      <c r="AR33" s="43"/>
      <c r="AS33" s="43"/>
      <c r="AT33" s="43"/>
      <c r="AU33" s="43"/>
      <c r="AV33" s="43"/>
    </row>
    <row r="34" spans="1:48" ht="12" hidden="1" customHeight="1" x14ac:dyDescent="0.25">
      <c r="A34" s="110"/>
      <c r="B34" s="451"/>
      <c r="C34" s="111"/>
      <c r="D34" s="451"/>
      <c r="E34" s="111"/>
      <c r="F34" s="111"/>
      <c r="G34" s="451"/>
      <c r="H34" s="110"/>
      <c r="I34" s="46"/>
      <c r="J34" s="46"/>
      <c r="K34" s="46"/>
      <c r="L34" s="46"/>
      <c r="M34" s="46"/>
      <c r="N34" s="46"/>
      <c r="O34" s="46"/>
      <c r="P34" s="46"/>
      <c r="Q34" s="46"/>
      <c r="R34" s="46"/>
      <c r="S34" s="46"/>
      <c r="T34" s="46"/>
      <c r="U34" s="46"/>
      <c r="V34" s="46"/>
      <c r="W34" s="46"/>
      <c r="X34" s="48"/>
      <c r="Y34" s="46"/>
      <c r="Z34" s="46"/>
      <c r="AA34" s="46"/>
      <c r="AB34" s="46"/>
      <c r="AC34" s="46"/>
      <c r="AD34" s="46"/>
      <c r="AE34" s="46"/>
      <c r="AF34" s="46"/>
      <c r="AG34" s="111"/>
      <c r="AH34" s="43"/>
      <c r="AI34" s="111"/>
      <c r="AJ34" s="111"/>
      <c r="AK34" s="111"/>
      <c r="AL34" s="46"/>
      <c r="AM34" s="46"/>
      <c r="AN34" s="44"/>
      <c r="AO34" s="43"/>
      <c r="AP34" s="43"/>
      <c r="AQ34" s="19"/>
      <c r="AR34" s="43"/>
      <c r="AS34" s="43"/>
      <c r="AT34" s="43"/>
      <c r="AU34" s="43"/>
      <c r="AV34" s="43"/>
    </row>
    <row r="35" spans="1:48" ht="12" hidden="1" customHeight="1" x14ac:dyDescent="0.25">
      <c r="A35" s="110"/>
      <c r="B35" s="451"/>
      <c r="C35" s="111"/>
      <c r="D35" s="451"/>
      <c r="E35" s="111"/>
      <c r="F35" s="111"/>
      <c r="G35" s="451"/>
      <c r="H35" s="110"/>
      <c r="I35" s="46"/>
      <c r="J35" s="46"/>
      <c r="K35" s="46"/>
      <c r="L35" s="46"/>
      <c r="M35" s="46"/>
      <c r="N35" s="46"/>
      <c r="O35" s="46"/>
      <c r="P35" s="46"/>
      <c r="Q35" s="46"/>
      <c r="R35" s="46"/>
      <c r="S35" s="46"/>
      <c r="T35" s="46"/>
      <c r="U35" s="46"/>
      <c r="V35" s="46"/>
      <c r="W35" s="46"/>
      <c r="X35" s="48"/>
      <c r="Y35" s="46"/>
      <c r="Z35" s="46"/>
      <c r="AA35" s="46"/>
      <c r="AB35" s="46"/>
      <c r="AC35" s="46"/>
      <c r="AD35" s="46"/>
      <c r="AE35" s="46"/>
      <c r="AF35" s="46"/>
      <c r="AG35" s="111"/>
      <c r="AH35" s="43"/>
      <c r="AI35" s="111"/>
      <c r="AJ35" s="111"/>
      <c r="AK35" s="111"/>
      <c r="AL35" s="46"/>
      <c r="AM35" s="46"/>
      <c r="AN35" s="44"/>
      <c r="AO35" s="43"/>
      <c r="AP35" s="43"/>
      <c r="AQ35" s="19"/>
      <c r="AR35" s="43"/>
      <c r="AS35" s="43"/>
      <c r="AT35" s="43"/>
      <c r="AU35" s="43"/>
      <c r="AV35" s="43"/>
    </row>
    <row r="36" spans="1:48" ht="12" hidden="1" customHeight="1" x14ac:dyDescent="0.25">
      <c r="A36" s="110"/>
      <c r="B36" s="451"/>
      <c r="C36" s="111"/>
      <c r="D36" s="451"/>
      <c r="E36" s="111"/>
      <c r="F36" s="111"/>
      <c r="G36" s="451"/>
      <c r="H36" s="110"/>
      <c r="I36" s="46"/>
      <c r="J36" s="46"/>
      <c r="K36" s="46"/>
      <c r="L36" s="46"/>
      <c r="M36" s="46"/>
      <c r="N36" s="46"/>
      <c r="O36" s="46"/>
      <c r="P36" s="46"/>
      <c r="Q36" s="46"/>
      <c r="R36" s="46"/>
      <c r="S36" s="46"/>
      <c r="T36" s="46"/>
      <c r="U36" s="46"/>
      <c r="V36" s="46"/>
      <c r="W36" s="46"/>
      <c r="X36" s="48"/>
      <c r="Y36" s="46"/>
      <c r="Z36" s="46"/>
      <c r="AA36" s="46"/>
      <c r="AB36" s="46"/>
      <c r="AC36" s="46"/>
      <c r="AD36" s="46"/>
      <c r="AE36" s="46"/>
      <c r="AF36" s="46"/>
      <c r="AG36" s="111"/>
      <c r="AH36" s="43"/>
      <c r="AI36" s="111"/>
      <c r="AJ36" s="111"/>
      <c r="AK36" s="111"/>
      <c r="AL36" s="46"/>
      <c r="AM36" s="46"/>
      <c r="AN36" s="44"/>
      <c r="AO36" s="43"/>
      <c r="AP36" s="43"/>
      <c r="AQ36" s="19"/>
      <c r="AR36" s="43"/>
      <c r="AS36" s="43"/>
      <c r="AT36" s="43"/>
      <c r="AU36" s="43"/>
      <c r="AV36" s="43"/>
    </row>
    <row r="37" spans="1:48" ht="12" hidden="1" customHeight="1" x14ac:dyDescent="0.25">
      <c r="A37" s="110"/>
      <c r="B37" s="451"/>
      <c r="C37" s="111"/>
      <c r="D37" s="451"/>
      <c r="E37" s="111"/>
      <c r="F37" s="111"/>
      <c r="G37" s="451"/>
      <c r="H37" s="110"/>
      <c r="I37" s="46"/>
      <c r="J37" s="46"/>
      <c r="K37" s="46"/>
      <c r="L37" s="46"/>
      <c r="M37" s="46"/>
      <c r="N37" s="46"/>
      <c r="O37" s="46"/>
      <c r="P37" s="46"/>
      <c r="Q37" s="46"/>
      <c r="R37" s="46"/>
      <c r="S37" s="46"/>
      <c r="T37" s="46"/>
      <c r="U37" s="46"/>
      <c r="V37" s="46"/>
      <c r="W37" s="46"/>
      <c r="X37" s="48"/>
      <c r="Y37" s="46"/>
      <c r="Z37" s="46"/>
      <c r="AA37" s="46"/>
      <c r="AB37" s="46"/>
      <c r="AC37" s="46"/>
      <c r="AD37" s="46"/>
      <c r="AE37" s="46"/>
      <c r="AF37" s="46"/>
      <c r="AG37" s="111"/>
      <c r="AH37" s="43"/>
      <c r="AI37" s="111"/>
      <c r="AJ37" s="111"/>
      <c r="AK37" s="111"/>
      <c r="AL37" s="46"/>
      <c r="AM37" s="46"/>
      <c r="AN37" s="44"/>
      <c r="AO37" s="43"/>
      <c r="AP37" s="43"/>
      <c r="AQ37" s="19"/>
      <c r="AR37" s="43"/>
      <c r="AS37" s="43"/>
      <c r="AT37" s="43"/>
      <c r="AU37" s="43"/>
      <c r="AV37" s="43"/>
    </row>
    <row r="38" spans="1:48" ht="12" hidden="1" customHeight="1" x14ac:dyDescent="0.25">
      <c r="A38" s="110"/>
      <c r="B38" s="451"/>
      <c r="C38" s="111"/>
      <c r="D38" s="451"/>
      <c r="E38" s="111"/>
      <c r="F38" s="111"/>
      <c r="G38" s="451"/>
      <c r="H38" s="110"/>
      <c r="I38" s="46"/>
      <c r="J38" s="46"/>
      <c r="K38" s="46"/>
      <c r="L38" s="46"/>
      <c r="M38" s="46"/>
      <c r="N38" s="46"/>
      <c r="O38" s="46"/>
      <c r="P38" s="46"/>
      <c r="Q38" s="46"/>
      <c r="R38" s="46"/>
      <c r="S38" s="46"/>
      <c r="T38" s="46"/>
      <c r="U38" s="46"/>
      <c r="V38" s="46"/>
      <c r="W38" s="46"/>
      <c r="X38" s="48"/>
      <c r="Y38" s="46"/>
      <c r="Z38" s="46"/>
      <c r="AA38" s="46"/>
      <c r="AB38" s="46"/>
      <c r="AC38" s="46"/>
      <c r="AD38" s="46"/>
      <c r="AE38" s="46"/>
      <c r="AF38" s="46"/>
      <c r="AG38" s="111"/>
      <c r="AH38" s="43"/>
      <c r="AI38" s="111"/>
      <c r="AJ38" s="111"/>
      <c r="AK38" s="111"/>
      <c r="AL38" s="46"/>
      <c r="AM38" s="46"/>
      <c r="AN38" s="44"/>
      <c r="AO38" s="43"/>
      <c r="AP38" s="43"/>
      <c r="AQ38" s="19"/>
      <c r="AR38" s="43"/>
      <c r="AS38" s="43"/>
      <c r="AT38" s="43"/>
      <c r="AU38" s="43"/>
      <c r="AV38" s="43"/>
    </row>
    <row r="39" spans="1:48" ht="12" hidden="1" customHeight="1" x14ac:dyDescent="0.25">
      <c r="A39" s="110"/>
      <c r="B39" s="451"/>
      <c r="C39" s="111"/>
      <c r="D39" s="451"/>
      <c r="E39" s="111"/>
      <c r="F39" s="111"/>
      <c r="G39" s="451"/>
      <c r="H39" s="110"/>
      <c r="I39" s="46"/>
      <c r="J39" s="46"/>
      <c r="K39" s="46"/>
      <c r="L39" s="46"/>
      <c r="M39" s="46"/>
      <c r="N39" s="46"/>
      <c r="O39" s="46"/>
      <c r="P39" s="46"/>
      <c r="Q39" s="46"/>
      <c r="R39" s="46"/>
      <c r="S39" s="46"/>
      <c r="T39" s="46"/>
      <c r="U39" s="46"/>
      <c r="V39" s="46"/>
      <c r="W39" s="46"/>
      <c r="X39" s="48"/>
      <c r="Y39" s="46"/>
      <c r="Z39" s="46"/>
      <c r="AA39" s="46"/>
      <c r="AB39" s="46"/>
      <c r="AC39" s="46"/>
      <c r="AD39" s="46"/>
      <c r="AE39" s="46"/>
      <c r="AF39" s="46"/>
      <c r="AG39" s="111"/>
      <c r="AH39" s="111"/>
      <c r="AI39" s="111"/>
      <c r="AJ39" s="111"/>
      <c r="AK39" s="111"/>
      <c r="AL39" s="46"/>
      <c r="AM39" s="46"/>
      <c r="AN39" s="44"/>
      <c r="AO39" s="43"/>
      <c r="AP39" s="43"/>
      <c r="AQ39" s="19"/>
      <c r="AR39" s="43"/>
      <c r="AS39" s="43"/>
      <c r="AT39" s="43"/>
      <c r="AU39" s="43"/>
      <c r="AV39" s="43"/>
    </row>
    <row r="40" spans="1:48" ht="12" hidden="1" customHeight="1" x14ac:dyDescent="0.25">
      <c r="A40" s="110"/>
      <c r="B40" s="451"/>
      <c r="C40" s="111"/>
      <c r="D40" s="451"/>
      <c r="E40" s="111"/>
      <c r="F40" s="111"/>
      <c r="G40" s="451"/>
      <c r="H40" s="110"/>
      <c r="I40" s="46"/>
      <c r="J40" s="46"/>
      <c r="K40" s="46"/>
      <c r="L40" s="46"/>
      <c r="M40" s="46"/>
      <c r="N40" s="46"/>
      <c r="O40" s="46"/>
      <c r="P40" s="46"/>
      <c r="Q40" s="46"/>
      <c r="R40" s="46"/>
      <c r="S40" s="46"/>
      <c r="T40" s="46"/>
      <c r="U40" s="46"/>
      <c r="V40" s="46"/>
      <c r="W40" s="46"/>
      <c r="X40" s="48"/>
      <c r="Y40" s="46"/>
      <c r="Z40" s="46"/>
      <c r="AA40" s="46"/>
      <c r="AB40" s="46"/>
      <c r="AC40" s="46"/>
      <c r="AD40" s="46"/>
      <c r="AE40" s="46"/>
      <c r="AF40" s="46"/>
      <c r="AG40" s="111"/>
      <c r="AH40" s="111"/>
      <c r="AI40" s="111"/>
      <c r="AJ40" s="111"/>
      <c r="AK40" s="111"/>
      <c r="AL40" s="46"/>
      <c r="AM40" s="46"/>
      <c r="AN40" s="44"/>
      <c r="AO40" s="43"/>
      <c r="AP40" s="43"/>
      <c r="AQ40" s="19"/>
      <c r="AR40" s="43"/>
      <c r="AS40" s="43"/>
      <c r="AT40" s="43"/>
      <c r="AU40" s="43"/>
      <c r="AV40" s="43"/>
    </row>
    <row r="41" spans="1:48" ht="12" hidden="1" customHeight="1" x14ac:dyDescent="0.25">
      <c r="A41" s="110"/>
      <c r="B41" s="451"/>
      <c r="C41" s="111"/>
      <c r="D41" s="451"/>
      <c r="E41" s="111"/>
      <c r="F41" s="111"/>
      <c r="G41" s="451"/>
      <c r="H41" s="110"/>
      <c r="I41" s="46"/>
      <c r="J41" s="46"/>
      <c r="K41" s="46"/>
      <c r="L41" s="46"/>
      <c r="M41" s="46"/>
      <c r="N41" s="46"/>
      <c r="O41" s="46"/>
      <c r="P41" s="46"/>
      <c r="Q41" s="46"/>
      <c r="R41" s="46"/>
      <c r="S41" s="46"/>
      <c r="T41" s="46"/>
      <c r="U41" s="46"/>
      <c r="V41" s="46"/>
      <c r="W41" s="46"/>
      <c r="X41" s="48"/>
      <c r="Y41" s="46"/>
      <c r="Z41" s="46"/>
      <c r="AA41" s="46"/>
      <c r="AB41" s="46"/>
      <c r="AC41" s="46"/>
      <c r="AD41" s="46"/>
      <c r="AE41" s="46"/>
      <c r="AF41" s="46"/>
      <c r="AG41" s="111"/>
      <c r="AH41" s="111"/>
      <c r="AI41" s="111"/>
      <c r="AJ41" s="111"/>
      <c r="AK41" s="111"/>
      <c r="AL41" s="46"/>
      <c r="AM41" s="46"/>
      <c r="AN41" s="44"/>
      <c r="AO41" s="43"/>
      <c r="AP41" s="43"/>
      <c r="AQ41" s="19"/>
      <c r="AR41" s="43"/>
      <c r="AS41" s="43"/>
      <c r="AT41" s="43"/>
      <c r="AU41" s="43"/>
      <c r="AV41" s="43"/>
    </row>
    <row r="42" spans="1:48" ht="12" hidden="1" customHeight="1" x14ac:dyDescent="0.25">
      <c r="A42" s="110"/>
      <c r="B42" s="451"/>
      <c r="C42" s="111"/>
      <c r="D42" s="451"/>
      <c r="E42" s="111"/>
      <c r="F42" s="111"/>
      <c r="G42" s="451"/>
      <c r="H42" s="110"/>
      <c r="I42" s="46"/>
      <c r="J42" s="46"/>
      <c r="K42" s="46"/>
      <c r="L42" s="46"/>
      <c r="M42" s="46"/>
      <c r="N42" s="46"/>
      <c r="O42" s="46"/>
      <c r="P42" s="46"/>
      <c r="Q42" s="46"/>
      <c r="R42" s="46"/>
      <c r="S42" s="46"/>
      <c r="T42" s="46"/>
      <c r="U42" s="46"/>
      <c r="V42" s="46"/>
      <c r="W42" s="46"/>
      <c r="X42" s="48"/>
      <c r="Y42" s="46"/>
      <c r="Z42" s="46"/>
      <c r="AA42" s="46"/>
      <c r="AB42" s="46"/>
      <c r="AC42" s="46"/>
      <c r="AD42" s="46"/>
      <c r="AE42" s="46"/>
      <c r="AF42" s="46"/>
      <c r="AG42" s="111"/>
      <c r="AH42" s="111"/>
      <c r="AI42" s="111"/>
      <c r="AJ42" s="111"/>
      <c r="AK42" s="111"/>
      <c r="AL42" s="46"/>
      <c r="AM42" s="46"/>
      <c r="AN42" s="44"/>
      <c r="AO42" s="43"/>
      <c r="AP42" s="43"/>
      <c r="AQ42" s="19"/>
      <c r="AR42" s="43"/>
      <c r="AS42" s="43"/>
      <c r="AT42" s="43"/>
      <c r="AU42" s="43"/>
      <c r="AV42" s="43"/>
    </row>
    <row r="43" spans="1:48" ht="12" hidden="1" customHeight="1" x14ac:dyDescent="0.25">
      <c r="A43" s="110"/>
      <c r="B43" s="451"/>
      <c r="C43" s="111"/>
      <c r="D43" s="451"/>
      <c r="E43" s="111"/>
      <c r="F43" s="111"/>
      <c r="G43" s="451"/>
      <c r="H43" s="110"/>
      <c r="I43" s="46"/>
      <c r="J43" s="46"/>
      <c r="K43" s="46"/>
      <c r="L43" s="46"/>
      <c r="M43" s="46"/>
      <c r="N43" s="46"/>
      <c r="O43" s="46"/>
      <c r="P43" s="46"/>
      <c r="Q43" s="46"/>
      <c r="R43" s="46"/>
      <c r="S43" s="46"/>
      <c r="T43" s="46"/>
      <c r="U43" s="46"/>
      <c r="V43" s="46"/>
      <c r="W43" s="46"/>
      <c r="X43" s="48"/>
      <c r="Y43" s="46"/>
      <c r="Z43" s="46"/>
      <c r="AA43" s="46"/>
      <c r="AB43" s="46"/>
      <c r="AC43" s="46"/>
      <c r="AD43" s="46"/>
      <c r="AE43" s="46"/>
      <c r="AF43" s="46"/>
      <c r="AG43" s="111"/>
      <c r="AH43" s="111"/>
      <c r="AI43" s="111"/>
      <c r="AJ43" s="111"/>
      <c r="AK43" s="111"/>
      <c r="AL43" s="46"/>
      <c r="AM43" s="46"/>
      <c r="AN43" s="44"/>
      <c r="AO43" s="43"/>
      <c r="AP43" s="43"/>
      <c r="AQ43" s="19"/>
      <c r="AR43" s="43"/>
      <c r="AS43" s="43"/>
      <c r="AT43" s="43"/>
      <c r="AU43" s="43"/>
      <c r="AV43" s="43"/>
    </row>
    <row r="44" spans="1:48" ht="12" hidden="1" customHeight="1" x14ac:dyDescent="0.25">
      <c r="A44" s="110"/>
      <c r="B44" s="451"/>
      <c r="C44" s="111"/>
      <c r="D44" s="451"/>
      <c r="E44" s="111"/>
      <c r="F44" s="111"/>
      <c r="G44" s="451"/>
      <c r="H44" s="110"/>
      <c r="I44" s="46"/>
      <c r="J44" s="46"/>
      <c r="K44" s="46"/>
      <c r="L44" s="46"/>
      <c r="M44" s="46"/>
      <c r="N44" s="46"/>
      <c r="O44" s="46"/>
      <c r="P44" s="46"/>
      <c r="Q44" s="46"/>
      <c r="R44" s="46"/>
      <c r="S44" s="46"/>
      <c r="T44" s="46"/>
      <c r="U44" s="46"/>
      <c r="V44" s="46"/>
      <c r="W44" s="46"/>
      <c r="X44" s="48"/>
      <c r="Y44" s="46"/>
      <c r="Z44" s="46"/>
      <c r="AA44" s="46"/>
      <c r="AB44" s="46"/>
      <c r="AC44" s="46"/>
      <c r="AD44" s="46"/>
      <c r="AE44" s="46"/>
      <c r="AF44" s="46"/>
      <c r="AG44" s="111"/>
      <c r="AH44" s="111"/>
      <c r="AI44" s="111"/>
      <c r="AJ44" s="111"/>
      <c r="AK44" s="111"/>
      <c r="AL44" s="46"/>
      <c r="AM44" s="46"/>
      <c r="AN44" s="44"/>
      <c r="AO44" s="43"/>
      <c r="AP44" s="43"/>
      <c r="AQ44" s="19"/>
      <c r="AR44" s="43"/>
      <c r="AS44" s="43"/>
      <c r="AT44" s="43"/>
      <c r="AU44" s="43"/>
      <c r="AV44" s="43"/>
    </row>
    <row r="45" spans="1:48" ht="12" hidden="1" customHeight="1" x14ac:dyDescent="0.25">
      <c r="A45" s="110"/>
      <c r="B45" s="451"/>
      <c r="C45" s="111"/>
      <c r="D45" s="451"/>
      <c r="E45" s="111"/>
      <c r="F45" s="111"/>
      <c r="G45" s="451"/>
      <c r="H45" s="110"/>
      <c r="I45" s="46"/>
      <c r="J45" s="46"/>
      <c r="K45" s="46"/>
      <c r="L45" s="46"/>
      <c r="M45" s="46"/>
      <c r="N45" s="46"/>
      <c r="O45" s="46"/>
      <c r="P45" s="46"/>
      <c r="Q45" s="46"/>
      <c r="R45" s="46"/>
      <c r="S45" s="46"/>
      <c r="T45" s="46"/>
      <c r="U45" s="46"/>
      <c r="V45" s="46"/>
      <c r="W45" s="46"/>
      <c r="X45" s="48"/>
      <c r="Y45" s="46"/>
      <c r="Z45" s="46"/>
      <c r="AA45" s="46"/>
      <c r="AB45" s="46"/>
      <c r="AC45" s="46"/>
      <c r="AD45" s="46"/>
      <c r="AE45" s="46"/>
      <c r="AF45" s="46"/>
      <c r="AG45" s="111"/>
      <c r="AH45" s="111"/>
      <c r="AI45" s="111"/>
      <c r="AJ45" s="111"/>
      <c r="AK45" s="111"/>
      <c r="AL45" s="46"/>
      <c r="AM45" s="46"/>
      <c r="AN45" s="44"/>
      <c r="AO45" s="43"/>
      <c r="AP45" s="43"/>
      <c r="AQ45" s="19"/>
      <c r="AR45" s="43"/>
      <c r="AS45" s="43"/>
      <c r="AT45" s="43"/>
      <c r="AU45" s="43"/>
      <c r="AV45" s="43"/>
    </row>
    <row r="46" spans="1:48" ht="12" hidden="1" customHeight="1" x14ac:dyDescent="0.25">
      <c r="A46" s="110"/>
      <c r="B46" s="451"/>
      <c r="C46" s="111"/>
      <c r="D46" s="451"/>
      <c r="E46" s="111"/>
      <c r="F46" s="111"/>
      <c r="G46" s="451"/>
      <c r="H46" s="110"/>
      <c r="I46" s="46"/>
      <c r="J46" s="46"/>
      <c r="K46" s="46"/>
      <c r="L46" s="46"/>
      <c r="M46" s="46"/>
      <c r="N46" s="46"/>
      <c r="O46" s="46"/>
      <c r="P46" s="46"/>
      <c r="Q46" s="46"/>
      <c r="R46" s="46"/>
      <c r="S46" s="46"/>
      <c r="T46" s="46"/>
      <c r="U46" s="46"/>
      <c r="V46" s="46"/>
      <c r="W46" s="46"/>
      <c r="X46" s="48"/>
      <c r="Y46" s="46"/>
      <c r="Z46" s="46"/>
      <c r="AA46" s="46"/>
      <c r="AB46" s="46"/>
      <c r="AC46" s="46"/>
      <c r="AD46" s="46"/>
      <c r="AE46" s="46"/>
      <c r="AF46" s="46"/>
      <c r="AG46" s="111"/>
      <c r="AH46" s="111"/>
      <c r="AI46" s="111"/>
      <c r="AJ46" s="111"/>
      <c r="AK46" s="111"/>
      <c r="AL46" s="46"/>
      <c r="AM46" s="46"/>
      <c r="AN46" s="44"/>
      <c r="AO46" s="43"/>
      <c r="AP46" s="43"/>
      <c r="AQ46" s="19"/>
      <c r="AR46" s="43"/>
      <c r="AS46" s="43"/>
      <c r="AT46" s="43"/>
      <c r="AU46" s="43"/>
      <c r="AV46" s="43"/>
    </row>
    <row r="47" spans="1:48" ht="12" hidden="1" customHeight="1" x14ac:dyDescent="0.25">
      <c r="A47" s="110"/>
      <c r="B47" s="451"/>
      <c r="C47" s="111"/>
      <c r="D47" s="451"/>
      <c r="E47" s="111"/>
      <c r="F47" s="111"/>
      <c r="G47" s="451"/>
      <c r="H47" s="110"/>
      <c r="I47" s="46"/>
      <c r="J47" s="46"/>
      <c r="K47" s="46"/>
      <c r="L47" s="46"/>
      <c r="M47" s="46"/>
      <c r="N47" s="46"/>
      <c r="O47" s="46"/>
      <c r="P47" s="46"/>
      <c r="Q47" s="46"/>
      <c r="R47" s="46"/>
      <c r="S47" s="46"/>
      <c r="T47" s="46"/>
      <c r="U47" s="46"/>
      <c r="V47" s="46"/>
      <c r="W47" s="46"/>
      <c r="X47" s="48"/>
      <c r="Y47" s="46"/>
      <c r="Z47" s="46"/>
      <c r="AA47" s="46"/>
      <c r="AB47" s="46"/>
      <c r="AC47" s="46"/>
      <c r="AD47" s="46"/>
      <c r="AE47" s="46"/>
      <c r="AF47" s="46"/>
      <c r="AG47" s="111"/>
      <c r="AH47" s="111"/>
      <c r="AI47" s="111"/>
      <c r="AJ47" s="111"/>
      <c r="AK47" s="111"/>
      <c r="AL47" s="46"/>
      <c r="AM47" s="46"/>
      <c r="AN47" s="44"/>
      <c r="AO47" s="43"/>
      <c r="AP47" s="43"/>
      <c r="AQ47" s="19"/>
      <c r="AR47" s="43"/>
      <c r="AS47" s="43"/>
      <c r="AT47" s="43"/>
      <c r="AU47" s="43"/>
      <c r="AV47" s="43"/>
    </row>
    <row r="48" spans="1:48" ht="12" hidden="1" customHeight="1" x14ac:dyDescent="0.25">
      <c r="A48" s="110"/>
      <c r="B48" s="451"/>
      <c r="C48" s="111"/>
      <c r="D48" s="451"/>
      <c r="E48" s="111"/>
      <c r="F48" s="111"/>
      <c r="G48" s="451"/>
      <c r="H48" s="110"/>
      <c r="I48" s="46"/>
      <c r="J48" s="46"/>
      <c r="K48" s="46"/>
      <c r="L48" s="46"/>
      <c r="M48" s="46"/>
      <c r="N48" s="46"/>
      <c r="O48" s="46"/>
      <c r="P48" s="46"/>
      <c r="Q48" s="46"/>
      <c r="R48" s="46"/>
      <c r="S48" s="46"/>
      <c r="T48" s="46"/>
      <c r="U48" s="46"/>
      <c r="V48" s="46"/>
      <c r="W48" s="46"/>
      <c r="X48" s="48"/>
      <c r="Y48" s="46"/>
      <c r="Z48" s="46"/>
      <c r="AA48" s="46"/>
      <c r="AB48" s="46"/>
      <c r="AC48" s="46"/>
      <c r="AD48" s="46"/>
      <c r="AE48" s="46"/>
      <c r="AF48" s="46"/>
      <c r="AG48" s="111"/>
      <c r="AH48" s="111"/>
      <c r="AI48" s="111"/>
      <c r="AJ48" s="111"/>
      <c r="AK48" s="111"/>
      <c r="AL48" s="46"/>
      <c r="AM48" s="46"/>
      <c r="AN48" s="44"/>
      <c r="AO48" s="43"/>
      <c r="AP48" s="43"/>
      <c r="AQ48" s="19"/>
      <c r="AR48" s="43"/>
      <c r="AS48" s="43"/>
      <c r="AT48" s="43"/>
      <c r="AU48" s="43"/>
      <c r="AV48" s="43"/>
    </row>
    <row r="49" spans="1:48" ht="12" hidden="1" customHeight="1" x14ac:dyDescent="0.25">
      <c r="A49" s="110"/>
      <c r="B49" s="451"/>
      <c r="C49" s="111"/>
      <c r="D49" s="451"/>
      <c r="E49" s="111"/>
      <c r="F49" s="111"/>
      <c r="G49" s="451"/>
      <c r="H49" s="110"/>
      <c r="I49" s="46"/>
      <c r="J49" s="46"/>
      <c r="K49" s="46"/>
      <c r="L49" s="46"/>
      <c r="M49" s="46"/>
      <c r="N49" s="46"/>
      <c r="O49" s="46"/>
      <c r="P49" s="46"/>
      <c r="Q49" s="46"/>
      <c r="R49" s="46"/>
      <c r="S49" s="46"/>
      <c r="T49" s="46"/>
      <c r="U49" s="46"/>
      <c r="V49" s="46"/>
      <c r="W49" s="46"/>
      <c r="X49" s="48"/>
      <c r="Y49" s="46"/>
      <c r="Z49" s="46"/>
      <c r="AA49" s="46"/>
      <c r="AB49" s="46"/>
      <c r="AC49" s="46"/>
      <c r="AD49" s="46"/>
      <c r="AE49" s="46"/>
      <c r="AF49" s="46"/>
      <c r="AG49" s="111"/>
      <c r="AH49" s="111"/>
      <c r="AI49" s="111"/>
      <c r="AJ49" s="111"/>
      <c r="AK49" s="111"/>
      <c r="AL49" s="46"/>
      <c r="AM49" s="46"/>
      <c r="AN49" s="44"/>
      <c r="AO49" s="43"/>
      <c r="AP49" s="43"/>
      <c r="AQ49" s="19"/>
      <c r="AR49" s="43"/>
      <c r="AS49" s="43"/>
      <c r="AT49" s="43"/>
      <c r="AU49" s="43"/>
      <c r="AV49" s="43"/>
    </row>
    <row r="50" spans="1:48" ht="12" hidden="1" customHeight="1" x14ac:dyDescent="0.25">
      <c r="A50" s="110"/>
      <c r="B50" s="451"/>
      <c r="C50" s="111"/>
      <c r="D50" s="451"/>
      <c r="E50" s="111"/>
      <c r="F50" s="111"/>
      <c r="G50" s="451"/>
      <c r="H50" s="110"/>
      <c r="I50" s="46"/>
      <c r="J50" s="46"/>
      <c r="K50" s="46"/>
      <c r="L50" s="46"/>
      <c r="M50" s="46"/>
      <c r="N50" s="46"/>
      <c r="O50" s="46"/>
      <c r="P50" s="46"/>
      <c r="Q50" s="46"/>
      <c r="R50" s="46"/>
      <c r="S50" s="46"/>
      <c r="T50" s="46"/>
      <c r="U50" s="46"/>
      <c r="V50" s="46"/>
      <c r="W50" s="46"/>
      <c r="X50" s="48"/>
      <c r="Y50" s="46"/>
      <c r="Z50" s="46"/>
      <c r="AA50" s="46"/>
      <c r="AB50" s="46"/>
      <c r="AC50" s="46"/>
      <c r="AD50" s="46"/>
      <c r="AE50" s="46"/>
      <c r="AF50" s="46"/>
      <c r="AG50" s="111"/>
      <c r="AH50" s="111"/>
      <c r="AI50" s="111"/>
      <c r="AJ50" s="111"/>
      <c r="AK50" s="111"/>
      <c r="AL50" s="46"/>
      <c r="AM50" s="46"/>
      <c r="AN50" s="44"/>
      <c r="AO50" s="43"/>
      <c r="AP50" s="43"/>
      <c r="AQ50" s="19"/>
      <c r="AR50" s="43"/>
      <c r="AS50" s="43"/>
      <c r="AT50" s="43"/>
      <c r="AU50" s="43"/>
      <c r="AV50" s="43"/>
    </row>
    <row r="51" spans="1:48" ht="12" hidden="1" customHeight="1" x14ac:dyDescent="0.25">
      <c r="A51" s="110"/>
      <c r="B51" s="451"/>
      <c r="C51" s="111"/>
      <c r="D51" s="451"/>
      <c r="E51" s="111"/>
      <c r="F51" s="111"/>
      <c r="G51" s="451"/>
      <c r="H51" s="110"/>
      <c r="I51" s="46"/>
      <c r="J51" s="46"/>
      <c r="K51" s="46"/>
      <c r="L51" s="46"/>
      <c r="M51" s="46"/>
      <c r="N51" s="46"/>
      <c r="O51" s="46"/>
      <c r="P51" s="46"/>
      <c r="Q51" s="46"/>
      <c r="R51" s="46"/>
      <c r="S51" s="46"/>
      <c r="T51" s="46"/>
      <c r="U51" s="46"/>
      <c r="V51" s="46"/>
      <c r="W51" s="46"/>
      <c r="X51" s="48"/>
      <c r="Y51" s="46"/>
      <c r="Z51" s="46"/>
      <c r="AA51" s="46"/>
      <c r="AB51" s="46"/>
      <c r="AC51" s="46"/>
      <c r="AD51" s="46"/>
      <c r="AE51" s="46"/>
      <c r="AF51" s="46"/>
      <c r="AG51" s="111"/>
      <c r="AH51" s="111"/>
      <c r="AI51" s="111"/>
      <c r="AJ51" s="111"/>
      <c r="AK51" s="111"/>
      <c r="AL51" s="46"/>
      <c r="AM51" s="46"/>
      <c r="AN51" s="44"/>
      <c r="AO51" s="43"/>
      <c r="AP51" s="43"/>
      <c r="AQ51" s="19"/>
      <c r="AR51" s="43"/>
      <c r="AS51" s="43"/>
      <c r="AT51" s="43"/>
      <c r="AU51" s="43"/>
      <c r="AV51" s="43"/>
    </row>
    <row r="52" spans="1:48" ht="12" hidden="1" customHeight="1" x14ac:dyDescent="0.25">
      <c r="A52" s="110"/>
      <c r="B52" s="451"/>
      <c r="C52" s="111"/>
      <c r="D52" s="451"/>
      <c r="E52" s="111"/>
      <c r="F52" s="111"/>
      <c r="G52" s="451"/>
      <c r="H52" s="110"/>
      <c r="I52" s="46"/>
      <c r="J52" s="46"/>
      <c r="K52" s="46"/>
      <c r="L52" s="46"/>
      <c r="M52" s="46"/>
      <c r="N52" s="46"/>
      <c r="O52" s="46"/>
      <c r="P52" s="46"/>
      <c r="Q52" s="46"/>
      <c r="R52" s="46"/>
      <c r="S52" s="46"/>
      <c r="T52" s="46"/>
      <c r="U52" s="46"/>
      <c r="V52" s="46"/>
      <c r="W52" s="46"/>
      <c r="X52" s="48"/>
      <c r="Y52" s="46"/>
      <c r="Z52" s="46"/>
      <c r="AA52" s="46"/>
      <c r="AB52" s="46"/>
      <c r="AC52" s="46"/>
      <c r="AD52" s="46"/>
      <c r="AE52" s="46"/>
      <c r="AF52" s="46"/>
      <c r="AG52" s="111"/>
      <c r="AH52" s="111"/>
      <c r="AI52" s="111"/>
      <c r="AJ52" s="111"/>
      <c r="AK52" s="111"/>
      <c r="AL52" s="46"/>
      <c r="AM52" s="46"/>
      <c r="AN52" s="44"/>
      <c r="AO52" s="43"/>
      <c r="AP52" s="43"/>
      <c r="AQ52" s="19"/>
      <c r="AR52" s="43"/>
      <c r="AS52" s="43"/>
      <c r="AT52" s="43"/>
      <c r="AU52" s="43"/>
      <c r="AV52" s="43"/>
    </row>
    <row r="53" spans="1:48" ht="12" hidden="1" customHeight="1" x14ac:dyDescent="0.25">
      <c r="A53" s="110"/>
      <c r="B53" s="451"/>
      <c r="C53" s="111"/>
      <c r="D53" s="451"/>
      <c r="E53" s="111"/>
      <c r="F53" s="111"/>
      <c r="G53" s="451"/>
      <c r="H53" s="110"/>
      <c r="I53" s="46"/>
      <c r="J53" s="46"/>
      <c r="K53" s="46"/>
      <c r="L53" s="46"/>
      <c r="M53" s="46"/>
      <c r="N53" s="46"/>
      <c r="O53" s="46"/>
      <c r="P53" s="46"/>
      <c r="Q53" s="46"/>
      <c r="R53" s="46"/>
      <c r="S53" s="46"/>
      <c r="T53" s="46"/>
      <c r="U53" s="46"/>
      <c r="V53" s="46"/>
      <c r="W53" s="46"/>
      <c r="X53" s="48"/>
      <c r="Y53" s="46"/>
      <c r="Z53" s="46"/>
      <c r="AA53" s="46"/>
      <c r="AB53" s="46"/>
      <c r="AC53" s="46"/>
      <c r="AD53" s="46"/>
      <c r="AE53" s="46"/>
      <c r="AF53" s="46"/>
      <c r="AG53" s="111"/>
      <c r="AH53" s="111"/>
      <c r="AI53" s="111"/>
      <c r="AJ53" s="111"/>
      <c r="AK53" s="111"/>
      <c r="AL53" s="46"/>
      <c r="AM53" s="46"/>
      <c r="AN53" s="44"/>
      <c r="AO53" s="43"/>
      <c r="AP53" s="43"/>
      <c r="AQ53" s="19"/>
      <c r="AR53" s="43"/>
      <c r="AS53" s="43"/>
      <c r="AT53" s="43"/>
      <c r="AU53" s="43"/>
      <c r="AV53" s="43"/>
    </row>
    <row r="54" spans="1:48" ht="12" hidden="1" customHeight="1" x14ac:dyDescent="0.25">
      <c r="A54" s="110"/>
      <c r="B54" s="451"/>
      <c r="C54" s="111"/>
      <c r="D54" s="451"/>
      <c r="E54" s="111"/>
      <c r="F54" s="111"/>
      <c r="G54" s="451"/>
      <c r="H54" s="110"/>
      <c r="I54" s="46"/>
      <c r="J54" s="46"/>
      <c r="K54" s="46"/>
      <c r="L54" s="46"/>
      <c r="M54" s="46"/>
      <c r="N54" s="46"/>
      <c r="O54" s="46"/>
      <c r="P54" s="46"/>
      <c r="Q54" s="46"/>
      <c r="R54" s="46"/>
      <c r="S54" s="46"/>
      <c r="T54" s="46"/>
      <c r="U54" s="46"/>
      <c r="V54" s="46"/>
      <c r="W54" s="46"/>
      <c r="X54" s="48"/>
      <c r="Y54" s="46"/>
      <c r="Z54" s="46"/>
      <c r="AA54" s="46"/>
      <c r="AB54" s="46"/>
      <c r="AC54" s="46"/>
      <c r="AD54" s="46"/>
      <c r="AE54" s="46"/>
      <c r="AF54" s="46"/>
      <c r="AG54" s="111"/>
      <c r="AH54" s="111"/>
      <c r="AI54" s="111"/>
      <c r="AJ54" s="111"/>
      <c r="AK54" s="111"/>
      <c r="AL54" s="46"/>
      <c r="AM54" s="46"/>
      <c r="AN54" s="44"/>
      <c r="AO54" s="43"/>
      <c r="AP54" s="43"/>
      <c r="AQ54" s="19"/>
      <c r="AR54" s="43"/>
      <c r="AS54" s="43"/>
      <c r="AT54" s="43"/>
      <c r="AU54" s="43"/>
      <c r="AV54" s="43"/>
    </row>
    <row r="55" spans="1:48" ht="12" hidden="1" customHeight="1" x14ac:dyDescent="0.25">
      <c r="A55" s="110"/>
      <c r="B55" s="451"/>
      <c r="C55" s="111"/>
      <c r="D55" s="451"/>
      <c r="E55" s="111"/>
      <c r="F55" s="111"/>
      <c r="G55" s="451"/>
      <c r="H55" s="110"/>
      <c r="I55" s="46"/>
      <c r="J55" s="46"/>
      <c r="K55" s="46"/>
      <c r="L55" s="46"/>
      <c r="M55" s="46"/>
      <c r="N55" s="46"/>
      <c r="O55" s="46"/>
      <c r="P55" s="46"/>
      <c r="Q55" s="46"/>
      <c r="R55" s="46"/>
      <c r="S55" s="46"/>
      <c r="T55" s="46"/>
      <c r="U55" s="46"/>
      <c r="V55" s="46"/>
      <c r="W55" s="46"/>
      <c r="X55" s="48"/>
      <c r="Y55" s="46"/>
      <c r="Z55" s="46"/>
      <c r="AA55" s="46"/>
      <c r="AB55" s="46"/>
      <c r="AC55" s="46"/>
      <c r="AD55" s="46"/>
      <c r="AE55" s="46"/>
      <c r="AF55" s="46"/>
      <c r="AG55" s="111"/>
      <c r="AH55" s="111"/>
      <c r="AI55" s="111"/>
      <c r="AJ55" s="111"/>
      <c r="AK55" s="111"/>
      <c r="AL55" s="46"/>
      <c r="AM55" s="46"/>
      <c r="AN55" s="44"/>
      <c r="AO55" s="43"/>
      <c r="AP55" s="43"/>
      <c r="AQ55" s="19"/>
      <c r="AR55" s="43"/>
      <c r="AS55" s="43"/>
      <c r="AT55" s="43"/>
      <c r="AU55" s="43"/>
      <c r="AV55" s="43"/>
    </row>
    <row r="56" spans="1:48" ht="12" hidden="1" customHeight="1" x14ac:dyDescent="0.25">
      <c r="A56" s="110"/>
      <c r="B56" s="451"/>
      <c r="C56" s="111"/>
      <c r="D56" s="451"/>
      <c r="E56" s="111"/>
      <c r="F56" s="111"/>
      <c r="G56" s="451"/>
      <c r="H56" s="110"/>
      <c r="I56" s="46"/>
      <c r="J56" s="46"/>
      <c r="K56" s="46"/>
      <c r="L56" s="46"/>
      <c r="M56" s="46"/>
      <c r="N56" s="46"/>
      <c r="O56" s="46"/>
      <c r="P56" s="46"/>
      <c r="Q56" s="46"/>
      <c r="R56" s="46"/>
      <c r="S56" s="46"/>
      <c r="T56" s="46"/>
      <c r="U56" s="46"/>
      <c r="V56" s="46"/>
      <c r="W56" s="46"/>
      <c r="X56" s="48"/>
      <c r="Y56" s="46"/>
      <c r="Z56" s="46"/>
      <c r="AA56" s="46"/>
      <c r="AB56" s="46"/>
      <c r="AC56" s="46"/>
      <c r="AD56" s="46"/>
      <c r="AE56" s="46"/>
      <c r="AF56" s="46"/>
      <c r="AG56" s="111"/>
      <c r="AH56" s="111"/>
      <c r="AI56" s="111"/>
      <c r="AJ56" s="111"/>
      <c r="AK56" s="111"/>
      <c r="AL56" s="46"/>
      <c r="AM56" s="46"/>
      <c r="AN56" s="44"/>
      <c r="AO56" s="43"/>
      <c r="AP56" s="43"/>
      <c r="AQ56" s="19"/>
      <c r="AR56" s="43"/>
      <c r="AS56" s="43"/>
      <c r="AT56" s="43"/>
      <c r="AU56" s="43"/>
      <c r="AV56" s="43"/>
    </row>
    <row r="57" spans="1:48" ht="12" hidden="1" customHeight="1" x14ac:dyDescent="0.25">
      <c r="A57" s="110"/>
      <c r="B57" s="451"/>
      <c r="C57" s="111"/>
      <c r="D57" s="451"/>
      <c r="E57" s="111"/>
      <c r="F57" s="111"/>
      <c r="G57" s="451"/>
      <c r="H57" s="110"/>
      <c r="I57" s="46"/>
      <c r="J57" s="46"/>
      <c r="K57" s="46"/>
      <c r="L57" s="46"/>
      <c r="M57" s="46"/>
      <c r="N57" s="46"/>
      <c r="O57" s="46"/>
      <c r="P57" s="46"/>
      <c r="Q57" s="46"/>
      <c r="R57" s="46"/>
      <c r="S57" s="46"/>
      <c r="T57" s="46"/>
      <c r="U57" s="46"/>
      <c r="V57" s="46"/>
      <c r="W57" s="46"/>
      <c r="X57" s="48"/>
      <c r="Y57" s="46"/>
      <c r="Z57" s="46"/>
      <c r="AA57" s="46"/>
      <c r="AB57" s="46"/>
      <c r="AC57" s="46"/>
      <c r="AD57" s="46"/>
      <c r="AE57" s="46"/>
      <c r="AF57" s="46"/>
      <c r="AG57" s="111"/>
      <c r="AH57" s="111"/>
      <c r="AI57" s="111"/>
      <c r="AJ57" s="111"/>
      <c r="AK57" s="111"/>
      <c r="AL57" s="46"/>
      <c r="AM57" s="46"/>
      <c r="AN57" s="44"/>
      <c r="AO57" s="43"/>
      <c r="AP57" s="43"/>
      <c r="AQ57" s="19"/>
      <c r="AR57" s="43"/>
      <c r="AS57" s="43"/>
      <c r="AT57" s="43"/>
      <c r="AU57" s="43"/>
      <c r="AV57" s="43"/>
    </row>
    <row r="58" spans="1:48" ht="12" hidden="1" customHeight="1" x14ac:dyDescent="0.25">
      <c r="A58" s="110"/>
      <c r="B58" s="451"/>
      <c r="C58" s="111"/>
      <c r="D58" s="451"/>
      <c r="E58" s="111"/>
      <c r="F58" s="111"/>
      <c r="G58" s="451"/>
      <c r="H58" s="110"/>
      <c r="I58" s="46"/>
      <c r="J58" s="46"/>
      <c r="K58" s="46"/>
      <c r="L58" s="46"/>
      <c r="M58" s="46"/>
      <c r="N58" s="46"/>
      <c r="O58" s="46"/>
      <c r="P58" s="46"/>
      <c r="Q58" s="46"/>
      <c r="R58" s="46"/>
      <c r="S58" s="46"/>
      <c r="T58" s="46"/>
      <c r="U58" s="46"/>
      <c r="V58" s="46"/>
      <c r="W58" s="46"/>
      <c r="X58" s="48"/>
      <c r="Y58" s="46"/>
      <c r="Z58" s="46"/>
      <c r="AA58" s="46"/>
      <c r="AB58" s="46"/>
      <c r="AC58" s="46"/>
      <c r="AD58" s="46"/>
      <c r="AE58" s="46"/>
      <c r="AF58" s="46"/>
      <c r="AG58" s="111"/>
      <c r="AH58" s="111"/>
      <c r="AI58" s="111"/>
      <c r="AJ58" s="111"/>
      <c r="AK58" s="111"/>
      <c r="AL58" s="46"/>
      <c r="AM58" s="46"/>
      <c r="AN58" s="44"/>
      <c r="AO58" s="43"/>
      <c r="AP58" s="43"/>
      <c r="AQ58" s="19"/>
      <c r="AR58" s="43"/>
      <c r="AS58" s="43"/>
      <c r="AT58" s="43"/>
      <c r="AU58" s="43"/>
      <c r="AV58" s="43"/>
    </row>
    <row r="59" spans="1:48" ht="12" hidden="1" customHeight="1" x14ac:dyDescent="0.25">
      <c r="A59" s="110"/>
      <c r="B59" s="451"/>
      <c r="C59" s="111"/>
      <c r="D59" s="451"/>
      <c r="E59" s="111"/>
      <c r="F59" s="111"/>
      <c r="G59" s="451"/>
      <c r="H59" s="110"/>
      <c r="I59" s="46"/>
      <c r="J59" s="46"/>
      <c r="K59" s="46"/>
      <c r="L59" s="46"/>
      <c r="M59" s="46"/>
      <c r="N59" s="46"/>
      <c r="O59" s="46"/>
      <c r="P59" s="46"/>
      <c r="Q59" s="46"/>
      <c r="R59" s="46"/>
      <c r="S59" s="46"/>
      <c r="T59" s="46"/>
      <c r="U59" s="46"/>
      <c r="V59" s="46"/>
      <c r="W59" s="46"/>
      <c r="X59" s="48"/>
      <c r="Y59" s="46"/>
      <c r="Z59" s="46"/>
      <c r="AA59" s="46"/>
      <c r="AB59" s="46"/>
      <c r="AC59" s="46"/>
      <c r="AD59" s="46"/>
      <c r="AE59" s="46"/>
      <c r="AF59" s="46"/>
      <c r="AG59" s="111"/>
      <c r="AH59" s="111"/>
      <c r="AI59" s="111"/>
      <c r="AJ59" s="111"/>
      <c r="AK59" s="111"/>
      <c r="AL59" s="46"/>
      <c r="AM59" s="46"/>
      <c r="AN59" s="44"/>
      <c r="AO59" s="43"/>
      <c r="AP59" s="43"/>
      <c r="AQ59" s="19"/>
      <c r="AR59" s="43"/>
      <c r="AS59" s="43"/>
      <c r="AT59" s="43"/>
      <c r="AU59" s="43"/>
      <c r="AV59" s="43"/>
    </row>
    <row r="60" spans="1:48" ht="12" hidden="1" customHeight="1" x14ac:dyDescent="0.25">
      <c r="A60" s="110"/>
      <c r="B60" s="451"/>
      <c r="C60" s="111"/>
      <c r="D60" s="451"/>
      <c r="E60" s="111"/>
      <c r="F60" s="111"/>
      <c r="G60" s="451"/>
      <c r="H60" s="110"/>
      <c r="I60" s="46"/>
      <c r="J60" s="46"/>
      <c r="K60" s="46"/>
      <c r="L60" s="46"/>
      <c r="M60" s="46"/>
      <c r="N60" s="46"/>
      <c r="O60" s="46"/>
      <c r="P60" s="46"/>
      <c r="Q60" s="46"/>
      <c r="R60" s="46"/>
      <c r="S60" s="46"/>
      <c r="T60" s="46"/>
      <c r="U60" s="46"/>
      <c r="V60" s="46"/>
      <c r="W60" s="46"/>
      <c r="X60" s="48"/>
      <c r="Y60" s="46"/>
      <c r="Z60" s="46"/>
      <c r="AA60" s="46"/>
      <c r="AB60" s="46"/>
      <c r="AC60" s="46"/>
      <c r="AD60" s="46"/>
      <c r="AE60" s="46"/>
      <c r="AF60" s="46"/>
      <c r="AG60" s="111"/>
      <c r="AH60" s="111"/>
      <c r="AI60" s="111"/>
      <c r="AJ60" s="111"/>
      <c r="AK60" s="111"/>
      <c r="AL60" s="46"/>
      <c r="AM60" s="46"/>
      <c r="AN60" s="44"/>
      <c r="AO60" s="43"/>
      <c r="AP60" s="43"/>
      <c r="AQ60" s="19"/>
      <c r="AR60" s="43"/>
      <c r="AS60" s="43"/>
      <c r="AT60" s="43"/>
      <c r="AU60" s="43"/>
      <c r="AV60" s="43"/>
    </row>
    <row r="61" spans="1:48" ht="12" hidden="1" customHeight="1" x14ac:dyDescent="0.25">
      <c r="A61" s="110"/>
      <c r="B61" s="451"/>
      <c r="C61" s="111"/>
      <c r="D61" s="451"/>
      <c r="E61" s="111"/>
      <c r="F61" s="111"/>
      <c r="G61" s="451"/>
      <c r="H61" s="110"/>
      <c r="I61" s="46"/>
      <c r="J61" s="46"/>
      <c r="K61" s="46"/>
      <c r="L61" s="46"/>
      <c r="M61" s="46"/>
      <c r="N61" s="46"/>
      <c r="O61" s="46"/>
      <c r="P61" s="46"/>
      <c r="Q61" s="46"/>
      <c r="R61" s="46"/>
      <c r="S61" s="46"/>
      <c r="T61" s="46"/>
      <c r="U61" s="46"/>
      <c r="V61" s="46"/>
      <c r="W61" s="46"/>
      <c r="X61" s="48"/>
      <c r="Y61" s="46"/>
      <c r="Z61" s="46"/>
      <c r="AA61" s="46"/>
      <c r="AB61" s="46"/>
      <c r="AC61" s="46"/>
      <c r="AD61" s="46"/>
      <c r="AE61" s="46"/>
      <c r="AF61" s="46"/>
      <c r="AG61" s="111"/>
      <c r="AH61" s="111"/>
      <c r="AI61" s="111"/>
      <c r="AJ61" s="111"/>
      <c r="AK61" s="111"/>
      <c r="AL61" s="46"/>
      <c r="AM61" s="46"/>
      <c r="AN61" s="44"/>
      <c r="AO61" s="43"/>
      <c r="AP61" s="43"/>
      <c r="AQ61" s="19"/>
      <c r="AR61" s="43"/>
      <c r="AS61" s="43"/>
      <c r="AT61" s="43"/>
      <c r="AU61" s="43"/>
      <c r="AV61" s="43"/>
    </row>
    <row r="62" spans="1:48" ht="12" hidden="1" customHeight="1" x14ac:dyDescent="0.25">
      <c r="A62" s="110"/>
      <c r="B62" s="451"/>
      <c r="C62" s="111"/>
      <c r="D62" s="451"/>
      <c r="E62" s="111"/>
      <c r="F62" s="111"/>
      <c r="G62" s="451"/>
      <c r="H62" s="110"/>
      <c r="I62" s="46"/>
      <c r="J62" s="46"/>
      <c r="K62" s="46"/>
      <c r="L62" s="46"/>
      <c r="M62" s="46"/>
      <c r="N62" s="46"/>
      <c r="O62" s="46"/>
      <c r="P62" s="46"/>
      <c r="Q62" s="46"/>
      <c r="R62" s="46"/>
      <c r="S62" s="46"/>
      <c r="T62" s="46"/>
      <c r="U62" s="46"/>
      <c r="V62" s="46"/>
      <c r="W62" s="46"/>
      <c r="X62" s="48"/>
      <c r="Y62" s="46"/>
      <c r="Z62" s="46"/>
      <c r="AA62" s="46"/>
      <c r="AB62" s="46"/>
      <c r="AC62" s="46"/>
      <c r="AD62" s="46"/>
      <c r="AE62" s="46"/>
      <c r="AF62" s="46"/>
      <c r="AG62" s="111"/>
      <c r="AH62" s="111"/>
      <c r="AI62" s="111"/>
      <c r="AJ62" s="111"/>
      <c r="AK62" s="111"/>
      <c r="AL62" s="46"/>
      <c r="AM62" s="46"/>
      <c r="AN62" s="44"/>
      <c r="AO62" s="43"/>
      <c r="AP62" s="43"/>
      <c r="AQ62" s="19"/>
      <c r="AR62" s="43"/>
      <c r="AS62" s="43"/>
      <c r="AT62" s="43"/>
      <c r="AU62" s="43"/>
      <c r="AV62" s="43"/>
    </row>
    <row r="63" spans="1:48" ht="12" hidden="1" customHeight="1" x14ac:dyDescent="0.25">
      <c r="A63" s="110"/>
      <c r="B63" s="451"/>
      <c r="C63" s="111"/>
      <c r="D63" s="451"/>
      <c r="E63" s="111"/>
      <c r="F63" s="111"/>
      <c r="G63" s="451"/>
      <c r="H63" s="110"/>
      <c r="I63" s="46"/>
      <c r="J63" s="46"/>
      <c r="K63" s="46"/>
      <c r="L63" s="46"/>
      <c r="M63" s="46"/>
      <c r="N63" s="46"/>
      <c r="O63" s="46"/>
      <c r="P63" s="46"/>
      <c r="Q63" s="46"/>
      <c r="R63" s="46"/>
      <c r="S63" s="46"/>
      <c r="T63" s="46"/>
      <c r="U63" s="46"/>
      <c r="V63" s="46"/>
      <c r="W63" s="46"/>
      <c r="X63" s="48"/>
      <c r="Y63" s="46"/>
      <c r="Z63" s="46"/>
      <c r="AA63" s="46"/>
      <c r="AB63" s="46"/>
      <c r="AC63" s="46"/>
      <c r="AD63" s="46"/>
      <c r="AE63" s="46"/>
      <c r="AF63" s="46"/>
      <c r="AG63" s="111"/>
      <c r="AH63" s="111"/>
      <c r="AI63" s="111"/>
      <c r="AJ63" s="111"/>
      <c r="AK63" s="111"/>
      <c r="AL63" s="46"/>
      <c r="AM63" s="46"/>
      <c r="AN63" s="44"/>
      <c r="AO63" s="43"/>
      <c r="AP63" s="43"/>
      <c r="AQ63" s="19"/>
      <c r="AR63" s="43"/>
      <c r="AS63" s="43"/>
      <c r="AT63" s="43"/>
      <c r="AU63" s="43"/>
      <c r="AV63" s="43"/>
    </row>
    <row r="64" spans="1:48" ht="12" hidden="1" customHeight="1" x14ac:dyDescent="0.25">
      <c r="A64" s="110"/>
      <c r="B64" s="451"/>
      <c r="C64" s="111"/>
      <c r="D64" s="451"/>
      <c r="E64" s="111"/>
      <c r="F64" s="111"/>
      <c r="G64" s="451"/>
      <c r="H64" s="110"/>
      <c r="I64" s="46"/>
      <c r="J64" s="46"/>
      <c r="K64" s="46"/>
      <c r="L64" s="46"/>
      <c r="M64" s="46"/>
      <c r="N64" s="46"/>
      <c r="O64" s="46"/>
      <c r="P64" s="46"/>
      <c r="Q64" s="46"/>
      <c r="R64" s="46"/>
      <c r="S64" s="46"/>
      <c r="T64" s="46"/>
      <c r="U64" s="46"/>
      <c r="V64" s="46"/>
      <c r="W64" s="46"/>
      <c r="X64" s="48"/>
      <c r="Y64" s="46"/>
      <c r="Z64" s="46"/>
      <c r="AA64" s="46"/>
      <c r="AB64" s="46"/>
      <c r="AC64" s="46"/>
      <c r="AD64" s="46"/>
      <c r="AE64" s="46"/>
      <c r="AF64" s="46"/>
      <c r="AG64" s="111"/>
      <c r="AH64" s="111"/>
      <c r="AI64" s="111"/>
      <c r="AJ64" s="111"/>
      <c r="AK64" s="111"/>
      <c r="AL64" s="46"/>
      <c r="AM64" s="46"/>
      <c r="AN64" s="44"/>
      <c r="AO64" s="43"/>
      <c r="AP64" s="43"/>
      <c r="AQ64" s="19"/>
      <c r="AR64" s="43"/>
      <c r="AS64" s="43"/>
      <c r="AT64" s="43"/>
      <c r="AU64" s="43"/>
      <c r="AV64" s="43"/>
    </row>
    <row r="65" spans="1:48" ht="12" hidden="1" customHeight="1" x14ac:dyDescent="0.25">
      <c r="A65" s="110"/>
      <c r="B65" s="451"/>
      <c r="C65" s="111"/>
      <c r="D65" s="451"/>
      <c r="E65" s="111"/>
      <c r="F65" s="111"/>
      <c r="G65" s="451"/>
      <c r="H65" s="110"/>
      <c r="I65" s="46"/>
      <c r="J65" s="46"/>
      <c r="K65" s="46"/>
      <c r="L65" s="46"/>
      <c r="M65" s="46"/>
      <c r="N65" s="46"/>
      <c r="O65" s="46"/>
      <c r="P65" s="46"/>
      <c r="Q65" s="46"/>
      <c r="R65" s="46"/>
      <c r="S65" s="46"/>
      <c r="T65" s="46"/>
      <c r="U65" s="46"/>
      <c r="V65" s="46"/>
      <c r="W65" s="46"/>
      <c r="X65" s="48"/>
      <c r="Y65" s="46"/>
      <c r="Z65" s="46"/>
      <c r="AA65" s="46"/>
      <c r="AB65" s="46"/>
      <c r="AC65" s="46"/>
      <c r="AD65" s="46"/>
      <c r="AE65" s="46"/>
      <c r="AF65" s="46"/>
      <c r="AG65" s="111"/>
      <c r="AH65" s="111"/>
      <c r="AI65" s="111"/>
      <c r="AJ65" s="111"/>
      <c r="AK65" s="111"/>
      <c r="AL65" s="46"/>
      <c r="AM65" s="46"/>
      <c r="AN65" s="44"/>
      <c r="AO65" s="43"/>
      <c r="AP65" s="43"/>
      <c r="AQ65" s="19"/>
      <c r="AR65" s="43"/>
      <c r="AS65" s="43"/>
      <c r="AT65" s="43"/>
      <c r="AU65" s="43"/>
      <c r="AV65" s="43"/>
    </row>
    <row r="66" spans="1:48" ht="12" hidden="1" customHeight="1" x14ac:dyDescent="0.25">
      <c r="A66" s="110"/>
      <c r="B66" s="451"/>
      <c r="C66" s="111"/>
      <c r="D66" s="451"/>
      <c r="E66" s="111"/>
      <c r="F66" s="111"/>
      <c r="G66" s="451"/>
      <c r="H66" s="110"/>
      <c r="I66" s="46"/>
      <c r="J66" s="46"/>
      <c r="K66" s="46"/>
      <c r="L66" s="46"/>
      <c r="M66" s="46"/>
      <c r="N66" s="46"/>
      <c r="O66" s="46"/>
      <c r="P66" s="46"/>
      <c r="Q66" s="46"/>
      <c r="R66" s="46"/>
      <c r="S66" s="46"/>
      <c r="T66" s="46"/>
      <c r="U66" s="46"/>
      <c r="V66" s="46"/>
      <c r="W66" s="46"/>
      <c r="X66" s="48"/>
      <c r="Y66" s="46"/>
      <c r="Z66" s="46"/>
      <c r="AA66" s="46"/>
      <c r="AB66" s="46"/>
      <c r="AC66" s="46"/>
      <c r="AD66" s="46"/>
      <c r="AE66" s="46"/>
      <c r="AF66" s="46"/>
      <c r="AG66" s="111"/>
      <c r="AH66" s="111"/>
      <c r="AI66" s="111"/>
      <c r="AJ66" s="111"/>
      <c r="AK66" s="111"/>
      <c r="AL66" s="46"/>
      <c r="AM66" s="46"/>
      <c r="AN66" s="44"/>
      <c r="AO66" s="43"/>
      <c r="AP66" s="43"/>
      <c r="AQ66" s="19"/>
      <c r="AR66" s="43"/>
      <c r="AS66" s="43"/>
      <c r="AT66" s="43"/>
      <c r="AU66" s="43"/>
      <c r="AV66" s="43"/>
    </row>
    <row r="67" spans="1:48" ht="12" hidden="1" customHeight="1" x14ac:dyDescent="0.25">
      <c r="A67" s="110"/>
      <c r="B67" s="451"/>
      <c r="C67" s="111"/>
      <c r="D67" s="451"/>
      <c r="E67" s="111"/>
      <c r="F67" s="111"/>
      <c r="G67" s="451"/>
      <c r="H67" s="110"/>
      <c r="I67" s="46"/>
      <c r="J67" s="46"/>
      <c r="K67" s="46"/>
      <c r="L67" s="46"/>
      <c r="M67" s="46"/>
      <c r="N67" s="46"/>
      <c r="O67" s="46"/>
      <c r="P67" s="46"/>
      <c r="Q67" s="46"/>
      <c r="R67" s="46"/>
      <c r="S67" s="46"/>
      <c r="T67" s="46"/>
      <c r="U67" s="46"/>
      <c r="V67" s="46"/>
      <c r="W67" s="46"/>
      <c r="X67" s="48"/>
      <c r="Y67" s="46"/>
      <c r="Z67" s="46"/>
      <c r="AA67" s="46"/>
      <c r="AB67" s="46"/>
      <c r="AC67" s="46"/>
      <c r="AD67" s="46"/>
      <c r="AE67" s="46"/>
      <c r="AF67" s="46"/>
      <c r="AG67" s="111"/>
      <c r="AH67" s="111"/>
      <c r="AI67" s="111"/>
      <c r="AJ67" s="111"/>
      <c r="AK67" s="111"/>
      <c r="AL67" s="46"/>
      <c r="AM67" s="46"/>
      <c r="AN67" s="44"/>
      <c r="AO67" s="43"/>
      <c r="AP67" s="43"/>
      <c r="AQ67" s="19"/>
      <c r="AR67" s="43"/>
      <c r="AS67" s="43"/>
      <c r="AT67" s="43"/>
      <c r="AU67" s="43"/>
      <c r="AV67" s="43"/>
    </row>
    <row r="68" spans="1:48" ht="12" hidden="1" customHeight="1" x14ac:dyDescent="0.25">
      <c r="A68" s="110"/>
      <c r="B68" s="451"/>
      <c r="C68" s="111"/>
      <c r="D68" s="451"/>
      <c r="E68" s="111"/>
      <c r="F68" s="111"/>
      <c r="G68" s="451"/>
      <c r="H68" s="110"/>
      <c r="I68" s="46"/>
      <c r="J68" s="46"/>
      <c r="K68" s="46"/>
      <c r="L68" s="46"/>
      <c r="M68" s="46"/>
      <c r="N68" s="46"/>
      <c r="O68" s="46"/>
      <c r="P68" s="46"/>
      <c r="Q68" s="46"/>
      <c r="R68" s="46"/>
      <c r="S68" s="46"/>
      <c r="T68" s="46"/>
      <c r="U68" s="46"/>
      <c r="V68" s="46"/>
      <c r="W68" s="46"/>
      <c r="X68" s="48"/>
      <c r="Y68" s="46"/>
      <c r="Z68" s="46"/>
      <c r="AA68" s="46"/>
      <c r="AB68" s="46"/>
      <c r="AC68" s="46"/>
      <c r="AD68" s="46"/>
      <c r="AE68" s="46"/>
      <c r="AF68" s="46"/>
      <c r="AG68" s="111"/>
      <c r="AH68" s="111"/>
      <c r="AI68" s="111"/>
      <c r="AJ68" s="111"/>
      <c r="AK68" s="111"/>
      <c r="AL68" s="46"/>
      <c r="AM68" s="46"/>
      <c r="AN68" s="44"/>
      <c r="AO68" s="43"/>
      <c r="AP68" s="43"/>
      <c r="AQ68" s="19"/>
      <c r="AR68" s="43"/>
      <c r="AS68" s="43"/>
      <c r="AT68" s="43"/>
      <c r="AU68" s="43"/>
      <c r="AV68" s="43"/>
    </row>
    <row r="69" spans="1:48" ht="12" hidden="1" customHeight="1" x14ac:dyDescent="0.25">
      <c r="A69" s="110"/>
      <c r="B69" s="451"/>
      <c r="C69" s="111"/>
      <c r="D69" s="451"/>
      <c r="E69" s="111"/>
      <c r="F69" s="111"/>
      <c r="G69" s="451"/>
      <c r="H69" s="110"/>
      <c r="I69" s="46"/>
      <c r="J69" s="46"/>
      <c r="K69" s="46"/>
      <c r="L69" s="46"/>
      <c r="M69" s="46"/>
      <c r="N69" s="46"/>
      <c r="O69" s="46"/>
      <c r="P69" s="46"/>
      <c r="Q69" s="46"/>
      <c r="R69" s="46"/>
      <c r="S69" s="46"/>
      <c r="T69" s="46"/>
      <c r="U69" s="46"/>
      <c r="V69" s="46"/>
      <c r="W69" s="46"/>
      <c r="X69" s="48"/>
      <c r="Y69" s="46"/>
      <c r="Z69" s="46"/>
      <c r="AA69" s="46"/>
      <c r="AB69" s="46"/>
      <c r="AC69" s="46"/>
      <c r="AD69" s="46"/>
      <c r="AE69" s="46"/>
      <c r="AF69" s="46"/>
      <c r="AG69" s="111"/>
      <c r="AH69" s="111"/>
      <c r="AI69" s="111"/>
      <c r="AJ69" s="111"/>
      <c r="AK69" s="111"/>
      <c r="AL69" s="46"/>
      <c r="AM69" s="46"/>
      <c r="AN69" s="44"/>
      <c r="AO69" s="43"/>
      <c r="AP69" s="43"/>
      <c r="AQ69" s="19"/>
      <c r="AR69" s="43"/>
      <c r="AS69" s="43"/>
      <c r="AT69" s="43"/>
      <c r="AU69" s="43"/>
      <c r="AV69" s="43"/>
    </row>
    <row r="70" spans="1:48" ht="12" hidden="1" customHeight="1" x14ac:dyDescent="0.25">
      <c r="A70" s="110"/>
      <c r="B70" s="451"/>
      <c r="C70" s="111"/>
      <c r="D70" s="451"/>
      <c r="E70" s="111"/>
      <c r="F70" s="111"/>
      <c r="G70" s="451"/>
      <c r="H70" s="110"/>
      <c r="I70" s="46"/>
      <c r="J70" s="46"/>
      <c r="K70" s="46"/>
      <c r="L70" s="46"/>
      <c r="M70" s="46"/>
      <c r="N70" s="46"/>
      <c r="O70" s="46"/>
      <c r="P70" s="46"/>
      <c r="Q70" s="46"/>
      <c r="R70" s="46"/>
      <c r="S70" s="46"/>
      <c r="T70" s="46"/>
      <c r="U70" s="46"/>
      <c r="V70" s="46"/>
      <c r="W70" s="46"/>
      <c r="X70" s="48"/>
      <c r="Y70" s="46"/>
      <c r="Z70" s="46"/>
      <c r="AA70" s="46"/>
      <c r="AB70" s="46"/>
      <c r="AC70" s="46"/>
      <c r="AD70" s="46"/>
      <c r="AE70" s="46"/>
      <c r="AF70" s="46"/>
      <c r="AG70" s="111"/>
      <c r="AH70" s="111"/>
      <c r="AI70" s="111"/>
      <c r="AJ70" s="111"/>
      <c r="AK70" s="111"/>
      <c r="AL70" s="46"/>
      <c r="AM70" s="46"/>
      <c r="AN70" s="44"/>
      <c r="AO70" s="43"/>
      <c r="AP70" s="43"/>
      <c r="AQ70" s="19"/>
      <c r="AR70" s="43"/>
      <c r="AS70" s="43"/>
      <c r="AT70" s="43"/>
      <c r="AU70" s="43"/>
      <c r="AV70" s="43"/>
    </row>
    <row r="71" spans="1:48" ht="12" hidden="1" customHeight="1" x14ac:dyDescent="0.25">
      <c r="A71" s="110"/>
      <c r="B71" s="451"/>
      <c r="C71" s="111"/>
      <c r="D71" s="451"/>
      <c r="E71" s="111"/>
      <c r="F71" s="111"/>
      <c r="G71" s="451"/>
      <c r="H71" s="110"/>
      <c r="I71" s="46"/>
      <c r="J71" s="46"/>
      <c r="K71" s="46"/>
      <c r="L71" s="46"/>
      <c r="M71" s="46"/>
      <c r="N71" s="46"/>
      <c r="O71" s="46"/>
      <c r="P71" s="46"/>
      <c r="Q71" s="46"/>
      <c r="R71" s="46"/>
      <c r="S71" s="46"/>
      <c r="T71" s="46"/>
      <c r="U71" s="46"/>
      <c r="V71" s="46"/>
      <c r="W71" s="46"/>
      <c r="X71" s="48"/>
      <c r="Y71" s="46"/>
      <c r="Z71" s="46"/>
      <c r="AA71" s="46"/>
      <c r="AB71" s="46"/>
      <c r="AC71" s="46"/>
      <c r="AD71" s="46"/>
      <c r="AE71" s="46"/>
      <c r="AF71" s="46"/>
      <c r="AG71" s="111"/>
      <c r="AH71" s="111"/>
      <c r="AI71" s="111"/>
      <c r="AJ71" s="111"/>
      <c r="AK71" s="111"/>
      <c r="AL71" s="46"/>
      <c r="AM71" s="46"/>
      <c r="AN71" s="44"/>
      <c r="AO71" s="43"/>
      <c r="AP71" s="43"/>
      <c r="AQ71" s="19"/>
      <c r="AR71" s="43"/>
      <c r="AS71" s="43"/>
      <c r="AT71" s="43"/>
      <c r="AU71" s="43"/>
      <c r="AV71" s="43"/>
    </row>
    <row r="72" spans="1:48" ht="12" hidden="1" customHeight="1" x14ac:dyDescent="0.25">
      <c r="A72" s="110"/>
      <c r="B72" s="451"/>
      <c r="C72" s="111"/>
      <c r="D72" s="451"/>
      <c r="E72" s="111"/>
      <c r="F72" s="111"/>
      <c r="G72" s="451"/>
      <c r="H72" s="110"/>
      <c r="I72" s="46"/>
      <c r="J72" s="46"/>
      <c r="K72" s="46"/>
      <c r="L72" s="46"/>
      <c r="M72" s="46"/>
      <c r="N72" s="46"/>
      <c r="O72" s="46"/>
      <c r="P72" s="46"/>
      <c r="Q72" s="46"/>
      <c r="R72" s="46"/>
      <c r="S72" s="46"/>
      <c r="T72" s="46"/>
      <c r="U72" s="46"/>
      <c r="V72" s="46"/>
      <c r="W72" s="46"/>
      <c r="X72" s="48"/>
      <c r="Y72" s="46"/>
      <c r="Z72" s="46"/>
      <c r="AA72" s="46"/>
      <c r="AB72" s="46"/>
      <c r="AC72" s="46"/>
      <c r="AD72" s="46"/>
      <c r="AE72" s="46"/>
      <c r="AF72" s="46"/>
      <c r="AG72" s="111"/>
      <c r="AH72" s="111"/>
      <c r="AI72" s="111"/>
      <c r="AJ72" s="111"/>
      <c r="AK72" s="111"/>
      <c r="AL72" s="46"/>
      <c r="AM72" s="46"/>
      <c r="AN72" s="44"/>
      <c r="AO72" s="43"/>
      <c r="AP72" s="43"/>
      <c r="AQ72" s="19"/>
      <c r="AR72" s="43"/>
      <c r="AS72" s="43"/>
      <c r="AT72" s="43"/>
      <c r="AU72" s="43"/>
      <c r="AV72" s="43"/>
    </row>
    <row r="73" spans="1:48" ht="12" hidden="1" customHeight="1" x14ac:dyDescent="0.25">
      <c r="A73" s="110"/>
      <c r="B73" s="451"/>
      <c r="C73" s="111"/>
      <c r="D73" s="451"/>
      <c r="E73" s="111"/>
      <c r="F73" s="111"/>
      <c r="G73" s="451"/>
      <c r="H73" s="110"/>
      <c r="I73" s="46"/>
      <c r="J73" s="46"/>
      <c r="K73" s="46"/>
      <c r="L73" s="46"/>
      <c r="M73" s="46"/>
      <c r="N73" s="46"/>
      <c r="O73" s="46"/>
      <c r="P73" s="46"/>
      <c r="Q73" s="46"/>
      <c r="R73" s="46"/>
      <c r="S73" s="46"/>
      <c r="T73" s="46"/>
      <c r="U73" s="46"/>
      <c r="V73" s="46"/>
      <c r="W73" s="46"/>
      <c r="X73" s="48"/>
      <c r="Y73" s="46"/>
      <c r="Z73" s="46"/>
      <c r="AA73" s="46"/>
      <c r="AB73" s="46"/>
      <c r="AC73" s="46"/>
      <c r="AD73" s="46"/>
      <c r="AE73" s="46"/>
      <c r="AF73" s="46"/>
      <c r="AG73" s="111"/>
      <c r="AH73" s="111"/>
      <c r="AI73" s="111"/>
      <c r="AJ73" s="111"/>
      <c r="AK73" s="111"/>
      <c r="AL73" s="46"/>
      <c r="AM73" s="46"/>
      <c r="AN73" s="44"/>
      <c r="AO73" s="43"/>
      <c r="AP73" s="43"/>
      <c r="AQ73" s="19"/>
      <c r="AR73" s="43"/>
      <c r="AS73" s="43"/>
      <c r="AT73" s="43"/>
      <c r="AU73" s="43"/>
      <c r="AV73" s="43"/>
    </row>
    <row r="74" spans="1:48" ht="12" hidden="1" customHeight="1" x14ac:dyDescent="0.25">
      <c r="A74" s="110"/>
      <c r="B74" s="451"/>
      <c r="C74" s="111"/>
      <c r="D74" s="451"/>
      <c r="E74" s="111"/>
      <c r="F74" s="111"/>
      <c r="G74" s="451"/>
      <c r="H74" s="110"/>
      <c r="I74" s="46"/>
      <c r="J74" s="46"/>
      <c r="K74" s="46"/>
      <c r="L74" s="46"/>
      <c r="M74" s="46"/>
      <c r="N74" s="46"/>
      <c r="O74" s="46"/>
      <c r="P74" s="46"/>
      <c r="Q74" s="46"/>
      <c r="R74" s="46"/>
      <c r="S74" s="46"/>
      <c r="T74" s="46"/>
      <c r="U74" s="46"/>
      <c r="V74" s="46"/>
      <c r="W74" s="46"/>
      <c r="X74" s="48"/>
      <c r="Y74" s="46"/>
      <c r="Z74" s="46"/>
      <c r="AA74" s="46"/>
      <c r="AB74" s="46"/>
      <c r="AC74" s="46"/>
      <c r="AD74" s="46"/>
      <c r="AE74" s="46"/>
      <c r="AF74" s="46"/>
      <c r="AG74" s="111"/>
      <c r="AH74" s="111"/>
      <c r="AI74" s="111"/>
      <c r="AJ74" s="111"/>
      <c r="AK74" s="111"/>
      <c r="AL74" s="46"/>
      <c r="AM74" s="46"/>
      <c r="AN74" s="44"/>
      <c r="AO74" s="43"/>
      <c r="AP74" s="43"/>
      <c r="AQ74" s="19"/>
      <c r="AR74" s="43"/>
      <c r="AS74" s="43"/>
      <c r="AT74" s="43"/>
      <c r="AU74" s="43"/>
      <c r="AV74" s="43"/>
    </row>
    <row r="75" spans="1:48" ht="12" hidden="1" customHeight="1" x14ac:dyDescent="0.25">
      <c r="A75" s="110"/>
      <c r="B75" s="451"/>
      <c r="C75" s="111"/>
      <c r="D75" s="451"/>
      <c r="E75" s="111"/>
      <c r="F75" s="111"/>
      <c r="G75" s="451"/>
      <c r="H75" s="110"/>
      <c r="I75" s="46"/>
      <c r="J75" s="46"/>
      <c r="K75" s="46"/>
      <c r="L75" s="46"/>
      <c r="M75" s="46"/>
      <c r="N75" s="46"/>
      <c r="O75" s="46"/>
      <c r="P75" s="46"/>
      <c r="Q75" s="46"/>
      <c r="R75" s="46"/>
      <c r="S75" s="46"/>
      <c r="T75" s="46"/>
      <c r="U75" s="46"/>
      <c r="V75" s="46"/>
      <c r="W75" s="46"/>
      <c r="X75" s="48"/>
      <c r="Y75" s="46"/>
      <c r="Z75" s="46"/>
      <c r="AA75" s="46"/>
      <c r="AB75" s="46"/>
      <c r="AC75" s="46"/>
      <c r="AD75" s="46"/>
      <c r="AE75" s="46"/>
      <c r="AF75" s="46"/>
      <c r="AG75" s="111"/>
      <c r="AH75" s="111"/>
      <c r="AI75" s="111"/>
      <c r="AJ75" s="111"/>
      <c r="AK75" s="111"/>
      <c r="AL75" s="46"/>
      <c r="AM75" s="46"/>
      <c r="AN75" s="44"/>
      <c r="AO75" s="43"/>
      <c r="AP75" s="43"/>
      <c r="AQ75" s="19"/>
      <c r="AR75" s="43"/>
      <c r="AS75" s="43"/>
      <c r="AT75" s="43"/>
      <c r="AU75" s="43"/>
      <c r="AV75" s="43"/>
    </row>
    <row r="76" spans="1:48" ht="12" hidden="1" customHeight="1" x14ac:dyDescent="0.25">
      <c r="A76" s="110"/>
      <c r="B76" s="451"/>
      <c r="C76" s="111"/>
      <c r="D76" s="451"/>
      <c r="E76" s="111"/>
      <c r="F76" s="111"/>
      <c r="G76" s="451"/>
      <c r="H76" s="110"/>
      <c r="I76" s="46"/>
      <c r="J76" s="46"/>
      <c r="K76" s="46"/>
      <c r="L76" s="46"/>
      <c r="M76" s="46"/>
      <c r="N76" s="46"/>
      <c r="O76" s="46"/>
      <c r="P76" s="46"/>
      <c r="Q76" s="46"/>
      <c r="R76" s="46"/>
      <c r="S76" s="46"/>
      <c r="T76" s="46"/>
      <c r="U76" s="46"/>
      <c r="V76" s="46"/>
      <c r="W76" s="46"/>
      <c r="X76" s="48"/>
      <c r="Y76" s="46"/>
      <c r="Z76" s="46"/>
      <c r="AA76" s="46"/>
      <c r="AB76" s="46"/>
      <c r="AC76" s="46"/>
      <c r="AD76" s="46"/>
      <c r="AE76" s="46"/>
      <c r="AF76" s="46"/>
      <c r="AG76" s="111"/>
      <c r="AH76" s="111"/>
      <c r="AI76" s="111"/>
      <c r="AJ76" s="111"/>
      <c r="AK76" s="111"/>
      <c r="AL76" s="46"/>
      <c r="AM76" s="46"/>
      <c r="AN76" s="44"/>
      <c r="AO76" s="43"/>
      <c r="AP76" s="43"/>
      <c r="AQ76" s="19"/>
      <c r="AR76" s="43"/>
      <c r="AS76" s="43"/>
      <c r="AT76" s="43"/>
      <c r="AU76" s="43"/>
      <c r="AV76" s="43"/>
    </row>
    <row r="77" spans="1:48" ht="12" hidden="1" customHeight="1" x14ac:dyDescent="0.25">
      <c r="A77" s="110"/>
      <c r="B77" s="451"/>
      <c r="C77" s="111"/>
      <c r="D77" s="451"/>
      <c r="E77" s="111"/>
      <c r="F77" s="111"/>
      <c r="G77" s="451"/>
      <c r="H77" s="110"/>
      <c r="I77" s="46"/>
      <c r="J77" s="46"/>
      <c r="K77" s="46"/>
      <c r="L77" s="46"/>
      <c r="M77" s="46"/>
      <c r="N77" s="46"/>
      <c r="O77" s="46"/>
      <c r="P77" s="46"/>
      <c r="Q77" s="46"/>
      <c r="R77" s="46"/>
      <c r="S77" s="46"/>
      <c r="T77" s="46"/>
      <c r="U77" s="46"/>
      <c r="V77" s="46"/>
      <c r="W77" s="46"/>
      <c r="X77" s="48"/>
      <c r="Y77" s="46"/>
      <c r="Z77" s="46"/>
      <c r="AA77" s="46"/>
      <c r="AB77" s="46"/>
      <c r="AC77" s="46"/>
      <c r="AD77" s="46"/>
      <c r="AE77" s="46"/>
      <c r="AF77" s="46"/>
      <c r="AG77" s="111"/>
      <c r="AH77" s="111"/>
      <c r="AI77" s="111"/>
      <c r="AJ77" s="111"/>
      <c r="AK77" s="111"/>
      <c r="AL77" s="46"/>
      <c r="AM77" s="46"/>
      <c r="AN77" s="44"/>
      <c r="AO77" s="43"/>
      <c r="AP77" s="43"/>
      <c r="AQ77" s="19"/>
      <c r="AR77" s="43"/>
      <c r="AS77" s="43"/>
      <c r="AT77" s="43"/>
      <c r="AU77" s="43"/>
      <c r="AV77" s="43"/>
    </row>
    <row r="78" spans="1:48" ht="12" hidden="1" customHeight="1" x14ac:dyDescent="0.25">
      <c r="A78" s="110"/>
      <c r="B78" s="451"/>
      <c r="C78" s="111"/>
      <c r="D78" s="451"/>
      <c r="E78" s="111"/>
      <c r="F78" s="111"/>
      <c r="G78" s="451"/>
      <c r="H78" s="110"/>
      <c r="I78" s="46"/>
      <c r="J78" s="46"/>
      <c r="K78" s="46"/>
      <c r="L78" s="46"/>
      <c r="M78" s="46"/>
      <c r="N78" s="46"/>
      <c r="O78" s="46"/>
      <c r="P78" s="46"/>
      <c r="Q78" s="46"/>
      <c r="R78" s="46"/>
      <c r="S78" s="46"/>
      <c r="T78" s="46"/>
      <c r="U78" s="46"/>
      <c r="V78" s="46"/>
      <c r="W78" s="46"/>
      <c r="X78" s="48"/>
      <c r="Y78" s="46"/>
      <c r="Z78" s="46"/>
      <c r="AA78" s="46"/>
      <c r="AB78" s="46"/>
      <c r="AC78" s="46"/>
      <c r="AD78" s="46"/>
      <c r="AE78" s="46"/>
      <c r="AF78" s="46"/>
      <c r="AG78" s="111"/>
      <c r="AH78" s="111"/>
      <c r="AI78" s="111"/>
      <c r="AJ78" s="111"/>
      <c r="AK78" s="111"/>
      <c r="AL78" s="46"/>
      <c r="AM78" s="46"/>
      <c r="AN78" s="44"/>
      <c r="AO78" s="43"/>
      <c r="AP78" s="43"/>
      <c r="AQ78" s="19"/>
      <c r="AR78" s="43"/>
      <c r="AS78" s="43"/>
      <c r="AT78" s="43"/>
      <c r="AU78" s="43"/>
      <c r="AV78" s="43"/>
    </row>
    <row r="79" spans="1:48" ht="12" hidden="1" customHeight="1" x14ac:dyDescent="0.25">
      <c r="A79" s="110"/>
      <c r="B79" s="451"/>
      <c r="C79" s="111"/>
      <c r="D79" s="451"/>
      <c r="E79" s="111"/>
      <c r="F79" s="111"/>
      <c r="G79" s="451"/>
      <c r="H79" s="110"/>
      <c r="I79" s="46"/>
      <c r="J79" s="46"/>
      <c r="K79" s="46"/>
      <c r="L79" s="46"/>
      <c r="M79" s="46"/>
      <c r="N79" s="46"/>
      <c r="O79" s="46"/>
      <c r="P79" s="46"/>
      <c r="Q79" s="46"/>
      <c r="R79" s="46"/>
      <c r="S79" s="46"/>
      <c r="T79" s="46"/>
      <c r="U79" s="46"/>
      <c r="V79" s="46"/>
      <c r="W79" s="46"/>
      <c r="X79" s="48"/>
      <c r="Y79" s="46"/>
      <c r="Z79" s="46"/>
      <c r="AA79" s="46"/>
      <c r="AB79" s="46"/>
      <c r="AC79" s="46"/>
      <c r="AD79" s="46"/>
      <c r="AE79" s="46"/>
      <c r="AF79" s="46"/>
      <c r="AG79" s="111"/>
      <c r="AH79" s="111"/>
      <c r="AI79" s="111"/>
      <c r="AJ79" s="111"/>
      <c r="AK79" s="111"/>
      <c r="AL79" s="46"/>
      <c r="AM79" s="46"/>
      <c r="AN79" s="44"/>
      <c r="AO79" s="43"/>
      <c r="AP79" s="43"/>
      <c r="AQ79" s="19"/>
      <c r="AR79" s="43"/>
      <c r="AS79" s="43"/>
      <c r="AT79" s="43"/>
      <c r="AU79" s="43"/>
      <c r="AV79" s="43"/>
    </row>
    <row r="80" spans="1:48" ht="12" hidden="1" customHeight="1" x14ac:dyDescent="0.25">
      <c r="A80" s="110"/>
      <c r="B80" s="451"/>
      <c r="C80" s="111"/>
      <c r="D80" s="451"/>
      <c r="E80" s="111"/>
      <c r="F80" s="111"/>
      <c r="G80" s="451"/>
      <c r="H80" s="110"/>
      <c r="I80" s="46"/>
      <c r="J80" s="46"/>
      <c r="K80" s="46"/>
      <c r="L80" s="46"/>
      <c r="M80" s="46"/>
      <c r="N80" s="46"/>
      <c r="O80" s="46"/>
      <c r="P80" s="46"/>
      <c r="Q80" s="46"/>
      <c r="R80" s="46"/>
      <c r="S80" s="46"/>
      <c r="T80" s="46"/>
      <c r="U80" s="46"/>
      <c r="V80" s="46"/>
      <c r="W80" s="46"/>
      <c r="X80" s="48"/>
      <c r="Y80" s="46"/>
      <c r="Z80" s="46"/>
      <c r="AA80" s="46"/>
      <c r="AB80" s="46"/>
      <c r="AC80" s="46"/>
      <c r="AD80" s="46"/>
      <c r="AE80" s="46"/>
      <c r="AF80" s="46"/>
      <c r="AG80" s="111"/>
      <c r="AH80" s="111"/>
      <c r="AI80" s="111"/>
      <c r="AJ80" s="111"/>
      <c r="AK80" s="111"/>
      <c r="AL80" s="46"/>
      <c r="AM80" s="46"/>
      <c r="AN80" s="44"/>
      <c r="AO80" s="43"/>
      <c r="AP80" s="43"/>
      <c r="AQ80" s="19"/>
      <c r="AR80" s="43"/>
      <c r="AS80" s="43"/>
      <c r="AT80" s="43"/>
      <c r="AU80" s="43"/>
      <c r="AV80" s="43"/>
    </row>
    <row r="81" spans="1:48" ht="12" hidden="1" customHeight="1" x14ac:dyDescent="0.25">
      <c r="A81" s="110"/>
      <c r="B81" s="451"/>
      <c r="C81" s="111"/>
      <c r="D81" s="451"/>
      <c r="E81" s="111"/>
      <c r="F81" s="111"/>
      <c r="G81" s="451"/>
      <c r="H81" s="110"/>
      <c r="I81" s="46"/>
      <c r="J81" s="46"/>
      <c r="K81" s="46"/>
      <c r="L81" s="46"/>
      <c r="M81" s="46"/>
      <c r="N81" s="46"/>
      <c r="O81" s="46"/>
      <c r="P81" s="46"/>
      <c r="Q81" s="46"/>
      <c r="R81" s="46"/>
      <c r="S81" s="46"/>
      <c r="T81" s="46"/>
      <c r="U81" s="46"/>
      <c r="V81" s="46"/>
      <c r="W81" s="46"/>
      <c r="X81" s="48"/>
      <c r="Y81" s="46"/>
      <c r="Z81" s="46"/>
      <c r="AA81" s="46"/>
      <c r="AB81" s="46"/>
      <c r="AC81" s="46"/>
      <c r="AD81" s="46"/>
      <c r="AE81" s="46"/>
      <c r="AF81" s="46"/>
      <c r="AG81" s="111"/>
      <c r="AH81" s="111"/>
      <c r="AI81" s="111"/>
      <c r="AJ81" s="111"/>
      <c r="AK81" s="111"/>
      <c r="AL81" s="46"/>
      <c r="AM81" s="46"/>
      <c r="AN81" s="44"/>
      <c r="AO81" s="43"/>
      <c r="AP81" s="43"/>
      <c r="AQ81" s="19"/>
      <c r="AR81" s="43"/>
      <c r="AS81" s="43"/>
      <c r="AT81" s="43"/>
      <c r="AU81" s="43"/>
      <c r="AV81" s="43"/>
    </row>
    <row r="82" spans="1:48" ht="12" hidden="1" customHeight="1" x14ac:dyDescent="0.25">
      <c r="A82" s="110"/>
      <c r="B82" s="451"/>
      <c r="C82" s="111"/>
      <c r="D82" s="451"/>
      <c r="E82" s="111"/>
      <c r="F82" s="111"/>
      <c r="G82" s="451"/>
      <c r="H82" s="110"/>
      <c r="I82" s="46"/>
      <c r="J82" s="46"/>
      <c r="K82" s="46"/>
      <c r="L82" s="46"/>
      <c r="M82" s="46"/>
      <c r="N82" s="46"/>
      <c r="O82" s="46"/>
      <c r="P82" s="46"/>
      <c r="Q82" s="46"/>
      <c r="R82" s="46"/>
      <c r="S82" s="46"/>
      <c r="T82" s="46"/>
      <c r="U82" s="46"/>
      <c r="V82" s="46"/>
      <c r="W82" s="46"/>
      <c r="X82" s="48"/>
      <c r="Y82" s="46"/>
      <c r="Z82" s="46"/>
      <c r="AA82" s="46"/>
      <c r="AB82" s="46"/>
      <c r="AC82" s="46"/>
      <c r="AD82" s="46"/>
      <c r="AE82" s="46"/>
      <c r="AF82" s="46"/>
      <c r="AG82" s="111"/>
      <c r="AH82" s="111"/>
      <c r="AI82" s="111"/>
      <c r="AJ82" s="111"/>
      <c r="AK82" s="111"/>
      <c r="AL82" s="46"/>
      <c r="AM82" s="46"/>
      <c r="AN82" s="44"/>
      <c r="AO82" s="43"/>
      <c r="AP82" s="43"/>
      <c r="AQ82" s="19"/>
      <c r="AR82" s="43"/>
      <c r="AS82" s="43"/>
      <c r="AT82" s="43"/>
      <c r="AU82" s="43"/>
      <c r="AV82" s="43"/>
    </row>
    <row r="83" spans="1:48" ht="12" hidden="1" customHeight="1" x14ac:dyDescent="0.25">
      <c r="A83" s="110"/>
      <c r="B83" s="451"/>
      <c r="C83" s="111"/>
      <c r="D83" s="451"/>
      <c r="E83" s="111"/>
      <c r="F83" s="111"/>
      <c r="G83" s="451"/>
      <c r="H83" s="110"/>
      <c r="I83" s="46"/>
      <c r="J83" s="46"/>
      <c r="K83" s="46"/>
      <c r="L83" s="46"/>
      <c r="M83" s="46"/>
      <c r="N83" s="46"/>
      <c r="O83" s="46"/>
      <c r="P83" s="46"/>
      <c r="Q83" s="46"/>
      <c r="R83" s="46"/>
      <c r="S83" s="46"/>
      <c r="T83" s="46"/>
      <c r="U83" s="46"/>
      <c r="V83" s="46"/>
      <c r="W83" s="46"/>
      <c r="X83" s="48"/>
      <c r="Y83" s="46"/>
      <c r="Z83" s="46"/>
      <c r="AA83" s="46"/>
      <c r="AB83" s="46"/>
      <c r="AC83" s="46"/>
      <c r="AD83" s="46"/>
      <c r="AE83" s="46"/>
      <c r="AF83" s="46"/>
      <c r="AG83" s="111"/>
      <c r="AH83" s="111"/>
      <c r="AI83" s="111"/>
      <c r="AJ83" s="111"/>
      <c r="AK83" s="111"/>
      <c r="AL83" s="46"/>
      <c r="AM83" s="46"/>
      <c r="AN83" s="44"/>
      <c r="AO83" s="43"/>
      <c r="AP83" s="43"/>
      <c r="AQ83" s="19"/>
      <c r="AR83" s="43"/>
      <c r="AS83" s="43"/>
      <c r="AT83" s="43"/>
      <c r="AU83" s="43"/>
      <c r="AV83" s="43"/>
    </row>
    <row r="84" spans="1:48" ht="12" hidden="1" customHeight="1" x14ac:dyDescent="0.25">
      <c r="A84" s="110"/>
      <c r="B84" s="451"/>
      <c r="C84" s="111"/>
      <c r="D84" s="451"/>
      <c r="E84" s="111"/>
      <c r="F84" s="111"/>
      <c r="G84" s="451"/>
      <c r="H84" s="110"/>
      <c r="I84" s="46"/>
      <c r="J84" s="46"/>
      <c r="K84" s="46"/>
      <c r="L84" s="46"/>
      <c r="M84" s="46"/>
      <c r="N84" s="46"/>
      <c r="O84" s="46"/>
      <c r="P84" s="46"/>
      <c r="Q84" s="46"/>
      <c r="R84" s="46"/>
      <c r="S84" s="46"/>
      <c r="T84" s="46"/>
      <c r="U84" s="46"/>
      <c r="V84" s="46"/>
      <c r="W84" s="46"/>
      <c r="X84" s="48"/>
      <c r="Y84" s="46"/>
      <c r="Z84" s="46"/>
      <c r="AA84" s="46"/>
      <c r="AB84" s="46"/>
      <c r="AC84" s="46"/>
      <c r="AD84" s="46"/>
      <c r="AE84" s="46"/>
      <c r="AF84" s="46"/>
      <c r="AG84" s="111"/>
      <c r="AH84" s="111"/>
      <c r="AI84" s="111"/>
      <c r="AJ84" s="111"/>
      <c r="AK84" s="111"/>
      <c r="AL84" s="46"/>
      <c r="AM84" s="46"/>
      <c r="AN84" s="44"/>
      <c r="AO84" s="43"/>
      <c r="AP84" s="43"/>
      <c r="AQ84" s="19"/>
      <c r="AR84" s="43"/>
      <c r="AS84" s="43"/>
      <c r="AT84" s="43"/>
      <c r="AU84" s="43"/>
      <c r="AV84" s="43"/>
    </row>
    <row r="85" spans="1:48" ht="12" hidden="1" customHeight="1" x14ac:dyDescent="0.25">
      <c r="A85" s="110"/>
      <c r="B85" s="451"/>
      <c r="C85" s="111"/>
      <c r="D85" s="451"/>
      <c r="E85" s="111"/>
      <c r="F85" s="111"/>
      <c r="G85" s="451"/>
      <c r="H85" s="110"/>
      <c r="I85" s="46"/>
      <c r="J85" s="46"/>
      <c r="K85" s="46"/>
      <c r="L85" s="46"/>
      <c r="M85" s="46"/>
      <c r="N85" s="46"/>
      <c r="O85" s="46"/>
      <c r="P85" s="46"/>
      <c r="Q85" s="46"/>
      <c r="R85" s="46"/>
      <c r="S85" s="46"/>
      <c r="T85" s="46"/>
      <c r="U85" s="46"/>
      <c r="V85" s="46"/>
      <c r="W85" s="46"/>
      <c r="X85" s="48"/>
      <c r="Y85" s="46"/>
      <c r="Z85" s="46"/>
      <c r="AA85" s="46"/>
      <c r="AB85" s="46"/>
      <c r="AC85" s="46"/>
      <c r="AD85" s="46"/>
      <c r="AE85" s="46"/>
      <c r="AF85" s="46"/>
      <c r="AG85" s="111"/>
      <c r="AH85" s="111"/>
      <c r="AI85" s="111"/>
      <c r="AJ85" s="111"/>
      <c r="AK85" s="111"/>
      <c r="AL85" s="46"/>
      <c r="AM85" s="46"/>
      <c r="AN85" s="44"/>
      <c r="AO85" s="43"/>
      <c r="AP85" s="43"/>
      <c r="AQ85" s="19"/>
      <c r="AR85" s="43"/>
      <c r="AS85" s="43"/>
      <c r="AT85" s="43"/>
      <c r="AU85" s="43"/>
      <c r="AV85" s="43"/>
    </row>
    <row r="86" spans="1:48" ht="12" hidden="1" customHeight="1" x14ac:dyDescent="0.25">
      <c r="A86" s="110"/>
      <c r="B86" s="451"/>
      <c r="C86" s="111"/>
      <c r="D86" s="451"/>
      <c r="E86" s="111"/>
      <c r="F86" s="111"/>
      <c r="G86" s="451"/>
      <c r="H86" s="110"/>
      <c r="I86" s="46"/>
      <c r="J86" s="46"/>
      <c r="K86" s="46"/>
      <c r="L86" s="46"/>
      <c r="M86" s="46"/>
      <c r="N86" s="46"/>
      <c r="O86" s="46"/>
      <c r="P86" s="46"/>
      <c r="Q86" s="46"/>
      <c r="R86" s="46"/>
      <c r="S86" s="46"/>
      <c r="T86" s="46"/>
      <c r="U86" s="46"/>
      <c r="V86" s="46"/>
      <c r="W86" s="46"/>
      <c r="X86" s="48"/>
      <c r="Y86" s="46"/>
      <c r="Z86" s="46"/>
      <c r="AA86" s="46"/>
      <c r="AB86" s="46"/>
      <c r="AC86" s="46"/>
      <c r="AD86" s="46"/>
      <c r="AE86" s="46"/>
      <c r="AF86" s="46"/>
      <c r="AG86" s="111"/>
      <c r="AH86" s="111"/>
      <c r="AI86" s="111"/>
      <c r="AJ86" s="111"/>
      <c r="AK86" s="111"/>
      <c r="AL86" s="46"/>
      <c r="AM86" s="46"/>
      <c r="AN86" s="44"/>
      <c r="AO86" s="43"/>
      <c r="AP86" s="43"/>
      <c r="AQ86" s="19"/>
      <c r="AR86" s="43"/>
      <c r="AS86" s="43"/>
      <c r="AT86" s="43"/>
      <c r="AU86" s="43"/>
      <c r="AV86" s="43"/>
    </row>
    <row r="87" spans="1:48" ht="12" hidden="1" customHeight="1" x14ac:dyDescent="0.25">
      <c r="A87" s="110"/>
      <c r="B87" s="451"/>
      <c r="C87" s="111"/>
      <c r="D87" s="451"/>
      <c r="E87" s="111"/>
      <c r="F87" s="111"/>
      <c r="G87" s="451"/>
      <c r="H87" s="110"/>
      <c r="I87" s="46"/>
      <c r="J87" s="46"/>
      <c r="K87" s="46"/>
      <c r="L87" s="46"/>
      <c r="M87" s="46"/>
      <c r="N87" s="46"/>
      <c r="O87" s="46"/>
      <c r="P87" s="46"/>
      <c r="Q87" s="46"/>
      <c r="R87" s="46"/>
      <c r="S87" s="46"/>
      <c r="T87" s="46"/>
      <c r="U87" s="46"/>
      <c r="V87" s="46"/>
      <c r="W87" s="46"/>
      <c r="X87" s="48"/>
      <c r="Y87" s="46"/>
      <c r="Z87" s="46"/>
      <c r="AA87" s="46"/>
      <c r="AB87" s="46"/>
      <c r="AC87" s="46"/>
      <c r="AD87" s="46"/>
      <c r="AE87" s="46"/>
      <c r="AF87" s="46"/>
      <c r="AG87" s="111"/>
      <c r="AH87" s="111"/>
      <c r="AI87" s="111"/>
      <c r="AJ87" s="111"/>
      <c r="AK87" s="111"/>
      <c r="AL87" s="46"/>
      <c r="AM87" s="46"/>
      <c r="AN87" s="44"/>
      <c r="AO87" s="43"/>
      <c r="AP87" s="43"/>
      <c r="AQ87" s="19"/>
      <c r="AR87" s="43"/>
      <c r="AS87" s="43"/>
      <c r="AT87" s="43"/>
      <c r="AU87" s="43"/>
      <c r="AV87" s="43"/>
    </row>
    <row r="88" spans="1:48" ht="12" hidden="1" customHeight="1" x14ac:dyDescent="0.25">
      <c r="A88" s="110"/>
      <c r="B88" s="451"/>
      <c r="C88" s="111"/>
      <c r="D88" s="451"/>
      <c r="E88" s="111"/>
      <c r="F88" s="111"/>
      <c r="G88" s="451"/>
      <c r="H88" s="110"/>
      <c r="I88" s="46"/>
      <c r="J88" s="46"/>
      <c r="K88" s="46"/>
      <c r="L88" s="46"/>
      <c r="M88" s="46"/>
      <c r="N88" s="46"/>
      <c r="O88" s="46"/>
      <c r="P88" s="46"/>
      <c r="Q88" s="46"/>
      <c r="R88" s="46"/>
      <c r="S88" s="46"/>
      <c r="T88" s="46"/>
      <c r="U88" s="46"/>
      <c r="V88" s="46"/>
      <c r="W88" s="46"/>
      <c r="X88" s="48"/>
      <c r="Y88" s="46"/>
      <c r="Z88" s="46"/>
      <c r="AA88" s="46"/>
      <c r="AB88" s="46"/>
      <c r="AC88" s="46"/>
      <c r="AD88" s="46"/>
      <c r="AE88" s="46"/>
      <c r="AF88" s="46"/>
      <c r="AG88" s="111"/>
      <c r="AH88" s="111"/>
      <c r="AI88" s="111"/>
      <c r="AJ88" s="111"/>
      <c r="AK88" s="111"/>
      <c r="AL88" s="46"/>
      <c r="AM88" s="46"/>
      <c r="AN88" s="44"/>
      <c r="AO88" s="43"/>
      <c r="AP88" s="43"/>
      <c r="AQ88" s="19"/>
      <c r="AR88" s="43"/>
      <c r="AS88" s="43"/>
      <c r="AT88" s="43"/>
      <c r="AU88" s="43"/>
      <c r="AV88" s="43"/>
    </row>
    <row r="89" spans="1:48" ht="12" hidden="1" customHeight="1" x14ac:dyDescent="0.25">
      <c r="A89" s="110"/>
      <c r="B89" s="451"/>
      <c r="C89" s="111"/>
      <c r="D89" s="451"/>
      <c r="E89" s="111"/>
      <c r="F89" s="111"/>
      <c r="G89" s="451"/>
      <c r="H89" s="110"/>
      <c r="I89" s="46"/>
      <c r="J89" s="46"/>
      <c r="K89" s="46"/>
      <c r="L89" s="46"/>
      <c r="M89" s="46"/>
      <c r="N89" s="46"/>
      <c r="O89" s="46"/>
      <c r="P89" s="46"/>
      <c r="Q89" s="46"/>
      <c r="R89" s="46"/>
      <c r="S89" s="46"/>
      <c r="T89" s="46"/>
      <c r="U89" s="46"/>
      <c r="V89" s="46"/>
      <c r="W89" s="46"/>
      <c r="X89" s="48"/>
      <c r="Y89" s="46"/>
      <c r="Z89" s="46"/>
      <c r="AA89" s="46"/>
      <c r="AB89" s="46"/>
      <c r="AC89" s="46"/>
      <c r="AD89" s="46"/>
      <c r="AE89" s="46"/>
      <c r="AF89" s="46"/>
      <c r="AG89" s="111"/>
      <c r="AH89" s="111"/>
      <c r="AI89" s="111"/>
      <c r="AJ89" s="111"/>
      <c r="AK89" s="111"/>
      <c r="AL89" s="46"/>
      <c r="AM89" s="46"/>
      <c r="AN89" s="44"/>
      <c r="AO89" s="43"/>
      <c r="AP89" s="43"/>
      <c r="AQ89" s="19"/>
      <c r="AR89" s="43"/>
      <c r="AS89" s="43"/>
      <c r="AT89" s="43"/>
      <c r="AU89" s="43"/>
      <c r="AV89" s="43"/>
    </row>
    <row r="90" spans="1:48" ht="12" hidden="1" customHeight="1" x14ac:dyDescent="0.25">
      <c r="A90" s="110"/>
      <c r="B90" s="451"/>
      <c r="C90" s="111"/>
      <c r="D90" s="451"/>
      <c r="E90" s="111"/>
      <c r="F90" s="111"/>
      <c r="G90" s="451"/>
      <c r="H90" s="110"/>
      <c r="I90" s="46"/>
      <c r="J90" s="46"/>
      <c r="K90" s="46"/>
      <c r="L90" s="46"/>
      <c r="M90" s="46"/>
      <c r="N90" s="46"/>
      <c r="O90" s="46"/>
      <c r="P90" s="46"/>
      <c r="Q90" s="46"/>
      <c r="R90" s="46"/>
      <c r="S90" s="46"/>
      <c r="T90" s="46"/>
      <c r="U90" s="46"/>
      <c r="V90" s="46"/>
      <c r="W90" s="46"/>
      <c r="X90" s="48"/>
      <c r="Y90" s="46"/>
      <c r="Z90" s="46"/>
      <c r="AA90" s="46"/>
      <c r="AB90" s="46"/>
      <c r="AC90" s="46"/>
      <c r="AD90" s="46"/>
      <c r="AE90" s="46"/>
      <c r="AF90" s="46"/>
      <c r="AG90" s="111"/>
      <c r="AH90" s="111"/>
      <c r="AI90" s="111"/>
      <c r="AJ90" s="111"/>
      <c r="AK90" s="111"/>
      <c r="AL90" s="46"/>
      <c r="AM90" s="46"/>
      <c r="AN90" s="44"/>
      <c r="AO90" s="43"/>
      <c r="AP90" s="43"/>
      <c r="AQ90" s="19"/>
      <c r="AR90" s="43"/>
      <c r="AS90" s="43"/>
      <c r="AT90" s="43"/>
      <c r="AU90" s="43"/>
      <c r="AV90" s="43"/>
    </row>
    <row r="91" spans="1:48" ht="12" hidden="1" customHeight="1" x14ac:dyDescent="0.25">
      <c r="A91" s="110"/>
      <c r="B91" s="451"/>
      <c r="C91" s="111"/>
      <c r="D91" s="451"/>
      <c r="E91" s="111"/>
      <c r="F91" s="111"/>
      <c r="G91" s="451"/>
      <c r="H91" s="110"/>
      <c r="I91" s="46"/>
      <c r="J91" s="46"/>
      <c r="K91" s="46"/>
      <c r="L91" s="46"/>
      <c r="M91" s="46"/>
      <c r="N91" s="46"/>
      <c r="O91" s="46"/>
      <c r="P91" s="46"/>
      <c r="Q91" s="46"/>
      <c r="R91" s="46"/>
      <c r="S91" s="46"/>
      <c r="T91" s="46"/>
      <c r="U91" s="46"/>
      <c r="V91" s="46"/>
      <c r="W91" s="46"/>
      <c r="X91" s="48"/>
      <c r="Y91" s="46"/>
      <c r="Z91" s="46"/>
      <c r="AA91" s="46"/>
      <c r="AB91" s="46"/>
      <c r="AC91" s="46"/>
      <c r="AD91" s="46"/>
      <c r="AE91" s="46"/>
      <c r="AF91" s="46"/>
      <c r="AG91" s="111"/>
      <c r="AH91" s="111"/>
      <c r="AI91" s="111"/>
      <c r="AJ91" s="111"/>
      <c r="AK91" s="111"/>
      <c r="AL91" s="46"/>
      <c r="AM91" s="46"/>
      <c r="AN91" s="44"/>
      <c r="AO91" s="43"/>
      <c r="AP91" s="43"/>
      <c r="AQ91" s="19"/>
      <c r="AR91" s="43"/>
      <c r="AS91" s="43"/>
      <c r="AT91" s="43"/>
      <c r="AU91" s="43"/>
      <c r="AV91" s="43"/>
    </row>
    <row r="92" spans="1:48" ht="12" hidden="1" customHeight="1" x14ac:dyDescent="0.25">
      <c r="A92" s="110"/>
      <c r="B92" s="451"/>
      <c r="C92" s="111"/>
      <c r="D92" s="451"/>
      <c r="E92" s="111"/>
      <c r="F92" s="111"/>
      <c r="G92" s="451"/>
      <c r="H92" s="110"/>
      <c r="I92" s="46"/>
      <c r="J92" s="46"/>
      <c r="K92" s="46"/>
      <c r="L92" s="46"/>
      <c r="M92" s="46"/>
      <c r="N92" s="46"/>
      <c r="O92" s="46"/>
      <c r="P92" s="46"/>
      <c r="Q92" s="46"/>
      <c r="R92" s="46"/>
      <c r="S92" s="46"/>
      <c r="T92" s="46"/>
      <c r="U92" s="46"/>
      <c r="V92" s="46"/>
      <c r="W92" s="46"/>
      <c r="X92" s="48"/>
      <c r="Y92" s="46"/>
      <c r="Z92" s="46"/>
      <c r="AA92" s="46"/>
      <c r="AB92" s="46"/>
      <c r="AC92" s="46"/>
      <c r="AD92" s="46"/>
      <c r="AE92" s="46"/>
      <c r="AF92" s="46"/>
      <c r="AG92" s="111"/>
      <c r="AH92" s="111"/>
      <c r="AI92" s="111"/>
      <c r="AJ92" s="111"/>
      <c r="AK92" s="111"/>
      <c r="AL92" s="46"/>
      <c r="AM92" s="46"/>
      <c r="AN92" s="44"/>
      <c r="AO92" s="43"/>
      <c r="AP92" s="43"/>
      <c r="AQ92" s="19"/>
      <c r="AR92" s="43"/>
      <c r="AS92" s="43"/>
      <c r="AT92" s="43"/>
      <c r="AU92" s="43"/>
      <c r="AV92" s="43"/>
    </row>
    <row r="93" spans="1:48" ht="12" hidden="1" customHeight="1" x14ac:dyDescent="0.25">
      <c r="A93" s="110"/>
      <c r="B93" s="451"/>
      <c r="C93" s="111"/>
      <c r="D93" s="451"/>
      <c r="E93" s="111"/>
      <c r="F93" s="111"/>
      <c r="G93" s="451"/>
      <c r="H93" s="110"/>
      <c r="I93" s="46"/>
      <c r="J93" s="46"/>
      <c r="K93" s="46"/>
      <c r="L93" s="46"/>
      <c r="M93" s="46"/>
      <c r="N93" s="46"/>
      <c r="O93" s="46"/>
      <c r="P93" s="46"/>
      <c r="Q93" s="46"/>
      <c r="R93" s="46"/>
      <c r="S93" s="46"/>
      <c r="T93" s="46"/>
      <c r="U93" s="46"/>
      <c r="V93" s="46"/>
      <c r="W93" s="46"/>
      <c r="X93" s="48"/>
      <c r="Y93" s="46"/>
      <c r="Z93" s="46"/>
      <c r="AA93" s="46"/>
      <c r="AB93" s="46"/>
      <c r="AC93" s="46"/>
      <c r="AD93" s="46"/>
      <c r="AE93" s="46"/>
      <c r="AF93" s="46"/>
      <c r="AG93" s="111"/>
      <c r="AH93" s="111"/>
      <c r="AI93" s="111"/>
      <c r="AJ93" s="111"/>
      <c r="AK93" s="111"/>
      <c r="AL93" s="46"/>
      <c r="AM93" s="46"/>
      <c r="AN93" s="44"/>
      <c r="AO93" s="43"/>
      <c r="AP93" s="43"/>
      <c r="AQ93" s="19"/>
      <c r="AR93" s="43"/>
      <c r="AS93" s="43"/>
      <c r="AT93" s="43"/>
      <c r="AU93" s="43"/>
      <c r="AV93" s="43"/>
    </row>
    <row r="94" spans="1:48" ht="12" hidden="1" customHeight="1" x14ac:dyDescent="0.25">
      <c r="A94" s="110"/>
      <c r="B94" s="451"/>
      <c r="C94" s="111"/>
      <c r="D94" s="451"/>
      <c r="E94" s="111"/>
      <c r="F94" s="111"/>
      <c r="G94" s="451"/>
      <c r="H94" s="110"/>
      <c r="I94" s="46"/>
      <c r="J94" s="46"/>
      <c r="K94" s="46"/>
      <c r="L94" s="46"/>
      <c r="M94" s="46"/>
      <c r="N94" s="46"/>
      <c r="O94" s="46"/>
      <c r="P94" s="46"/>
      <c r="Q94" s="46"/>
      <c r="R94" s="46"/>
      <c r="S94" s="46"/>
      <c r="T94" s="46"/>
      <c r="U94" s="46"/>
      <c r="V94" s="46"/>
      <c r="W94" s="46"/>
      <c r="X94" s="48"/>
      <c r="Y94" s="46"/>
      <c r="Z94" s="46"/>
      <c r="AA94" s="46"/>
      <c r="AB94" s="46"/>
      <c r="AC94" s="46"/>
      <c r="AD94" s="46"/>
      <c r="AE94" s="46"/>
      <c r="AF94" s="46"/>
      <c r="AG94" s="111"/>
      <c r="AH94" s="111"/>
      <c r="AI94" s="111"/>
      <c r="AJ94" s="111"/>
      <c r="AK94" s="111"/>
      <c r="AL94" s="46"/>
      <c r="AM94" s="46"/>
      <c r="AN94" s="44"/>
      <c r="AO94" s="43"/>
      <c r="AP94" s="43"/>
      <c r="AQ94" s="19"/>
      <c r="AR94" s="43"/>
      <c r="AS94" s="43"/>
      <c r="AT94" s="43"/>
      <c r="AU94" s="43"/>
      <c r="AV94" s="43"/>
    </row>
    <row r="95" spans="1:48" ht="12" hidden="1" customHeight="1" x14ac:dyDescent="0.25">
      <c r="A95" s="110"/>
      <c r="B95" s="451"/>
      <c r="C95" s="111"/>
      <c r="D95" s="451"/>
      <c r="E95" s="111"/>
      <c r="F95" s="111"/>
      <c r="G95" s="451"/>
      <c r="H95" s="110"/>
      <c r="I95" s="46"/>
      <c r="J95" s="46"/>
      <c r="K95" s="46"/>
      <c r="L95" s="46"/>
      <c r="M95" s="46"/>
      <c r="N95" s="46"/>
      <c r="O95" s="46"/>
      <c r="P95" s="46"/>
      <c r="Q95" s="46"/>
      <c r="R95" s="46"/>
      <c r="S95" s="46"/>
      <c r="T95" s="46"/>
      <c r="U95" s="46"/>
      <c r="V95" s="46"/>
      <c r="W95" s="46"/>
      <c r="X95" s="48"/>
      <c r="Y95" s="46"/>
      <c r="Z95" s="46"/>
      <c r="AA95" s="46"/>
      <c r="AB95" s="46"/>
      <c r="AC95" s="46"/>
      <c r="AD95" s="46"/>
      <c r="AE95" s="46"/>
      <c r="AF95" s="46"/>
      <c r="AG95" s="111"/>
      <c r="AH95" s="111"/>
      <c r="AI95" s="111"/>
      <c r="AJ95" s="111"/>
      <c r="AK95" s="111"/>
      <c r="AL95" s="46"/>
      <c r="AM95" s="46"/>
      <c r="AN95" s="44"/>
      <c r="AO95" s="43"/>
      <c r="AP95" s="43"/>
      <c r="AQ95" s="19"/>
      <c r="AR95" s="43"/>
      <c r="AS95" s="43"/>
      <c r="AT95" s="43"/>
      <c r="AU95" s="43"/>
      <c r="AV95" s="43"/>
    </row>
    <row r="96" spans="1:48" ht="12" hidden="1" customHeight="1" x14ac:dyDescent="0.25">
      <c r="A96" s="110"/>
      <c r="B96" s="451"/>
      <c r="C96" s="111"/>
      <c r="D96" s="451"/>
      <c r="E96" s="111"/>
      <c r="F96" s="111"/>
      <c r="G96" s="451"/>
      <c r="H96" s="110"/>
      <c r="I96" s="46"/>
      <c r="J96" s="46"/>
      <c r="K96" s="46"/>
      <c r="L96" s="46"/>
      <c r="M96" s="46"/>
      <c r="N96" s="46"/>
      <c r="O96" s="46"/>
      <c r="P96" s="46"/>
      <c r="Q96" s="46"/>
      <c r="R96" s="46"/>
      <c r="S96" s="46"/>
      <c r="T96" s="46"/>
      <c r="U96" s="46"/>
      <c r="V96" s="46"/>
      <c r="W96" s="46"/>
      <c r="X96" s="48"/>
      <c r="Y96" s="46"/>
      <c r="Z96" s="46"/>
      <c r="AA96" s="46"/>
      <c r="AB96" s="46"/>
      <c r="AC96" s="46"/>
      <c r="AD96" s="46"/>
      <c r="AE96" s="46"/>
      <c r="AF96" s="46"/>
      <c r="AG96" s="111"/>
      <c r="AH96" s="111"/>
      <c r="AI96" s="111"/>
      <c r="AJ96" s="111"/>
      <c r="AK96" s="111"/>
      <c r="AL96" s="46"/>
      <c r="AM96" s="46"/>
      <c r="AN96" s="44"/>
      <c r="AO96" s="43"/>
      <c r="AP96" s="43"/>
      <c r="AQ96" s="19"/>
      <c r="AR96" s="43"/>
      <c r="AS96" s="43"/>
      <c r="AT96" s="43"/>
      <c r="AU96" s="43"/>
      <c r="AV96" s="43"/>
    </row>
    <row r="97" spans="1:48" ht="12" hidden="1" customHeight="1" x14ac:dyDescent="0.25">
      <c r="A97" s="110"/>
      <c r="B97" s="451"/>
      <c r="C97" s="111"/>
      <c r="D97" s="451"/>
      <c r="E97" s="111"/>
      <c r="F97" s="111"/>
      <c r="G97" s="451"/>
      <c r="H97" s="110"/>
      <c r="I97" s="46"/>
      <c r="J97" s="46"/>
      <c r="K97" s="46"/>
      <c r="L97" s="46"/>
      <c r="M97" s="46"/>
      <c r="N97" s="46"/>
      <c r="O97" s="46"/>
      <c r="P97" s="46"/>
      <c r="Q97" s="46"/>
      <c r="R97" s="46"/>
      <c r="S97" s="46"/>
      <c r="T97" s="46"/>
      <c r="U97" s="46"/>
      <c r="V97" s="46"/>
      <c r="W97" s="46"/>
      <c r="X97" s="48"/>
      <c r="Y97" s="46"/>
      <c r="Z97" s="46"/>
      <c r="AA97" s="46"/>
      <c r="AB97" s="46"/>
      <c r="AC97" s="46"/>
      <c r="AD97" s="46"/>
      <c r="AE97" s="46"/>
      <c r="AF97" s="46"/>
      <c r="AG97" s="111"/>
      <c r="AH97" s="111"/>
      <c r="AI97" s="111"/>
      <c r="AJ97" s="111"/>
      <c r="AK97" s="111"/>
      <c r="AL97" s="46"/>
      <c r="AM97" s="46"/>
      <c r="AN97" s="44"/>
      <c r="AO97" s="43"/>
      <c r="AP97" s="43"/>
      <c r="AQ97" s="19"/>
      <c r="AR97" s="43"/>
      <c r="AS97" s="43"/>
      <c r="AT97" s="43"/>
      <c r="AU97" s="43"/>
      <c r="AV97" s="43"/>
    </row>
    <row r="98" spans="1:48" ht="12" hidden="1" customHeight="1" x14ac:dyDescent="0.25">
      <c r="A98" s="110"/>
      <c r="B98" s="451"/>
      <c r="C98" s="111"/>
      <c r="D98" s="451"/>
      <c r="E98" s="111"/>
      <c r="F98" s="111"/>
      <c r="G98" s="451"/>
      <c r="H98" s="110"/>
      <c r="I98" s="46"/>
      <c r="J98" s="46"/>
      <c r="K98" s="46"/>
      <c r="L98" s="46"/>
      <c r="M98" s="46"/>
      <c r="N98" s="46"/>
      <c r="O98" s="46"/>
      <c r="P98" s="46"/>
      <c r="Q98" s="46"/>
      <c r="R98" s="46"/>
      <c r="S98" s="46"/>
      <c r="T98" s="46"/>
      <c r="U98" s="46"/>
      <c r="V98" s="46"/>
      <c r="W98" s="46"/>
      <c r="X98" s="48"/>
      <c r="Y98" s="46"/>
      <c r="Z98" s="46"/>
      <c r="AA98" s="46"/>
      <c r="AB98" s="46"/>
      <c r="AC98" s="46"/>
      <c r="AD98" s="46"/>
      <c r="AE98" s="46"/>
      <c r="AF98" s="46"/>
      <c r="AG98" s="111"/>
      <c r="AH98" s="111"/>
      <c r="AI98" s="111"/>
      <c r="AJ98" s="111"/>
      <c r="AK98" s="111"/>
      <c r="AL98" s="46"/>
      <c r="AM98" s="46"/>
      <c r="AN98" s="44"/>
      <c r="AO98" s="43"/>
      <c r="AP98" s="43"/>
      <c r="AQ98" s="19"/>
      <c r="AR98" s="43"/>
      <c r="AS98" s="43"/>
      <c r="AT98" s="43"/>
      <c r="AU98" s="43"/>
      <c r="AV98" s="43"/>
    </row>
    <row r="99" spans="1:48" ht="12" hidden="1" customHeight="1" x14ac:dyDescent="0.25">
      <c r="A99" s="110"/>
      <c r="B99" s="451"/>
      <c r="C99" s="111"/>
      <c r="D99" s="451"/>
      <c r="E99" s="111"/>
      <c r="F99" s="111"/>
      <c r="G99" s="451"/>
      <c r="H99" s="110"/>
      <c r="I99" s="46"/>
      <c r="J99" s="46"/>
      <c r="K99" s="46"/>
      <c r="L99" s="46"/>
      <c r="M99" s="46"/>
      <c r="N99" s="46"/>
      <c r="O99" s="46"/>
      <c r="P99" s="46"/>
      <c r="Q99" s="46"/>
      <c r="R99" s="46"/>
      <c r="S99" s="46"/>
      <c r="T99" s="46"/>
      <c r="U99" s="46"/>
      <c r="V99" s="46"/>
      <c r="W99" s="46"/>
      <c r="X99" s="48"/>
      <c r="Y99" s="46"/>
      <c r="Z99" s="46"/>
      <c r="AA99" s="46"/>
      <c r="AB99" s="46"/>
      <c r="AC99" s="46"/>
      <c r="AD99" s="46"/>
      <c r="AE99" s="46"/>
      <c r="AF99" s="46"/>
      <c r="AG99" s="111"/>
      <c r="AH99" s="111"/>
      <c r="AI99" s="111"/>
      <c r="AJ99" s="111"/>
      <c r="AK99" s="111"/>
      <c r="AL99" s="46"/>
      <c r="AM99" s="46"/>
      <c r="AN99" s="44"/>
      <c r="AO99" s="43"/>
      <c r="AP99" s="43"/>
      <c r="AQ99" s="19"/>
      <c r="AR99" s="43"/>
      <c r="AS99" s="43"/>
      <c r="AT99" s="43"/>
      <c r="AU99" s="43"/>
      <c r="AV99" s="43"/>
    </row>
    <row r="100" spans="1:48" ht="12" hidden="1" customHeight="1" x14ac:dyDescent="0.25">
      <c r="A100" s="110"/>
      <c r="B100" s="451"/>
      <c r="C100" s="111"/>
      <c r="D100" s="451"/>
      <c r="E100" s="111"/>
      <c r="F100" s="111"/>
      <c r="G100" s="451"/>
      <c r="H100" s="110"/>
      <c r="I100" s="46"/>
      <c r="J100" s="46"/>
      <c r="K100" s="46"/>
      <c r="L100" s="46"/>
      <c r="M100" s="46"/>
      <c r="N100" s="46"/>
      <c r="O100" s="46"/>
      <c r="P100" s="46"/>
      <c r="Q100" s="46"/>
      <c r="R100" s="46"/>
      <c r="S100" s="46"/>
      <c r="T100" s="46"/>
      <c r="U100" s="46"/>
      <c r="V100" s="46"/>
      <c r="W100" s="46"/>
      <c r="X100" s="48"/>
      <c r="Y100" s="46"/>
      <c r="Z100" s="46"/>
      <c r="AA100" s="46"/>
      <c r="AB100" s="46"/>
      <c r="AC100" s="46"/>
      <c r="AD100" s="46"/>
      <c r="AE100" s="46"/>
      <c r="AF100" s="46"/>
      <c r="AG100" s="111"/>
      <c r="AH100" s="111"/>
      <c r="AI100" s="111"/>
      <c r="AJ100" s="111"/>
      <c r="AK100" s="111"/>
      <c r="AL100" s="46"/>
      <c r="AM100" s="46"/>
      <c r="AN100" s="44"/>
      <c r="AO100" s="43"/>
      <c r="AP100" s="43"/>
      <c r="AQ100" s="19"/>
      <c r="AR100" s="43"/>
      <c r="AS100" s="43"/>
      <c r="AT100" s="43"/>
      <c r="AU100" s="43"/>
      <c r="AV100" s="43"/>
    </row>
    <row r="101" spans="1:48" ht="12" hidden="1" customHeight="1" x14ac:dyDescent="0.25">
      <c r="A101" s="110"/>
      <c r="B101" s="451"/>
      <c r="C101" s="111"/>
      <c r="D101" s="451"/>
      <c r="E101" s="111"/>
      <c r="F101" s="111"/>
      <c r="G101" s="451"/>
      <c r="H101" s="110"/>
      <c r="I101" s="46"/>
      <c r="J101" s="46"/>
      <c r="K101" s="46"/>
      <c r="L101" s="46"/>
      <c r="M101" s="46"/>
      <c r="N101" s="46"/>
      <c r="O101" s="46"/>
      <c r="P101" s="46"/>
      <c r="Q101" s="46"/>
      <c r="R101" s="46"/>
      <c r="S101" s="46"/>
      <c r="T101" s="46"/>
      <c r="U101" s="46"/>
      <c r="V101" s="46"/>
      <c r="W101" s="46"/>
      <c r="X101" s="48"/>
      <c r="Y101" s="46"/>
      <c r="Z101" s="46"/>
      <c r="AA101" s="46"/>
      <c r="AB101" s="46"/>
      <c r="AC101" s="46"/>
      <c r="AD101" s="46"/>
      <c r="AE101" s="46"/>
      <c r="AF101" s="46"/>
      <c r="AG101" s="111"/>
      <c r="AH101" s="111"/>
      <c r="AI101" s="111"/>
      <c r="AJ101" s="111"/>
      <c r="AK101" s="111"/>
      <c r="AL101" s="46"/>
      <c r="AM101" s="46"/>
      <c r="AN101" s="44"/>
      <c r="AO101" s="43"/>
      <c r="AP101" s="43"/>
      <c r="AQ101" s="19"/>
      <c r="AR101" s="43"/>
      <c r="AS101" s="43"/>
      <c r="AT101" s="43"/>
      <c r="AU101" s="43"/>
      <c r="AV101" s="43"/>
    </row>
    <row r="102" spans="1:48" ht="12" hidden="1" customHeight="1" x14ac:dyDescent="0.25">
      <c r="A102" s="110"/>
      <c r="B102" s="451"/>
      <c r="C102" s="111"/>
      <c r="D102" s="451"/>
      <c r="E102" s="111"/>
      <c r="F102" s="111"/>
      <c r="G102" s="451"/>
      <c r="H102" s="110"/>
      <c r="I102" s="46"/>
      <c r="J102" s="46"/>
      <c r="K102" s="46"/>
      <c r="L102" s="46"/>
      <c r="M102" s="46"/>
      <c r="N102" s="46"/>
      <c r="O102" s="46"/>
      <c r="P102" s="46"/>
      <c r="Q102" s="46"/>
      <c r="R102" s="46"/>
      <c r="S102" s="46"/>
      <c r="T102" s="46"/>
      <c r="U102" s="46"/>
      <c r="V102" s="46"/>
      <c r="W102" s="46"/>
      <c r="X102" s="48"/>
      <c r="Y102" s="46"/>
      <c r="Z102" s="46"/>
      <c r="AA102" s="46"/>
      <c r="AB102" s="46"/>
      <c r="AC102" s="46"/>
      <c r="AD102" s="46"/>
      <c r="AE102" s="46"/>
      <c r="AF102" s="46"/>
      <c r="AG102" s="111"/>
      <c r="AH102" s="111"/>
      <c r="AI102" s="111"/>
      <c r="AJ102" s="111"/>
      <c r="AK102" s="111"/>
      <c r="AL102" s="46"/>
      <c r="AM102" s="46"/>
      <c r="AN102" s="44"/>
      <c r="AO102" s="43"/>
      <c r="AP102" s="43"/>
      <c r="AQ102" s="19"/>
      <c r="AR102" s="43"/>
      <c r="AS102" s="43"/>
      <c r="AT102" s="43"/>
      <c r="AU102" s="43"/>
      <c r="AV102" s="43"/>
    </row>
    <row r="103" spans="1:48" ht="12" hidden="1" customHeight="1" x14ac:dyDescent="0.25">
      <c r="A103" s="110"/>
      <c r="B103" s="451"/>
      <c r="C103" s="111"/>
      <c r="D103" s="451"/>
      <c r="E103" s="111"/>
      <c r="F103" s="111"/>
      <c r="G103" s="451"/>
      <c r="H103" s="110"/>
      <c r="I103" s="46"/>
      <c r="J103" s="46"/>
      <c r="K103" s="46"/>
      <c r="L103" s="46"/>
      <c r="M103" s="46"/>
      <c r="N103" s="46"/>
      <c r="O103" s="46"/>
      <c r="P103" s="46"/>
      <c r="Q103" s="46"/>
      <c r="R103" s="46"/>
      <c r="S103" s="46"/>
      <c r="T103" s="46"/>
      <c r="U103" s="46"/>
      <c r="V103" s="46"/>
      <c r="W103" s="46"/>
      <c r="X103" s="48"/>
      <c r="Y103" s="46"/>
      <c r="Z103" s="46"/>
      <c r="AA103" s="46"/>
      <c r="AB103" s="46"/>
      <c r="AC103" s="46"/>
      <c r="AD103" s="46"/>
      <c r="AE103" s="46"/>
      <c r="AF103" s="46"/>
      <c r="AG103" s="111"/>
      <c r="AH103" s="111"/>
      <c r="AI103" s="111"/>
      <c r="AJ103" s="111"/>
      <c r="AK103" s="111"/>
      <c r="AL103" s="46"/>
      <c r="AM103" s="46"/>
      <c r="AN103" s="44"/>
      <c r="AO103" s="43"/>
      <c r="AP103" s="43"/>
      <c r="AQ103" s="19"/>
      <c r="AR103" s="43"/>
      <c r="AS103" s="43"/>
      <c r="AT103" s="43"/>
      <c r="AU103" s="43"/>
      <c r="AV103" s="43"/>
    </row>
    <row r="104" spans="1:48" ht="12" hidden="1" customHeight="1" x14ac:dyDescent="0.25">
      <c r="A104" s="110"/>
      <c r="B104" s="451"/>
      <c r="C104" s="111"/>
      <c r="D104" s="451"/>
      <c r="E104" s="111"/>
      <c r="F104" s="111"/>
      <c r="G104" s="451"/>
      <c r="H104" s="110"/>
      <c r="I104" s="46"/>
      <c r="J104" s="46"/>
      <c r="K104" s="46"/>
      <c r="L104" s="46"/>
      <c r="M104" s="46"/>
      <c r="N104" s="46"/>
      <c r="O104" s="46"/>
      <c r="P104" s="46"/>
      <c r="Q104" s="46"/>
      <c r="R104" s="46"/>
      <c r="S104" s="46"/>
      <c r="T104" s="46"/>
      <c r="U104" s="46"/>
      <c r="V104" s="46"/>
      <c r="W104" s="46"/>
      <c r="X104" s="48"/>
      <c r="Y104" s="46"/>
      <c r="Z104" s="46"/>
      <c r="AA104" s="46"/>
      <c r="AB104" s="46"/>
      <c r="AC104" s="46"/>
      <c r="AD104" s="46"/>
      <c r="AE104" s="46"/>
      <c r="AF104" s="46"/>
      <c r="AG104" s="111"/>
      <c r="AH104" s="111"/>
      <c r="AI104" s="111"/>
      <c r="AJ104" s="111"/>
      <c r="AK104" s="111"/>
      <c r="AL104" s="46"/>
      <c r="AM104" s="46"/>
      <c r="AN104" s="44"/>
      <c r="AO104" s="43"/>
      <c r="AP104" s="43"/>
      <c r="AQ104" s="19"/>
      <c r="AR104" s="43"/>
      <c r="AS104" s="43"/>
      <c r="AT104" s="43"/>
      <c r="AU104" s="43"/>
      <c r="AV104" s="43"/>
    </row>
    <row r="105" spans="1:48" ht="12" hidden="1" customHeight="1" x14ac:dyDescent="0.25">
      <c r="A105" s="110"/>
      <c r="B105" s="451"/>
      <c r="C105" s="111"/>
      <c r="D105" s="451"/>
      <c r="E105" s="111"/>
      <c r="F105" s="111"/>
      <c r="G105" s="451"/>
      <c r="H105" s="110"/>
      <c r="I105" s="46"/>
      <c r="J105" s="46"/>
      <c r="K105" s="46"/>
      <c r="L105" s="46"/>
      <c r="M105" s="46"/>
      <c r="N105" s="46"/>
      <c r="O105" s="46"/>
      <c r="P105" s="46"/>
      <c r="Q105" s="46"/>
      <c r="R105" s="46"/>
      <c r="S105" s="46"/>
      <c r="T105" s="46"/>
      <c r="U105" s="46"/>
      <c r="V105" s="46"/>
      <c r="W105" s="46"/>
      <c r="X105" s="48"/>
      <c r="Y105" s="46"/>
      <c r="Z105" s="46"/>
      <c r="AA105" s="46"/>
      <c r="AB105" s="46"/>
      <c r="AC105" s="46"/>
      <c r="AD105" s="46"/>
      <c r="AE105" s="46"/>
      <c r="AF105" s="46"/>
      <c r="AG105" s="111"/>
      <c r="AH105" s="111"/>
      <c r="AI105" s="111"/>
      <c r="AJ105" s="111"/>
      <c r="AK105" s="111"/>
      <c r="AL105" s="46"/>
      <c r="AM105" s="46"/>
      <c r="AN105" s="44"/>
      <c r="AO105" s="43"/>
      <c r="AP105" s="43"/>
      <c r="AQ105" s="19"/>
      <c r="AR105" s="43"/>
      <c r="AS105" s="43"/>
      <c r="AT105" s="43"/>
      <c r="AU105" s="43"/>
      <c r="AV105" s="43"/>
    </row>
    <row r="106" spans="1:48" ht="12" hidden="1" customHeight="1" x14ac:dyDescent="0.25">
      <c r="A106" s="110"/>
      <c r="B106" s="451"/>
      <c r="C106" s="111"/>
      <c r="D106" s="451"/>
      <c r="E106" s="111"/>
      <c r="F106" s="111"/>
      <c r="G106" s="451"/>
      <c r="H106" s="110"/>
      <c r="I106" s="46"/>
      <c r="J106" s="46"/>
      <c r="K106" s="46"/>
      <c r="L106" s="46"/>
      <c r="M106" s="46"/>
      <c r="N106" s="46"/>
      <c r="O106" s="46"/>
      <c r="P106" s="46"/>
      <c r="Q106" s="46"/>
      <c r="R106" s="46"/>
      <c r="S106" s="46"/>
      <c r="T106" s="46"/>
      <c r="U106" s="46"/>
      <c r="V106" s="46"/>
      <c r="W106" s="46"/>
      <c r="X106" s="48"/>
      <c r="Y106" s="46"/>
      <c r="Z106" s="46"/>
      <c r="AA106" s="46"/>
      <c r="AB106" s="46"/>
      <c r="AC106" s="46"/>
      <c r="AD106" s="46"/>
      <c r="AE106" s="46"/>
      <c r="AF106" s="46"/>
      <c r="AG106" s="111"/>
      <c r="AH106" s="111"/>
      <c r="AI106" s="111"/>
      <c r="AJ106" s="111"/>
      <c r="AK106" s="111"/>
      <c r="AL106" s="46"/>
      <c r="AM106" s="46"/>
      <c r="AN106" s="44"/>
      <c r="AO106" s="43"/>
      <c r="AP106" s="43"/>
      <c r="AQ106" s="19"/>
      <c r="AR106" s="43"/>
      <c r="AS106" s="43"/>
      <c r="AT106" s="43"/>
      <c r="AU106" s="43"/>
      <c r="AV106" s="43"/>
    </row>
    <row r="107" spans="1:48" ht="12" hidden="1" customHeight="1" x14ac:dyDescent="0.25">
      <c r="A107" s="110"/>
      <c r="B107" s="451"/>
      <c r="C107" s="111"/>
      <c r="D107" s="451"/>
      <c r="E107" s="111"/>
      <c r="F107" s="111"/>
      <c r="G107" s="451"/>
      <c r="H107" s="110"/>
      <c r="I107" s="46"/>
      <c r="J107" s="46"/>
      <c r="K107" s="46"/>
      <c r="L107" s="46"/>
      <c r="M107" s="46"/>
      <c r="N107" s="46"/>
      <c r="O107" s="46"/>
      <c r="P107" s="46"/>
      <c r="Q107" s="46"/>
      <c r="R107" s="46"/>
      <c r="S107" s="46"/>
      <c r="T107" s="46"/>
      <c r="U107" s="46"/>
      <c r="V107" s="46"/>
      <c r="W107" s="46"/>
      <c r="X107" s="48"/>
      <c r="Y107" s="46"/>
      <c r="Z107" s="46"/>
      <c r="AA107" s="46"/>
      <c r="AB107" s="46"/>
      <c r="AC107" s="46"/>
      <c r="AD107" s="46"/>
      <c r="AE107" s="46"/>
      <c r="AF107" s="46"/>
      <c r="AG107" s="111"/>
      <c r="AH107" s="111"/>
      <c r="AI107" s="111"/>
      <c r="AJ107" s="111"/>
      <c r="AK107" s="111"/>
      <c r="AL107" s="46"/>
      <c r="AM107" s="46"/>
      <c r="AN107" s="44"/>
      <c r="AO107" s="43"/>
      <c r="AP107" s="43"/>
      <c r="AQ107" s="19"/>
      <c r="AR107" s="43"/>
      <c r="AS107" s="43"/>
      <c r="AT107" s="43"/>
      <c r="AU107" s="43"/>
      <c r="AV107" s="43"/>
    </row>
    <row r="108" spans="1:48" ht="12" hidden="1" customHeight="1" x14ac:dyDescent="0.25">
      <c r="A108" s="110"/>
      <c r="B108" s="451"/>
      <c r="C108" s="111"/>
      <c r="D108" s="451"/>
      <c r="E108" s="111"/>
      <c r="F108" s="111"/>
      <c r="G108" s="451"/>
      <c r="H108" s="110"/>
      <c r="I108" s="46"/>
      <c r="J108" s="46"/>
      <c r="K108" s="46"/>
      <c r="L108" s="46"/>
      <c r="M108" s="46"/>
      <c r="N108" s="46"/>
      <c r="O108" s="46"/>
      <c r="P108" s="46"/>
      <c r="Q108" s="46"/>
      <c r="R108" s="46"/>
      <c r="S108" s="46"/>
      <c r="T108" s="46"/>
      <c r="U108" s="46"/>
      <c r="V108" s="46"/>
      <c r="W108" s="46"/>
      <c r="X108" s="48"/>
      <c r="Y108" s="46"/>
      <c r="Z108" s="46"/>
      <c r="AA108" s="46"/>
      <c r="AB108" s="46"/>
      <c r="AC108" s="46"/>
      <c r="AD108" s="46"/>
      <c r="AE108" s="46"/>
      <c r="AF108" s="46"/>
      <c r="AG108" s="111"/>
      <c r="AH108" s="111"/>
      <c r="AI108" s="111"/>
      <c r="AJ108" s="111"/>
      <c r="AK108" s="111"/>
      <c r="AL108" s="46"/>
      <c r="AM108" s="46"/>
      <c r="AN108" s="44"/>
      <c r="AO108" s="43"/>
      <c r="AP108" s="43"/>
      <c r="AQ108" s="19"/>
      <c r="AR108" s="43"/>
      <c r="AS108" s="43"/>
      <c r="AT108" s="43"/>
      <c r="AU108" s="43"/>
      <c r="AV108" s="43"/>
    </row>
    <row r="109" spans="1:48" ht="12" hidden="1" customHeight="1" x14ac:dyDescent="0.25">
      <c r="A109" s="110"/>
      <c r="B109" s="451"/>
      <c r="C109" s="111"/>
      <c r="D109" s="451"/>
      <c r="E109" s="111"/>
      <c r="F109" s="111"/>
      <c r="G109" s="451"/>
      <c r="H109" s="110"/>
      <c r="I109" s="46"/>
      <c r="J109" s="46"/>
      <c r="K109" s="46"/>
      <c r="L109" s="46"/>
      <c r="M109" s="46"/>
      <c r="N109" s="46"/>
      <c r="O109" s="46"/>
      <c r="P109" s="46"/>
      <c r="Q109" s="46"/>
      <c r="R109" s="46"/>
      <c r="S109" s="46"/>
      <c r="T109" s="46"/>
      <c r="U109" s="46"/>
      <c r="V109" s="46"/>
      <c r="W109" s="46"/>
      <c r="X109" s="48"/>
      <c r="Y109" s="46"/>
      <c r="Z109" s="46"/>
      <c r="AA109" s="46"/>
      <c r="AB109" s="46"/>
      <c r="AC109" s="46"/>
      <c r="AD109" s="46"/>
      <c r="AE109" s="46"/>
      <c r="AF109" s="46"/>
      <c r="AG109" s="111"/>
      <c r="AH109" s="111"/>
      <c r="AI109" s="111"/>
      <c r="AJ109" s="111"/>
      <c r="AK109" s="111"/>
      <c r="AL109" s="46"/>
      <c r="AM109" s="46"/>
      <c r="AN109" s="44"/>
      <c r="AO109" s="43"/>
      <c r="AP109" s="43"/>
      <c r="AQ109" s="19"/>
      <c r="AR109" s="43"/>
      <c r="AS109" s="43"/>
      <c r="AT109" s="43"/>
      <c r="AU109" s="43"/>
      <c r="AV109" s="43"/>
    </row>
    <row r="110" spans="1:48" ht="12" hidden="1" customHeight="1" x14ac:dyDescent="0.25">
      <c r="A110" s="110"/>
      <c r="B110" s="451"/>
      <c r="C110" s="111"/>
      <c r="D110" s="451"/>
      <c r="E110" s="111"/>
      <c r="F110" s="111"/>
      <c r="G110" s="451"/>
      <c r="H110" s="110"/>
      <c r="I110" s="46"/>
      <c r="J110" s="46"/>
      <c r="K110" s="46"/>
      <c r="L110" s="46"/>
      <c r="M110" s="46"/>
      <c r="N110" s="46"/>
      <c r="O110" s="46"/>
      <c r="P110" s="46"/>
      <c r="Q110" s="46"/>
      <c r="R110" s="46"/>
      <c r="S110" s="46"/>
      <c r="T110" s="46"/>
      <c r="U110" s="46"/>
      <c r="V110" s="46"/>
      <c r="W110" s="46"/>
      <c r="X110" s="48"/>
      <c r="Y110" s="46"/>
      <c r="Z110" s="46"/>
      <c r="AA110" s="46"/>
      <c r="AB110" s="46"/>
      <c r="AC110" s="46"/>
      <c r="AD110" s="46"/>
      <c r="AE110" s="46"/>
      <c r="AF110" s="46"/>
      <c r="AG110" s="111"/>
      <c r="AH110" s="111"/>
      <c r="AI110" s="111"/>
      <c r="AJ110" s="111"/>
      <c r="AK110" s="111"/>
      <c r="AL110" s="46"/>
      <c r="AM110" s="46"/>
      <c r="AN110" s="44"/>
      <c r="AO110" s="43"/>
      <c r="AP110" s="43"/>
      <c r="AQ110" s="19"/>
      <c r="AR110" s="43"/>
      <c r="AS110" s="43"/>
      <c r="AT110" s="43"/>
      <c r="AU110" s="43"/>
      <c r="AV110" s="43"/>
    </row>
    <row r="111" spans="1:48" ht="12" hidden="1" customHeight="1" x14ac:dyDescent="0.25">
      <c r="A111" s="110"/>
      <c r="B111" s="451"/>
      <c r="C111" s="111"/>
      <c r="D111" s="451"/>
      <c r="E111" s="111"/>
      <c r="F111" s="111"/>
      <c r="G111" s="451"/>
      <c r="H111" s="110"/>
      <c r="I111" s="46"/>
      <c r="J111" s="46"/>
      <c r="K111" s="46"/>
      <c r="L111" s="46"/>
      <c r="M111" s="46"/>
      <c r="N111" s="46"/>
      <c r="O111" s="46"/>
      <c r="P111" s="46"/>
      <c r="Q111" s="46"/>
      <c r="R111" s="46"/>
      <c r="S111" s="46"/>
      <c r="T111" s="46"/>
      <c r="U111" s="46"/>
      <c r="V111" s="46"/>
      <c r="W111" s="46"/>
      <c r="X111" s="48"/>
      <c r="Y111" s="46"/>
      <c r="Z111" s="46"/>
      <c r="AA111" s="46"/>
      <c r="AB111" s="46"/>
      <c r="AC111" s="46"/>
      <c r="AD111" s="46"/>
      <c r="AE111" s="46"/>
      <c r="AF111" s="46"/>
      <c r="AG111" s="111"/>
      <c r="AH111" s="111"/>
      <c r="AI111" s="111"/>
      <c r="AJ111" s="111"/>
      <c r="AK111" s="111"/>
      <c r="AL111" s="46"/>
      <c r="AM111" s="46"/>
      <c r="AN111" s="44"/>
      <c r="AO111" s="43"/>
      <c r="AP111" s="43"/>
      <c r="AQ111" s="19"/>
      <c r="AR111" s="43"/>
      <c r="AS111" s="43"/>
      <c r="AT111" s="43"/>
      <c r="AU111" s="43"/>
      <c r="AV111" s="43"/>
    </row>
    <row r="112" spans="1:48" ht="12" hidden="1" customHeight="1" x14ac:dyDescent="0.25">
      <c r="A112" s="110"/>
      <c r="B112" s="451"/>
      <c r="C112" s="111"/>
      <c r="D112" s="451"/>
      <c r="E112" s="111"/>
      <c r="F112" s="111"/>
      <c r="G112" s="451"/>
      <c r="H112" s="110"/>
      <c r="I112" s="46"/>
      <c r="J112" s="46"/>
      <c r="K112" s="46"/>
      <c r="L112" s="46"/>
      <c r="M112" s="46"/>
      <c r="N112" s="46"/>
      <c r="O112" s="46"/>
      <c r="P112" s="46"/>
      <c r="Q112" s="46"/>
      <c r="R112" s="46"/>
      <c r="S112" s="46"/>
      <c r="T112" s="46"/>
      <c r="U112" s="46"/>
      <c r="V112" s="46"/>
      <c r="W112" s="46"/>
      <c r="X112" s="48"/>
      <c r="Y112" s="46"/>
      <c r="Z112" s="46"/>
      <c r="AA112" s="46"/>
      <c r="AB112" s="46"/>
      <c r="AC112" s="46"/>
      <c r="AD112" s="46"/>
      <c r="AE112" s="46"/>
      <c r="AF112" s="46"/>
      <c r="AG112" s="111"/>
      <c r="AH112" s="111"/>
      <c r="AI112" s="111"/>
      <c r="AJ112" s="111"/>
      <c r="AK112" s="111"/>
      <c r="AL112" s="46"/>
      <c r="AM112" s="46"/>
      <c r="AN112" s="44"/>
      <c r="AO112" s="43"/>
      <c r="AP112" s="43"/>
      <c r="AQ112" s="19"/>
      <c r="AR112" s="43"/>
      <c r="AS112" s="43"/>
      <c r="AT112" s="43"/>
      <c r="AU112" s="43"/>
      <c r="AV112" s="43"/>
    </row>
    <row r="113" spans="1:48" ht="12" hidden="1" customHeight="1" x14ac:dyDescent="0.25">
      <c r="A113" s="110"/>
      <c r="B113" s="451"/>
      <c r="C113" s="111"/>
      <c r="D113" s="451"/>
      <c r="E113" s="111"/>
      <c r="F113" s="111"/>
      <c r="G113" s="451"/>
      <c r="H113" s="110"/>
      <c r="I113" s="46"/>
      <c r="J113" s="46"/>
      <c r="K113" s="46"/>
      <c r="L113" s="46"/>
      <c r="M113" s="46"/>
      <c r="N113" s="46"/>
      <c r="O113" s="46"/>
      <c r="P113" s="46"/>
      <c r="Q113" s="46"/>
      <c r="R113" s="46"/>
      <c r="S113" s="46"/>
      <c r="T113" s="46"/>
      <c r="U113" s="46"/>
      <c r="V113" s="46"/>
      <c r="W113" s="46"/>
      <c r="X113" s="48"/>
      <c r="Y113" s="46"/>
      <c r="Z113" s="46"/>
      <c r="AA113" s="46"/>
      <c r="AB113" s="46"/>
      <c r="AC113" s="46"/>
      <c r="AD113" s="46"/>
      <c r="AE113" s="46"/>
      <c r="AF113" s="46"/>
      <c r="AG113" s="111"/>
      <c r="AH113" s="111"/>
      <c r="AI113" s="111"/>
      <c r="AJ113" s="111"/>
      <c r="AK113" s="111"/>
      <c r="AL113" s="46"/>
      <c r="AM113" s="46"/>
      <c r="AN113" s="44"/>
      <c r="AO113" s="43"/>
      <c r="AP113" s="43"/>
      <c r="AQ113" s="19"/>
      <c r="AR113" s="43"/>
      <c r="AS113" s="43"/>
      <c r="AT113" s="43"/>
      <c r="AU113" s="43"/>
      <c r="AV113" s="43"/>
    </row>
    <row r="114" spans="1:48" ht="12" hidden="1" customHeight="1" x14ac:dyDescent="0.25">
      <c r="A114" s="110"/>
      <c r="B114" s="451"/>
      <c r="C114" s="111"/>
      <c r="D114" s="451"/>
      <c r="E114" s="111"/>
      <c r="F114" s="111"/>
      <c r="G114" s="451"/>
      <c r="H114" s="110"/>
      <c r="I114" s="46"/>
      <c r="J114" s="46"/>
      <c r="K114" s="46"/>
      <c r="L114" s="46"/>
      <c r="M114" s="46"/>
      <c r="N114" s="46"/>
      <c r="O114" s="46"/>
      <c r="P114" s="46"/>
      <c r="Q114" s="46"/>
      <c r="R114" s="46"/>
      <c r="S114" s="46"/>
      <c r="T114" s="46"/>
      <c r="U114" s="46"/>
      <c r="V114" s="46"/>
      <c r="W114" s="46"/>
      <c r="X114" s="48"/>
      <c r="Y114" s="46"/>
      <c r="Z114" s="46"/>
      <c r="AA114" s="46"/>
      <c r="AB114" s="46"/>
      <c r="AC114" s="46"/>
      <c r="AD114" s="46"/>
      <c r="AE114" s="46"/>
      <c r="AF114" s="46"/>
      <c r="AG114" s="111"/>
      <c r="AH114" s="111"/>
      <c r="AI114" s="111"/>
      <c r="AJ114" s="111"/>
      <c r="AK114" s="111"/>
      <c r="AL114" s="46"/>
      <c r="AM114" s="46"/>
      <c r="AN114" s="44"/>
      <c r="AO114" s="43"/>
      <c r="AP114" s="43"/>
      <c r="AQ114" s="19"/>
      <c r="AR114" s="43"/>
      <c r="AS114" s="43"/>
      <c r="AT114" s="43"/>
      <c r="AU114" s="43"/>
      <c r="AV114" s="43"/>
    </row>
    <row r="115" spans="1:48" ht="12" hidden="1" customHeight="1" x14ac:dyDescent="0.25">
      <c r="A115" s="110"/>
      <c r="B115" s="451"/>
      <c r="C115" s="111"/>
      <c r="D115" s="451"/>
      <c r="E115" s="111"/>
      <c r="F115" s="111"/>
      <c r="G115" s="451"/>
      <c r="H115" s="110"/>
      <c r="I115" s="46"/>
      <c r="J115" s="46"/>
      <c r="K115" s="46"/>
      <c r="L115" s="46"/>
      <c r="M115" s="46"/>
      <c r="N115" s="46"/>
      <c r="O115" s="46"/>
      <c r="P115" s="46"/>
      <c r="Q115" s="46"/>
      <c r="R115" s="46"/>
      <c r="S115" s="46"/>
      <c r="T115" s="46"/>
      <c r="U115" s="46"/>
      <c r="V115" s="46"/>
      <c r="W115" s="46"/>
      <c r="X115" s="48"/>
      <c r="Y115" s="46"/>
      <c r="Z115" s="46"/>
      <c r="AA115" s="46"/>
      <c r="AB115" s="46"/>
      <c r="AC115" s="46"/>
      <c r="AD115" s="46"/>
      <c r="AE115" s="46"/>
      <c r="AF115" s="46"/>
      <c r="AG115" s="111"/>
      <c r="AH115" s="111"/>
      <c r="AI115" s="111"/>
      <c r="AJ115" s="111"/>
      <c r="AK115" s="111"/>
      <c r="AL115" s="46"/>
      <c r="AM115" s="46"/>
      <c r="AN115" s="44"/>
      <c r="AO115" s="43"/>
      <c r="AP115" s="43"/>
      <c r="AQ115" s="19"/>
      <c r="AR115" s="43"/>
      <c r="AS115" s="43"/>
      <c r="AT115" s="43"/>
      <c r="AU115" s="43"/>
      <c r="AV115" s="43"/>
    </row>
    <row r="116" spans="1:48" ht="12" hidden="1" customHeight="1" x14ac:dyDescent="0.25">
      <c r="A116" s="110"/>
      <c r="B116" s="451"/>
      <c r="C116" s="111"/>
      <c r="D116" s="451"/>
      <c r="E116" s="111"/>
      <c r="F116" s="111"/>
      <c r="G116" s="451"/>
      <c r="H116" s="110"/>
      <c r="I116" s="46"/>
      <c r="J116" s="46"/>
      <c r="K116" s="46"/>
      <c r="L116" s="46"/>
      <c r="M116" s="46"/>
      <c r="N116" s="46"/>
      <c r="O116" s="46"/>
      <c r="P116" s="46"/>
      <c r="Q116" s="46"/>
      <c r="R116" s="46"/>
      <c r="S116" s="46"/>
      <c r="T116" s="46"/>
      <c r="U116" s="46"/>
      <c r="V116" s="46"/>
      <c r="W116" s="46"/>
      <c r="X116" s="48"/>
      <c r="Y116" s="46"/>
      <c r="Z116" s="46"/>
      <c r="AA116" s="46"/>
      <c r="AB116" s="46"/>
      <c r="AC116" s="46"/>
      <c r="AD116" s="46"/>
      <c r="AE116" s="46"/>
      <c r="AF116" s="46"/>
      <c r="AG116" s="111"/>
      <c r="AH116" s="111"/>
      <c r="AI116" s="111"/>
      <c r="AJ116" s="111"/>
      <c r="AK116" s="111"/>
      <c r="AL116" s="46"/>
      <c r="AM116" s="46"/>
      <c r="AN116" s="44"/>
      <c r="AO116" s="43"/>
      <c r="AP116" s="43"/>
      <c r="AQ116" s="19"/>
      <c r="AR116" s="43"/>
      <c r="AS116" s="43"/>
      <c r="AT116" s="43"/>
      <c r="AU116" s="43"/>
      <c r="AV116" s="43"/>
    </row>
    <row r="117" spans="1:48" ht="12" hidden="1" customHeight="1" x14ac:dyDescent="0.25">
      <c r="A117" s="110"/>
      <c r="B117" s="451"/>
      <c r="C117" s="111"/>
      <c r="D117" s="451"/>
      <c r="E117" s="111"/>
      <c r="F117" s="111"/>
      <c r="G117" s="451"/>
      <c r="H117" s="110"/>
      <c r="I117" s="46"/>
      <c r="J117" s="46"/>
      <c r="K117" s="46"/>
      <c r="L117" s="46"/>
      <c r="M117" s="46"/>
      <c r="N117" s="46"/>
      <c r="O117" s="46"/>
      <c r="P117" s="46"/>
      <c r="Q117" s="46"/>
      <c r="R117" s="46"/>
      <c r="S117" s="46"/>
      <c r="T117" s="46"/>
      <c r="U117" s="46"/>
      <c r="V117" s="46"/>
      <c r="W117" s="46"/>
      <c r="X117" s="48"/>
      <c r="Y117" s="46"/>
      <c r="Z117" s="46"/>
      <c r="AA117" s="46"/>
      <c r="AB117" s="46"/>
      <c r="AC117" s="46"/>
      <c r="AD117" s="46"/>
      <c r="AE117" s="46"/>
      <c r="AF117" s="46"/>
      <c r="AG117" s="111"/>
      <c r="AH117" s="111"/>
      <c r="AI117" s="111"/>
      <c r="AJ117" s="111"/>
      <c r="AK117" s="111"/>
      <c r="AL117" s="46"/>
      <c r="AM117" s="46"/>
      <c r="AN117" s="44"/>
      <c r="AO117" s="43"/>
      <c r="AP117" s="43"/>
      <c r="AQ117" s="19"/>
      <c r="AR117" s="43"/>
      <c r="AS117" s="43"/>
      <c r="AT117" s="43"/>
      <c r="AU117" s="43"/>
      <c r="AV117" s="43"/>
    </row>
    <row r="118" spans="1:48" ht="12" hidden="1" customHeight="1" x14ac:dyDescent="0.25">
      <c r="A118" s="110"/>
      <c r="B118" s="451"/>
      <c r="C118" s="111"/>
      <c r="D118" s="451"/>
      <c r="E118" s="111"/>
      <c r="F118" s="111"/>
      <c r="G118" s="451"/>
      <c r="H118" s="110"/>
      <c r="I118" s="46"/>
      <c r="J118" s="46"/>
      <c r="K118" s="46"/>
      <c r="L118" s="46"/>
      <c r="M118" s="46"/>
      <c r="N118" s="46"/>
      <c r="O118" s="46"/>
      <c r="P118" s="46"/>
      <c r="Q118" s="46"/>
      <c r="R118" s="46"/>
      <c r="S118" s="46"/>
      <c r="T118" s="46"/>
      <c r="U118" s="46"/>
      <c r="V118" s="46"/>
      <c r="W118" s="46"/>
      <c r="X118" s="48"/>
      <c r="Y118" s="46"/>
      <c r="Z118" s="46"/>
      <c r="AA118" s="46"/>
      <c r="AB118" s="46"/>
      <c r="AC118" s="46"/>
      <c r="AD118" s="46"/>
      <c r="AE118" s="46"/>
      <c r="AF118" s="46"/>
      <c r="AG118" s="111"/>
      <c r="AH118" s="111"/>
      <c r="AI118" s="111"/>
      <c r="AJ118" s="111"/>
      <c r="AK118" s="111"/>
      <c r="AL118" s="46"/>
      <c r="AM118" s="46"/>
      <c r="AN118" s="44"/>
      <c r="AO118" s="43"/>
      <c r="AP118" s="43"/>
      <c r="AQ118" s="19"/>
      <c r="AR118" s="43"/>
      <c r="AS118" s="43"/>
      <c r="AT118" s="43"/>
      <c r="AU118" s="43"/>
      <c r="AV118" s="43"/>
    </row>
    <row r="119" spans="1:48" ht="12" hidden="1" customHeight="1" x14ac:dyDescent="0.25">
      <c r="A119" s="110"/>
      <c r="B119" s="451"/>
      <c r="C119" s="111"/>
      <c r="D119" s="451"/>
      <c r="E119" s="111"/>
      <c r="F119" s="111"/>
      <c r="G119" s="451"/>
      <c r="H119" s="110"/>
      <c r="I119" s="46"/>
      <c r="J119" s="46"/>
      <c r="K119" s="46"/>
      <c r="L119" s="46"/>
      <c r="M119" s="46"/>
      <c r="N119" s="46"/>
      <c r="O119" s="46"/>
      <c r="P119" s="46"/>
      <c r="Q119" s="46"/>
      <c r="R119" s="46"/>
      <c r="S119" s="46"/>
      <c r="T119" s="46"/>
      <c r="U119" s="46"/>
      <c r="V119" s="46"/>
      <c r="W119" s="46"/>
      <c r="X119" s="48"/>
      <c r="Y119" s="46"/>
      <c r="Z119" s="46"/>
      <c r="AA119" s="46"/>
      <c r="AB119" s="46"/>
      <c r="AC119" s="46"/>
      <c r="AD119" s="46"/>
      <c r="AE119" s="46"/>
      <c r="AF119" s="46"/>
      <c r="AG119" s="111"/>
      <c r="AH119" s="111"/>
      <c r="AI119" s="111"/>
      <c r="AJ119" s="111"/>
      <c r="AK119" s="111"/>
      <c r="AL119" s="46"/>
      <c r="AM119" s="46"/>
      <c r="AN119" s="44"/>
      <c r="AO119" s="43"/>
      <c r="AP119" s="43"/>
      <c r="AQ119" s="19"/>
      <c r="AR119" s="43"/>
      <c r="AS119" s="43"/>
      <c r="AT119" s="43"/>
      <c r="AU119" s="43"/>
      <c r="AV119" s="43"/>
    </row>
    <row r="120" spans="1:48" ht="12" hidden="1" customHeight="1" x14ac:dyDescent="0.25">
      <c r="A120" s="110"/>
      <c r="B120" s="451"/>
      <c r="C120" s="111"/>
      <c r="D120" s="451"/>
      <c r="E120" s="111"/>
      <c r="F120" s="111"/>
      <c r="G120" s="451"/>
      <c r="H120" s="110"/>
      <c r="I120" s="46"/>
      <c r="J120" s="46"/>
      <c r="K120" s="46"/>
      <c r="L120" s="46"/>
      <c r="M120" s="46"/>
      <c r="N120" s="46"/>
      <c r="O120" s="46"/>
      <c r="P120" s="46"/>
      <c r="Q120" s="46"/>
      <c r="R120" s="46"/>
      <c r="S120" s="46"/>
      <c r="T120" s="46"/>
      <c r="U120" s="46"/>
      <c r="V120" s="46"/>
      <c r="W120" s="46"/>
      <c r="X120" s="48"/>
      <c r="Y120" s="46"/>
      <c r="Z120" s="46"/>
      <c r="AA120" s="46"/>
      <c r="AB120" s="46"/>
      <c r="AC120" s="46"/>
      <c r="AD120" s="46"/>
      <c r="AE120" s="46"/>
      <c r="AF120" s="46"/>
      <c r="AG120" s="111"/>
      <c r="AH120" s="111"/>
      <c r="AI120" s="111"/>
      <c r="AJ120" s="111"/>
      <c r="AK120" s="111"/>
      <c r="AL120" s="46"/>
      <c r="AM120" s="46"/>
      <c r="AN120" s="44"/>
      <c r="AO120" s="43"/>
      <c r="AP120" s="43"/>
      <c r="AQ120" s="19"/>
      <c r="AR120" s="43"/>
      <c r="AS120" s="43"/>
      <c r="AT120" s="43"/>
      <c r="AU120" s="43"/>
      <c r="AV120" s="43"/>
    </row>
    <row r="121" spans="1:48" ht="12" hidden="1" customHeight="1" x14ac:dyDescent="0.25">
      <c r="A121" s="110"/>
      <c r="B121" s="451"/>
      <c r="C121" s="111"/>
      <c r="D121" s="451"/>
      <c r="E121" s="111"/>
      <c r="F121" s="111"/>
      <c r="G121" s="451"/>
      <c r="H121" s="110"/>
      <c r="I121" s="46"/>
      <c r="J121" s="46"/>
      <c r="K121" s="46"/>
      <c r="L121" s="46"/>
      <c r="M121" s="46"/>
      <c r="N121" s="46"/>
      <c r="O121" s="46"/>
      <c r="P121" s="46"/>
      <c r="Q121" s="46"/>
      <c r="R121" s="46"/>
      <c r="S121" s="46"/>
      <c r="T121" s="46"/>
      <c r="U121" s="46"/>
      <c r="V121" s="46"/>
      <c r="W121" s="46"/>
      <c r="X121" s="48"/>
      <c r="Y121" s="46"/>
      <c r="Z121" s="46"/>
      <c r="AA121" s="46"/>
      <c r="AB121" s="46"/>
      <c r="AC121" s="46"/>
      <c r="AD121" s="46"/>
      <c r="AE121" s="46"/>
      <c r="AF121" s="46"/>
      <c r="AG121" s="111"/>
      <c r="AH121" s="111"/>
      <c r="AI121" s="111"/>
      <c r="AJ121" s="111"/>
      <c r="AK121" s="111"/>
      <c r="AL121" s="46"/>
      <c r="AM121" s="46"/>
      <c r="AN121" s="44"/>
      <c r="AO121" s="43"/>
      <c r="AP121" s="43"/>
      <c r="AQ121" s="19"/>
      <c r="AR121" s="43"/>
      <c r="AS121" s="43"/>
      <c r="AT121" s="43"/>
      <c r="AU121" s="43"/>
      <c r="AV121" s="43"/>
    </row>
    <row r="122" spans="1:48" ht="12" hidden="1" customHeight="1" x14ac:dyDescent="0.25">
      <c r="A122" s="110"/>
      <c r="B122" s="451"/>
      <c r="C122" s="111"/>
      <c r="D122" s="451"/>
      <c r="E122" s="111"/>
      <c r="F122" s="111"/>
      <c r="G122" s="451"/>
      <c r="H122" s="110"/>
      <c r="I122" s="46"/>
      <c r="J122" s="46"/>
      <c r="K122" s="46"/>
      <c r="L122" s="46"/>
      <c r="M122" s="46"/>
      <c r="N122" s="46"/>
      <c r="O122" s="46"/>
      <c r="P122" s="46"/>
      <c r="Q122" s="46"/>
      <c r="R122" s="46"/>
      <c r="S122" s="46"/>
      <c r="T122" s="46"/>
      <c r="U122" s="46"/>
      <c r="V122" s="46"/>
      <c r="W122" s="46"/>
      <c r="X122" s="48"/>
      <c r="Y122" s="46"/>
      <c r="Z122" s="46"/>
      <c r="AA122" s="46"/>
      <c r="AB122" s="46"/>
      <c r="AC122" s="46"/>
      <c r="AD122" s="46"/>
      <c r="AE122" s="46"/>
      <c r="AF122" s="46"/>
      <c r="AG122" s="111"/>
      <c r="AH122" s="111"/>
      <c r="AI122" s="111"/>
      <c r="AJ122" s="111"/>
      <c r="AK122" s="111"/>
      <c r="AL122" s="46"/>
      <c r="AM122" s="46"/>
      <c r="AN122" s="44"/>
      <c r="AO122" s="43"/>
      <c r="AP122" s="43"/>
      <c r="AQ122" s="19"/>
      <c r="AR122" s="43"/>
      <c r="AS122" s="43"/>
      <c r="AT122" s="43"/>
      <c r="AU122" s="43"/>
      <c r="AV122" s="43"/>
    </row>
    <row r="123" spans="1:48" ht="12" hidden="1" customHeight="1" x14ac:dyDescent="0.25">
      <c r="A123" s="110"/>
      <c r="B123" s="451"/>
      <c r="C123" s="111"/>
      <c r="D123" s="451"/>
      <c r="E123" s="111"/>
      <c r="F123" s="111"/>
      <c r="G123" s="451"/>
      <c r="H123" s="110"/>
      <c r="I123" s="46"/>
      <c r="J123" s="46"/>
      <c r="K123" s="46"/>
      <c r="L123" s="46"/>
      <c r="M123" s="46"/>
      <c r="N123" s="46"/>
      <c r="O123" s="46"/>
      <c r="P123" s="46"/>
      <c r="Q123" s="46"/>
      <c r="R123" s="46"/>
      <c r="S123" s="46"/>
      <c r="T123" s="46"/>
      <c r="U123" s="46"/>
      <c r="V123" s="46"/>
      <c r="W123" s="46"/>
      <c r="X123" s="48"/>
      <c r="Y123" s="46"/>
      <c r="Z123" s="46"/>
      <c r="AA123" s="46"/>
      <c r="AB123" s="46"/>
      <c r="AC123" s="46"/>
      <c r="AD123" s="46"/>
      <c r="AE123" s="46"/>
      <c r="AF123" s="46"/>
      <c r="AG123" s="111"/>
      <c r="AH123" s="111"/>
      <c r="AI123" s="111"/>
      <c r="AJ123" s="111"/>
      <c r="AK123" s="111"/>
      <c r="AL123" s="46"/>
      <c r="AM123" s="46"/>
      <c r="AN123" s="44"/>
      <c r="AO123" s="43"/>
      <c r="AP123" s="43"/>
      <c r="AQ123" s="19"/>
      <c r="AR123" s="43"/>
      <c r="AS123" s="43"/>
      <c r="AT123" s="43"/>
      <c r="AU123" s="43"/>
      <c r="AV123" s="43"/>
    </row>
    <row r="124" spans="1:48" ht="12" hidden="1" customHeight="1" x14ac:dyDescent="0.25">
      <c r="A124" s="110"/>
      <c r="B124" s="451"/>
      <c r="C124" s="111"/>
      <c r="D124" s="451"/>
      <c r="E124" s="111"/>
      <c r="F124" s="111"/>
      <c r="G124" s="451"/>
      <c r="H124" s="110"/>
      <c r="I124" s="46"/>
      <c r="J124" s="46"/>
      <c r="K124" s="46"/>
      <c r="L124" s="46"/>
      <c r="M124" s="46"/>
      <c r="N124" s="46"/>
      <c r="O124" s="46"/>
      <c r="P124" s="46"/>
      <c r="Q124" s="46"/>
      <c r="R124" s="46"/>
      <c r="S124" s="46"/>
      <c r="T124" s="46"/>
      <c r="U124" s="46"/>
      <c r="V124" s="46"/>
      <c r="W124" s="46"/>
      <c r="X124" s="48"/>
      <c r="Y124" s="46"/>
      <c r="Z124" s="46"/>
      <c r="AA124" s="46"/>
      <c r="AB124" s="46"/>
      <c r="AC124" s="46"/>
      <c r="AD124" s="46"/>
      <c r="AE124" s="46"/>
      <c r="AF124" s="46"/>
      <c r="AG124" s="111"/>
      <c r="AH124" s="111"/>
      <c r="AI124" s="111"/>
      <c r="AJ124" s="111"/>
      <c r="AK124" s="111"/>
      <c r="AL124" s="46"/>
      <c r="AM124" s="46"/>
      <c r="AN124" s="44"/>
      <c r="AO124" s="43"/>
      <c r="AP124" s="43"/>
      <c r="AQ124" s="19"/>
      <c r="AR124" s="43"/>
      <c r="AS124" s="43"/>
      <c r="AT124" s="43"/>
      <c r="AU124" s="43"/>
      <c r="AV124" s="43"/>
    </row>
    <row r="125" spans="1:48" ht="12" hidden="1" customHeight="1" x14ac:dyDescent="0.25">
      <c r="A125" s="110"/>
      <c r="B125" s="451"/>
      <c r="C125" s="111"/>
      <c r="D125" s="451"/>
      <c r="E125" s="111"/>
      <c r="F125" s="111"/>
      <c r="G125" s="451"/>
      <c r="H125" s="110"/>
      <c r="I125" s="46"/>
      <c r="J125" s="46"/>
      <c r="K125" s="46"/>
      <c r="L125" s="46"/>
      <c r="M125" s="46"/>
      <c r="N125" s="46"/>
      <c r="O125" s="46"/>
      <c r="P125" s="46"/>
      <c r="Q125" s="46"/>
      <c r="R125" s="46"/>
      <c r="S125" s="46"/>
      <c r="T125" s="46"/>
      <c r="U125" s="46"/>
      <c r="V125" s="46"/>
      <c r="W125" s="46"/>
      <c r="X125" s="48"/>
      <c r="Y125" s="46"/>
      <c r="Z125" s="46"/>
      <c r="AA125" s="46"/>
      <c r="AB125" s="46"/>
      <c r="AC125" s="46"/>
      <c r="AD125" s="46"/>
      <c r="AE125" s="46"/>
      <c r="AF125" s="46"/>
      <c r="AG125" s="111"/>
      <c r="AH125" s="111"/>
      <c r="AI125" s="111"/>
      <c r="AJ125" s="111"/>
      <c r="AK125" s="111"/>
      <c r="AL125" s="46"/>
      <c r="AM125" s="46"/>
      <c r="AN125" s="44"/>
      <c r="AO125" s="43"/>
      <c r="AP125" s="43"/>
      <c r="AQ125" s="19"/>
      <c r="AR125" s="43"/>
      <c r="AS125" s="43"/>
      <c r="AT125" s="43"/>
      <c r="AU125" s="43"/>
      <c r="AV125" s="43"/>
    </row>
    <row r="126" spans="1:48" ht="12" hidden="1" customHeight="1" x14ac:dyDescent="0.25">
      <c r="A126" s="110"/>
      <c r="B126" s="451"/>
      <c r="C126" s="111"/>
      <c r="D126" s="451"/>
      <c r="E126" s="111"/>
      <c r="F126" s="111"/>
      <c r="G126" s="451"/>
      <c r="H126" s="110"/>
      <c r="I126" s="46"/>
      <c r="J126" s="46"/>
      <c r="K126" s="46"/>
      <c r="L126" s="46"/>
      <c r="M126" s="46"/>
      <c r="N126" s="46"/>
      <c r="O126" s="46"/>
      <c r="P126" s="46"/>
      <c r="Q126" s="46"/>
      <c r="R126" s="46"/>
      <c r="S126" s="46"/>
      <c r="T126" s="46"/>
      <c r="U126" s="46"/>
      <c r="V126" s="46"/>
      <c r="W126" s="46"/>
      <c r="X126" s="48"/>
      <c r="Y126" s="46"/>
      <c r="Z126" s="46"/>
      <c r="AA126" s="46"/>
      <c r="AB126" s="46"/>
      <c r="AC126" s="46"/>
      <c r="AD126" s="46"/>
      <c r="AE126" s="46"/>
      <c r="AF126" s="46"/>
      <c r="AG126" s="111"/>
      <c r="AH126" s="111"/>
      <c r="AI126" s="111"/>
      <c r="AJ126" s="111"/>
      <c r="AK126" s="111"/>
      <c r="AL126" s="46"/>
      <c r="AM126" s="46"/>
      <c r="AN126" s="44"/>
      <c r="AO126" s="43"/>
      <c r="AP126" s="43"/>
      <c r="AQ126" s="19"/>
      <c r="AR126" s="43"/>
      <c r="AS126" s="43"/>
      <c r="AT126" s="43"/>
      <c r="AU126" s="43"/>
      <c r="AV126" s="43"/>
    </row>
    <row r="127" spans="1:48" ht="12" hidden="1" customHeight="1" x14ac:dyDescent="0.25">
      <c r="A127" s="110"/>
      <c r="B127" s="451"/>
      <c r="C127" s="111"/>
      <c r="D127" s="451"/>
      <c r="E127" s="111"/>
      <c r="F127" s="111"/>
      <c r="G127" s="451"/>
      <c r="H127" s="110"/>
      <c r="I127" s="46"/>
      <c r="J127" s="46"/>
      <c r="K127" s="46"/>
      <c r="L127" s="46"/>
      <c r="M127" s="46"/>
      <c r="N127" s="46"/>
      <c r="O127" s="46"/>
      <c r="P127" s="46"/>
      <c r="Q127" s="46"/>
      <c r="R127" s="46"/>
      <c r="S127" s="46"/>
      <c r="T127" s="46"/>
      <c r="U127" s="46"/>
      <c r="V127" s="46"/>
      <c r="W127" s="46"/>
      <c r="X127" s="48"/>
      <c r="Y127" s="46"/>
      <c r="Z127" s="46"/>
      <c r="AA127" s="46"/>
      <c r="AB127" s="46"/>
      <c r="AC127" s="46"/>
      <c r="AD127" s="46"/>
      <c r="AE127" s="46"/>
      <c r="AF127" s="46"/>
      <c r="AG127" s="111"/>
      <c r="AH127" s="111"/>
      <c r="AI127" s="111"/>
      <c r="AJ127" s="111"/>
      <c r="AK127" s="111"/>
      <c r="AL127" s="46"/>
      <c r="AM127" s="46"/>
      <c r="AN127" s="44"/>
      <c r="AO127" s="43"/>
      <c r="AP127" s="43"/>
      <c r="AQ127" s="19"/>
      <c r="AR127" s="43"/>
      <c r="AS127" s="43"/>
      <c r="AT127" s="43"/>
      <c r="AU127" s="43"/>
      <c r="AV127" s="43"/>
    </row>
    <row r="128" spans="1:48" ht="12" hidden="1" customHeight="1" x14ac:dyDescent="0.25">
      <c r="A128" s="110"/>
      <c r="B128" s="451"/>
      <c r="C128" s="111"/>
      <c r="D128" s="451"/>
      <c r="E128" s="111"/>
      <c r="F128" s="111"/>
      <c r="G128" s="451"/>
      <c r="H128" s="110"/>
      <c r="I128" s="46"/>
      <c r="J128" s="46"/>
      <c r="K128" s="46"/>
      <c r="L128" s="46"/>
      <c r="M128" s="46"/>
      <c r="N128" s="46"/>
      <c r="O128" s="46"/>
      <c r="P128" s="46"/>
      <c r="Q128" s="46"/>
      <c r="R128" s="46"/>
      <c r="S128" s="46"/>
      <c r="T128" s="46"/>
      <c r="U128" s="46"/>
      <c r="V128" s="46"/>
      <c r="W128" s="46"/>
      <c r="X128" s="48"/>
      <c r="Y128" s="46"/>
      <c r="Z128" s="46"/>
      <c r="AA128" s="46"/>
      <c r="AB128" s="46"/>
      <c r="AC128" s="46"/>
      <c r="AD128" s="46"/>
      <c r="AE128" s="46"/>
      <c r="AF128" s="46"/>
      <c r="AG128" s="111"/>
      <c r="AH128" s="111"/>
      <c r="AI128" s="111"/>
      <c r="AJ128" s="111"/>
      <c r="AK128" s="111"/>
      <c r="AL128" s="46"/>
      <c r="AM128" s="46"/>
      <c r="AN128" s="44"/>
      <c r="AO128" s="43"/>
      <c r="AP128" s="43"/>
      <c r="AQ128" s="19"/>
      <c r="AR128" s="43"/>
      <c r="AS128" s="43"/>
      <c r="AT128" s="43"/>
      <c r="AU128" s="43"/>
      <c r="AV128" s="43"/>
    </row>
    <row r="129" spans="1:48" ht="12" hidden="1" customHeight="1" x14ac:dyDescent="0.25">
      <c r="A129" s="110"/>
      <c r="B129" s="451"/>
      <c r="C129" s="111"/>
      <c r="D129" s="451"/>
      <c r="E129" s="111"/>
      <c r="F129" s="111"/>
      <c r="G129" s="451"/>
      <c r="H129" s="110"/>
      <c r="I129" s="46"/>
      <c r="J129" s="46"/>
      <c r="K129" s="46"/>
      <c r="L129" s="46"/>
      <c r="M129" s="46"/>
      <c r="N129" s="46"/>
      <c r="O129" s="46"/>
      <c r="P129" s="46"/>
      <c r="Q129" s="46"/>
      <c r="R129" s="46"/>
      <c r="S129" s="46"/>
      <c r="T129" s="46"/>
      <c r="U129" s="46"/>
      <c r="V129" s="46"/>
      <c r="W129" s="46"/>
      <c r="X129" s="48"/>
      <c r="Y129" s="46"/>
      <c r="Z129" s="46"/>
      <c r="AA129" s="46"/>
      <c r="AB129" s="46"/>
      <c r="AC129" s="46"/>
      <c r="AD129" s="46"/>
      <c r="AE129" s="46"/>
      <c r="AF129" s="46"/>
      <c r="AG129" s="111"/>
      <c r="AH129" s="111"/>
      <c r="AI129" s="111"/>
      <c r="AJ129" s="111"/>
      <c r="AK129" s="111"/>
      <c r="AL129" s="46"/>
      <c r="AM129" s="46"/>
      <c r="AN129" s="44"/>
      <c r="AO129" s="43"/>
      <c r="AP129" s="43"/>
      <c r="AQ129" s="19"/>
      <c r="AR129" s="43"/>
      <c r="AS129" s="43"/>
      <c r="AT129" s="43"/>
      <c r="AU129" s="43"/>
      <c r="AV129" s="43"/>
    </row>
    <row r="130" spans="1:48" ht="12" hidden="1" customHeight="1" x14ac:dyDescent="0.25">
      <c r="A130" s="110"/>
      <c r="B130" s="451"/>
      <c r="C130" s="111"/>
      <c r="D130" s="451"/>
      <c r="E130" s="111"/>
      <c r="F130" s="111"/>
      <c r="G130" s="451"/>
      <c r="H130" s="110"/>
      <c r="I130" s="46"/>
      <c r="J130" s="46"/>
      <c r="K130" s="46"/>
      <c r="L130" s="46"/>
      <c r="M130" s="46"/>
      <c r="N130" s="46"/>
      <c r="O130" s="46"/>
      <c r="P130" s="46"/>
      <c r="Q130" s="46"/>
      <c r="R130" s="46"/>
      <c r="S130" s="46"/>
      <c r="T130" s="46"/>
      <c r="U130" s="46"/>
      <c r="V130" s="46"/>
      <c r="W130" s="46"/>
      <c r="X130" s="48"/>
      <c r="Y130" s="46"/>
      <c r="Z130" s="46"/>
      <c r="AA130" s="46"/>
      <c r="AB130" s="46"/>
      <c r="AC130" s="46"/>
      <c r="AD130" s="46"/>
      <c r="AE130" s="46"/>
      <c r="AF130" s="46"/>
      <c r="AG130" s="111"/>
      <c r="AH130" s="111"/>
      <c r="AI130" s="111"/>
      <c r="AJ130" s="111"/>
      <c r="AK130" s="111"/>
      <c r="AL130" s="46"/>
      <c r="AM130" s="46"/>
      <c r="AN130" s="44"/>
      <c r="AO130" s="43"/>
      <c r="AP130" s="43"/>
      <c r="AQ130" s="19"/>
      <c r="AR130" s="43"/>
      <c r="AS130" s="43"/>
      <c r="AT130" s="43"/>
      <c r="AU130" s="43"/>
      <c r="AV130" s="43"/>
    </row>
    <row r="131" spans="1:48" ht="12" hidden="1" customHeight="1" x14ac:dyDescent="0.25">
      <c r="A131" s="110"/>
      <c r="B131" s="451"/>
      <c r="C131" s="111"/>
      <c r="D131" s="451"/>
      <c r="E131" s="111"/>
      <c r="F131" s="111"/>
      <c r="G131" s="451"/>
      <c r="H131" s="110"/>
      <c r="I131" s="46"/>
      <c r="J131" s="46"/>
      <c r="K131" s="46"/>
      <c r="L131" s="46"/>
      <c r="M131" s="46"/>
      <c r="N131" s="46"/>
      <c r="O131" s="46"/>
      <c r="P131" s="46"/>
      <c r="Q131" s="46"/>
      <c r="R131" s="46"/>
      <c r="S131" s="46"/>
      <c r="T131" s="46"/>
      <c r="U131" s="46"/>
      <c r="V131" s="46"/>
      <c r="W131" s="46"/>
      <c r="X131" s="48"/>
      <c r="Y131" s="46"/>
      <c r="Z131" s="46"/>
      <c r="AA131" s="46"/>
      <c r="AB131" s="46"/>
      <c r="AC131" s="46"/>
      <c r="AD131" s="46"/>
      <c r="AE131" s="46"/>
      <c r="AF131" s="46"/>
      <c r="AG131" s="111"/>
      <c r="AH131" s="111"/>
      <c r="AI131" s="111"/>
      <c r="AJ131" s="111"/>
      <c r="AK131" s="111"/>
      <c r="AL131" s="46"/>
      <c r="AM131" s="46"/>
      <c r="AN131" s="44"/>
      <c r="AO131" s="43"/>
      <c r="AP131" s="43"/>
      <c r="AQ131" s="19"/>
      <c r="AR131" s="43"/>
      <c r="AS131" s="43"/>
      <c r="AT131" s="43"/>
      <c r="AU131" s="43"/>
      <c r="AV131" s="43"/>
    </row>
    <row r="132" spans="1:48" ht="12" hidden="1" customHeight="1" x14ac:dyDescent="0.25">
      <c r="A132" s="110"/>
      <c r="B132" s="451"/>
      <c r="C132" s="111"/>
      <c r="D132" s="451"/>
      <c r="E132" s="111"/>
      <c r="F132" s="111"/>
      <c r="G132" s="451"/>
      <c r="H132" s="110"/>
      <c r="I132" s="46"/>
      <c r="J132" s="46"/>
      <c r="K132" s="46"/>
      <c r="L132" s="46"/>
      <c r="M132" s="46"/>
      <c r="N132" s="46"/>
      <c r="O132" s="46"/>
      <c r="P132" s="46"/>
      <c r="Q132" s="46"/>
      <c r="R132" s="46"/>
      <c r="S132" s="46"/>
      <c r="T132" s="46"/>
      <c r="U132" s="46"/>
      <c r="V132" s="46"/>
      <c r="W132" s="46"/>
      <c r="X132" s="48"/>
      <c r="Y132" s="46"/>
      <c r="Z132" s="46"/>
      <c r="AA132" s="46"/>
      <c r="AB132" s="46"/>
      <c r="AC132" s="46"/>
      <c r="AD132" s="46"/>
      <c r="AE132" s="46"/>
      <c r="AF132" s="46"/>
      <c r="AG132" s="111"/>
      <c r="AH132" s="111"/>
      <c r="AI132" s="111"/>
      <c r="AJ132" s="111"/>
      <c r="AK132" s="111"/>
      <c r="AL132" s="46"/>
      <c r="AM132" s="46"/>
      <c r="AN132" s="44"/>
      <c r="AO132" s="43"/>
      <c r="AP132" s="43"/>
      <c r="AQ132" s="19"/>
      <c r="AR132" s="43"/>
      <c r="AS132" s="43"/>
      <c r="AT132" s="43"/>
      <c r="AU132" s="43"/>
      <c r="AV132" s="43"/>
    </row>
    <row r="133" spans="1:48" ht="12" hidden="1" customHeight="1" x14ac:dyDescent="0.25">
      <c r="A133" s="110"/>
      <c r="B133" s="451"/>
      <c r="C133" s="111"/>
      <c r="D133" s="451"/>
      <c r="E133" s="111"/>
      <c r="F133" s="111"/>
      <c r="G133" s="451"/>
      <c r="H133" s="110"/>
      <c r="I133" s="46"/>
      <c r="J133" s="46"/>
      <c r="K133" s="46"/>
      <c r="L133" s="46"/>
      <c r="M133" s="46"/>
      <c r="N133" s="46"/>
      <c r="O133" s="46"/>
      <c r="P133" s="46"/>
      <c r="Q133" s="46"/>
      <c r="R133" s="46"/>
      <c r="S133" s="46"/>
      <c r="T133" s="46"/>
      <c r="U133" s="46"/>
      <c r="V133" s="46"/>
      <c r="W133" s="46"/>
      <c r="X133" s="48"/>
      <c r="Y133" s="46"/>
      <c r="Z133" s="46"/>
      <c r="AA133" s="46"/>
      <c r="AB133" s="46"/>
      <c r="AC133" s="46"/>
      <c r="AD133" s="46"/>
      <c r="AE133" s="46"/>
      <c r="AF133" s="46"/>
      <c r="AG133" s="111"/>
      <c r="AH133" s="111"/>
      <c r="AI133" s="111"/>
      <c r="AJ133" s="111"/>
      <c r="AK133" s="111"/>
      <c r="AL133" s="46"/>
      <c r="AM133" s="46"/>
      <c r="AN133" s="44"/>
      <c r="AO133" s="43"/>
      <c r="AP133" s="43"/>
      <c r="AQ133" s="19"/>
      <c r="AR133" s="43"/>
      <c r="AS133" s="43"/>
      <c r="AT133" s="43"/>
      <c r="AU133" s="43"/>
      <c r="AV133" s="43"/>
    </row>
    <row r="134" spans="1:48" ht="12" hidden="1" customHeight="1" x14ac:dyDescent="0.25">
      <c r="A134" s="110"/>
      <c r="B134" s="451"/>
      <c r="C134" s="111"/>
      <c r="D134" s="451"/>
      <c r="E134" s="111"/>
      <c r="F134" s="111"/>
      <c r="G134" s="451"/>
      <c r="H134" s="110"/>
      <c r="I134" s="46"/>
      <c r="J134" s="46"/>
      <c r="K134" s="46"/>
      <c r="L134" s="46"/>
      <c r="M134" s="46"/>
      <c r="N134" s="46"/>
      <c r="O134" s="46"/>
      <c r="P134" s="46"/>
      <c r="Q134" s="46"/>
      <c r="R134" s="46"/>
      <c r="S134" s="46"/>
      <c r="T134" s="46"/>
      <c r="U134" s="46"/>
      <c r="V134" s="46"/>
      <c r="W134" s="46"/>
      <c r="X134" s="48"/>
      <c r="Y134" s="46"/>
      <c r="Z134" s="46"/>
      <c r="AA134" s="46"/>
      <c r="AB134" s="46"/>
      <c r="AC134" s="46"/>
      <c r="AD134" s="46"/>
      <c r="AE134" s="46"/>
      <c r="AF134" s="46"/>
      <c r="AG134" s="111"/>
      <c r="AH134" s="111"/>
      <c r="AI134" s="111"/>
      <c r="AJ134" s="111"/>
      <c r="AK134" s="111"/>
      <c r="AL134" s="46"/>
      <c r="AM134" s="46"/>
      <c r="AN134" s="44"/>
      <c r="AO134" s="43"/>
      <c r="AP134" s="43"/>
      <c r="AQ134" s="19"/>
      <c r="AR134" s="43"/>
      <c r="AS134" s="43"/>
      <c r="AT134" s="43"/>
      <c r="AU134" s="43"/>
      <c r="AV134" s="43"/>
    </row>
    <row r="135" spans="1:48" ht="12" hidden="1" customHeight="1" x14ac:dyDescent="0.25">
      <c r="A135" s="110"/>
      <c r="B135" s="451"/>
      <c r="C135" s="111"/>
      <c r="D135" s="451"/>
      <c r="E135" s="111"/>
      <c r="F135" s="111"/>
      <c r="G135" s="451"/>
      <c r="H135" s="110"/>
      <c r="I135" s="46"/>
      <c r="J135" s="46"/>
      <c r="K135" s="46"/>
      <c r="L135" s="46"/>
      <c r="M135" s="46"/>
      <c r="N135" s="46"/>
      <c r="O135" s="46"/>
      <c r="P135" s="46"/>
      <c r="Q135" s="46"/>
      <c r="R135" s="46"/>
      <c r="S135" s="46"/>
      <c r="T135" s="46"/>
      <c r="U135" s="46"/>
      <c r="V135" s="46"/>
      <c r="W135" s="46"/>
      <c r="X135" s="48"/>
      <c r="Y135" s="46"/>
      <c r="Z135" s="46"/>
      <c r="AA135" s="46"/>
      <c r="AB135" s="46"/>
      <c r="AC135" s="46"/>
      <c r="AD135" s="46"/>
      <c r="AE135" s="46"/>
      <c r="AF135" s="46"/>
      <c r="AG135" s="111"/>
      <c r="AH135" s="111"/>
      <c r="AI135" s="111"/>
      <c r="AJ135" s="111"/>
      <c r="AK135" s="111"/>
      <c r="AL135" s="46"/>
      <c r="AM135" s="46"/>
      <c r="AN135" s="44"/>
      <c r="AO135" s="43"/>
      <c r="AP135" s="43"/>
      <c r="AQ135" s="19"/>
      <c r="AR135" s="43"/>
      <c r="AS135" s="43"/>
      <c r="AT135" s="43"/>
      <c r="AU135" s="43"/>
      <c r="AV135" s="43"/>
    </row>
    <row r="136" spans="1:48" ht="12" hidden="1" customHeight="1" x14ac:dyDescent="0.25">
      <c r="A136" s="110"/>
      <c r="B136" s="451"/>
      <c r="C136" s="111"/>
      <c r="D136" s="451"/>
      <c r="E136" s="111"/>
      <c r="F136" s="111"/>
      <c r="G136" s="451"/>
      <c r="H136" s="110"/>
      <c r="I136" s="46"/>
      <c r="J136" s="46"/>
      <c r="K136" s="46"/>
      <c r="L136" s="46"/>
      <c r="M136" s="46"/>
      <c r="N136" s="46"/>
      <c r="O136" s="46"/>
      <c r="P136" s="46"/>
      <c r="Q136" s="46"/>
      <c r="R136" s="46"/>
      <c r="S136" s="46"/>
      <c r="T136" s="46"/>
      <c r="U136" s="46"/>
      <c r="V136" s="46"/>
      <c r="W136" s="46"/>
      <c r="X136" s="48"/>
      <c r="Y136" s="46"/>
      <c r="Z136" s="46"/>
      <c r="AA136" s="46"/>
      <c r="AB136" s="46"/>
      <c r="AC136" s="46"/>
      <c r="AD136" s="46"/>
      <c r="AE136" s="46"/>
      <c r="AF136" s="46"/>
      <c r="AG136" s="111"/>
      <c r="AH136" s="111"/>
      <c r="AI136" s="111"/>
      <c r="AJ136" s="111"/>
      <c r="AK136" s="111"/>
      <c r="AL136" s="46"/>
      <c r="AM136" s="46"/>
      <c r="AN136" s="44"/>
      <c r="AO136" s="43"/>
      <c r="AP136" s="43"/>
      <c r="AQ136" s="19"/>
      <c r="AR136" s="43"/>
      <c r="AS136" s="43"/>
      <c r="AT136" s="43"/>
      <c r="AU136" s="43"/>
      <c r="AV136" s="43"/>
    </row>
    <row r="137" spans="1:48" ht="12" hidden="1" customHeight="1" x14ac:dyDescent="0.25">
      <c r="A137" s="110"/>
      <c r="B137" s="451"/>
      <c r="C137" s="111"/>
      <c r="D137" s="451"/>
      <c r="E137" s="111"/>
      <c r="F137" s="111"/>
      <c r="G137" s="451"/>
      <c r="H137" s="110"/>
      <c r="I137" s="46"/>
      <c r="J137" s="46"/>
      <c r="K137" s="46"/>
      <c r="L137" s="46"/>
      <c r="M137" s="46"/>
      <c r="N137" s="46"/>
      <c r="O137" s="46"/>
      <c r="P137" s="46"/>
      <c r="Q137" s="46"/>
      <c r="R137" s="46"/>
      <c r="S137" s="46"/>
      <c r="T137" s="46"/>
      <c r="U137" s="46"/>
      <c r="V137" s="46"/>
      <c r="W137" s="46"/>
      <c r="X137" s="48"/>
      <c r="Y137" s="46"/>
      <c r="Z137" s="46"/>
      <c r="AA137" s="46"/>
      <c r="AB137" s="46"/>
      <c r="AC137" s="46"/>
      <c r="AD137" s="46"/>
      <c r="AE137" s="46"/>
      <c r="AF137" s="46"/>
      <c r="AG137" s="111"/>
      <c r="AH137" s="111"/>
      <c r="AI137" s="111"/>
      <c r="AJ137" s="111"/>
      <c r="AK137" s="111"/>
      <c r="AL137" s="46"/>
      <c r="AM137" s="46"/>
      <c r="AN137" s="44"/>
      <c r="AO137" s="43"/>
      <c r="AP137" s="43"/>
      <c r="AQ137" s="19"/>
      <c r="AR137" s="43"/>
      <c r="AS137" s="43"/>
      <c r="AT137" s="43"/>
      <c r="AU137" s="43"/>
      <c r="AV137" s="43"/>
    </row>
    <row r="138" spans="1:48" ht="12" hidden="1" customHeight="1" x14ac:dyDescent="0.25">
      <c r="A138" s="110"/>
      <c r="B138" s="451"/>
      <c r="C138" s="111"/>
      <c r="D138" s="451"/>
      <c r="E138" s="111"/>
      <c r="F138" s="111"/>
      <c r="G138" s="451"/>
      <c r="H138" s="110"/>
      <c r="I138" s="46"/>
      <c r="J138" s="46"/>
      <c r="K138" s="46"/>
      <c r="L138" s="46"/>
      <c r="M138" s="46"/>
      <c r="N138" s="46"/>
      <c r="O138" s="46"/>
      <c r="P138" s="46"/>
      <c r="Q138" s="46"/>
      <c r="R138" s="46"/>
      <c r="S138" s="46"/>
      <c r="T138" s="46"/>
      <c r="U138" s="46"/>
      <c r="V138" s="46"/>
      <c r="W138" s="46"/>
      <c r="X138" s="48"/>
      <c r="Y138" s="46"/>
      <c r="Z138" s="46"/>
      <c r="AA138" s="46"/>
      <c r="AB138" s="46"/>
      <c r="AC138" s="46"/>
      <c r="AD138" s="46"/>
      <c r="AE138" s="46"/>
      <c r="AF138" s="46"/>
      <c r="AG138" s="111"/>
      <c r="AH138" s="111"/>
      <c r="AI138" s="111"/>
      <c r="AJ138" s="111"/>
      <c r="AK138" s="111"/>
      <c r="AL138" s="46"/>
      <c r="AM138" s="46"/>
      <c r="AN138" s="44"/>
      <c r="AO138" s="43"/>
      <c r="AP138" s="43"/>
      <c r="AQ138" s="19"/>
      <c r="AR138" s="43"/>
      <c r="AS138" s="43"/>
      <c r="AT138" s="43"/>
      <c r="AU138" s="43"/>
      <c r="AV138" s="43"/>
    </row>
    <row r="139" spans="1:48" ht="12" hidden="1" customHeight="1" x14ac:dyDescent="0.25">
      <c r="A139" s="110"/>
      <c r="B139" s="451"/>
      <c r="C139" s="111"/>
      <c r="D139" s="451"/>
      <c r="E139" s="111"/>
      <c r="F139" s="111"/>
      <c r="G139" s="451"/>
      <c r="H139" s="110"/>
      <c r="I139" s="46"/>
      <c r="J139" s="46"/>
      <c r="K139" s="46"/>
      <c r="L139" s="46"/>
      <c r="M139" s="46"/>
      <c r="N139" s="46"/>
      <c r="O139" s="46"/>
      <c r="P139" s="46"/>
      <c r="Q139" s="46"/>
      <c r="R139" s="46"/>
      <c r="S139" s="46"/>
      <c r="T139" s="46"/>
      <c r="U139" s="46"/>
      <c r="V139" s="46"/>
      <c r="W139" s="46"/>
      <c r="X139" s="48"/>
      <c r="Y139" s="46"/>
      <c r="Z139" s="46"/>
      <c r="AA139" s="46"/>
      <c r="AB139" s="46"/>
      <c r="AC139" s="46"/>
      <c r="AD139" s="46"/>
      <c r="AE139" s="46"/>
      <c r="AF139" s="46"/>
      <c r="AG139" s="111"/>
      <c r="AH139" s="111"/>
      <c r="AI139" s="111"/>
      <c r="AJ139" s="111"/>
      <c r="AK139" s="111"/>
      <c r="AL139" s="46"/>
      <c r="AM139" s="46"/>
      <c r="AN139" s="44"/>
      <c r="AO139" s="43"/>
      <c r="AP139" s="43"/>
      <c r="AQ139" s="19"/>
      <c r="AR139" s="43"/>
      <c r="AS139" s="43"/>
      <c r="AT139" s="43"/>
      <c r="AU139" s="43"/>
      <c r="AV139" s="43"/>
    </row>
    <row r="140" spans="1:48" ht="12" hidden="1" customHeight="1" x14ac:dyDescent="0.25">
      <c r="A140" s="110"/>
      <c r="B140" s="451"/>
      <c r="C140" s="111"/>
      <c r="D140" s="451"/>
      <c r="E140" s="111"/>
      <c r="F140" s="111"/>
      <c r="G140" s="451"/>
      <c r="H140" s="110"/>
      <c r="I140" s="46"/>
      <c r="J140" s="46"/>
      <c r="K140" s="46"/>
      <c r="L140" s="46"/>
      <c r="M140" s="46"/>
      <c r="N140" s="46"/>
      <c r="O140" s="46"/>
      <c r="P140" s="46"/>
      <c r="Q140" s="46"/>
      <c r="R140" s="46"/>
      <c r="S140" s="46"/>
      <c r="T140" s="46"/>
      <c r="U140" s="46"/>
      <c r="V140" s="46"/>
      <c r="W140" s="46"/>
      <c r="X140" s="48"/>
      <c r="Y140" s="46"/>
      <c r="Z140" s="46"/>
      <c r="AA140" s="46"/>
      <c r="AB140" s="46"/>
      <c r="AC140" s="46"/>
      <c r="AD140" s="46"/>
      <c r="AE140" s="46"/>
      <c r="AF140" s="46"/>
      <c r="AG140" s="111"/>
      <c r="AH140" s="111"/>
      <c r="AI140" s="111"/>
      <c r="AJ140" s="111"/>
      <c r="AK140" s="111"/>
      <c r="AL140" s="46"/>
      <c r="AM140" s="46"/>
      <c r="AN140" s="44"/>
      <c r="AO140" s="43"/>
      <c r="AP140" s="43"/>
      <c r="AQ140" s="19"/>
      <c r="AR140" s="43"/>
      <c r="AS140" s="43"/>
      <c r="AT140" s="43"/>
      <c r="AU140" s="43"/>
      <c r="AV140" s="43"/>
    </row>
    <row r="141" spans="1:48" ht="12" hidden="1" customHeight="1" x14ac:dyDescent="0.25">
      <c r="A141" s="110"/>
      <c r="B141" s="451"/>
      <c r="C141" s="111"/>
      <c r="D141" s="451"/>
      <c r="E141" s="111"/>
      <c r="F141" s="111"/>
      <c r="G141" s="451"/>
      <c r="H141" s="110"/>
      <c r="I141" s="46"/>
      <c r="J141" s="46"/>
      <c r="K141" s="46"/>
      <c r="L141" s="46"/>
      <c r="M141" s="46"/>
      <c r="N141" s="46"/>
      <c r="O141" s="46"/>
      <c r="P141" s="46"/>
      <c r="Q141" s="46"/>
      <c r="R141" s="46"/>
      <c r="S141" s="46"/>
      <c r="T141" s="46"/>
      <c r="U141" s="46"/>
      <c r="V141" s="46"/>
      <c r="W141" s="46"/>
      <c r="X141" s="48"/>
      <c r="Y141" s="46"/>
      <c r="Z141" s="46"/>
      <c r="AA141" s="46"/>
      <c r="AB141" s="46"/>
      <c r="AC141" s="46"/>
      <c r="AD141" s="46"/>
      <c r="AE141" s="46"/>
      <c r="AF141" s="46"/>
      <c r="AG141" s="111"/>
      <c r="AH141" s="111"/>
      <c r="AI141" s="111"/>
      <c r="AJ141" s="111"/>
      <c r="AK141" s="111"/>
      <c r="AL141" s="46"/>
      <c r="AM141" s="46"/>
      <c r="AN141" s="44"/>
      <c r="AO141" s="43"/>
      <c r="AP141" s="43"/>
      <c r="AQ141" s="19"/>
      <c r="AR141" s="43"/>
      <c r="AS141" s="43"/>
      <c r="AT141" s="43"/>
      <c r="AU141" s="43"/>
      <c r="AV141" s="43"/>
    </row>
    <row r="142" spans="1:48" ht="12" hidden="1" customHeight="1" x14ac:dyDescent="0.25">
      <c r="A142" s="110"/>
      <c r="B142" s="451"/>
      <c r="C142" s="111"/>
      <c r="D142" s="451"/>
      <c r="E142" s="111"/>
      <c r="F142" s="111"/>
      <c r="G142" s="451"/>
      <c r="H142" s="110"/>
      <c r="I142" s="46"/>
      <c r="J142" s="46"/>
      <c r="K142" s="46"/>
      <c r="L142" s="46"/>
      <c r="M142" s="46"/>
      <c r="N142" s="46"/>
      <c r="O142" s="46"/>
      <c r="P142" s="46"/>
      <c r="Q142" s="46"/>
      <c r="R142" s="46"/>
      <c r="S142" s="46"/>
      <c r="T142" s="46"/>
      <c r="U142" s="46"/>
      <c r="V142" s="46"/>
      <c r="W142" s="46"/>
      <c r="X142" s="48"/>
      <c r="Y142" s="46"/>
      <c r="Z142" s="46"/>
      <c r="AA142" s="46"/>
      <c r="AB142" s="46"/>
      <c r="AC142" s="46"/>
      <c r="AD142" s="46"/>
      <c r="AE142" s="46"/>
      <c r="AF142" s="46"/>
      <c r="AG142" s="111"/>
      <c r="AH142" s="111"/>
      <c r="AI142" s="111"/>
      <c r="AJ142" s="111"/>
      <c r="AK142" s="111"/>
      <c r="AL142" s="46"/>
      <c r="AM142" s="46"/>
      <c r="AN142" s="44"/>
      <c r="AO142" s="43"/>
      <c r="AP142" s="43"/>
      <c r="AQ142" s="19"/>
      <c r="AR142" s="43"/>
      <c r="AS142" s="43"/>
      <c r="AT142" s="43"/>
      <c r="AU142" s="43"/>
      <c r="AV142" s="43"/>
    </row>
    <row r="143" spans="1:48" ht="12" hidden="1" customHeight="1" x14ac:dyDescent="0.25">
      <c r="A143" s="110"/>
      <c r="B143" s="451"/>
      <c r="C143" s="111"/>
      <c r="D143" s="451"/>
      <c r="E143" s="111"/>
      <c r="F143" s="111"/>
      <c r="G143" s="451"/>
      <c r="H143" s="110"/>
      <c r="I143" s="46"/>
      <c r="J143" s="46"/>
      <c r="K143" s="46"/>
      <c r="L143" s="46"/>
      <c r="M143" s="46"/>
      <c r="N143" s="46"/>
      <c r="O143" s="46"/>
      <c r="P143" s="46"/>
      <c r="Q143" s="46"/>
      <c r="R143" s="46"/>
      <c r="S143" s="46"/>
      <c r="T143" s="46"/>
      <c r="U143" s="46"/>
      <c r="V143" s="46"/>
      <c r="W143" s="46"/>
      <c r="X143" s="48"/>
      <c r="Y143" s="46"/>
      <c r="Z143" s="46"/>
      <c r="AA143" s="46"/>
      <c r="AB143" s="46"/>
      <c r="AC143" s="46"/>
      <c r="AD143" s="46"/>
      <c r="AE143" s="46"/>
      <c r="AF143" s="46"/>
      <c r="AG143" s="111"/>
      <c r="AH143" s="111"/>
      <c r="AI143" s="111"/>
      <c r="AJ143" s="111"/>
      <c r="AK143" s="111"/>
      <c r="AL143" s="46"/>
      <c r="AM143" s="46"/>
      <c r="AN143" s="44"/>
      <c r="AO143" s="43"/>
      <c r="AP143" s="43"/>
      <c r="AQ143" s="19"/>
      <c r="AR143" s="43"/>
      <c r="AS143" s="43"/>
      <c r="AT143" s="43"/>
      <c r="AU143" s="43"/>
      <c r="AV143" s="43"/>
    </row>
    <row r="144" spans="1:48" ht="12" hidden="1" customHeight="1" x14ac:dyDescent="0.25">
      <c r="A144" s="110"/>
      <c r="B144" s="451"/>
      <c r="C144" s="111"/>
      <c r="D144" s="451"/>
      <c r="E144" s="111"/>
      <c r="F144" s="111"/>
      <c r="G144" s="451"/>
      <c r="H144" s="110"/>
      <c r="I144" s="46"/>
      <c r="J144" s="46"/>
      <c r="K144" s="46"/>
      <c r="L144" s="46"/>
      <c r="M144" s="46"/>
      <c r="N144" s="46"/>
      <c r="O144" s="46"/>
      <c r="P144" s="46"/>
      <c r="Q144" s="46"/>
      <c r="R144" s="46"/>
      <c r="S144" s="46"/>
      <c r="T144" s="46"/>
      <c r="U144" s="46"/>
      <c r="V144" s="46"/>
      <c r="W144" s="46"/>
      <c r="X144" s="48"/>
      <c r="Y144" s="46"/>
      <c r="Z144" s="46"/>
      <c r="AA144" s="46"/>
      <c r="AB144" s="46"/>
      <c r="AC144" s="46"/>
      <c r="AD144" s="46"/>
      <c r="AE144" s="46"/>
      <c r="AF144" s="46"/>
      <c r="AG144" s="111"/>
      <c r="AH144" s="111"/>
      <c r="AI144" s="111"/>
      <c r="AJ144" s="111"/>
      <c r="AK144" s="111"/>
      <c r="AL144" s="46"/>
      <c r="AM144" s="46"/>
      <c r="AN144" s="44"/>
      <c r="AO144" s="43"/>
      <c r="AP144" s="43"/>
      <c r="AQ144" s="19"/>
      <c r="AR144" s="43"/>
      <c r="AS144" s="43"/>
      <c r="AT144" s="43"/>
      <c r="AU144" s="43"/>
      <c r="AV144" s="43"/>
    </row>
    <row r="145" spans="1:48" ht="12" hidden="1" customHeight="1" x14ac:dyDescent="0.25">
      <c r="A145" s="110"/>
      <c r="B145" s="451"/>
      <c r="C145" s="111"/>
      <c r="D145" s="451"/>
      <c r="E145" s="111"/>
      <c r="F145" s="111"/>
      <c r="G145" s="451"/>
      <c r="H145" s="110"/>
      <c r="I145" s="46"/>
      <c r="J145" s="46"/>
      <c r="K145" s="46"/>
      <c r="L145" s="46"/>
      <c r="M145" s="46"/>
      <c r="N145" s="46"/>
      <c r="O145" s="46"/>
      <c r="P145" s="46"/>
      <c r="Q145" s="46"/>
      <c r="R145" s="46"/>
      <c r="S145" s="46"/>
      <c r="T145" s="46"/>
      <c r="U145" s="46"/>
      <c r="V145" s="46"/>
      <c r="W145" s="46"/>
      <c r="X145" s="48"/>
      <c r="Y145" s="46"/>
      <c r="Z145" s="46"/>
      <c r="AA145" s="46"/>
      <c r="AB145" s="46"/>
      <c r="AC145" s="46"/>
      <c r="AD145" s="46"/>
      <c r="AE145" s="46"/>
      <c r="AF145" s="46"/>
      <c r="AG145" s="111"/>
      <c r="AH145" s="111"/>
      <c r="AI145" s="111"/>
      <c r="AJ145" s="111"/>
      <c r="AK145" s="111"/>
      <c r="AL145" s="46"/>
      <c r="AM145" s="46"/>
      <c r="AN145" s="44"/>
      <c r="AO145" s="43"/>
      <c r="AP145" s="43"/>
      <c r="AQ145" s="19"/>
      <c r="AR145" s="43"/>
      <c r="AS145" s="43"/>
      <c r="AT145" s="43"/>
      <c r="AU145" s="43"/>
      <c r="AV145" s="43"/>
    </row>
    <row r="146" spans="1:48" ht="12" hidden="1" customHeight="1" x14ac:dyDescent="0.25">
      <c r="A146" s="110"/>
      <c r="B146" s="451"/>
      <c r="C146" s="111"/>
      <c r="D146" s="451"/>
      <c r="E146" s="111"/>
      <c r="F146" s="111"/>
      <c r="G146" s="451"/>
      <c r="H146" s="110"/>
      <c r="I146" s="46"/>
      <c r="J146" s="46"/>
      <c r="K146" s="46"/>
      <c r="L146" s="46"/>
      <c r="M146" s="46"/>
      <c r="N146" s="46"/>
      <c r="O146" s="46"/>
      <c r="P146" s="46"/>
      <c r="Q146" s="46"/>
      <c r="R146" s="46"/>
      <c r="S146" s="46"/>
      <c r="T146" s="46"/>
      <c r="U146" s="46"/>
      <c r="V146" s="46"/>
      <c r="W146" s="46"/>
      <c r="X146" s="48"/>
      <c r="Y146" s="46"/>
      <c r="Z146" s="46"/>
      <c r="AA146" s="46"/>
      <c r="AB146" s="46"/>
      <c r="AC146" s="46"/>
      <c r="AD146" s="46"/>
      <c r="AE146" s="46"/>
      <c r="AF146" s="46"/>
      <c r="AG146" s="111"/>
      <c r="AH146" s="111"/>
      <c r="AI146" s="111"/>
      <c r="AJ146" s="111"/>
      <c r="AK146" s="111"/>
      <c r="AL146" s="46"/>
      <c r="AM146" s="46"/>
      <c r="AN146" s="44"/>
      <c r="AO146" s="43"/>
      <c r="AP146" s="43"/>
      <c r="AQ146" s="19"/>
      <c r="AR146" s="43"/>
      <c r="AS146" s="43"/>
      <c r="AT146" s="43"/>
      <c r="AU146" s="43"/>
      <c r="AV146" s="43"/>
    </row>
    <row r="147" spans="1:48" ht="12" hidden="1" customHeight="1" x14ac:dyDescent="0.25">
      <c r="A147" s="110"/>
      <c r="B147" s="451"/>
      <c r="C147" s="111"/>
      <c r="D147" s="451"/>
      <c r="E147" s="111"/>
      <c r="F147" s="111"/>
      <c r="G147" s="451"/>
      <c r="H147" s="110"/>
      <c r="I147" s="46"/>
      <c r="J147" s="46"/>
      <c r="K147" s="46"/>
      <c r="L147" s="46"/>
      <c r="M147" s="46"/>
      <c r="N147" s="46"/>
      <c r="O147" s="46"/>
      <c r="P147" s="46"/>
      <c r="Q147" s="46"/>
      <c r="R147" s="46"/>
      <c r="S147" s="46"/>
      <c r="T147" s="46"/>
      <c r="U147" s="46"/>
      <c r="V147" s="46"/>
      <c r="W147" s="46"/>
      <c r="X147" s="48"/>
      <c r="Y147" s="46"/>
      <c r="Z147" s="46"/>
      <c r="AA147" s="46"/>
      <c r="AB147" s="46"/>
      <c r="AC147" s="46"/>
      <c r="AD147" s="46"/>
      <c r="AE147" s="46"/>
      <c r="AF147" s="46"/>
      <c r="AG147" s="111"/>
      <c r="AH147" s="111"/>
      <c r="AI147" s="111"/>
      <c r="AJ147" s="111"/>
      <c r="AK147" s="111"/>
      <c r="AL147" s="46"/>
      <c r="AM147" s="46"/>
      <c r="AN147" s="44"/>
      <c r="AO147" s="43"/>
      <c r="AP147" s="43"/>
      <c r="AQ147" s="19"/>
      <c r="AR147" s="43"/>
      <c r="AS147" s="43"/>
      <c r="AT147" s="43"/>
      <c r="AU147" s="43"/>
      <c r="AV147" s="43"/>
    </row>
    <row r="148" spans="1:48" ht="12" hidden="1" customHeight="1" x14ac:dyDescent="0.25">
      <c r="A148" s="110"/>
      <c r="B148" s="451"/>
      <c r="C148" s="111"/>
      <c r="D148" s="451"/>
      <c r="E148" s="111"/>
      <c r="F148" s="111"/>
      <c r="G148" s="451"/>
      <c r="H148" s="110"/>
      <c r="I148" s="46"/>
      <c r="J148" s="46"/>
      <c r="K148" s="46"/>
      <c r="L148" s="46"/>
      <c r="M148" s="46"/>
      <c r="N148" s="46"/>
      <c r="O148" s="46"/>
      <c r="P148" s="46"/>
      <c r="Q148" s="46"/>
      <c r="R148" s="46"/>
      <c r="S148" s="46"/>
      <c r="T148" s="46"/>
      <c r="U148" s="46"/>
      <c r="V148" s="46"/>
      <c r="W148" s="46"/>
      <c r="X148" s="48"/>
      <c r="Y148" s="46"/>
      <c r="Z148" s="46"/>
      <c r="AA148" s="46"/>
      <c r="AB148" s="46"/>
      <c r="AC148" s="46"/>
      <c r="AD148" s="46"/>
      <c r="AE148" s="46"/>
      <c r="AF148" s="46"/>
      <c r="AG148" s="111"/>
      <c r="AH148" s="111"/>
      <c r="AI148" s="111"/>
      <c r="AJ148" s="111"/>
      <c r="AK148" s="111"/>
      <c r="AL148" s="46"/>
      <c r="AM148" s="46"/>
      <c r="AN148" s="44"/>
      <c r="AO148" s="43"/>
      <c r="AP148" s="43"/>
      <c r="AQ148" s="19"/>
      <c r="AR148" s="43"/>
      <c r="AS148" s="43"/>
      <c r="AT148" s="43"/>
      <c r="AU148" s="43"/>
      <c r="AV148" s="43"/>
    </row>
    <row r="149" spans="1:48" ht="12" hidden="1" customHeight="1" x14ac:dyDescent="0.25">
      <c r="A149" s="110"/>
      <c r="B149" s="451"/>
      <c r="C149" s="111"/>
      <c r="D149" s="451"/>
      <c r="E149" s="111"/>
      <c r="F149" s="111"/>
      <c r="G149" s="451"/>
      <c r="H149" s="110"/>
      <c r="I149" s="46"/>
      <c r="J149" s="46"/>
      <c r="K149" s="46"/>
      <c r="L149" s="46"/>
      <c r="M149" s="46"/>
      <c r="N149" s="46"/>
      <c r="O149" s="46"/>
      <c r="P149" s="46"/>
      <c r="Q149" s="46"/>
      <c r="R149" s="46"/>
      <c r="S149" s="46"/>
      <c r="T149" s="46"/>
      <c r="U149" s="46"/>
      <c r="V149" s="46"/>
      <c r="W149" s="46"/>
      <c r="X149" s="48"/>
      <c r="Y149" s="46"/>
      <c r="Z149" s="46"/>
      <c r="AA149" s="46"/>
      <c r="AB149" s="46"/>
      <c r="AC149" s="46"/>
      <c r="AD149" s="46"/>
      <c r="AE149" s="46"/>
      <c r="AF149" s="46"/>
      <c r="AG149" s="111"/>
      <c r="AH149" s="111"/>
      <c r="AI149" s="111"/>
      <c r="AJ149" s="111"/>
      <c r="AK149" s="111"/>
      <c r="AL149" s="46"/>
      <c r="AM149" s="46"/>
      <c r="AN149" s="44"/>
      <c r="AO149" s="43"/>
      <c r="AP149" s="43"/>
      <c r="AQ149" s="19"/>
      <c r="AR149" s="43"/>
      <c r="AS149" s="43"/>
      <c r="AT149" s="43"/>
      <c r="AU149" s="43"/>
      <c r="AV149" s="43"/>
    </row>
    <row r="150" spans="1:48" ht="12" hidden="1" customHeight="1" x14ac:dyDescent="0.25">
      <c r="A150" s="110"/>
      <c r="B150" s="451"/>
      <c r="C150" s="111"/>
      <c r="D150" s="451"/>
      <c r="E150" s="111"/>
      <c r="F150" s="111"/>
      <c r="G150" s="451"/>
      <c r="H150" s="110"/>
      <c r="I150" s="46"/>
      <c r="J150" s="46"/>
      <c r="K150" s="46"/>
      <c r="L150" s="46"/>
      <c r="M150" s="46"/>
      <c r="N150" s="46"/>
      <c r="O150" s="46"/>
      <c r="P150" s="46"/>
      <c r="Q150" s="46"/>
      <c r="R150" s="46"/>
      <c r="S150" s="46"/>
      <c r="T150" s="46"/>
      <c r="U150" s="46"/>
      <c r="V150" s="46"/>
      <c r="W150" s="46"/>
      <c r="X150" s="48"/>
      <c r="Y150" s="46"/>
      <c r="Z150" s="46"/>
      <c r="AA150" s="46"/>
      <c r="AB150" s="46"/>
      <c r="AC150" s="46"/>
      <c r="AD150" s="46"/>
      <c r="AE150" s="46"/>
      <c r="AF150" s="46"/>
      <c r="AG150" s="111"/>
      <c r="AH150" s="111"/>
      <c r="AI150" s="111"/>
      <c r="AJ150" s="111"/>
      <c r="AK150" s="111"/>
      <c r="AL150" s="46"/>
      <c r="AM150" s="46"/>
      <c r="AN150" s="44"/>
      <c r="AO150" s="43"/>
      <c r="AP150" s="43"/>
      <c r="AQ150" s="19"/>
      <c r="AR150" s="43"/>
      <c r="AS150" s="43"/>
      <c r="AT150" s="43"/>
      <c r="AU150" s="43"/>
      <c r="AV150" s="43"/>
    </row>
    <row r="151" spans="1:48" ht="12" hidden="1" customHeight="1" x14ac:dyDescent="0.25">
      <c r="A151" s="110"/>
      <c r="B151" s="451"/>
      <c r="C151" s="111"/>
      <c r="D151" s="451"/>
      <c r="E151" s="111"/>
      <c r="F151" s="111"/>
      <c r="G151" s="451"/>
      <c r="H151" s="110"/>
      <c r="I151" s="46"/>
      <c r="J151" s="46"/>
      <c r="K151" s="46"/>
      <c r="L151" s="46"/>
      <c r="M151" s="46"/>
      <c r="N151" s="46"/>
      <c r="O151" s="46"/>
      <c r="P151" s="46"/>
      <c r="Q151" s="46"/>
      <c r="R151" s="46"/>
      <c r="S151" s="46"/>
      <c r="T151" s="46"/>
      <c r="U151" s="46"/>
      <c r="V151" s="46"/>
      <c r="W151" s="46"/>
      <c r="X151" s="48"/>
      <c r="Y151" s="46"/>
      <c r="Z151" s="46"/>
      <c r="AA151" s="46"/>
      <c r="AB151" s="46"/>
      <c r="AC151" s="46"/>
      <c r="AD151" s="46"/>
      <c r="AE151" s="46"/>
      <c r="AF151" s="46"/>
      <c r="AG151" s="111"/>
      <c r="AH151" s="111"/>
      <c r="AI151" s="111"/>
      <c r="AJ151" s="111"/>
      <c r="AK151" s="111"/>
      <c r="AL151" s="46"/>
      <c r="AM151" s="46"/>
      <c r="AN151" s="44"/>
      <c r="AO151" s="43"/>
      <c r="AP151" s="43"/>
      <c r="AQ151" s="19"/>
      <c r="AR151" s="43"/>
      <c r="AS151" s="43"/>
      <c r="AT151" s="43"/>
      <c r="AU151" s="43"/>
      <c r="AV151" s="43"/>
    </row>
    <row r="152" spans="1:48" ht="12" hidden="1" customHeight="1" x14ac:dyDescent="0.25">
      <c r="A152" s="110"/>
      <c r="B152" s="451"/>
      <c r="C152" s="111"/>
      <c r="D152" s="451"/>
      <c r="E152" s="111"/>
      <c r="F152" s="111"/>
      <c r="G152" s="451"/>
      <c r="H152" s="110"/>
      <c r="I152" s="46"/>
      <c r="J152" s="46"/>
      <c r="K152" s="46"/>
      <c r="L152" s="46"/>
      <c r="M152" s="46"/>
      <c r="N152" s="46"/>
      <c r="O152" s="46"/>
      <c r="P152" s="46"/>
      <c r="Q152" s="46"/>
      <c r="R152" s="46"/>
      <c r="S152" s="46"/>
      <c r="T152" s="46"/>
      <c r="U152" s="46"/>
      <c r="V152" s="46"/>
      <c r="W152" s="46"/>
      <c r="X152" s="48"/>
      <c r="Y152" s="46"/>
      <c r="Z152" s="46"/>
      <c r="AA152" s="46"/>
      <c r="AB152" s="46"/>
      <c r="AC152" s="46"/>
      <c r="AD152" s="46"/>
      <c r="AE152" s="46"/>
      <c r="AF152" s="46"/>
      <c r="AG152" s="111"/>
      <c r="AH152" s="111"/>
      <c r="AI152" s="111"/>
      <c r="AJ152" s="111"/>
      <c r="AK152" s="111"/>
      <c r="AL152" s="46"/>
      <c r="AM152" s="46"/>
      <c r="AN152" s="44"/>
      <c r="AO152" s="43"/>
      <c r="AP152" s="43"/>
      <c r="AQ152" s="19"/>
      <c r="AR152" s="43"/>
      <c r="AS152" s="43"/>
      <c r="AT152" s="43"/>
      <c r="AU152" s="43"/>
      <c r="AV152" s="43"/>
    </row>
    <row r="153" spans="1:48" ht="12" hidden="1" customHeight="1" x14ac:dyDescent="0.25">
      <c r="A153" s="110"/>
      <c r="B153" s="451"/>
      <c r="C153" s="111"/>
      <c r="D153" s="451"/>
      <c r="E153" s="111"/>
      <c r="F153" s="111"/>
      <c r="G153" s="451"/>
      <c r="H153" s="110"/>
      <c r="I153" s="46"/>
      <c r="J153" s="46"/>
      <c r="K153" s="46"/>
      <c r="L153" s="46"/>
      <c r="M153" s="46"/>
      <c r="N153" s="46"/>
      <c r="O153" s="46"/>
      <c r="P153" s="46"/>
      <c r="Q153" s="46"/>
      <c r="R153" s="46"/>
      <c r="S153" s="46"/>
      <c r="T153" s="46"/>
      <c r="U153" s="46"/>
      <c r="V153" s="46"/>
      <c r="W153" s="46"/>
      <c r="X153" s="48"/>
      <c r="Y153" s="46"/>
      <c r="Z153" s="46"/>
      <c r="AA153" s="46"/>
      <c r="AB153" s="46"/>
      <c r="AC153" s="46"/>
      <c r="AD153" s="46"/>
      <c r="AE153" s="46"/>
      <c r="AF153" s="46"/>
      <c r="AG153" s="111"/>
      <c r="AH153" s="111"/>
      <c r="AI153" s="111"/>
      <c r="AJ153" s="111"/>
      <c r="AK153" s="111"/>
      <c r="AL153" s="46"/>
      <c r="AM153" s="46"/>
      <c r="AN153" s="44"/>
      <c r="AO153" s="43"/>
      <c r="AP153" s="43"/>
      <c r="AQ153" s="19"/>
      <c r="AR153" s="43"/>
      <c r="AS153" s="43"/>
      <c r="AT153" s="43"/>
      <c r="AU153" s="43"/>
      <c r="AV153" s="43"/>
    </row>
    <row r="154" spans="1:48" ht="12" hidden="1" customHeight="1" x14ac:dyDescent="0.25">
      <c r="A154" s="110"/>
      <c r="B154" s="451"/>
      <c r="C154" s="111"/>
      <c r="D154" s="451"/>
      <c r="E154" s="111"/>
      <c r="F154" s="111"/>
      <c r="G154" s="451"/>
      <c r="H154" s="110"/>
      <c r="I154" s="46"/>
      <c r="J154" s="46"/>
      <c r="K154" s="46"/>
      <c r="L154" s="46"/>
      <c r="M154" s="46"/>
      <c r="N154" s="46"/>
      <c r="O154" s="46"/>
      <c r="P154" s="46"/>
      <c r="Q154" s="46"/>
      <c r="R154" s="46"/>
      <c r="S154" s="46"/>
      <c r="T154" s="46"/>
      <c r="U154" s="46"/>
      <c r="V154" s="46"/>
      <c r="W154" s="46"/>
      <c r="X154" s="48"/>
      <c r="Y154" s="46"/>
      <c r="Z154" s="46"/>
      <c r="AA154" s="46"/>
      <c r="AB154" s="46"/>
      <c r="AC154" s="46"/>
      <c r="AD154" s="46"/>
      <c r="AE154" s="46"/>
      <c r="AF154" s="46"/>
      <c r="AG154" s="111"/>
      <c r="AH154" s="111"/>
      <c r="AI154" s="111"/>
      <c r="AJ154" s="111"/>
      <c r="AK154" s="111"/>
      <c r="AL154" s="46"/>
      <c r="AM154" s="46"/>
      <c r="AN154" s="44"/>
      <c r="AO154" s="43"/>
      <c r="AP154" s="43"/>
      <c r="AQ154" s="19"/>
      <c r="AR154" s="43"/>
      <c r="AS154" s="43"/>
      <c r="AT154" s="43"/>
      <c r="AU154" s="43"/>
      <c r="AV154" s="43"/>
    </row>
    <row r="155" spans="1:48" ht="12" hidden="1" customHeight="1" x14ac:dyDescent="0.25">
      <c r="A155" s="110"/>
      <c r="B155" s="451"/>
      <c r="C155" s="111"/>
      <c r="D155" s="451"/>
      <c r="E155" s="111"/>
      <c r="F155" s="111"/>
      <c r="G155" s="451"/>
      <c r="H155" s="110"/>
      <c r="I155" s="46"/>
      <c r="J155" s="46"/>
      <c r="K155" s="46"/>
      <c r="L155" s="46"/>
      <c r="M155" s="46"/>
      <c r="N155" s="46"/>
      <c r="O155" s="46"/>
      <c r="P155" s="46"/>
      <c r="Q155" s="46"/>
      <c r="R155" s="46"/>
      <c r="S155" s="46"/>
      <c r="T155" s="46"/>
      <c r="U155" s="46"/>
      <c r="V155" s="46"/>
      <c r="W155" s="46"/>
      <c r="X155" s="48"/>
      <c r="Y155" s="46"/>
      <c r="Z155" s="46"/>
      <c r="AA155" s="46"/>
      <c r="AB155" s="46"/>
      <c r="AC155" s="46"/>
      <c r="AD155" s="46"/>
      <c r="AE155" s="46"/>
      <c r="AF155" s="46"/>
      <c r="AG155" s="111"/>
      <c r="AH155" s="111"/>
      <c r="AI155" s="111"/>
      <c r="AJ155" s="111"/>
      <c r="AK155" s="111"/>
      <c r="AL155" s="46"/>
      <c r="AM155" s="46"/>
      <c r="AN155" s="44"/>
      <c r="AO155" s="43"/>
      <c r="AP155" s="43"/>
      <c r="AQ155" s="19"/>
      <c r="AR155" s="43"/>
      <c r="AS155" s="43"/>
      <c r="AT155" s="43"/>
      <c r="AU155" s="43"/>
      <c r="AV155" s="43"/>
    </row>
    <row r="156" spans="1:48" ht="12" hidden="1" customHeight="1" x14ac:dyDescent="0.25">
      <c r="A156" s="110"/>
      <c r="B156" s="451"/>
      <c r="C156" s="111"/>
      <c r="D156" s="451"/>
      <c r="E156" s="111"/>
      <c r="F156" s="111"/>
      <c r="G156" s="451"/>
      <c r="H156" s="110"/>
      <c r="I156" s="46"/>
      <c r="J156" s="46"/>
      <c r="K156" s="46"/>
      <c r="L156" s="46"/>
      <c r="M156" s="46"/>
      <c r="N156" s="46"/>
      <c r="O156" s="46"/>
      <c r="P156" s="46"/>
      <c r="Q156" s="46"/>
      <c r="R156" s="46"/>
      <c r="S156" s="46"/>
      <c r="T156" s="46"/>
      <c r="U156" s="46"/>
      <c r="V156" s="46"/>
      <c r="W156" s="46"/>
      <c r="X156" s="48"/>
      <c r="Y156" s="46"/>
      <c r="Z156" s="46"/>
      <c r="AA156" s="46"/>
      <c r="AB156" s="46"/>
      <c r="AC156" s="46"/>
      <c r="AD156" s="46"/>
      <c r="AE156" s="46"/>
      <c r="AF156" s="46"/>
      <c r="AG156" s="111"/>
      <c r="AH156" s="111"/>
      <c r="AI156" s="111"/>
      <c r="AJ156" s="111"/>
      <c r="AK156" s="111"/>
      <c r="AL156" s="46"/>
      <c r="AM156" s="46"/>
      <c r="AN156" s="44"/>
      <c r="AO156" s="43"/>
      <c r="AP156" s="43"/>
      <c r="AQ156" s="19"/>
      <c r="AR156" s="43"/>
      <c r="AS156" s="43"/>
      <c r="AT156" s="43"/>
      <c r="AU156" s="43"/>
      <c r="AV156" s="43"/>
    </row>
    <row r="157" spans="1:48" ht="12" hidden="1" customHeight="1" x14ac:dyDescent="0.25">
      <c r="A157" s="110"/>
      <c r="B157" s="451"/>
      <c r="C157" s="111"/>
      <c r="D157" s="451"/>
      <c r="E157" s="111"/>
      <c r="F157" s="111"/>
      <c r="G157" s="451"/>
      <c r="H157" s="110"/>
      <c r="I157" s="46"/>
      <c r="J157" s="46"/>
      <c r="K157" s="46"/>
      <c r="L157" s="46"/>
      <c r="M157" s="46"/>
      <c r="N157" s="46"/>
      <c r="O157" s="46"/>
      <c r="P157" s="46"/>
      <c r="Q157" s="46"/>
      <c r="R157" s="46"/>
      <c r="S157" s="46"/>
      <c r="T157" s="46"/>
      <c r="U157" s="46"/>
      <c r="V157" s="46"/>
      <c r="W157" s="46"/>
      <c r="X157" s="48"/>
      <c r="Y157" s="46"/>
      <c r="Z157" s="46"/>
      <c r="AA157" s="46"/>
      <c r="AB157" s="46"/>
      <c r="AC157" s="46"/>
      <c r="AD157" s="46"/>
      <c r="AE157" s="46"/>
      <c r="AF157" s="46"/>
      <c r="AG157" s="111"/>
      <c r="AH157" s="111"/>
      <c r="AI157" s="111"/>
      <c r="AJ157" s="111"/>
      <c r="AK157" s="111"/>
      <c r="AL157" s="46"/>
      <c r="AM157" s="46"/>
      <c r="AN157" s="44"/>
      <c r="AO157" s="43"/>
      <c r="AP157" s="43"/>
      <c r="AQ157" s="19"/>
      <c r="AR157" s="43"/>
      <c r="AS157" s="43"/>
      <c r="AT157" s="43"/>
      <c r="AU157" s="43"/>
      <c r="AV157" s="43"/>
    </row>
    <row r="158" spans="1:48" ht="12" hidden="1" customHeight="1" x14ac:dyDescent="0.25">
      <c r="A158" s="110"/>
      <c r="B158" s="451"/>
      <c r="C158" s="111"/>
      <c r="D158" s="451"/>
      <c r="E158" s="111"/>
      <c r="F158" s="111"/>
      <c r="G158" s="451"/>
      <c r="H158" s="110"/>
      <c r="I158" s="46"/>
      <c r="J158" s="46"/>
      <c r="K158" s="46"/>
      <c r="L158" s="46"/>
      <c r="M158" s="46"/>
      <c r="N158" s="46"/>
      <c r="O158" s="46"/>
      <c r="P158" s="46"/>
      <c r="Q158" s="46"/>
      <c r="R158" s="46"/>
      <c r="S158" s="46"/>
      <c r="T158" s="46"/>
      <c r="U158" s="46"/>
      <c r="V158" s="46"/>
      <c r="W158" s="46"/>
      <c r="X158" s="48"/>
      <c r="Y158" s="46"/>
      <c r="Z158" s="46"/>
      <c r="AA158" s="46"/>
      <c r="AB158" s="46"/>
      <c r="AC158" s="46"/>
      <c r="AD158" s="46"/>
      <c r="AE158" s="46"/>
      <c r="AF158" s="46"/>
      <c r="AG158" s="111"/>
      <c r="AH158" s="111"/>
      <c r="AI158" s="111"/>
      <c r="AJ158" s="111"/>
      <c r="AK158" s="111"/>
      <c r="AL158" s="46"/>
      <c r="AM158" s="46"/>
      <c r="AN158" s="44"/>
      <c r="AO158" s="43"/>
      <c r="AP158" s="43"/>
      <c r="AQ158" s="19"/>
      <c r="AR158" s="43"/>
      <c r="AS158" s="43"/>
      <c r="AT158" s="43"/>
      <c r="AU158" s="43"/>
      <c r="AV158" s="43"/>
    </row>
    <row r="159" spans="1:48" ht="12" hidden="1" customHeight="1" x14ac:dyDescent="0.25">
      <c r="A159" s="110"/>
      <c r="B159" s="451"/>
      <c r="C159" s="111"/>
      <c r="D159" s="451"/>
      <c r="E159" s="111"/>
      <c r="F159" s="111"/>
      <c r="G159" s="451"/>
      <c r="H159" s="110"/>
      <c r="I159" s="46"/>
      <c r="J159" s="46"/>
      <c r="K159" s="46"/>
      <c r="L159" s="46"/>
      <c r="M159" s="46"/>
      <c r="N159" s="46"/>
      <c r="O159" s="46"/>
      <c r="P159" s="46"/>
      <c r="Q159" s="46"/>
      <c r="R159" s="46"/>
      <c r="S159" s="46"/>
      <c r="T159" s="46"/>
      <c r="U159" s="46"/>
      <c r="V159" s="46"/>
      <c r="W159" s="46"/>
      <c r="X159" s="48"/>
      <c r="Y159" s="46"/>
      <c r="Z159" s="46"/>
      <c r="AA159" s="46"/>
      <c r="AB159" s="46"/>
      <c r="AC159" s="46"/>
      <c r="AD159" s="46"/>
      <c r="AE159" s="46"/>
      <c r="AF159" s="46"/>
      <c r="AG159" s="111"/>
      <c r="AH159" s="111"/>
      <c r="AI159" s="111"/>
      <c r="AJ159" s="111"/>
      <c r="AK159" s="111"/>
      <c r="AL159" s="46"/>
      <c r="AM159" s="46"/>
      <c r="AN159" s="44"/>
      <c r="AO159" s="43"/>
      <c r="AP159" s="43"/>
      <c r="AQ159" s="19"/>
      <c r="AR159" s="43"/>
      <c r="AS159" s="43"/>
      <c r="AT159" s="43"/>
      <c r="AU159" s="43"/>
      <c r="AV159" s="43"/>
    </row>
    <row r="160" spans="1:48" ht="12" hidden="1" customHeight="1" x14ac:dyDescent="0.25">
      <c r="A160" s="110"/>
      <c r="B160" s="451"/>
      <c r="C160" s="111"/>
      <c r="D160" s="451"/>
      <c r="E160" s="111"/>
      <c r="F160" s="111"/>
      <c r="G160" s="451"/>
      <c r="H160" s="110"/>
      <c r="I160" s="46"/>
      <c r="J160" s="46"/>
      <c r="K160" s="46"/>
      <c r="L160" s="46"/>
      <c r="M160" s="46"/>
      <c r="N160" s="46"/>
      <c r="O160" s="46"/>
      <c r="P160" s="46"/>
      <c r="Q160" s="46"/>
      <c r="R160" s="46"/>
      <c r="S160" s="46"/>
      <c r="T160" s="46"/>
      <c r="U160" s="46"/>
      <c r="V160" s="46"/>
      <c r="W160" s="46"/>
      <c r="X160" s="48"/>
      <c r="Y160" s="46"/>
      <c r="Z160" s="46"/>
      <c r="AA160" s="46"/>
      <c r="AB160" s="46"/>
      <c r="AC160" s="46"/>
      <c r="AD160" s="46"/>
      <c r="AE160" s="46"/>
      <c r="AF160" s="46"/>
      <c r="AG160" s="111"/>
      <c r="AH160" s="111"/>
      <c r="AI160" s="111"/>
      <c r="AJ160" s="111"/>
      <c r="AK160" s="111"/>
      <c r="AL160" s="46"/>
      <c r="AM160" s="46"/>
      <c r="AN160" s="44"/>
      <c r="AO160" s="43"/>
      <c r="AP160" s="43"/>
      <c r="AQ160" s="19"/>
      <c r="AR160" s="43"/>
      <c r="AS160" s="43"/>
      <c r="AT160" s="43"/>
      <c r="AU160" s="43"/>
      <c r="AV160" s="43"/>
    </row>
    <row r="161" spans="1:48" ht="12" hidden="1" customHeight="1" x14ac:dyDescent="0.25">
      <c r="A161" s="110"/>
      <c r="B161" s="451"/>
      <c r="C161" s="111"/>
      <c r="D161" s="451"/>
      <c r="E161" s="111"/>
      <c r="F161" s="111"/>
      <c r="G161" s="451"/>
      <c r="H161" s="110"/>
      <c r="I161" s="46"/>
      <c r="J161" s="46"/>
      <c r="K161" s="46"/>
      <c r="L161" s="46"/>
      <c r="M161" s="46"/>
      <c r="N161" s="46"/>
      <c r="O161" s="46"/>
      <c r="P161" s="46"/>
      <c r="Q161" s="46"/>
      <c r="R161" s="46"/>
      <c r="S161" s="46"/>
      <c r="T161" s="46"/>
      <c r="U161" s="46"/>
      <c r="V161" s="46"/>
      <c r="W161" s="46"/>
      <c r="X161" s="48"/>
      <c r="Y161" s="46"/>
      <c r="Z161" s="46"/>
      <c r="AA161" s="46"/>
      <c r="AB161" s="46"/>
      <c r="AC161" s="46"/>
      <c r="AD161" s="46"/>
      <c r="AE161" s="46"/>
      <c r="AF161" s="46"/>
      <c r="AG161" s="111"/>
      <c r="AH161" s="111"/>
      <c r="AI161" s="111"/>
      <c r="AJ161" s="111"/>
      <c r="AK161" s="111"/>
      <c r="AL161" s="46"/>
      <c r="AM161" s="46"/>
      <c r="AN161" s="44"/>
      <c r="AO161" s="43"/>
      <c r="AP161" s="43"/>
      <c r="AQ161" s="19"/>
      <c r="AR161" s="43"/>
      <c r="AS161" s="43"/>
      <c r="AT161" s="43"/>
      <c r="AU161" s="43"/>
      <c r="AV161" s="43"/>
    </row>
    <row r="162" spans="1:48" ht="12" hidden="1" customHeight="1" x14ac:dyDescent="0.25">
      <c r="A162" s="110"/>
      <c r="B162" s="451"/>
      <c r="C162" s="111"/>
      <c r="D162" s="451"/>
      <c r="E162" s="111"/>
      <c r="F162" s="111"/>
      <c r="G162" s="451"/>
      <c r="H162" s="110"/>
      <c r="I162" s="46"/>
      <c r="J162" s="46"/>
      <c r="K162" s="46"/>
      <c r="L162" s="46"/>
      <c r="M162" s="46"/>
      <c r="N162" s="46"/>
      <c r="O162" s="46"/>
      <c r="P162" s="46"/>
      <c r="Q162" s="46"/>
      <c r="R162" s="46"/>
      <c r="S162" s="46"/>
      <c r="T162" s="46"/>
      <c r="U162" s="46"/>
      <c r="V162" s="46"/>
      <c r="W162" s="46"/>
      <c r="X162" s="48"/>
      <c r="Y162" s="46"/>
      <c r="Z162" s="46"/>
      <c r="AA162" s="46"/>
      <c r="AB162" s="46"/>
      <c r="AC162" s="46"/>
      <c r="AD162" s="46"/>
      <c r="AE162" s="46"/>
      <c r="AF162" s="46"/>
      <c r="AG162" s="111"/>
      <c r="AH162" s="111"/>
      <c r="AI162" s="111"/>
      <c r="AJ162" s="111"/>
      <c r="AK162" s="111"/>
      <c r="AL162" s="46"/>
      <c r="AM162" s="46"/>
      <c r="AN162" s="44"/>
      <c r="AO162" s="43"/>
      <c r="AP162" s="43"/>
      <c r="AQ162" s="19"/>
      <c r="AR162" s="43"/>
      <c r="AS162" s="43"/>
      <c r="AT162" s="43"/>
      <c r="AU162" s="43"/>
      <c r="AV162" s="43"/>
    </row>
    <row r="163" spans="1:48" ht="12" hidden="1" customHeight="1" x14ac:dyDescent="0.25">
      <c r="A163" s="110"/>
      <c r="B163" s="451"/>
      <c r="C163" s="111"/>
      <c r="D163" s="451"/>
      <c r="E163" s="111"/>
      <c r="F163" s="111"/>
      <c r="G163" s="451"/>
      <c r="H163" s="110"/>
      <c r="I163" s="46"/>
      <c r="J163" s="46"/>
      <c r="K163" s="46"/>
      <c r="L163" s="46"/>
      <c r="M163" s="46"/>
      <c r="N163" s="46"/>
      <c r="O163" s="46"/>
      <c r="P163" s="46"/>
      <c r="Q163" s="46"/>
      <c r="R163" s="46"/>
      <c r="S163" s="46"/>
      <c r="T163" s="46"/>
      <c r="U163" s="46"/>
      <c r="V163" s="46"/>
      <c r="W163" s="46"/>
      <c r="X163" s="48"/>
      <c r="Y163" s="46"/>
      <c r="Z163" s="46"/>
      <c r="AA163" s="46"/>
      <c r="AB163" s="46"/>
      <c r="AC163" s="46"/>
      <c r="AD163" s="46"/>
      <c r="AE163" s="46"/>
      <c r="AF163" s="46"/>
      <c r="AG163" s="111"/>
      <c r="AH163" s="111"/>
      <c r="AI163" s="111"/>
      <c r="AJ163" s="111"/>
      <c r="AK163" s="111"/>
      <c r="AL163" s="46"/>
      <c r="AM163" s="46"/>
      <c r="AN163" s="44"/>
      <c r="AO163" s="43"/>
      <c r="AP163" s="43"/>
      <c r="AQ163" s="19"/>
      <c r="AR163" s="43"/>
      <c r="AS163" s="43"/>
      <c r="AT163" s="43"/>
      <c r="AU163" s="43"/>
      <c r="AV163" s="43"/>
    </row>
    <row r="164" spans="1:48" ht="12" hidden="1" customHeight="1" x14ac:dyDescent="0.25">
      <c r="A164" s="110"/>
      <c r="B164" s="451"/>
      <c r="C164" s="111"/>
      <c r="D164" s="451"/>
      <c r="E164" s="111"/>
      <c r="F164" s="111"/>
      <c r="G164" s="451"/>
      <c r="H164" s="110"/>
      <c r="I164" s="46"/>
      <c r="J164" s="46"/>
      <c r="K164" s="46"/>
      <c r="L164" s="46"/>
      <c r="M164" s="46"/>
      <c r="N164" s="46"/>
      <c r="O164" s="46"/>
      <c r="P164" s="46"/>
      <c r="Q164" s="46"/>
      <c r="R164" s="46"/>
      <c r="S164" s="46"/>
      <c r="T164" s="46"/>
      <c r="U164" s="46"/>
      <c r="V164" s="46"/>
      <c r="W164" s="46"/>
      <c r="X164" s="48"/>
      <c r="Y164" s="46"/>
      <c r="Z164" s="46"/>
      <c r="AA164" s="46"/>
      <c r="AB164" s="46"/>
      <c r="AC164" s="46"/>
      <c r="AD164" s="46"/>
      <c r="AE164" s="46"/>
      <c r="AF164" s="46"/>
      <c r="AG164" s="111"/>
      <c r="AH164" s="111"/>
      <c r="AI164" s="111"/>
      <c r="AJ164" s="111"/>
      <c r="AK164" s="111"/>
      <c r="AL164" s="46"/>
      <c r="AM164" s="46"/>
      <c r="AN164" s="44"/>
      <c r="AO164" s="43"/>
      <c r="AP164" s="43"/>
      <c r="AQ164" s="19"/>
      <c r="AR164" s="43"/>
      <c r="AS164" s="43"/>
      <c r="AT164" s="43"/>
      <c r="AU164" s="43"/>
      <c r="AV164" s="43"/>
    </row>
    <row r="165" spans="1:48" ht="12" hidden="1" customHeight="1" x14ac:dyDescent="0.25">
      <c r="A165" s="110"/>
      <c r="B165" s="451"/>
      <c r="C165" s="111"/>
      <c r="D165" s="451"/>
      <c r="E165" s="111"/>
      <c r="F165" s="111"/>
      <c r="G165" s="451"/>
      <c r="H165" s="110"/>
      <c r="I165" s="46"/>
      <c r="J165" s="46"/>
      <c r="K165" s="46"/>
      <c r="L165" s="46"/>
      <c r="M165" s="46"/>
      <c r="N165" s="46"/>
      <c r="O165" s="46"/>
      <c r="P165" s="46"/>
      <c r="Q165" s="46"/>
      <c r="R165" s="46"/>
      <c r="S165" s="46"/>
      <c r="T165" s="46"/>
      <c r="U165" s="46"/>
      <c r="V165" s="46"/>
      <c r="W165" s="46"/>
      <c r="X165" s="48"/>
      <c r="Y165" s="46"/>
      <c r="Z165" s="46"/>
      <c r="AA165" s="46"/>
      <c r="AB165" s="46"/>
      <c r="AC165" s="46"/>
      <c r="AD165" s="46"/>
      <c r="AE165" s="46"/>
      <c r="AF165" s="46"/>
      <c r="AG165" s="111"/>
      <c r="AH165" s="111"/>
      <c r="AI165" s="111"/>
      <c r="AJ165" s="111"/>
      <c r="AK165" s="111"/>
      <c r="AL165" s="46"/>
      <c r="AM165" s="46"/>
      <c r="AN165" s="44"/>
      <c r="AO165" s="43"/>
      <c r="AP165" s="43"/>
      <c r="AQ165" s="19"/>
      <c r="AR165" s="43"/>
      <c r="AS165" s="43"/>
      <c r="AT165" s="43"/>
      <c r="AU165" s="43"/>
      <c r="AV165" s="43"/>
    </row>
    <row r="166" spans="1:48" ht="12" hidden="1" customHeight="1" x14ac:dyDescent="0.25">
      <c r="A166" s="110"/>
      <c r="B166" s="451"/>
      <c r="C166" s="111"/>
      <c r="D166" s="451"/>
      <c r="E166" s="111"/>
      <c r="F166" s="111"/>
      <c r="G166" s="451"/>
      <c r="H166" s="110"/>
      <c r="I166" s="46"/>
      <c r="J166" s="46"/>
      <c r="K166" s="46"/>
      <c r="L166" s="46"/>
      <c r="M166" s="46"/>
      <c r="N166" s="46"/>
      <c r="O166" s="46"/>
      <c r="P166" s="46"/>
      <c r="Q166" s="46"/>
      <c r="R166" s="46"/>
      <c r="S166" s="46"/>
      <c r="T166" s="46"/>
      <c r="U166" s="46"/>
      <c r="V166" s="46"/>
      <c r="W166" s="46"/>
      <c r="X166" s="48"/>
      <c r="Y166" s="46"/>
      <c r="Z166" s="46"/>
      <c r="AA166" s="46"/>
      <c r="AB166" s="46"/>
      <c r="AC166" s="46"/>
      <c r="AD166" s="46"/>
      <c r="AE166" s="46"/>
      <c r="AF166" s="46"/>
      <c r="AG166" s="111"/>
      <c r="AH166" s="111"/>
      <c r="AI166" s="111"/>
      <c r="AJ166" s="111"/>
      <c r="AK166" s="111"/>
      <c r="AL166" s="46"/>
      <c r="AM166" s="46"/>
      <c r="AN166" s="44"/>
      <c r="AO166" s="43"/>
      <c r="AP166" s="43"/>
      <c r="AQ166" s="19"/>
      <c r="AR166" s="43"/>
      <c r="AS166" s="43"/>
      <c r="AT166" s="43"/>
      <c r="AU166" s="43"/>
      <c r="AV166" s="43"/>
    </row>
    <row r="167" spans="1:48" ht="12" hidden="1" customHeight="1" x14ac:dyDescent="0.25">
      <c r="A167" s="110"/>
      <c r="B167" s="451"/>
      <c r="C167" s="111"/>
      <c r="D167" s="451"/>
      <c r="E167" s="111"/>
      <c r="F167" s="111"/>
      <c r="G167" s="451"/>
      <c r="H167" s="110"/>
      <c r="I167" s="46"/>
      <c r="J167" s="46"/>
      <c r="K167" s="46"/>
      <c r="L167" s="46"/>
      <c r="M167" s="46"/>
      <c r="N167" s="46"/>
      <c r="O167" s="46"/>
      <c r="P167" s="46"/>
      <c r="Q167" s="46"/>
      <c r="R167" s="46"/>
      <c r="S167" s="46"/>
      <c r="T167" s="46"/>
      <c r="U167" s="46"/>
      <c r="V167" s="46"/>
      <c r="W167" s="46"/>
      <c r="X167" s="48"/>
      <c r="Y167" s="46"/>
      <c r="Z167" s="46"/>
      <c r="AA167" s="46"/>
      <c r="AB167" s="46"/>
      <c r="AC167" s="46"/>
      <c r="AD167" s="46"/>
      <c r="AE167" s="46"/>
      <c r="AF167" s="46"/>
      <c r="AG167" s="111"/>
      <c r="AH167" s="111"/>
      <c r="AI167" s="111"/>
      <c r="AJ167" s="111"/>
      <c r="AK167" s="111"/>
      <c r="AL167" s="46"/>
      <c r="AM167" s="46"/>
      <c r="AN167" s="44"/>
      <c r="AO167" s="43"/>
      <c r="AP167" s="43"/>
      <c r="AQ167" s="19"/>
      <c r="AR167" s="43"/>
      <c r="AS167" s="43"/>
      <c r="AT167" s="43"/>
      <c r="AU167" s="43"/>
      <c r="AV167" s="43"/>
    </row>
    <row r="168" spans="1:48" ht="12" hidden="1" customHeight="1" x14ac:dyDescent="0.25">
      <c r="A168" s="110"/>
      <c r="B168" s="451"/>
      <c r="C168" s="111"/>
      <c r="D168" s="451"/>
      <c r="E168" s="111"/>
      <c r="F168" s="111"/>
      <c r="G168" s="451"/>
      <c r="H168" s="110"/>
      <c r="I168" s="46"/>
      <c r="J168" s="46"/>
      <c r="K168" s="46"/>
      <c r="L168" s="46"/>
      <c r="M168" s="46"/>
      <c r="N168" s="46"/>
      <c r="O168" s="46"/>
      <c r="P168" s="46"/>
      <c r="Q168" s="46"/>
      <c r="R168" s="46"/>
      <c r="S168" s="46"/>
      <c r="T168" s="46"/>
      <c r="U168" s="46"/>
      <c r="V168" s="46"/>
      <c r="W168" s="46"/>
      <c r="X168" s="48"/>
      <c r="Y168" s="46"/>
      <c r="Z168" s="46"/>
      <c r="AA168" s="46"/>
      <c r="AB168" s="46"/>
      <c r="AC168" s="46"/>
      <c r="AD168" s="46"/>
      <c r="AE168" s="46"/>
      <c r="AF168" s="46"/>
      <c r="AG168" s="111"/>
      <c r="AH168" s="111"/>
      <c r="AI168" s="111"/>
      <c r="AJ168" s="111"/>
      <c r="AK168" s="111"/>
      <c r="AL168" s="46"/>
      <c r="AM168" s="46"/>
      <c r="AN168" s="44"/>
      <c r="AO168" s="43"/>
      <c r="AP168" s="43"/>
      <c r="AQ168" s="19"/>
      <c r="AR168" s="43"/>
      <c r="AS168" s="43"/>
      <c r="AT168" s="43"/>
      <c r="AU168" s="43"/>
      <c r="AV168" s="43"/>
    </row>
    <row r="169" spans="1:48" ht="12" hidden="1" customHeight="1" x14ac:dyDescent="0.25">
      <c r="A169" s="110"/>
      <c r="B169" s="451"/>
      <c r="C169" s="111"/>
      <c r="D169" s="451"/>
      <c r="E169" s="111"/>
      <c r="F169" s="111"/>
      <c r="G169" s="451"/>
      <c r="H169" s="110"/>
      <c r="I169" s="46"/>
      <c r="J169" s="46"/>
      <c r="K169" s="46"/>
      <c r="L169" s="46"/>
      <c r="M169" s="46"/>
      <c r="N169" s="46"/>
      <c r="O169" s="46"/>
      <c r="P169" s="46"/>
      <c r="Q169" s="46"/>
      <c r="R169" s="46"/>
      <c r="S169" s="46"/>
      <c r="T169" s="46"/>
      <c r="U169" s="46"/>
      <c r="V169" s="46"/>
      <c r="W169" s="46"/>
      <c r="X169" s="48"/>
      <c r="Y169" s="46"/>
      <c r="Z169" s="46"/>
      <c r="AA169" s="46"/>
      <c r="AB169" s="46"/>
      <c r="AC169" s="46"/>
      <c r="AD169" s="46"/>
      <c r="AE169" s="46"/>
      <c r="AF169" s="46"/>
      <c r="AG169" s="111"/>
      <c r="AH169" s="111"/>
      <c r="AI169" s="111"/>
      <c r="AJ169" s="111"/>
      <c r="AK169" s="111"/>
      <c r="AL169" s="46"/>
      <c r="AM169" s="46"/>
      <c r="AN169" s="44"/>
      <c r="AO169" s="43"/>
      <c r="AP169" s="43"/>
      <c r="AQ169" s="19"/>
      <c r="AR169" s="43"/>
      <c r="AS169" s="43"/>
      <c r="AT169" s="43"/>
      <c r="AU169" s="43"/>
      <c r="AV169" s="43"/>
    </row>
    <row r="170" spans="1:48" ht="12" hidden="1" customHeight="1" x14ac:dyDescent="0.25">
      <c r="A170" s="110"/>
      <c r="B170" s="451"/>
      <c r="C170" s="111"/>
      <c r="D170" s="451"/>
      <c r="E170" s="111"/>
      <c r="F170" s="111"/>
      <c r="G170" s="451"/>
      <c r="H170" s="110"/>
      <c r="I170" s="46"/>
      <c r="J170" s="46"/>
      <c r="K170" s="46"/>
      <c r="L170" s="46"/>
      <c r="M170" s="46"/>
      <c r="N170" s="46"/>
      <c r="O170" s="46"/>
      <c r="P170" s="46"/>
      <c r="Q170" s="46"/>
      <c r="R170" s="46"/>
      <c r="S170" s="46"/>
      <c r="T170" s="46"/>
      <c r="U170" s="46"/>
      <c r="V170" s="46"/>
      <c r="W170" s="46"/>
      <c r="X170" s="48"/>
      <c r="Y170" s="46"/>
      <c r="Z170" s="46"/>
      <c r="AA170" s="46"/>
      <c r="AB170" s="46"/>
      <c r="AC170" s="46"/>
      <c r="AD170" s="46"/>
      <c r="AE170" s="46"/>
      <c r="AF170" s="46"/>
      <c r="AG170" s="111"/>
      <c r="AH170" s="111"/>
      <c r="AI170" s="111"/>
      <c r="AJ170" s="111"/>
      <c r="AK170" s="111"/>
      <c r="AL170" s="46"/>
      <c r="AM170" s="46"/>
      <c r="AN170" s="44"/>
      <c r="AO170" s="43"/>
      <c r="AP170" s="43"/>
      <c r="AQ170" s="19"/>
      <c r="AR170" s="43"/>
      <c r="AS170" s="43"/>
      <c r="AT170" s="43"/>
      <c r="AU170" s="43"/>
      <c r="AV170" s="43"/>
    </row>
    <row r="171" spans="1:48" ht="12" hidden="1" customHeight="1" x14ac:dyDescent="0.25">
      <c r="A171" s="110"/>
      <c r="B171" s="451"/>
      <c r="C171" s="111"/>
      <c r="D171" s="451"/>
      <c r="E171" s="111"/>
      <c r="F171" s="111"/>
      <c r="G171" s="451"/>
      <c r="H171" s="110"/>
      <c r="I171" s="46"/>
      <c r="J171" s="46"/>
      <c r="K171" s="46"/>
      <c r="L171" s="46"/>
      <c r="M171" s="46"/>
      <c r="N171" s="46"/>
      <c r="O171" s="46"/>
      <c r="P171" s="46"/>
      <c r="Q171" s="46"/>
      <c r="R171" s="46"/>
      <c r="S171" s="46"/>
      <c r="T171" s="46"/>
      <c r="U171" s="46"/>
      <c r="V171" s="46"/>
      <c r="W171" s="46"/>
      <c r="X171" s="48"/>
      <c r="Y171" s="46"/>
      <c r="Z171" s="46"/>
      <c r="AA171" s="46"/>
      <c r="AB171" s="46"/>
      <c r="AC171" s="46"/>
      <c r="AD171" s="46"/>
      <c r="AE171" s="46"/>
      <c r="AF171" s="46"/>
      <c r="AG171" s="111"/>
      <c r="AH171" s="111"/>
      <c r="AI171" s="111"/>
      <c r="AJ171" s="111"/>
      <c r="AK171" s="111"/>
      <c r="AL171" s="46"/>
      <c r="AM171" s="46"/>
      <c r="AN171" s="44"/>
      <c r="AO171" s="43"/>
      <c r="AP171" s="43"/>
      <c r="AQ171" s="19"/>
      <c r="AR171" s="43"/>
      <c r="AS171" s="43"/>
      <c r="AT171" s="43"/>
      <c r="AU171" s="43"/>
      <c r="AV171" s="43"/>
    </row>
    <row r="172" spans="1:48" ht="12" hidden="1" customHeight="1" x14ac:dyDescent="0.25">
      <c r="A172" s="110"/>
      <c r="B172" s="451"/>
      <c r="C172" s="111"/>
      <c r="D172" s="451"/>
      <c r="E172" s="111"/>
      <c r="F172" s="111"/>
      <c r="G172" s="451"/>
      <c r="H172" s="110"/>
      <c r="I172" s="46"/>
      <c r="J172" s="46"/>
      <c r="K172" s="46"/>
      <c r="L172" s="46"/>
      <c r="M172" s="46"/>
      <c r="N172" s="46"/>
      <c r="O172" s="46"/>
      <c r="P172" s="46"/>
      <c r="Q172" s="46"/>
      <c r="R172" s="46"/>
      <c r="S172" s="46"/>
      <c r="T172" s="46"/>
      <c r="U172" s="46"/>
      <c r="V172" s="46"/>
      <c r="W172" s="46"/>
      <c r="X172" s="48"/>
      <c r="Y172" s="46"/>
      <c r="Z172" s="46"/>
      <c r="AA172" s="46"/>
      <c r="AB172" s="46"/>
      <c r="AC172" s="46"/>
      <c r="AD172" s="46"/>
      <c r="AE172" s="46"/>
      <c r="AF172" s="46"/>
      <c r="AG172" s="111"/>
      <c r="AH172" s="111"/>
      <c r="AI172" s="111"/>
      <c r="AJ172" s="111"/>
      <c r="AK172" s="111"/>
      <c r="AL172" s="46"/>
      <c r="AM172" s="46"/>
      <c r="AN172" s="44"/>
      <c r="AO172" s="43"/>
      <c r="AP172" s="43"/>
      <c r="AQ172" s="19"/>
      <c r="AR172" s="43"/>
      <c r="AS172" s="43"/>
      <c r="AT172" s="43"/>
      <c r="AU172" s="43"/>
      <c r="AV172" s="43"/>
    </row>
    <row r="173" spans="1:48" ht="12" hidden="1" customHeight="1" x14ac:dyDescent="0.25">
      <c r="A173" s="110"/>
      <c r="B173" s="451"/>
      <c r="C173" s="111"/>
      <c r="D173" s="451"/>
      <c r="E173" s="111"/>
      <c r="F173" s="111"/>
      <c r="G173" s="451"/>
      <c r="H173" s="110"/>
      <c r="I173" s="46"/>
      <c r="J173" s="46"/>
      <c r="K173" s="46"/>
      <c r="L173" s="46"/>
      <c r="M173" s="46"/>
      <c r="N173" s="46"/>
      <c r="O173" s="46"/>
      <c r="P173" s="46"/>
      <c r="Q173" s="46"/>
      <c r="R173" s="46"/>
      <c r="S173" s="46"/>
      <c r="T173" s="46"/>
      <c r="U173" s="46"/>
      <c r="V173" s="46"/>
      <c r="W173" s="46"/>
      <c r="X173" s="48"/>
      <c r="Y173" s="46"/>
      <c r="Z173" s="46"/>
      <c r="AA173" s="46"/>
      <c r="AB173" s="46"/>
      <c r="AC173" s="46"/>
      <c r="AD173" s="46"/>
      <c r="AE173" s="46"/>
      <c r="AF173" s="46"/>
      <c r="AG173" s="111"/>
      <c r="AH173" s="111"/>
      <c r="AI173" s="111"/>
      <c r="AJ173" s="111"/>
      <c r="AK173" s="111"/>
      <c r="AL173" s="46"/>
      <c r="AM173" s="46"/>
      <c r="AN173" s="44"/>
      <c r="AO173" s="43"/>
      <c r="AP173" s="43"/>
      <c r="AQ173" s="19"/>
      <c r="AR173" s="43"/>
      <c r="AS173" s="43"/>
      <c r="AT173" s="43"/>
      <c r="AU173" s="43"/>
      <c r="AV173" s="43"/>
    </row>
    <row r="174" spans="1:48" ht="12" hidden="1" customHeight="1" x14ac:dyDescent="0.25">
      <c r="A174" s="110"/>
      <c r="B174" s="451"/>
      <c r="C174" s="111"/>
      <c r="D174" s="451"/>
      <c r="E174" s="111"/>
      <c r="F174" s="111"/>
      <c r="G174" s="451"/>
      <c r="H174" s="110"/>
      <c r="I174" s="46"/>
      <c r="J174" s="46"/>
      <c r="K174" s="46"/>
      <c r="L174" s="46"/>
      <c r="M174" s="46"/>
      <c r="N174" s="46"/>
      <c r="O174" s="46"/>
      <c r="P174" s="46"/>
      <c r="Q174" s="46"/>
      <c r="R174" s="46"/>
      <c r="S174" s="46"/>
      <c r="T174" s="46"/>
      <c r="U174" s="46"/>
      <c r="V174" s="46"/>
      <c r="W174" s="46"/>
      <c r="X174" s="48"/>
      <c r="Y174" s="46"/>
      <c r="Z174" s="46"/>
      <c r="AA174" s="46"/>
      <c r="AB174" s="46"/>
      <c r="AC174" s="46"/>
      <c r="AD174" s="46"/>
      <c r="AE174" s="46"/>
      <c r="AF174" s="46"/>
      <c r="AG174" s="111"/>
      <c r="AH174" s="111"/>
      <c r="AI174" s="111"/>
      <c r="AJ174" s="111"/>
      <c r="AK174" s="111"/>
      <c r="AL174" s="46"/>
      <c r="AM174" s="46"/>
      <c r="AN174" s="44"/>
      <c r="AO174" s="43"/>
      <c r="AP174" s="43"/>
      <c r="AQ174" s="19"/>
      <c r="AR174" s="43"/>
      <c r="AS174" s="43"/>
      <c r="AT174" s="43"/>
      <c r="AU174" s="43"/>
      <c r="AV174" s="43"/>
    </row>
    <row r="175" spans="1:48" ht="12" hidden="1" customHeight="1" x14ac:dyDescent="0.25">
      <c r="A175" s="110"/>
      <c r="B175" s="451"/>
      <c r="C175" s="111"/>
      <c r="D175" s="451"/>
      <c r="E175" s="111"/>
      <c r="F175" s="111"/>
      <c r="G175" s="451"/>
      <c r="H175" s="110"/>
      <c r="I175" s="46"/>
      <c r="J175" s="46"/>
      <c r="K175" s="46"/>
      <c r="L175" s="46"/>
      <c r="M175" s="46"/>
      <c r="N175" s="46"/>
      <c r="O175" s="46"/>
      <c r="P175" s="46"/>
      <c r="Q175" s="46"/>
      <c r="R175" s="46"/>
      <c r="S175" s="46"/>
      <c r="T175" s="46"/>
      <c r="U175" s="46"/>
      <c r="V175" s="46"/>
      <c r="W175" s="46"/>
      <c r="X175" s="48"/>
      <c r="Y175" s="46"/>
      <c r="Z175" s="46"/>
      <c r="AA175" s="46"/>
      <c r="AB175" s="46"/>
      <c r="AC175" s="46"/>
      <c r="AD175" s="46"/>
      <c r="AE175" s="46"/>
      <c r="AF175" s="46"/>
      <c r="AG175" s="111"/>
      <c r="AH175" s="111"/>
      <c r="AI175" s="111"/>
      <c r="AJ175" s="111"/>
      <c r="AK175" s="111"/>
      <c r="AL175" s="46"/>
      <c r="AM175" s="46"/>
      <c r="AN175" s="44"/>
      <c r="AO175" s="43"/>
      <c r="AP175" s="43"/>
      <c r="AQ175" s="19"/>
      <c r="AR175" s="43"/>
      <c r="AS175" s="43"/>
      <c r="AT175" s="43"/>
      <c r="AU175" s="43"/>
      <c r="AV175" s="43"/>
    </row>
    <row r="176" spans="1:48" ht="12" hidden="1" customHeight="1" x14ac:dyDescent="0.25">
      <c r="A176" s="110"/>
      <c r="B176" s="451"/>
      <c r="C176" s="111"/>
      <c r="D176" s="451"/>
      <c r="E176" s="111"/>
      <c r="F176" s="111"/>
      <c r="G176" s="451"/>
      <c r="H176" s="110"/>
      <c r="I176" s="46"/>
      <c r="J176" s="46"/>
      <c r="K176" s="46"/>
      <c r="L176" s="46"/>
      <c r="M176" s="46"/>
      <c r="N176" s="46"/>
      <c r="O176" s="46"/>
      <c r="P176" s="46"/>
      <c r="Q176" s="46"/>
      <c r="R176" s="46"/>
      <c r="S176" s="46"/>
      <c r="T176" s="46"/>
      <c r="U176" s="46"/>
      <c r="V176" s="46"/>
      <c r="W176" s="46"/>
      <c r="X176" s="48"/>
      <c r="Y176" s="46"/>
      <c r="Z176" s="46"/>
      <c r="AA176" s="46"/>
      <c r="AB176" s="46"/>
      <c r="AC176" s="46"/>
      <c r="AD176" s="46"/>
      <c r="AE176" s="46"/>
      <c r="AF176" s="46"/>
      <c r="AG176" s="111"/>
      <c r="AH176" s="111"/>
      <c r="AI176" s="111"/>
      <c r="AJ176" s="111"/>
      <c r="AK176" s="111"/>
      <c r="AL176" s="46"/>
      <c r="AM176" s="46"/>
      <c r="AN176" s="44"/>
      <c r="AO176" s="43"/>
      <c r="AP176" s="43"/>
      <c r="AQ176" s="19"/>
      <c r="AR176" s="43"/>
      <c r="AS176" s="43"/>
      <c r="AT176" s="43"/>
      <c r="AU176" s="43"/>
      <c r="AV176" s="43"/>
    </row>
    <row r="177" spans="1:48" ht="12" hidden="1" customHeight="1" x14ac:dyDescent="0.25">
      <c r="A177" s="110"/>
      <c r="B177" s="451"/>
      <c r="C177" s="111"/>
      <c r="D177" s="451"/>
      <c r="E177" s="111"/>
      <c r="F177" s="111"/>
      <c r="G177" s="451"/>
      <c r="H177" s="110"/>
      <c r="I177" s="46"/>
      <c r="J177" s="46"/>
      <c r="K177" s="46"/>
      <c r="L177" s="46"/>
      <c r="M177" s="46"/>
      <c r="N177" s="46"/>
      <c r="O177" s="46"/>
      <c r="P177" s="46"/>
      <c r="Q177" s="46"/>
      <c r="R177" s="46"/>
      <c r="S177" s="46"/>
      <c r="T177" s="46"/>
      <c r="U177" s="46"/>
      <c r="V177" s="46"/>
      <c r="W177" s="46"/>
      <c r="X177" s="48"/>
      <c r="Y177" s="46"/>
      <c r="Z177" s="46"/>
      <c r="AA177" s="46"/>
      <c r="AB177" s="46"/>
      <c r="AC177" s="46"/>
      <c r="AD177" s="46"/>
      <c r="AE177" s="46"/>
      <c r="AF177" s="46"/>
      <c r="AG177" s="111"/>
      <c r="AH177" s="111"/>
      <c r="AI177" s="111"/>
      <c r="AJ177" s="111"/>
      <c r="AK177" s="111"/>
      <c r="AL177" s="46"/>
      <c r="AM177" s="46"/>
      <c r="AN177" s="44"/>
      <c r="AO177" s="43"/>
      <c r="AP177" s="43"/>
      <c r="AQ177" s="19"/>
      <c r="AR177" s="43"/>
      <c r="AS177" s="43"/>
      <c r="AT177" s="43"/>
      <c r="AU177" s="43"/>
      <c r="AV177" s="43"/>
    </row>
    <row r="178" spans="1:48" ht="12" hidden="1" customHeight="1" x14ac:dyDescent="0.25">
      <c r="A178" s="110"/>
      <c r="B178" s="451"/>
      <c r="C178" s="111"/>
      <c r="D178" s="451"/>
      <c r="E178" s="111"/>
      <c r="F178" s="111"/>
      <c r="G178" s="451"/>
      <c r="H178" s="110"/>
      <c r="I178" s="46"/>
      <c r="J178" s="46"/>
      <c r="K178" s="46"/>
      <c r="L178" s="46"/>
      <c r="M178" s="46"/>
      <c r="N178" s="46"/>
      <c r="O178" s="46"/>
      <c r="P178" s="46"/>
      <c r="Q178" s="46"/>
      <c r="R178" s="46"/>
      <c r="S178" s="46"/>
      <c r="T178" s="46"/>
      <c r="U178" s="46"/>
      <c r="V178" s="46"/>
      <c r="W178" s="46"/>
      <c r="X178" s="48"/>
      <c r="Y178" s="46"/>
      <c r="Z178" s="46"/>
      <c r="AA178" s="46"/>
      <c r="AB178" s="46"/>
      <c r="AC178" s="46"/>
      <c r="AD178" s="46"/>
      <c r="AE178" s="46"/>
      <c r="AF178" s="46"/>
      <c r="AG178" s="111"/>
      <c r="AH178" s="111"/>
      <c r="AI178" s="111"/>
      <c r="AJ178" s="111"/>
      <c r="AK178" s="111"/>
      <c r="AL178" s="46"/>
      <c r="AM178" s="46"/>
      <c r="AN178" s="44"/>
      <c r="AO178" s="43"/>
      <c r="AP178" s="43"/>
      <c r="AQ178" s="19"/>
      <c r="AR178" s="43"/>
      <c r="AS178" s="43"/>
      <c r="AT178" s="43"/>
      <c r="AU178" s="43"/>
      <c r="AV178" s="43"/>
    </row>
    <row r="179" spans="1:48" ht="12" hidden="1" customHeight="1" x14ac:dyDescent="0.25">
      <c r="A179" s="110"/>
      <c r="B179" s="451"/>
      <c r="C179" s="111"/>
      <c r="D179" s="451"/>
      <c r="E179" s="111"/>
      <c r="F179" s="111"/>
      <c r="G179" s="451"/>
      <c r="H179" s="110"/>
      <c r="I179" s="46"/>
      <c r="J179" s="46"/>
      <c r="K179" s="46"/>
      <c r="L179" s="46"/>
      <c r="M179" s="46"/>
      <c r="N179" s="46"/>
      <c r="O179" s="46"/>
      <c r="P179" s="46"/>
      <c r="Q179" s="46"/>
      <c r="R179" s="46"/>
      <c r="S179" s="46"/>
      <c r="T179" s="46"/>
      <c r="U179" s="46"/>
      <c r="V179" s="46"/>
      <c r="W179" s="46"/>
      <c r="X179" s="48"/>
      <c r="Y179" s="46"/>
      <c r="Z179" s="46"/>
      <c r="AA179" s="46"/>
      <c r="AB179" s="46"/>
      <c r="AC179" s="46"/>
      <c r="AD179" s="46"/>
      <c r="AE179" s="46"/>
      <c r="AF179" s="46"/>
      <c r="AG179" s="111"/>
      <c r="AH179" s="111"/>
      <c r="AI179" s="111"/>
      <c r="AJ179" s="111"/>
      <c r="AK179" s="111"/>
      <c r="AL179" s="46"/>
      <c r="AM179" s="46"/>
      <c r="AN179" s="44"/>
      <c r="AO179" s="43"/>
      <c r="AP179" s="43"/>
      <c r="AQ179" s="19"/>
      <c r="AR179" s="43"/>
      <c r="AS179" s="43"/>
      <c r="AT179" s="43"/>
      <c r="AU179" s="43"/>
      <c r="AV179" s="43"/>
    </row>
    <row r="180" spans="1:48" ht="12" hidden="1" customHeight="1" x14ac:dyDescent="0.25">
      <c r="A180" s="110"/>
      <c r="B180" s="451"/>
      <c r="C180" s="111"/>
      <c r="D180" s="451"/>
      <c r="E180" s="111"/>
      <c r="F180" s="111"/>
      <c r="G180" s="451"/>
      <c r="H180" s="110"/>
      <c r="I180" s="46"/>
      <c r="J180" s="46"/>
      <c r="K180" s="46"/>
      <c r="L180" s="46"/>
      <c r="M180" s="46"/>
      <c r="N180" s="46"/>
      <c r="O180" s="46"/>
      <c r="P180" s="46"/>
      <c r="Q180" s="46"/>
      <c r="R180" s="46"/>
      <c r="S180" s="46"/>
      <c r="T180" s="46"/>
      <c r="U180" s="46"/>
      <c r="V180" s="46"/>
      <c r="W180" s="46"/>
      <c r="X180" s="48"/>
      <c r="Y180" s="46"/>
      <c r="Z180" s="46"/>
      <c r="AA180" s="46"/>
      <c r="AB180" s="46"/>
      <c r="AC180" s="46"/>
      <c r="AD180" s="46"/>
      <c r="AE180" s="46"/>
      <c r="AF180" s="46"/>
      <c r="AG180" s="111"/>
      <c r="AH180" s="111"/>
      <c r="AI180" s="111"/>
      <c r="AJ180" s="111"/>
      <c r="AK180" s="111"/>
      <c r="AL180" s="46"/>
      <c r="AM180" s="46"/>
      <c r="AN180" s="44"/>
      <c r="AO180" s="43"/>
      <c r="AP180" s="43"/>
      <c r="AQ180" s="19"/>
      <c r="AR180" s="43"/>
      <c r="AS180" s="43"/>
      <c r="AT180" s="43"/>
      <c r="AU180" s="43"/>
      <c r="AV180" s="43"/>
    </row>
    <row r="181" spans="1:48" ht="12" hidden="1" customHeight="1" x14ac:dyDescent="0.25">
      <c r="A181" s="110"/>
      <c r="B181" s="451"/>
      <c r="C181" s="111"/>
      <c r="D181" s="451"/>
      <c r="E181" s="111"/>
      <c r="F181" s="111"/>
      <c r="G181" s="451"/>
      <c r="H181" s="110"/>
      <c r="I181" s="46"/>
      <c r="J181" s="46"/>
      <c r="K181" s="46"/>
      <c r="L181" s="46"/>
      <c r="M181" s="46"/>
      <c r="N181" s="46"/>
      <c r="O181" s="46"/>
      <c r="P181" s="46"/>
      <c r="Q181" s="46"/>
      <c r="R181" s="46"/>
      <c r="S181" s="46"/>
      <c r="T181" s="46"/>
      <c r="U181" s="46"/>
      <c r="V181" s="46"/>
      <c r="W181" s="46"/>
      <c r="X181" s="48"/>
      <c r="Y181" s="46"/>
      <c r="Z181" s="46"/>
      <c r="AA181" s="46"/>
      <c r="AB181" s="46"/>
      <c r="AC181" s="46"/>
      <c r="AD181" s="46"/>
      <c r="AE181" s="46"/>
      <c r="AF181" s="46"/>
      <c r="AG181" s="111"/>
      <c r="AH181" s="111"/>
      <c r="AI181" s="111"/>
      <c r="AJ181" s="111"/>
      <c r="AK181" s="111"/>
      <c r="AL181" s="46"/>
      <c r="AM181" s="46"/>
      <c r="AN181" s="44"/>
      <c r="AO181" s="43"/>
      <c r="AP181" s="43"/>
      <c r="AQ181" s="19"/>
      <c r="AR181" s="43"/>
      <c r="AS181" s="43"/>
      <c r="AT181" s="43"/>
      <c r="AU181" s="43"/>
      <c r="AV181" s="43"/>
    </row>
    <row r="182" spans="1:48" ht="12" hidden="1" customHeight="1" x14ac:dyDescent="0.25">
      <c r="A182" s="110"/>
      <c r="B182" s="451"/>
      <c r="C182" s="111"/>
      <c r="D182" s="451"/>
      <c r="E182" s="111"/>
      <c r="F182" s="111"/>
      <c r="G182" s="451"/>
      <c r="H182" s="110"/>
      <c r="I182" s="46"/>
      <c r="J182" s="46"/>
      <c r="K182" s="46"/>
      <c r="L182" s="46"/>
      <c r="M182" s="46"/>
      <c r="N182" s="46"/>
      <c r="O182" s="46"/>
      <c r="P182" s="46"/>
      <c r="Q182" s="46"/>
      <c r="R182" s="46"/>
      <c r="S182" s="46"/>
      <c r="T182" s="46"/>
      <c r="U182" s="46"/>
      <c r="V182" s="46"/>
      <c r="W182" s="46"/>
      <c r="X182" s="48"/>
      <c r="Y182" s="46"/>
      <c r="Z182" s="46"/>
      <c r="AA182" s="46"/>
      <c r="AB182" s="46"/>
      <c r="AC182" s="46"/>
      <c r="AD182" s="46"/>
      <c r="AE182" s="46"/>
      <c r="AF182" s="46"/>
      <c r="AG182" s="111"/>
      <c r="AH182" s="111"/>
      <c r="AI182" s="111"/>
      <c r="AJ182" s="111"/>
      <c r="AK182" s="111"/>
      <c r="AL182" s="46"/>
      <c r="AM182" s="46"/>
      <c r="AN182" s="44"/>
      <c r="AO182" s="43"/>
      <c r="AP182" s="43"/>
      <c r="AQ182" s="19"/>
      <c r="AR182" s="43"/>
      <c r="AS182" s="43"/>
      <c r="AT182" s="43"/>
      <c r="AU182" s="43"/>
      <c r="AV182" s="43"/>
    </row>
    <row r="183" spans="1:48" ht="12" hidden="1" customHeight="1" x14ac:dyDescent="0.25">
      <c r="A183" s="110"/>
      <c r="B183" s="451"/>
      <c r="C183" s="111"/>
      <c r="D183" s="451"/>
      <c r="E183" s="111"/>
      <c r="F183" s="111"/>
      <c r="G183" s="451"/>
      <c r="H183" s="110"/>
      <c r="I183" s="46"/>
      <c r="J183" s="46"/>
      <c r="K183" s="46"/>
      <c r="L183" s="46"/>
      <c r="M183" s="46"/>
      <c r="N183" s="46"/>
      <c r="O183" s="46"/>
      <c r="P183" s="46"/>
      <c r="Q183" s="46"/>
      <c r="R183" s="46"/>
      <c r="S183" s="46"/>
      <c r="T183" s="46"/>
      <c r="U183" s="46"/>
      <c r="V183" s="46"/>
      <c r="W183" s="46"/>
      <c r="X183" s="48"/>
      <c r="Y183" s="46"/>
      <c r="Z183" s="46"/>
      <c r="AA183" s="46"/>
      <c r="AB183" s="46"/>
      <c r="AC183" s="46"/>
      <c r="AD183" s="46"/>
      <c r="AE183" s="46"/>
      <c r="AF183" s="46"/>
      <c r="AG183" s="111"/>
      <c r="AH183" s="111"/>
      <c r="AI183" s="111"/>
      <c r="AJ183" s="111"/>
      <c r="AK183" s="111"/>
      <c r="AL183" s="46"/>
      <c r="AM183" s="46"/>
      <c r="AN183" s="44"/>
      <c r="AO183" s="43"/>
      <c r="AP183" s="43"/>
      <c r="AQ183" s="19"/>
      <c r="AR183" s="43"/>
      <c r="AS183" s="43"/>
      <c r="AT183" s="43"/>
      <c r="AU183" s="43"/>
      <c r="AV183" s="43"/>
    </row>
    <row r="184" spans="1:48" ht="12" hidden="1" customHeight="1" x14ac:dyDescent="0.25">
      <c r="A184" s="110"/>
      <c r="B184" s="451"/>
      <c r="C184" s="111"/>
      <c r="D184" s="451"/>
      <c r="E184" s="111"/>
      <c r="F184" s="111"/>
      <c r="G184" s="451"/>
      <c r="H184" s="110"/>
      <c r="I184" s="46"/>
      <c r="J184" s="46"/>
      <c r="K184" s="46"/>
      <c r="L184" s="46"/>
      <c r="M184" s="46"/>
      <c r="N184" s="46"/>
      <c r="O184" s="46"/>
      <c r="P184" s="46"/>
      <c r="Q184" s="46"/>
      <c r="R184" s="46"/>
      <c r="S184" s="46"/>
      <c r="T184" s="46"/>
      <c r="U184" s="46"/>
      <c r="V184" s="46"/>
      <c r="W184" s="46"/>
      <c r="X184" s="48"/>
      <c r="Y184" s="46"/>
      <c r="Z184" s="46"/>
      <c r="AA184" s="46"/>
      <c r="AB184" s="46"/>
      <c r="AC184" s="46"/>
      <c r="AD184" s="46"/>
      <c r="AE184" s="46"/>
      <c r="AF184" s="46"/>
      <c r="AG184" s="111"/>
      <c r="AH184" s="111"/>
      <c r="AI184" s="111"/>
      <c r="AJ184" s="111"/>
      <c r="AK184" s="111"/>
      <c r="AL184" s="46"/>
      <c r="AM184" s="46"/>
      <c r="AN184" s="44"/>
      <c r="AO184" s="43"/>
      <c r="AP184" s="43"/>
      <c r="AQ184" s="19"/>
      <c r="AR184" s="43"/>
      <c r="AS184" s="43"/>
      <c r="AT184" s="43"/>
      <c r="AU184" s="43"/>
      <c r="AV184" s="43"/>
    </row>
    <row r="185" spans="1:48" ht="12" hidden="1" customHeight="1" x14ac:dyDescent="0.25">
      <c r="A185" s="110"/>
      <c r="B185" s="451"/>
      <c r="C185" s="111"/>
      <c r="D185" s="451"/>
      <c r="E185" s="111"/>
      <c r="F185" s="111"/>
      <c r="G185" s="451"/>
      <c r="H185" s="110"/>
      <c r="I185" s="46"/>
      <c r="J185" s="46"/>
      <c r="K185" s="46"/>
      <c r="L185" s="46"/>
      <c r="M185" s="46"/>
      <c r="N185" s="46"/>
      <c r="O185" s="46"/>
      <c r="P185" s="46"/>
      <c r="Q185" s="46"/>
      <c r="R185" s="46"/>
      <c r="S185" s="46"/>
      <c r="T185" s="46"/>
      <c r="U185" s="46"/>
      <c r="V185" s="46"/>
      <c r="W185" s="46"/>
      <c r="X185" s="48"/>
      <c r="Y185" s="46"/>
      <c r="Z185" s="46"/>
      <c r="AA185" s="46"/>
      <c r="AB185" s="46"/>
      <c r="AC185" s="46"/>
      <c r="AD185" s="46"/>
      <c r="AE185" s="46"/>
      <c r="AF185" s="46"/>
      <c r="AG185" s="111"/>
      <c r="AH185" s="111"/>
      <c r="AI185" s="111"/>
      <c r="AJ185" s="111"/>
      <c r="AK185" s="111"/>
      <c r="AL185" s="46"/>
      <c r="AM185" s="46"/>
      <c r="AN185" s="44"/>
      <c r="AO185" s="43"/>
      <c r="AP185" s="43"/>
      <c r="AQ185" s="19"/>
      <c r="AR185" s="43"/>
      <c r="AS185" s="43"/>
      <c r="AT185" s="43"/>
      <c r="AU185" s="43"/>
      <c r="AV185" s="43"/>
    </row>
    <row r="186" spans="1:48" ht="12" hidden="1" customHeight="1" x14ac:dyDescent="0.25">
      <c r="A186" s="110"/>
      <c r="B186" s="451"/>
      <c r="C186" s="111"/>
      <c r="D186" s="451"/>
      <c r="E186" s="111"/>
      <c r="F186" s="111"/>
      <c r="G186" s="451"/>
      <c r="H186" s="110"/>
      <c r="I186" s="46"/>
      <c r="J186" s="46"/>
      <c r="K186" s="46"/>
      <c r="L186" s="46"/>
      <c r="M186" s="46"/>
      <c r="N186" s="46"/>
      <c r="O186" s="46"/>
      <c r="P186" s="46"/>
      <c r="Q186" s="46"/>
      <c r="R186" s="46"/>
      <c r="S186" s="46"/>
      <c r="T186" s="46"/>
      <c r="U186" s="46"/>
      <c r="V186" s="46"/>
      <c r="W186" s="46"/>
      <c r="X186" s="48"/>
      <c r="Y186" s="46"/>
      <c r="Z186" s="46"/>
      <c r="AA186" s="46"/>
      <c r="AB186" s="46"/>
      <c r="AC186" s="46"/>
      <c r="AD186" s="46"/>
      <c r="AE186" s="46"/>
      <c r="AF186" s="46"/>
      <c r="AG186" s="111"/>
      <c r="AH186" s="111"/>
      <c r="AI186" s="111"/>
      <c r="AJ186" s="111"/>
      <c r="AK186" s="111"/>
      <c r="AL186" s="46"/>
      <c r="AM186" s="46"/>
      <c r="AN186" s="44"/>
      <c r="AO186" s="43"/>
      <c r="AP186" s="43"/>
      <c r="AQ186" s="19"/>
      <c r="AR186" s="43"/>
      <c r="AS186" s="43"/>
      <c r="AT186" s="43"/>
      <c r="AU186" s="43"/>
      <c r="AV186" s="43"/>
    </row>
    <row r="187" spans="1:48" ht="12" hidden="1" customHeight="1" x14ac:dyDescent="0.25">
      <c r="A187" s="110"/>
      <c r="B187" s="451"/>
      <c r="C187" s="111"/>
      <c r="D187" s="451"/>
      <c r="E187" s="111"/>
      <c r="F187" s="111"/>
      <c r="G187" s="451"/>
      <c r="H187" s="110"/>
      <c r="I187" s="46"/>
      <c r="J187" s="46"/>
      <c r="K187" s="46"/>
      <c r="L187" s="46"/>
      <c r="M187" s="46"/>
      <c r="N187" s="46"/>
      <c r="O187" s="46"/>
      <c r="P187" s="46"/>
      <c r="Q187" s="46"/>
      <c r="R187" s="46"/>
      <c r="S187" s="46"/>
      <c r="T187" s="46"/>
      <c r="U187" s="46"/>
      <c r="V187" s="46"/>
      <c r="W187" s="46"/>
      <c r="X187" s="48"/>
      <c r="Y187" s="46"/>
      <c r="Z187" s="46"/>
      <c r="AA187" s="46"/>
      <c r="AB187" s="46"/>
      <c r="AC187" s="46"/>
      <c r="AD187" s="46"/>
      <c r="AE187" s="46"/>
      <c r="AF187" s="46"/>
      <c r="AG187" s="111"/>
      <c r="AH187" s="111"/>
      <c r="AI187" s="111"/>
      <c r="AJ187" s="111"/>
      <c r="AK187" s="111"/>
      <c r="AL187" s="46"/>
      <c r="AM187" s="46"/>
      <c r="AN187" s="44"/>
      <c r="AO187" s="43"/>
      <c r="AP187" s="43"/>
      <c r="AQ187" s="19"/>
      <c r="AR187" s="43"/>
      <c r="AS187" s="43"/>
      <c r="AT187" s="43"/>
      <c r="AU187" s="43"/>
      <c r="AV187" s="43"/>
    </row>
    <row r="188" spans="1:48" ht="12" hidden="1" customHeight="1" x14ac:dyDescent="0.25">
      <c r="A188" s="110"/>
      <c r="B188" s="451"/>
      <c r="C188" s="111"/>
      <c r="D188" s="451"/>
      <c r="E188" s="111"/>
      <c r="F188" s="111"/>
      <c r="G188" s="451"/>
      <c r="H188" s="110"/>
      <c r="I188" s="46"/>
      <c r="J188" s="46"/>
      <c r="K188" s="46"/>
      <c r="L188" s="46"/>
      <c r="M188" s="46"/>
      <c r="N188" s="46"/>
      <c r="O188" s="46"/>
      <c r="P188" s="46"/>
      <c r="Q188" s="46"/>
      <c r="R188" s="46"/>
      <c r="S188" s="46"/>
      <c r="T188" s="46"/>
      <c r="U188" s="46"/>
      <c r="V188" s="46"/>
      <c r="W188" s="46"/>
      <c r="X188" s="48"/>
      <c r="Y188" s="46"/>
      <c r="Z188" s="46"/>
      <c r="AA188" s="46"/>
      <c r="AB188" s="46"/>
      <c r="AC188" s="46"/>
      <c r="AD188" s="46"/>
      <c r="AE188" s="46"/>
      <c r="AF188" s="46"/>
      <c r="AG188" s="111"/>
      <c r="AH188" s="111"/>
      <c r="AI188" s="111"/>
      <c r="AJ188" s="111"/>
      <c r="AK188" s="111"/>
      <c r="AL188" s="46"/>
      <c r="AM188" s="46"/>
      <c r="AN188" s="44"/>
      <c r="AO188" s="43"/>
      <c r="AP188" s="43"/>
      <c r="AQ188" s="19"/>
      <c r="AR188" s="43"/>
      <c r="AS188" s="43"/>
      <c r="AT188" s="43"/>
      <c r="AU188" s="43"/>
      <c r="AV188" s="43"/>
    </row>
    <row r="189" spans="1:48" ht="12" hidden="1" customHeight="1" x14ac:dyDescent="0.25">
      <c r="A189" s="110"/>
      <c r="B189" s="451"/>
      <c r="C189" s="111"/>
      <c r="D189" s="451"/>
      <c r="E189" s="111"/>
      <c r="F189" s="111"/>
      <c r="G189" s="451"/>
      <c r="H189" s="110"/>
      <c r="I189" s="46"/>
      <c r="J189" s="46"/>
      <c r="K189" s="46"/>
      <c r="L189" s="46"/>
      <c r="M189" s="46"/>
      <c r="N189" s="46"/>
      <c r="O189" s="46"/>
      <c r="P189" s="46"/>
      <c r="Q189" s="46"/>
      <c r="R189" s="46"/>
      <c r="S189" s="46"/>
      <c r="T189" s="46"/>
      <c r="U189" s="46"/>
      <c r="V189" s="46"/>
      <c r="W189" s="46"/>
      <c r="X189" s="48"/>
      <c r="Y189" s="46"/>
      <c r="Z189" s="46"/>
      <c r="AA189" s="46"/>
      <c r="AB189" s="46"/>
      <c r="AC189" s="46"/>
      <c r="AD189" s="46"/>
      <c r="AE189" s="46"/>
      <c r="AF189" s="46"/>
      <c r="AG189" s="111"/>
      <c r="AH189" s="111"/>
      <c r="AI189" s="111"/>
      <c r="AJ189" s="111"/>
      <c r="AK189" s="111"/>
      <c r="AL189" s="46"/>
      <c r="AM189" s="46"/>
      <c r="AN189" s="44"/>
      <c r="AO189" s="43"/>
      <c r="AP189" s="43"/>
      <c r="AQ189" s="19"/>
      <c r="AR189" s="43"/>
      <c r="AS189" s="43"/>
      <c r="AT189" s="43"/>
      <c r="AU189" s="43"/>
      <c r="AV189" s="43"/>
    </row>
    <row r="190" spans="1:48" ht="12" hidden="1" customHeight="1" x14ac:dyDescent="0.25">
      <c r="A190" s="110"/>
      <c r="B190" s="451"/>
      <c r="C190" s="111"/>
      <c r="D190" s="451"/>
      <c r="E190" s="111"/>
      <c r="F190" s="111"/>
      <c r="G190" s="451"/>
      <c r="H190" s="110"/>
      <c r="I190" s="46"/>
      <c r="J190" s="46"/>
      <c r="K190" s="46"/>
      <c r="L190" s="46"/>
      <c r="M190" s="46"/>
      <c r="N190" s="46"/>
      <c r="O190" s="46"/>
      <c r="P190" s="46"/>
      <c r="Q190" s="46"/>
      <c r="R190" s="46"/>
      <c r="S190" s="46"/>
      <c r="T190" s="46"/>
      <c r="U190" s="46"/>
      <c r="V190" s="46"/>
      <c r="W190" s="46"/>
      <c r="X190" s="48"/>
      <c r="Y190" s="46"/>
      <c r="Z190" s="46"/>
      <c r="AA190" s="46"/>
      <c r="AB190" s="46"/>
      <c r="AC190" s="46"/>
      <c r="AD190" s="46"/>
      <c r="AE190" s="46"/>
      <c r="AF190" s="46"/>
      <c r="AG190" s="111"/>
      <c r="AH190" s="111"/>
      <c r="AI190" s="111"/>
      <c r="AJ190" s="111"/>
      <c r="AK190" s="111"/>
      <c r="AL190" s="46"/>
      <c r="AM190" s="46"/>
      <c r="AN190" s="44"/>
      <c r="AO190" s="43"/>
      <c r="AP190" s="43"/>
      <c r="AQ190" s="19"/>
      <c r="AR190" s="43"/>
      <c r="AS190" s="43"/>
      <c r="AT190" s="43"/>
      <c r="AU190" s="43"/>
      <c r="AV190" s="43"/>
    </row>
    <row r="191" spans="1:48" ht="12" hidden="1" customHeight="1" x14ac:dyDescent="0.25">
      <c r="A191" s="110"/>
      <c r="B191" s="451"/>
      <c r="C191" s="111"/>
      <c r="D191" s="451"/>
      <c r="E191" s="111"/>
      <c r="F191" s="111"/>
      <c r="G191" s="451"/>
      <c r="H191" s="110"/>
      <c r="I191" s="46"/>
      <c r="J191" s="46"/>
      <c r="K191" s="46"/>
      <c r="L191" s="46"/>
      <c r="M191" s="46"/>
      <c r="N191" s="46"/>
      <c r="O191" s="46"/>
      <c r="P191" s="46"/>
      <c r="Q191" s="46"/>
      <c r="R191" s="46"/>
      <c r="S191" s="46"/>
      <c r="T191" s="46"/>
      <c r="U191" s="46"/>
      <c r="V191" s="46"/>
      <c r="W191" s="46"/>
      <c r="X191" s="48"/>
      <c r="Y191" s="46"/>
      <c r="Z191" s="46"/>
      <c r="AA191" s="46"/>
      <c r="AB191" s="46"/>
      <c r="AC191" s="46"/>
      <c r="AD191" s="46"/>
      <c r="AE191" s="46"/>
      <c r="AF191" s="46"/>
      <c r="AG191" s="111"/>
      <c r="AH191" s="111"/>
      <c r="AI191" s="111"/>
      <c r="AJ191" s="111"/>
      <c r="AK191" s="111"/>
      <c r="AL191" s="46"/>
      <c r="AM191" s="46"/>
      <c r="AN191" s="44"/>
      <c r="AO191" s="43"/>
      <c r="AP191" s="43"/>
      <c r="AQ191" s="19"/>
      <c r="AR191" s="43"/>
      <c r="AS191" s="43"/>
      <c r="AT191" s="43"/>
      <c r="AU191" s="43"/>
      <c r="AV191" s="43"/>
    </row>
    <row r="192" spans="1:48" ht="12" hidden="1" customHeight="1" x14ac:dyDescent="0.25">
      <c r="A192" s="110"/>
      <c r="B192" s="451"/>
      <c r="C192" s="111"/>
      <c r="D192" s="451"/>
      <c r="E192" s="111"/>
      <c r="F192" s="111"/>
      <c r="G192" s="451"/>
      <c r="H192" s="110"/>
      <c r="I192" s="46"/>
      <c r="J192" s="46"/>
      <c r="K192" s="46"/>
      <c r="L192" s="46"/>
      <c r="M192" s="46"/>
      <c r="N192" s="46"/>
      <c r="O192" s="46"/>
      <c r="P192" s="46"/>
      <c r="Q192" s="46"/>
      <c r="R192" s="46"/>
      <c r="S192" s="46"/>
      <c r="T192" s="46"/>
      <c r="U192" s="46"/>
      <c r="V192" s="46"/>
      <c r="W192" s="46"/>
      <c r="X192" s="48"/>
      <c r="Y192" s="46"/>
      <c r="Z192" s="46"/>
      <c r="AA192" s="46"/>
      <c r="AB192" s="46"/>
      <c r="AC192" s="46"/>
      <c r="AD192" s="46"/>
      <c r="AE192" s="46"/>
      <c r="AF192" s="46"/>
      <c r="AG192" s="111"/>
      <c r="AH192" s="111"/>
      <c r="AI192" s="111"/>
      <c r="AJ192" s="111"/>
      <c r="AK192" s="111"/>
      <c r="AL192" s="46"/>
      <c r="AM192" s="46"/>
      <c r="AN192" s="44"/>
      <c r="AO192" s="43"/>
      <c r="AP192" s="43"/>
      <c r="AQ192" s="19"/>
      <c r="AR192" s="43"/>
      <c r="AS192" s="43"/>
      <c r="AT192" s="43"/>
      <c r="AU192" s="43"/>
      <c r="AV192" s="43"/>
    </row>
    <row r="193" spans="1:48" ht="12" hidden="1" customHeight="1" x14ac:dyDescent="0.25">
      <c r="A193" s="110"/>
      <c r="B193" s="451"/>
      <c r="C193" s="111"/>
      <c r="D193" s="451"/>
      <c r="E193" s="111"/>
      <c r="F193" s="111"/>
      <c r="G193" s="451"/>
      <c r="H193" s="110"/>
      <c r="I193" s="46"/>
      <c r="J193" s="46"/>
      <c r="K193" s="46"/>
      <c r="L193" s="46"/>
      <c r="M193" s="46"/>
      <c r="N193" s="46"/>
      <c r="O193" s="46"/>
      <c r="P193" s="46"/>
      <c r="Q193" s="46"/>
      <c r="R193" s="46"/>
      <c r="S193" s="46"/>
      <c r="T193" s="46"/>
      <c r="U193" s="46"/>
      <c r="V193" s="46"/>
      <c r="W193" s="46"/>
      <c r="X193" s="48"/>
      <c r="Y193" s="46"/>
      <c r="Z193" s="46"/>
      <c r="AA193" s="46"/>
      <c r="AB193" s="46"/>
      <c r="AC193" s="46"/>
      <c r="AD193" s="46"/>
      <c r="AE193" s="46"/>
      <c r="AF193" s="46"/>
      <c r="AG193" s="111"/>
      <c r="AH193" s="111"/>
      <c r="AI193" s="111"/>
      <c r="AJ193" s="111"/>
      <c r="AK193" s="111"/>
      <c r="AL193" s="46"/>
      <c r="AM193" s="46"/>
      <c r="AN193" s="44"/>
      <c r="AO193" s="43"/>
      <c r="AP193" s="43"/>
      <c r="AQ193" s="19"/>
      <c r="AR193" s="43"/>
      <c r="AS193" s="43"/>
      <c r="AT193" s="43"/>
      <c r="AU193" s="43"/>
      <c r="AV193" s="43"/>
    </row>
    <row r="194" spans="1:48" ht="12" hidden="1" customHeight="1" x14ac:dyDescent="0.25">
      <c r="A194" s="110"/>
      <c r="B194" s="451"/>
      <c r="C194" s="111"/>
      <c r="D194" s="451"/>
      <c r="E194" s="111"/>
      <c r="F194" s="111"/>
      <c r="G194" s="451"/>
      <c r="H194" s="110"/>
      <c r="I194" s="46"/>
      <c r="J194" s="46"/>
      <c r="K194" s="46"/>
      <c r="L194" s="46"/>
      <c r="M194" s="46"/>
      <c r="N194" s="46"/>
      <c r="O194" s="46"/>
      <c r="P194" s="46"/>
      <c r="Q194" s="46"/>
      <c r="R194" s="46"/>
      <c r="S194" s="46"/>
      <c r="T194" s="46"/>
      <c r="U194" s="46"/>
      <c r="V194" s="46"/>
      <c r="W194" s="46"/>
      <c r="X194" s="48"/>
      <c r="Y194" s="46"/>
      <c r="Z194" s="46"/>
      <c r="AA194" s="46"/>
      <c r="AB194" s="46"/>
      <c r="AC194" s="46"/>
      <c r="AD194" s="46"/>
      <c r="AE194" s="46"/>
      <c r="AF194" s="46"/>
      <c r="AG194" s="111"/>
      <c r="AH194" s="111"/>
      <c r="AI194" s="111"/>
      <c r="AJ194" s="111"/>
      <c r="AK194" s="111"/>
      <c r="AL194" s="46"/>
      <c r="AM194" s="46"/>
      <c r="AN194" s="44"/>
      <c r="AO194" s="43"/>
      <c r="AP194" s="43"/>
      <c r="AQ194" s="19"/>
      <c r="AR194" s="43"/>
      <c r="AS194" s="43"/>
      <c r="AT194" s="43"/>
      <c r="AU194" s="43"/>
      <c r="AV194" s="43"/>
    </row>
    <row r="195" spans="1:48" ht="12" hidden="1" customHeight="1" x14ac:dyDescent="0.25">
      <c r="A195" s="110"/>
      <c r="B195" s="451"/>
      <c r="C195" s="111"/>
      <c r="D195" s="451"/>
      <c r="E195" s="111"/>
      <c r="F195" s="111"/>
      <c r="G195" s="451"/>
      <c r="H195" s="110"/>
      <c r="I195" s="46"/>
      <c r="J195" s="46"/>
      <c r="K195" s="46"/>
      <c r="L195" s="46"/>
      <c r="M195" s="46"/>
      <c r="N195" s="46"/>
      <c r="O195" s="46"/>
      <c r="P195" s="46"/>
      <c r="Q195" s="46"/>
      <c r="R195" s="46"/>
      <c r="S195" s="46"/>
      <c r="T195" s="46"/>
      <c r="U195" s="46"/>
      <c r="V195" s="46"/>
      <c r="W195" s="46"/>
      <c r="X195" s="48"/>
      <c r="Y195" s="46"/>
      <c r="Z195" s="46"/>
      <c r="AA195" s="46"/>
      <c r="AB195" s="46"/>
      <c r="AC195" s="46"/>
      <c r="AD195" s="46"/>
      <c r="AE195" s="46"/>
      <c r="AF195" s="46"/>
      <c r="AG195" s="111"/>
      <c r="AH195" s="111"/>
      <c r="AI195" s="111"/>
      <c r="AJ195" s="111"/>
      <c r="AK195" s="111"/>
      <c r="AL195" s="46"/>
      <c r="AM195" s="46"/>
      <c r="AN195" s="44"/>
      <c r="AO195" s="43"/>
      <c r="AP195" s="43"/>
      <c r="AQ195" s="19"/>
      <c r="AR195" s="43"/>
      <c r="AS195" s="43"/>
      <c r="AT195" s="43"/>
      <c r="AU195" s="43"/>
      <c r="AV195" s="43"/>
    </row>
    <row r="196" spans="1:48" ht="12" hidden="1" customHeight="1" x14ac:dyDescent="0.25">
      <c r="A196" s="110"/>
      <c r="B196" s="451"/>
      <c r="C196" s="111"/>
      <c r="D196" s="451"/>
      <c r="E196" s="111"/>
      <c r="F196" s="111"/>
      <c r="G196" s="451"/>
      <c r="H196" s="110"/>
      <c r="I196" s="46"/>
      <c r="J196" s="46"/>
      <c r="K196" s="46"/>
      <c r="L196" s="46"/>
      <c r="M196" s="46"/>
      <c r="N196" s="46"/>
      <c r="O196" s="46"/>
      <c r="P196" s="46"/>
      <c r="Q196" s="46"/>
      <c r="R196" s="46"/>
      <c r="S196" s="46"/>
      <c r="T196" s="46"/>
      <c r="U196" s="46"/>
      <c r="V196" s="46"/>
      <c r="W196" s="46"/>
      <c r="X196" s="48"/>
      <c r="Y196" s="46"/>
      <c r="Z196" s="46"/>
      <c r="AA196" s="46"/>
      <c r="AB196" s="46"/>
      <c r="AC196" s="46"/>
      <c r="AD196" s="46"/>
      <c r="AE196" s="46"/>
      <c r="AF196" s="46"/>
      <c r="AG196" s="111"/>
      <c r="AH196" s="111"/>
      <c r="AI196" s="111"/>
      <c r="AJ196" s="111"/>
      <c r="AK196" s="111"/>
      <c r="AL196" s="46"/>
      <c r="AM196" s="46"/>
      <c r="AN196" s="44"/>
      <c r="AO196" s="43"/>
      <c r="AP196" s="43"/>
      <c r="AQ196" s="19"/>
      <c r="AR196" s="43"/>
      <c r="AS196" s="43"/>
      <c r="AT196" s="43"/>
      <c r="AU196" s="43"/>
      <c r="AV196" s="43"/>
    </row>
    <row r="197" spans="1:48" ht="12" hidden="1" customHeight="1" x14ac:dyDescent="0.25">
      <c r="A197" s="110"/>
      <c r="B197" s="451"/>
      <c r="C197" s="111"/>
      <c r="D197" s="451"/>
      <c r="E197" s="111"/>
      <c r="F197" s="111"/>
      <c r="G197" s="451"/>
      <c r="H197" s="110"/>
      <c r="I197" s="46"/>
      <c r="J197" s="46"/>
      <c r="K197" s="46"/>
      <c r="L197" s="46"/>
      <c r="M197" s="46"/>
      <c r="N197" s="46"/>
      <c r="O197" s="46"/>
      <c r="P197" s="46"/>
      <c r="Q197" s="46"/>
      <c r="R197" s="46"/>
      <c r="S197" s="46"/>
      <c r="T197" s="46"/>
      <c r="U197" s="46"/>
      <c r="V197" s="46"/>
      <c r="W197" s="46"/>
      <c r="X197" s="48"/>
      <c r="Y197" s="46"/>
      <c r="Z197" s="46"/>
      <c r="AA197" s="46"/>
      <c r="AB197" s="46"/>
      <c r="AC197" s="46"/>
      <c r="AD197" s="46"/>
      <c r="AE197" s="46"/>
      <c r="AF197" s="46"/>
      <c r="AG197" s="111"/>
      <c r="AH197" s="111"/>
      <c r="AI197" s="111"/>
      <c r="AJ197" s="111"/>
      <c r="AK197" s="111"/>
      <c r="AL197" s="46"/>
      <c r="AM197" s="46"/>
      <c r="AN197" s="44"/>
      <c r="AO197" s="43"/>
      <c r="AP197" s="43"/>
      <c r="AQ197" s="19"/>
      <c r="AR197" s="43"/>
      <c r="AS197" s="43"/>
      <c r="AT197" s="43"/>
      <c r="AU197" s="43"/>
      <c r="AV197" s="43"/>
    </row>
    <row r="198" spans="1:48" ht="12" hidden="1" customHeight="1" x14ac:dyDescent="0.25">
      <c r="A198" s="110"/>
      <c r="B198" s="451"/>
      <c r="C198" s="111"/>
      <c r="D198" s="451"/>
      <c r="E198" s="111"/>
      <c r="F198" s="111"/>
      <c r="G198" s="451"/>
      <c r="H198" s="110"/>
      <c r="I198" s="46"/>
      <c r="J198" s="46"/>
      <c r="K198" s="46"/>
      <c r="L198" s="46"/>
      <c r="M198" s="46"/>
      <c r="N198" s="46"/>
      <c r="O198" s="46"/>
      <c r="P198" s="46"/>
      <c r="Q198" s="46"/>
      <c r="R198" s="46"/>
      <c r="S198" s="46"/>
      <c r="T198" s="46"/>
      <c r="U198" s="46"/>
      <c r="V198" s="46"/>
      <c r="W198" s="46"/>
      <c r="X198" s="48"/>
      <c r="Y198" s="46"/>
      <c r="Z198" s="46"/>
      <c r="AA198" s="46"/>
      <c r="AB198" s="46"/>
      <c r="AC198" s="46"/>
      <c r="AD198" s="46"/>
      <c r="AE198" s="46"/>
      <c r="AF198" s="46"/>
      <c r="AG198" s="111"/>
      <c r="AH198" s="111"/>
      <c r="AI198" s="111"/>
      <c r="AJ198" s="111"/>
      <c r="AK198" s="111"/>
      <c r="AL198" s="46"/>
      <c r="AM198" s="46"/>
      <c r="AN198" s="44"/>
      <c r="AO198" s="43"/>
      <c r="AP198" s="43"/>
      <c r="AQ198" s="19"/>
      <c r="AR198" s="43"/>
      <c r="AS198" s="43"/>
      <c r="AT198" s="43"/>
      <c r="AU198" s="43"/>
      <c r="AV198" s="43"/>
    </row>
    <row r="199" spans="1:48" ht="12" hidden="1" customHeight="1" x14ac:dyDescent="0.25">
      <c r="A199" s="110"/>
      <c r="B199" s="451"/>
      <c r="C199" s="111"/>
      <c r="D199" s="451"/>
      <c r="E199" s="111"/>
      <c r="F199" s="111"/>
      <c r="G199" s="451"/>
      <c r="H199" s="110"/>
      <c r="I199" s="46"/>
      <c r="J199" s="46"/>
      <c r="K199" s="46"/>
      <c r="L199" s="46"/>
      <c r="M199" s="46"/>
      <c r="N199" s="46"/>
      <c r="O199" s="46"/>
      <c r="P199" s="46"/>
      <c r="Q199" s="46"/>
      <c r="R199" s="46"/>
      <c r="S199" s="46"/>
      <c r="T199" s="46"/>
      <c r="U199" s="46"/>
      <c r="V199" s="46"/>
      <c r="W199" s="46"/>
      <c r="X199" s="48"/>
      <c r="Y199" s="46"/>
      <c r="Z199" s="46"/>
      <c r="AA199" s="46"/>
      <c r="AB199" s="46"/>
      <c r="AC199" s="46"/>
      <c r="AD199" s="46"/>
      <c r="AE199" s="46"/>
      <c r="AF199" s="46"/>
      <c r="AG199" s="111"/>
      <c r="AH199" s="111"/>
      <c r="AI199" s="111"/>
      <c r="AJ199" s="111"/>
      <c r="AK199" s="111"/>
      <c r="AL199" s="46"/>
      <c r="AM199" s="46"/>
      <c r="AN199" s="44"/>
      <c r="AO199" s="43"/>
      <c r="AP199" s="43"/>
      <c r="AQ199" s="19"/>
      <c r="AR199" s="43"/>
      <c r="AS199" s="43"/>
      <c r="AT199" s="43"/>
      <c r="AU199" s="43"/>
      <c r="AV199" s="43"/>
    </row>
    <row r="200" spans="1:48" ht="12" hidden="1" customHeight="1" x14ac:dyDescent="0.25">
      <c r="A200" s="110"/>
      <c r="B200" s="451"/>
      <c r="C200" s="111"/>
      <c r="D200" s="451"/>
      <c r="E200" s="111"/>
      <c r="F200" s="111"/>
      <c r="G200" s="451"/>
      <c r="H200" s="110"/>
      <c r="I200" s="46"/>
      <c r="J200" s="46"/>
      <c r="K200" s="46"/>
      <c r="L200" s="46"/>
      <c r="M200" s="46"/>
      <c r="N200" s="46"/>
      <c r="O200" s="46"/>
      <c r="P200" s="46"/>
      <c r="Q200" s="46"/>
      <c r="R200" s="46"/>
      <c r="S200" s="46"/>
      <c r="T200" s="46"/>
      <c r="U200" s="46"/>
      <c r="V200" s="46"/>
      <c r="W200" s="46"/>
      <c r="X200" s="48"/>
      <c r="Y200" s="46"/>
      <c r="Z200" s="46"/>
      <c r="AA200" s="46"/>
      <c r="AB200" s="46"/>
      <c r="AC200" s="46"/>
      <c r="AD200" s="46"/>
      <c r="AE200" s="46"/>
      <c r="AF200" s="46"/>
      <c r="AG200" s="111"/>
      <c r="AH200" s="111"/>
      <c r="AI200" s="111"/>
      <c r="AJ200" s="111"/>
      <c r="AK200" s="111"/>
      <c r="AL200" s="46"/>
      <c r="AM200" s="46"/>
      <c r="AN200" s="44"/>
      <c r="AO200" s="43"/>
      <c r="AP200" s="43"/>
      <c r="AQ200" s="19"/>
      <c r="AR200" s="43"/>
      <c r="AS200" s="43"/>
      <c r="AT200" s="43"/>
      <c r="AU200" s="43"/>
      <c r="AV200" s="43"/>
    </row>
    <row r="201" spans="1:48" ht="12" hidden="1" customHeight="1" x14ac:dyDescent="0.25">
      <c r="A201" s="110"/>
      <c r="B201" s="451"/>
      <c r="C201" s="111"/>
      <c r="D201" s="451"/>
      <c r="E201" s="111"/>
      <c r="F201" s="111"/>
      <c r="G201" s="451"/>
      <c r="H201" s="110"/>
      <c r="I201" s="46"/>
      <c r="J201" s="46"/>
      <c r="K201" s="46"/>
      <c r="L201" s="46"/>
      <c r="M201" s="46"/>
      <c r="N201" s="46"/>
      <c r="O201" s="46"/>
      <c r="P201" s="46"/>
      <c r="Q201" s="46"/>
      <c r="R201" s="46"/>
      <c r="S201" s="46"/>
      <c r="T201" s="46"/>
      <c r="U201" s="46"/>
      <c r="V201" s="46"/>
      <c r="W201" s="46"/>
      <c r="X201" s="48"/>
      <c r="Y201" s="46"/>
      <c r="Z201" s="46"/>
      <c r="AA201" s="46"/>
      <c r="AB201" s="46"/>
      <c r="AC201" s="46"/>
      <c r="AD201" s="46"/>
      <c r="AE201" s="46"/>
      <c r="AF201" s="46"/>
      <c r="AG201" s="111"/>
      <c r="AH201" s="111"/>
      <c r="AI201" s="111"/>
      <c r="AJ201" s="111"/>
      <c r="AK201" s="111"/>
      <c r="AL201" s="46"/>
      <c r="AM201" s="46"/>
      <c r="AN201" s="44"/>
      <c r="AO201" s="43"/>
      <c r="AP201" s="43"/>
      <c r="AQ201" s="19"/>
      <c r="AR201" s="43"/>
      <c r="AS201" s="43"/>
      <c r="AT201" s="43"/>
      <c r="AU201" s="43"/>
      <c r="AV201" s="43"/>
    </row>
    <row r="202" spans="1:48" ht="12" hidden="1" customHeight="1" x14ac:dyDescent="0.25">
      <c r="A202" s="110"/>
      <c r="B202" s="451"/>
      <c r="C202" s="111"/>
      <c r="D202" s="451"/>
      <c r="E202" s="111"/>
      <c r="F202" s="111"/>
      <c r="G202" s="451"/>
      <c r="H202" s="110"/>
      <c r="I202" s="46"/>
      <c r="J202" s="46"/>
      <c r="K202" s="46"/>
      <c r="L202" s="46"/>
      <c r="M202" s="46"/>
      <c r="N202" s="46"/>
      <c r="O202" s="46"/>
      <c r="P202" s="46"/>
      <c r="Q202" s="46"/>
      <c r="R202" s="46"/>
      <c r="S202" s="46"/>
      <c r="T202" s="46"/>
      <c r="U202" s="46"/>
      <c r="V202" s="46"/>
      <c r="W202" s="46"/>
      <c r="X202" s="48"/>
      <c r="Y202" s="46"/>
      <c r="Z202" s="46"/>
      <c r="AA202" s="46"/>
      <c r="AB202" s="46"/>
      <c r="AC202" s="46"/>
      <c r="AD202" s="46"/>
      <c r="AE202" s="46"/>
      <c r="AF202" s="46"/>
      <c r="AG202" s="111"/>
      <c r="AH202" s="111"/>
      <c r="AI202" s="111"/>
      <c r="AJ202" s="111"/>
      <c r="AK202" s="111"/>
      <c r="AL202" s="46"/>
      <c r="AM202" s="46"/>
      <c r="AN202" s="44"/>
      <c r="AO202" s="43"/>
      <c r="AP202" s="43"/>
      <c r="AQ202" s="19"/>
      <c r="AR202" s="43"/>
      <c r="AS202" s="43"/>
      <c r="AT202" s="43"/>
      <c r="AU202" s="43"/>
      <c r="AV202" s="43"/>
    </row>
    <row r="203" spans="1:48" ht="12" hidden="1" customHeight="1" x14ac:dyDescent="0.25">
      <c r="A203" s="110"/>
      <c r="B203" s="451"/>
      <c r="C203" s="111"/>
      <c r="D203" s="451"/>
      <c r="E203" s="111"/>
      <c r="F203" s="111"/>
      <c r="G203" s="451"/>
      <c r="H203" s="110"/>
      <c r="I203" s="46"/>
      <c r="J203" s="46"/>
      <c r="K203" s="46"/>
      <c r="L203" s="46"/>
      <c r="M203" s="46"/>
      <c r="N203" s="46"/>
      <c r="O203" s="46"/>
      <c r="P203" s="46"/>
      <c r="Q203" s="46"/>
      <c r="R203" s="46"/>
      <c r="S203" s="46"/>
      <c r="T203" s="46"/>
      <c r="U203" s="46"/>
      <c r="V203" s="46"/>
      <c r="W203" s="46"/>
      <c r="X203" s="48"/>
      <c r="Y203" s="46"/>
      <c r="Z203" s="46"/>
      <c r="AA203" s="46"/>
      <c r="AB203" s="46"/>
      <c r="AC203" s="46"/>
      <c r="AD203" s="46"/>
      <c r="AE203" s="46"/>
      <c r="AF203" s="46"/>
      <c r="AG203" s="111"/>
      <c r="AH203" s="111"/>
      <c r="AI203" s="111"/>
      <c r="AJ203" s="111"/>
      <c r="AK203" s="111"/>
      <c r="AL203" s="46"/>
      <c r="AM203" s="46"/>
      <c r="AN203" s="44"/>
      <c r="AO203" s="43"/>
      <c r="AP203" s="43"/>
      <c r="AQ203" s="19"/>
      <c r="AR203" s="43"/>
      <c r="AS203" s="43"/>
      <c r="AT203" s="43"/>
      <c r="AU203" s="43"/>
      <c r="AV203" s="43"/>
    </row>
    <row r="204" spans="1:48" ht="12" hidden="1" customHeight="1" x14ac:dyDescent="0.25">
      <c r="A204" s="110"/>
      <c r="B204" s="451"/>
      <c r="C204" s="111"/>
      <c r="D204" s="451"/>
      <c r="E204" s="111"/>
      <c r="F204" s="111"/>
      <c r="G204" s="451"/>
      <c r="H204" s="110"/>
      <c r="I204" s="46"/>
      <c r="J204" s="46"/>
      <c r="K204" s="46"/>
      <c r="L204" s="46"/>
      <c r="M204" s="46"/>
      <c r="N204" s="46"/>
      <c r="O204" s="46"/>
      <c r="P204" s="46"/>
      <c r="Q204" s="46"/>
      <c r="R204" s="46"/>
      <c r="S204" s="46"/>
      <c r="T204" s="46"/>
      <c r="U204" s="46"/>
      <c r="V204" s="46"/>
      <c r="W204" s="46"/>
      <c r="X204" s="48"/>
      <c r="Y204" s="46"/>
      <c r="Z204" s="46"/>
      <c r="AA204" s="46"/>
      <c r="AB204" s="46"/>
      <c r="AC204" s="46"/>
      <c r="AD204" s="46"/>
      <c r="AE204" s="46"/>
      <c r="AF204" s="46"/>
      <c r="AG204" s="111"/>
      <c r="AH204" s="111"/>
      <c r="AI204" s="111"/>
      <c r="AJ204" s="111"/>
      <c r="AK204" s="111"/>
      <c r="AL204" s="46"/>
      <c r="AM204" s="46"/>
      <c r="AN204" s="44"/>
      <c r="AO204" s="43"/>
      <c r="AP204" s="43"/>
      <c r="AQ204" s="19"/>
      <c r="AR204" s="43"/>
      <c r="AS204" s="43"/>
      <c r="AT204" s="43"/>
      <c r="AU204" s="43"/>
      <c r="AV204" s="43"/>
    </row>
    <row r="205" spans="1:48" ht="12" hidden="1" customHeight="1" x14ac:dyDescent="0.25">
      <c r="A205" s="110"/>
      <c r="B205" s="451"/>
      <c r="C205" s="111"/>
      <c r="D205" s="451"/>
      <c r="E205" s="111"/>
      <c r="F205" s="111"/>
      <c r="G205" s="451"/>
      <c r="H205" s="110"/>
      <c r="I205" s="46"/>
      <c r="J205" s="46"/>
      <c r="K205" s="46"/>
      <c r="L205" s="46"/>
      <c r="M205" s="46"/>
      <c r="N205" s="46"/>
      <c r="O205" s="46"/>
      <c r="P205" s="46"/>
      <c r="Q205" s="46"/>
      <c r="R205" s="46"/>
      <c r="S205" s="46"/>
      <c r="T205" s="46"/>
      <c r="U205" s="46"/>
      <c r="V205" s="46"/>
      <c r="W205" s="46"/>
      <c r="X205" s="48"/>
      <c r="Y205" s="46"/>
      <c r="Z205" s="46"/>
      <c r="AA205" s="46"/>
      <c r="AB205" s="46"/>
      <c r="AC205" s="46"/>
      <c r="AD205" s="46"/>
      <c r="AE205" s="46"/>
      <c r="AF205" s="46"/>
      <c r="AG205" s="111"/>
      <c r="AH205" s="111"/>
      <c r="AI205" s="111"/>
      <c r="AJ205" s="111"/>
      <c r="AK205" s="111"/>
      <c r="AL205" s="46"/>
      <c r="AM205" s="46"/>
      <c r="AN205" s="44"/>
      <c r="AO205" s="43"/>
      <c r="AP205" s="43"/>
      <c r="AQ205" s="19"/>
      <c r="AR205" s="43"/>
      <c r="AS205" s="43"/>
      <c r="AT205" s="43"/>
      <c r="AU205" s="43"/>
      <c r="AV205" s="43"/>
    </row>
    <row r="206" spans="1:48" ht="12" hidden="1" customHeight="1" x14ac:dyDescent="0.25">
      <c r="A206" s="110"/>
      <c r="B206" s="451"/>
      <c r="C206" s="111"/>
      <c r="D206" s="451"/>
      <c r="E206" s="111"/>
      <c r="F206" s="111"/>
      <c r="G206" s="451"/>
      <c r="H206" s="110"/>
      <c r="I206" s="46"/>
      <c r="J206" s="46"/>
      <c r="K206" s="46"/>
      <c r="L206" s="46"/>
      <c r="M206" s="46"/>
      <c r="N206" s="46"/>
      <c r="O206" s="46"/>
      <c r="P206" s="46"/>
      <c r="Q206" s="46"/>
      <c r="R206" s="46"/>
      <c r="S206" s="46"/>
      <c r="T206" s="46"/>
      <c r="U206" s="46"/>
      <c r="V206" s="46"/>
      <c r="W206" s="46"/>
      <c r="X206" s="48"/>
      <c r="Y206" s="46"/>
      <c r="Z206" s="46"/>
      <c r="AA206" s="46"/>
      <c r="AB206" s="46"/>
      <c r="AC206" s="46"/>
      <c r="AD206" s="46"/>
      <c r="AE206" s="46"/>
      <c r="AF206" s="46"/>
      <c r="AG206" s="111"/>
      <c r="AH206" s="111"/>
      <c r="AI206" s="111"/>
      <c r="AJ206" s="111"/>
      <c r="AK206" s="111"/>
      <c r="AL206" s="46"/>
      <c r="AM206" s="46"/>
      <c r="AN206" s="44"/>
      <c r="AO206" s="43"/>
      <c r="AP206" s="43"/>
      <c r="AQ206" s="19"/>
      <c r="AR206" s="43"/>
      <c r="AS206" s="43"/>
      <c r="AT206" s="43"/>
      <c r="AU206" s="43"/>
      <c r="AV206" s="43"/>
    </row>
    <row r="207" spans="1:48" ht="12" hidden="1" customHeight="1" x14ac:dyDescent="0.25">
      <c r="A207" s="110"/>
      <c r="B207" s="451"/>
      <c r="C207" s="111"/>
      <c r="D207" s="451"/>
      <c r="E207" s="111"/>
      <c r="F207" s="111"/>
      <c r="G207" s="451"/>
      <c r="H207" s="110"/>
      <c r="I207" s="46"/>
      <c r="J207" s="46"/>
      <c r="K207" s="46"/>
      <c r="L207" s="46"/>
      <c r="M207" s="46"/>
      <c r="N207" s="46"/>
      <c r="O207" s="46"/>
      <c r="P207" s="46"/>
      <c r="Q207" s="46"/>
      <c r="R207" s="46"/>
      <c r="S207" s="46"/>
      <c r="T207" s="46"/>
      <c r="U207" s="46"/>
      <c r="V207" s="46"/>
      <c r="W207" s="46"/>
      <c r="X207" s="48"/>
      <c r="Y207" s="46"/>
      <c r="Z207" s="46"/>
      <c r="AA207" s="46"/>
      <c r="AB207" s="46"/>
      <c r="AC207" s="46"/>
      <c r="AD207" s="46"/>
      <c r="AE207" s="46"/>
      <c r="AF207" s="46"/>
      <c r="AG207" s="111"/>
      <c r="AH207" s="111"/>
      <c r="AI207" s="111"/>
      <c r="AJ207" s="111"/>
      <c r="AK207" s="111"/>
      <c r="AL207" s="46"/>
      <c r="AM207" s="46"/>
      <c r="AN207" s="44"/>
      <c r="AO207" s="43"/>
      <c r="AP207" s="43"/>
      <c r="AQ207" s="19"/>
      <c r="AR207" s="43"/>
      <c r="AS207" s="43"/>
      <c r="AT207" s="43"/>
      <c r="AU207" s="43"/>
      <c r="AV207" s="43"/>
    </row>
    <row r="208" spans="1:48" ht="12" hidden="1" customHeight="1" x14ac:dyDescent="0.25">
      <c r="A208" s="110"/>
      <c r="B208" s="451"/>
      <c r="C208" s="111"/>
      <c r="D208" s="451"/>
      <c r="E208" s="111"/>
      <c r="F208" s="111"/>
      <c r="G208" s="451"/>
      <c r="H208" s="110"/>
      <c r="I208" s="46"/>
      <c r="J208" s="46"/>
      <c r="K208" s="46"/>
      <c r="L208" s="46"/>
      <c r="M208" s="46"/>
      <c r="N208" s="46"/>
      <c r="O208" s="46"/>
      <c r="P208" s="46"/>
      <c r="Q208" s="46"/>
      <c r="R208" s="46"/>
      <c r="S208" s="46"/>
      <c r="T208" s="46"/>
      <c r="U208" s="46"/>
      <c r="V208" s="46"/>
      <c r="W208" s="46"/>
      <c r="X208" s="48"/>
      <c r="Y208" s="46"/>
      <c r="Z208" s="46"/>
      <c r="AA208" s="46"/>
      <c r="AB208" s="46"/>
      <c r="AC208" s="46"/>
      <c r="AD208" s="46"/>
      <c r="AE208" s="46"/>
      <c r="AF208" s="46"/>
      <c r="AG208" s="111"/>
      <c r="AH208" s="111"/>
      <c r="AI208" s="111"/>
      <c r="AJ208" s="111"/>
      <c r="AK208" s="111"/>
      <c r="AL208" s="46"/>
      <c r="AM208" s="46"/>
      <c r="AN208" s="44"/>
      <c r="AO208" s="43"/>
      <c r="AP208" s="43"/>
      <c r="AQ208" s="19"/>
      <c r="AR208" s="43"/>
      <c r="AS208" s="43"/>
      <c r="AT208" s="43"/>
      <c r="AU208" s="43"/>
      <c r="AV208" s="43"/>
    </row>
    <row r="209" spans="1:48" ht="12" hidden="1" customHeight="1" x14ac:dyDescent="0.25">
      <c r="A209" s="110"/>
      <c r="B209" s="451"/>
      <c r="C209" s="111"/>
      <c r="D209" s="451"/>
      <c r="E209" s="111"/>
      <c r="F209" s="111"/>
      <c r="G209" s="451"/>
      <c r="H209" s="110"/>
      <c r="I209" s="46"/>
      <c r="J209" s="46"/>
      <c r="K209" s="46"/>
      <c r="L209" s="46"/>
      <c r="M209" s="46"/>
      <c r="N209" s="46"/>
      <c r="O209" s="46"/>
      <c r="P209" s="46"/>
      <c r="Q209" s="46"/>
      <c r="R209" s="46"/>
      <c r="S209" s="46"/>
      <c r="T209" s="46"/>
      <c r="U209" s="46"/>
      <c r="V209" s="46"/>
      <c r="W209" s="46"/>
      <c r="X209" s="48"/>
      <c r="Y209" s="46"/>
      <c r="Z209" s="46"/>
      <c r="AA209" s="46"/>
      <c r="AB209" s="46"/>
      <c r="AC209" s="46"/>
      <c r="AD209" s="46"/>
      <c r="AE209" s="46"/>
      <c r="AF209" s="46"/>
      <c r="AG209" s="111"/>
      <c r="AH209" s="111"/>
      <c r="AI209" s="111"/>
      <c r="AJ209" s="111"/>
      <c r="AK209" s="111"/>
      <c r="AL209" s="46"/>
      <c r="AM209" s="46"/>
      <c r="AN209" s="44"/>
      <c r="AO209" s="43"/>
      <c r="AP209" s="43"/>
      <c r="AQ209" s="19"/>
      <c r="AR209" s="43"/>
      <c r="AS209" s="43"/>
      <c r="AT209" s="43"/>
      <c r="AU209" s="43"/>
      <c r="AV209" s="43"/>
    </row>
    <row r="210" spans="1:48" ht="12" hidden="1" customHeight="1" x14ac:dyDescent="0.25">
      <c r="A210" s="110"/>
      <c r="B210" s="451"/>
      <c r="C210" s="111"/>
      <c r="D210" s="451"/>
      <c r="E210" s="111"/>
      <c r="F210" s="111"/>
      <c r="G210" s="451"/>
      <c r="H210" s="110"/>
      <c r="I210" s="46"/>
      <c r="J210" s="46"/>
      <c r="K210" s="46"/>
      <c r="L210" s="46"/>
      <c r="M210" s="46"/>
      <c r="N210" s="46"/>
      <c r="O210" s="46"/>
      <c r="P210" s="46"/>
      <c r="Q210" s="46"/>
      <c r="R210" s="46"/>
      <c r="S210" s="46"/>
      <c r="T210" s="46"/>
      <c r="U210" s="46"/>
      <c r="V210" s="46"/>
      <c r="W210" s="46"/>
      <c r="X210" s="48"/>
      <c r="Y210" s="46"/>
      <c r="Z210" s="46"/>
      <c r="AA210" s="46"/>
      <c r="AB210" s="46"/>
      <c r="AC210" s="46"/>
      <c r="AD210" s="46"/>
      <c r="AE210" s="46"/>
      <c r="AF210" s="46"/>
      <c r="AG210" s="111"/>
      <c r="AH210" s="111"/>
      <c r="AI210" s="111"/>
      <c r="AJ210" s="111"/>
      <c r="AK210" s="111"/>
      <c r="AL210" s="46"/>
      <c r="AM210" s="46"/>
      <c r="AN210" s="44"/>
      <c r="AO210" s="43"/>
      <c r="AP210" s="43"/>
      <c r="AQ210" s="19"/>
      <c r="AR210" s="43"/>
      <c r="AS210" s="43"/>
      <c r="AT210" s="43"/>
      <c r="AU210" s="43"/>
      <c r="AV210" s="43"/>
    </row>
    <row r="211" spans="1:48" ht="12" hidden="1" customHeight="1" x14ac:dyDescent="0.25">
      <c r="A211" s="110"/>
      <c r="B211" s="451"/>
      <c r="C211" s="111"/>
      <c r="D211" s="451"/>
      <c r="E211" s="111"/>
      <c r="F211" s="111"/>
      <c r="G211" s="451"/>
      <c r="H211" s="110"/>
      <c r="I211" s="46"/>
      <c r="J211" s="46"/>
      <c r="K211" s="46"/>
      <c r="L211" s="46"/>
      <c r="M211" s="46"/>
      <c r="N211" s="46"/>
      <c r="O211" s="46"/>
      <c r="P211" s="46"/>
      <c r="Q211" s="46"/>
      <c r="R211" s="46"/>
      <c r="S211" s="46"/>
      <c r="T211" s="46"/>
      <c r="U211" s="46"/>
      <c r="V211" s="46"/>
      <c r="W211" s="46"/>
      <c r="X211" s="48"/>
      <c r="Y211" s="46"/>
      <c r="Z211" s="46"/>
      <c r="AA211" s="46"/>
      <c r="AB211" s="46"/>
      <c r="AC211" s="46"/>
      <c r="AD211" s="46"/>
      <c r="AE211" s="46"/>
      <c r="AF211" s="46"/>
      <c r="AG211" s="111"/>
      <c r="AH211" s="111"/>
      <c r="AI211" s="111"/>
      <c r="AJ211" s="111"/>
      <c r="AK211" s="111"/>
      <c r="AL211" s="46"/>
      <c r="AM211" s="46"/>
      <c r="AN211" s="44"/>
      <c r="AO211" s="43"/>
      <c r="AP211" s="43"/>
      <c r="AQ211" s="19"/>
      <c r="AR211" s="43"/>
      <c r="AS211" s="43"/>
      <c r="AT211" s="43"/>
      <c r="AU211" s="43"/>
      <c r="AV211" s="43"/>
    </row>
    <row r="212" spans="1:48" ht="12" hidden="1" customHeight="1" x14ac:dyDescent="0.25">
      <c r="A212" s="110"/>
      <c r="B212" s="451"/>
      <c r="C212" s="111"/>
      <c r="D212" s="451"/>
      <c r="E212" s="111"/>
      <c r="F212" s="111"/>
      <c r="G212" s="451"/>
      <c r="H212" s="110"/>
      <c r="I212" s="46"/>
      <c r="J212" s="46"/>
      <c r="K212" s="46"/>
      <c r="L212" s="46"/>
      <c r="M212" s="46"/>
      <c r="N212" s="46"/>
      <c r="O212" s="46"/>
      <c r="P212" s="46"/>
      <c r="Q212" s="46"/>
      <c r="R212" s="46"/>
      <c r="S212" s="46"/>
      <c r="T212" s="46"/>
      <c r="U212" s="46"/>
      <c r="V212" s="46"/>
      <c r="W212" s="46"/>
      <c r="X212" s="48"/>
      <c r="Y212" s="46"/>
      <c r="Z212" s="46"/>
      <c r="AA212" s="46"/>
      <c r="AB212" s="46"/>
      <c r="AC212" s="46"/>
      <c r="AD212" s="46"/>
      <c r="AE212" s="46"/>
      <c r="AF212" s="46"/>
      <c r="AG212" s="111"/>
      <c r="AH212" s="111"/>
      <c r="AI212" s="111"/>
      <c r="AJ212" s="111"/>
      <c r="AK212" s="111"/>
      <c r="AL212" s="46"/>
      <c r="AM212" s="46"/>
      <c r="AN212" s="44"/>
      <c r="AO212" s="43"/>
      <c r="AP212" s="43"/>
      <c r="AQ212" s="19"/>
      <c r="AR212" s="43"/>
      <c r="AS212" s="43"/>
      <c r="AT212" s="43"/>
      <c r="AU212" s="43"/>
      <c r="AV212" s="43"/>
    </row>
    <row r="213" spans="1:48" ht="12" hidden="1" customHeight="1" x14ac:dyDescent="0.25">
      <c r="A213" s="110"/>
      <c r="B213" s="451"/>
      <c r="C213" s="111"/>
      <c r="D213" s="451"/>
      <c r="E213" s="111"/>
      <c r="F213" s="111"/>
      <c r="G213" s="451"/>
      <c r="H213" s="110"/>
      <c r="I213" s="46"/>
      <c r="J213" s="46"/>
      <c r="K213" s="46"/>
      <c r="L213" s="46"/>
      <c r="M213" s="46"/>
      <c r="N213" s="46"/>
      <c r="O213" s="46"/>
      <c r="P213" s="46"/>
      <c r="Q213" s="46"/>
      <c r="R213" s="46"/>
      <c r="S213" s="46"/>
      <c r="T213" s="46"/>
      <c r="U213" s="46"/>
      <c r="V213" s="46"/>
      <c r="W213" s="46"/>
      <c r="X213" s="48"/>
      <c r="Y213" s="46"/>
      <c r="Z213" s="46"/>
      <c r="AA213" s="46"/>
      <c r="AB213" s="46"/>
      <c r="AC213" s="46"/>
      <c r="AD213" s="46"/>
      <c r="AE213" s="46"/>
      <c r="AF213" s="46"/>
      <c r="AG213" s="111"/>
      <c r="AH213" s="111"/>
      <c r="AI213" s="111"/>
      <c r="AJ213" s="111"/>
      <c r="AK213" s="111"/>
      <c r="AL213" s="46"/>
      <c r="AM213" s="46"/>
      <c r="AN213" s="44"/>
      <c r="AO213" s="43"/>
      <c r="AP213" s="43"/>
      <c r="AQ213" s="19"/>
      <c r="AR213" s="43"/>
      <c r="AS213" s="43"/>
      <c r="AT213" s="43"/>
      <c r="AU213" s="43"/>
      <c r="AV213" s="43"/>
    </row>
    <row r="214" spans="1:48" ht="12" hidden="1" customHeight="1" x14ac:dyDescent="0.25">
      <c r="A214" s="110"/>
      <c r="B214" s="451"/>
      <c r="C214" s="111"/>
      <c r="D214" s="451"/>
      <c r="E214" s="111"/>
      <c r="F214" s="111"/>
      <c r="G214" s="451"/>
      <c r="H214" s="110"/>
      <c r="I214" s="46"/>
      <c r="J214" s="46"/>
      <c r="K214" s="46"/>
      <c r="L214" s="46"/>
      <c r="M214" s="46"/>
      <c r="N214" s="46"/>
      <c r="O214" s="46"/>
      <c r="P214" s="46"/>
      <c r="Q214" s="46"/>
      <c r="R214" s="46"/>
      <c r="S214" s="46"/>
      <c r="T214" s="46"/>
      <c r="U214" s="46"/>
      <c r="V214" s="46"/>
      <c r="W214" s="46"/>
      <c r="X214" s="48"/>
      <c r="Y214" s="46"/>
      <c r="Z214" s="46"/>
      <c r="AA214" s="46"/>
      <c r="AB214" s="46"/>
      <c r="AC214" s="46"/>
      <c r="AD214" s="46"/>
      <c r="AE214" s="46"/>
      <c r="AF214" s="46"/>
      <c r="AG214" s="111"/>
      <c r="AH214" s="111"/>
      <c r="AI214" s="111"/>
      <c r="AJ214" s="111"/>
      <c r="AK214" s="111"/>
      <c r="AL214" s="46"/>
      <c r="AM214" s="46"/>
      <c r="AN214" s="44"/>
      <c r="AO214" s="43"/>
      <c r="AP214" s="43"/>
      <c r="AQ214" s="19"/>
      <c r="AR214" s="43"/>
      <c r="AS214" s="43"/>
      <c r="AT214" s="43"/>
      <c r="AU214" s="43"/>
      <c r="AV214" s="43"/>
    </row>
    <row r="215" spans="1:48" ht="12" hidden="1" customHeight="1" x14ac:dyDescent="0.25">
      <c r="A215" s="110"/>
      <c r="B215" s="451"/>
      <c r="C215" s="111"/>
      <c r="D215" s="451"/>
      <c r="E215" s="111"/>
      <c r="F215" s="111"/>
      <c r="G215" s="451"/>
      <c r="H215" s="110"/>
      <c r="I215" s="46"/>
      <c r="J215" s="46"/>
      <c r="K215" s="46"/>
      <c r="L215" s="46"/>
      <c r="M215" s="46"/>
      <c r="N215" s="46"/>
      <c r="O215" s="46"/>
      <c r="P215" s="46"/>
      <c r="Q215" s="46"/>
      <c r="R215" s="46"/>
      <c r="S215" s="46"/>
      <c r="T215" s="46"/>
      <c r="U215" s="46"/>
      <c r="V215" s="46"/>
      <c r="W215" s="46"/>
      <c r="X215" s="48"/>
      <c r="Y215" s="46"/>
      <c r="Z215" s="46"/>
      <c r="AA215" s="46"/>
      <c r="AB215" s="46"/>
      <c r="AC215" s="46"/>
      <c r="AD215" s="46"/>
      <c r="AE215" s="46"/>
      <c r="AF215" s="46"/>
      <c r="AG215" s="111"/>
      <c r="AH215" s="111"/>
      <c r="AI215" s="111"/>
      <c r="AJ215" s="111"/>
      <c r="AK215" s="111"/>
      <c r="AL215" s="46"/>
      <c r="AM215" s="46"/>
      <c r="AN215" s="44"/>
      <c r="AO215" s="43"/>
      <c r="AP215" s="43"/>
      <c r="AQ215" s="19"/>
      <c r="AR215" s="43"/>
      <c r="AS215" s="43"/>
      <c r="AT215" s="43"/>
      <c r="AU215" s="43"/>
      <c r="AV215" s="43"/>
    </row>
    <row r="216" spans="1:48" ht="12" hidden="1" customHeight="1" x14ac:dyDescent="0.25">
      <c r="A216" s="110"/>
      <c r="B216" s="451"/>
      <c r="C216" s="111"/>
      <c r="D216" s="451"/>
      <c r="E216" s="111"/>
      <c r="F216" s="111"/>
      <c r="G216" s="451"/>
      <c r="H216" s="110"/>
      <c r="I216" s="46"/>
      <c r="J216" s="46"/>
      <c r="K216" s="46"/>
      <c r="L216" s="46"/>
      <c r="M216" s="46"/>
      <c r="N216" s="46"/>
      <c r="O216" s="46"/>
      <c r="P216" s="46"/>
      <c r="Q216" s="46"/>
      <c r="R216" s="46"/>
      <c r="S216" s="46"/>
      <c r="T216" s="46"/>
      <c r="U216" s="46"/>
      <c r="V216" s="46"/>
      <c r="W216" s="46"/>
      <c r="X216" s="48"/>
      <c r="Y216" s="46"/>
      <c r="Z216" s="46"/>
      <c r="AA216" s="46"/>
      <c r="AB216" s="46"/>
      <c r="AC216" s="46"/>
      <c r="AD216" s="46"/>
      <c r="AE216" s="46"/>
      <c r="AF216" s="46"/>
      <c r="AG216" s="111"/>
      <c r="AH216" s="111"/>
      <c r="AI216" s="111"/>
      <c r="AJ216" s="111"/>
      <c r="AK216" s="111"/>
      <c r="AL216" s="46"/>
      <c r="AM216" s="46"/>
      <c r="AN216" s="44"/>
      <c r="AO216" s="43"/>
      <c r="AP216" s="43"/>
      <c r="AQ216" s="19"/>
      <c r="AR216" s="43"/>
      <c r="AS216" s="43"/>
      <c r="AT216" s="43"/>
      <c r="AU216" s="43"/>
      <c r="AV216" s="43"/>
    </row>
    <row r="217" spans="1:48" ht="12" hidden="1" customHeight="1" x14ac:dyDescent="0.25">
      <c r="A217" s="110"/>
      <c r="B217" s="451"/>
      <c r="C217" s="111"/>
      <c r="D217" s="451"/>
      <c r="E217" s="111"/>
      <c r="F217" s="111"/>
      <c r="G217" s="451"/>
      <c r="H217" s="110"/>
      <c r="I217" s="46"/>
      <c r="J217" s="46"/>
      <c r="K217" s="46"/>
      <c r="L217" s="46"/>
      <c r="M217" s="46"/>
      <c r="N217" s="46"/>
      <c r="O217" s="46"/>
      <c r="P217" s="46"/>
      <c r="Q217" s="46"/>
      <c r="R217" s="46"/>
      <c r="S217" s="46"/>
      <c r="T217" s="46"/>
      <c r="U217" s="46"/>
      <c r="V217" s="46"/>
      <c r="W217" s="46"/>
      <c r="X217" s="48"/>
      <c r="Y217" s="46"/>
      <c r="Z217" s="46"/>
      <c r="AA217" s="46"/>
      <c r="AB217" s="46"/>
      <c r="AC217" s="46"/>
      <c r="AD217" s="46"/>
      <c r="AE217" s="46"/>
      <c r="AF217" s="46"/>
      <c r="AG217" s="111"/>
      <c r="AH217" s="111"/>
      <c r="AI217" s="111"/>
      <c r="AJ217" s="111"/>
      <c r="AK217" s="111"/>
      <c r="AL217" s="46"/>
      <c r="AM217" s="46"/>
      <c r="AN217" s="44"/>
      <c r="AO217" s="43"/>
      <c r="AP217" s="43"/>
      <c r="AQ217" s="19"/>
      <c r="AR217" s="43"/>
      <c r="AS217" s="43"/>
      <c r="AT217" s="43"/>
      <c r="AU217" s="43"/>
      <c r="AV217" s="43"/>
    </row>
    <row r="218" spans="1:48" ht="12" hidden="1" customHeight="1" x14ac:dyDescent="0.25">
      <c r="A218" s="110"/>
      <c r="B218" s="451"/>
      <c r="C218" s="111"/>
      <c r="D218" s="451"/>
      <c r="E218" s="111"/>
      <c r="F218" s="111"/>
      <c r="G218" s="451"/>
      <c r="H218" s="110"/>
      <c r="I218" s="46"/>
      <c r="J218" s="46"/>
      <c r="K218" s="46"/>
      <c r="L218" s="46"/>
      <c r="M218" s="46"/>
      <c r="N218" s="46"/>
      <c r="O218" s="46"/>
      <c r="P218" s="46"/>
      <c r="Q218" s="46"/>
      <c r="R218" s="46"/>
      <c r="S218" s="46"/>
      <c r="T218" s="46"/>
      <c r="U218" s="46"/>
      <c r="V218" s="46"/>
      <c r="W218" s="46"/>
      <c r="X218" s="48"/>
      <c r="Y218" s="46"/>
      <c r="Z218" s="46"/>
      <c r="AA218" s="46"/>
      <c r="AB218" s="46"/>
      <c r="AC218" s="46"/>
      <c r="AD218" s="46"/>
      <c r="AE218" s="46"/>
      <c r="AF218" s="46"/>
      <c r="AG218" s="111"/>
      <c r="AH218" s="111"/>
      <c r="AI218" s="111"/>
      <c r="AJ218" s="111"/>
      <c r="AK218" s="111"/>
      <c r="AL218" s="46"/>
      <c r="AM218" s="46"/>
      <c r="AN218" s="44"/>
      <c r="AO218" s="43"/>
      <c r="AP218" s="43"/>
      <c r="AQ218" s="19"/>
      <c r="AR218" s="43"/>
      <c r="AS218" s="43"/>
      <c r="AT218" s="43"/>
      <c r="AU218" s="43"/>
      <c r="AV218" s="43"/>
    </row>
    <row r="219" spans="1:48" ht="12" hidden="1" customHeight="1" x14ac:dyDescent="0.25">
      <c r="A219" s="110"/>
      <c r="B219" s="451"/>
      <c r="C219" s="111"/>
      <c r="D219" s="451"/>
      <c r="E219" s="111"/>
      <c r="F219" s="111"/>
      <c r="G219" s="451"/>
      <c r="H219" s="110"/>
      <c r="I219" s="46"/>
      <c r="J219" s="46"/>
      <c r="K219" s="46"/>
      <c r="L219" s="46"/>
      <c r="M219" s="46"/>
      <c r="N219" s="46"/>
      <c r="O219" s="46"/>
      <c r="P219" s="46"/>
      <c r="Q219" s="46"/>
      <c r="R219" s="46"/>
      <c r="S219" s="46"/>
      <c r="T219" s="46"/>
      <c r="U219" s="46"/>
      <c r="V219" s="46"/>
      <c r="W219" s="46"/>
      <c r="X219" s="48"/>
      <c r="Y219" s="46"/>
      <c r="Z219" s="46"/>
      <c r="AA219" s="46"/>
      <c r="AB219" s="46"/>
      <c r="AC219" s="46"/>
      <c r="AD219" s="46"/>
      <c r="AE219" s="46"/>
      <c r="AF219" s="46"/>
      <c r="AG219" s="111"/>
      <c r="AH219" s="111"/>
      <c r="AI219" s="111"/>
      <c r="AJ219" s="111"/>
      <c r="AK219" s="111"/>
      <c r="AL219" s="46"/>
      <c r="AM219" s="46"/>
      <c r="AN219" s="44"/>
      <c r="AO219" s="43"/>
      <c r="AP219" s="43"/>
      <c r="AQ219" s="19"/>
      <c r="AR219" s="43"/>
      <c r="AS219" s="43"/>
      <c r="AT219" s="43"/>
      <c r="AU219" s="43"/>
      <c r="AV219" s="43"/>
    </row>
    <row r="220" spans="1:48" ht="12" hidden="1" customHeight="1" x14ac:dyDescent="0.25">
      <c r="A220" s="110"/>
      <c r="B220" s="451"/>
      <c r="C220" s="111"/>
      <c r="D220" s="451"/>
      <c r="E220" s="111"/>
      <c r="F220" s="111"/>
      <c r="G220" s="451"/>
      <c r="H220" s="110"/>
      <c r="I220" s="46"/>
      <c r="J220" s="46"/>
      <c r="K220" s="46"/>
      <c r="L220" s="46"/>
      <c r="M220" s="46"/>
      <c r="N220" s="46"/>
      <c r="O220" s="46"/>
      <c r="P220" s="46"/>
      <c r="Q220" s="46"/>
      <c r="R220" s="46"/>
      <c r="S220" s="46"/>
      <c r="T220" s="46"/>
      <c r="U220" s="46"/>
      <c r="V220" s="46"/>
      <c r="W220" s="46"/>
      <c r="X220" s="48"/>
      <c r="Y220" s="46"/>
      <c r="Z220" s="46"/>
      <c r="AA220" s="46"/>
      <c r="AB220" s="46"/>
      <c r="AC220" s="46"/>
      <c r="AD220" s="46"/>
      <c r="AE220" s="46"/>
      <c r="AF220" s="46"/>
      <c r="AG220" s="111"/>
      <c r="AH220" s="111"/>
      <c r="AI220" s="111"/>
      <c r="AJ220" s="111"/>
      <c r="AK220" s="111"/>
      <c r="AL220" s="46"/>
      <c r="AM220" s="46"/>
      <c r="AN220" s="44"/>
      <c r="AO220" s="43"/>
      <c r="AP220" s="43"/>
      <c r="AQ220" s="19"/>
      <c r="AR220" s="43"/>
      <c r="AS220" s="43"/>
      <c r="AT220" s="43"/>
      <c r="AU220" s="43"/>
      <c r="AV220" s="43"/>
    </row>
    <row r="221" spans="1:48" ht="12" hidden="1" customHeight="1" x14ac:dyDescent="0.25">
      <c r="A221" s="110"/>
      <c r="B221" s="451"/>
      <c r="C221" s="111"/>
      <c r="D221" s="451"/>
      <c r="E221" s="111"/>
      <c r="F221" s="111"/>
      <c r="G221" s="451"/>
      <c r="H221" s="110"/>
      <c r="I221" s="46"/>
      <c r="J221" s="46"/>
      <c r="K221" s="46"/>
      <c r="L221" s="46"/>
      <c r="M221" s="46"/>
      <c r="N221" s="46"/>
      <c r="O221" s="46"/>
      <c r="P221" s="46"/>
      <c r="Q221" s="46"/>
      <c r="R221" s="46"/>
      <c r="S221" s="46"/>
      <c r="T221" s="46"/>
      <c r="U221" s="46"/>
      <c r="V221" s="46"/>
      <c r="W221" s="46"/>
      <c r="X221" s="48"/>
      <c r="Y221" s="46"/>
      <c r="Z221" s="46"/>
      <c r="AA221" s="46"/>
      <c r="AB221" s="46"/>
      <c r="AC221" s="46"/>
      <c r="AD221" s="46"/>
      <c r="AE221" s="46"/>
      <c r="AF221" s="46"/>
      <c r="AG221" s="111"/>
      <c r="AH221" s="111"/>
      <c r="AI221" s="111"/>
      <c r="AJ221" s="111"/>
      <c r="AK221" s="111"/>
      <c r="AL221" s="46"/>
      <c r="AM221" s="46"/>
      <c r="AN221" s="44"/>
      <c r="AO221" s="43"/>
      <c r="AP221" s="43"/>
      <c r="AQ221" s="19"/>
      <c r="AR221" s="43"/>
      <c r="AS221" s="43"/>
      <c r="AT221" s="43"/>
      <c r="AU221" s="43"/>
      <c r="AV221" s="43"/>
    </row>
    <row r="222" spans="1:48" ht="12" hidden="1" customHeight="1" x14ac:dyDescent="0.25">
      <c r="A222" s="110"/>
      <c r="B222" s="451"/>
      <c r="C222" s="111"/>
      <c r="D222" s="451"/>
      <c r="E222" s="111"/>
      <c r="F222" s="111"/>
      <c r="G222" s="451"/>
      <c r="H222" s="110"/>
      <c r="I222" s="46"/>
      <c r="J222" s="46"/>
      <c r="K222" s="46"/>
      <c r="L222" s="46"/>
      <c r="M222" s="46"/>
      <c r="N222" s="46"/>
      <c r="O222" s="46"/>
      <c r="P222" s="46"/>
      <c r="Q222" s="46"/>
      <c r="R222" s="46"/>
      <c r="S222" s="46"/>
      <c r="T222" s="46"/>
      <c r="U222" s="46"/>
      <c r="V222" s="46"/>
      <c r="W222" s="46"/>
      <c r="X222" s="48"/>
      <c r="Y222" s="46"/>
      <c r="Z222" s="46"/>
      <c r="AA222" s="46"/>
      <c r="AB222" s="46"/>
      <c r="AC222" s="46"/>
      <c r="AD222" s="46"/>
      <c r="AE222" s="46"/>
      <c r="AF222" s="46"/>
      <c r="AG222" s="111"/>
      <c r="AH222" s="111"/>
      <c r="AI222" s="111"/>
      <c r="AJ222" s="111"/>
      <c r="AK222" s="111"/>
      <c r="AL222" s="46"/>
      <c r="AM222" s="46"/>
      <c r="AN222" s="44"/>
      <c r="AO222" s="43"/>
      <c r="AP222" s="43"/>
      <c r="AQ222" s="19"/>
      <c r="AR222" s="43"/>
      <c r="AS222" s="43"/>
      <c r="AT222" s="43"/>
      <c r="AU222" s="43"/>
      <c r="AV222" s="43"/>
    </row>
    <row r="223" spans="1:48" ht="12" hidden="1" customHeight="1" x14ac:dyDescent="0.25">
      <c r="A223" s="110"/>
      <c r="B223" s="451"/>
      <c r="C223" s="111"/>
      <c r="D223" s="451"/>
      <c r="E223" s="111"/>
      <c r="F223" s="111"/>
      <c r="G223" s="451"/>
      <c r="H223" s="110"/>
      <c r="I223" s="46"/>
      <c r="J223" s="46"/>
      <c r="K223" s="46"/>
      <c r="L223" s="46"/>
      <c r="M223" s="46"/>
      <c r="N223" s="46"/>
      <c r="O223" s="46"/>
      <c r="P223" s="46"/>
      <c r="Q223" s="46"/>
      <c r="R223" s="46"/>
      <c r="S223" s="46"/>
      <c r="T223" s="46"/>
      <c r="U223" s="46"/>
      <c r="V223" s="46"/>
      <c r="W223" s="46"/>
      <c r="X223" s="48"/>
      <c r="Y223" s="46"/>
      <c r="Z223" s="46"/>
      <c r="AA223" s="46"/>
      <c r="AB223" s="46"/>
      <c r="AC223" s="46"/>
      <c r="AD223" s="46"/>
      <c r="AE223" s="46"/>
      <c r="AF223" s="46"/>
      <c r="AG223" s="111"/>
      <c r="AH223" s="111"/>
      <c r="AI223" s="111"/>
      <c r="AJ223" s="111"/>
      <c r="AK223" s="111"/>
      <c r="AL223" s="46"/>
      <c r="AM223" s="46"/>
      <c r="AN223" s="44"/>
      <c r="AO223" s="43"/>
      <c r="AP223" s="43"/>
      <c r="AQ223" s="19"/>
      <c r="AR223" s="43"/>
      <c r="AS223" s="43"/>
      <c r="AT223" s="43"/>
      <c r="AU223" s="43"/>
      <c r="AV223" s="43"/>
    </row>
    <row r="224" spans="1:48" ht="12" hidden="1" customHeight="1" x14ac:dyDescent="0.25">
      <c r="A224" s="110"/>
      <c r="B224" s="451"/>
      <c r="C224" s="111"/>
      <c r="D224" s="451"/>
      <c r="E224" s="111"/>
      <c r="F224" s="111"/>
      <c r="G224" s="451"/>
      <c r="H224" s="110"/>
      <c r="I224" s="46"/>
      <c r="J224" s="46"/>
      <c r="K224" s="46"/>
      <c r="L224" s="46"/>
      <c r="M224" s="46"/>
      <c r="N224" s="46"/>
      <c r="O224" s="46"/>
      <c r="P224" s="46"/>
      <c r="Q224" s="46"/>
      <c r="R224" s="46"/>
      <c r="S224" s="46"/>
      <c r="T224" s="46"/>
      <c r="U224" s="46"/>
      <c r="V224" s="46"/>
      <c r="W224" s="46"/>
      <c r="X224" s="48"/>
      <c r="Y224" s="46"/>
      <c r="Z224" s="46"/>
      <c r="AA224" s="46"/>
      <c r="AB224" s="46"/>
      <c r="AC224" s="46"/>
      <c r="AD224" s="46"/>
      <c r="AE224" s="46"/>
      <c r="AF224" s="46"/>
      <c r="AG224" s="111"/>
      <c r="AH224" s="111"/>
      <c r="AI224" s="111"/>
      <c r="AJ224" s="111"/>
      <c r="AK224" s="111"/>
      <c r="AL224" s="46"/>
      <c r="AM224" s="46"/>
      <c r="AN224" s="44"/>
      <c r="AO224" s="43"/>
      <c r="AP224" s="43"/>
      <c r="AQ224" s="19"/>
      <c r="AR224" s="43"/>
      <c r="AS224" s="43"/>
      <c r="AT224" s="43"/>
      <c r="AU224" s="43"/>
      <c r="AV224" s="43"/>
    </row>
    <row r="225" spans="1:48" ht="12" hidden="1" customHeight="1" x14ac:dyDescent="0.25">
      <c r="A225" s="110"/>
      <c r="B225" s="451"/>
      <c r="C225" s="111"/>
      <c r="D225" s="451"/>
      <c r="E225" s="111"/>
      <c r="F225" s="111"/>
      <c r="G225" s="451"/>
      <c r="H225" s="110"/>
      <c r="I225" s="46"/>
      <c r="J225" s="46"/>
      <c r="K225" s="46"/>
      <c r="L225" s="46"/>
      <c r="M225" s="46"/>
      <c r="N225" s="46"/>
      <c r="O225" s="46"/>
      <c r="P225" s="46"/>
      <c r="Q225" s="46"/>
      <c r="R225" s="46"/>
      <c r="S225" s="46"/>
      <c r="T225" s="46"/>
      <c r="U225" s="46"/>
      <c r="V225" s="46"/>
      <c r="W225" s="46"/>
      <c r="X225" s="48"/>
      <c r="Y225" s="46"/>
      <c r="Z225" s="46"/>
      <c r="AA225" s="46"/>
      <c r="AB225" s="46"/>
      <c r="AC225" s="46"/>
      <c r="AD225" s="46"/>
      <c r="AE225" s="46"/>
      <c r="AF225" s="46"/>
      <c r="AG225" s="111"/>
      <c r="AH225" s="111"/>
      <c r="AI225" s="111"/>
      <c r="AJ225" s="111"/>
      <c r="AK225" s="111"/>
      <c r="AL225" s="46"/>
      <c r="AM225" s="46"/>
      <c r="AN225" s="44"/>
      <c r="AO225" s="43"/>
      <c r="AP225" s="43"/>
      <c r="AQ225" s="19"/>
      <c r="AR225" s="43"/>
      <c r="AS225" s="43"/>
      <c r="AT225" s="43"/>
      <c r="AU225" s="43"/>
      <c r="AV225" s="43"/>
    </row>
    <row r="226" spans="1:48" ht="12" hidden="1" customHeight="1" x14ac:dyDescent="0.25">
      <c r="A226" s="110"/>
      <c r="B226" s="451"/>
      <c r="C226" s="111"/>
      <c r="D226" s="451"/>
      <c r="E226" s="111"/>
      <c r="F226" s="111"/>
      <c r="G226" s="451"/>
      <c r="H226" s="110"/>
      <c r="I226" s="46"/>
      <c r="J226" s="46"/>
      <c r="K226" s="46"/>
      <c r="L226" s="46"/>
      <c r="M226" s="46"/>
      <c r="N226" s="46"/>
      <c r="O226" s="46"/>
      <c r="P226" s="46"/>
      <c r="Q226" s="46"/>
      <c r="R226" s="46"/>
      <c r="S226" s="46"/>
      <c r="T226" s="46"/>
      <c r="U226" s="46"/>
      <c r="V226" s="46"/>
      <c r="W226" s="46"/>
      <c r="X226" s="48"/>
      <c r="Y226" s="46"/>
      <c r="Z226" s="46"/>
      <c r="AA226" s="46"/>
      <c r="AB226" s="46"/>
      <c r="AC226" s="46"/>
      <c r="AD226" s="46"/>
      <c r="AE226" s="46"/>
      <c r="AF226" s="46"/>
      <c r="AG226" s="111"/>
      <c r="AH226" s="111"/>
      <c r="AI226" s="111"/>
      <c r="AJ226" s="111"/>
      <c r="AK226" s="111"/>
      <c r="AL226" s="46"/>
      <c r="AM226" s="46"/>
      <c r="AN226" s="44"/>
      <c r="AO226" s="43"/>
      <c r="AP226" s="43"/>
      <c r="AQ226" s="19"/>
      <c r="AR226" s="43"/>
      <c r="AS226" s="43"/>
      <c r="AT226" s="43"/>
      <c r="AU226" s="43"/>
      <c r="AV226" s="43"/>
    </row>
  </sheetData>
  <autoFilter ref="A3:AV26" xr:uid="{00000000-0009-0000-0000-000002000000}"/>
  <mergeCells count="84">
    <mergeCell ref="AI1:AN1"/>
    <mergeCell ref="AI2:AK2"/>
    <mergeCell ref="AL2:AN2"/>
    <mergeCell ref="C2:E2"/>
    <mergeCell ref="AA2:AF2"/>
    <mergeCell ref="F2:H2"/>
    <mergeCell ref="I2:N2"/>
    <mergeCell ref="O2:T2"/>
    <mergeCell ref="U2:Z2"/>
    <mergeCell ref="E9:E10"/>
    <mergeCell ref="E6:E7"/>
    <mergeCell ref="E12:E13"/>
    <mergeCell ref="A9:A11"/>
    <mergeCell ref="B9:B11"/>
    <mergeCell ref="F4:F5"/>
    <mergeCell ref="A6:A8"/>
    <mergeCell ref="B6:B8"/>
    <mergeCell ref="C6:C7"/>
    <mergeCell ref="D6:D7"/>
    <mergeCell ref="A4:A5"/>
    <mergeCell ref="B4:B5"/>
    <mergeCell ref="C4:C5"/>
    <mergeCell ref="D4:D5"/>
    <mergeCell ref="E4:E5"/>
    <mergeCell ref="C9:C10"/>
    <mergeCell ref="D9:D10"/>
    <mergeCell ref="B12:B13"/>
    <mergeCell ref="A12:A13"/>
    <mergeCell ref="C12:C13"/>
    <mergeCell ref="D12:D13"/>
    <mergeCell ref="F14:F15"/>
    <mergeCell ref="A20:A21"/>
    <mergeCell ref="B20:B21"/>
    <mergeCell ref="C20:C21"/>
    <mergeCell ref="D20:D21"/>
    <mergeCell ref="E20:E21"/>
    <mergeCell ref="E16:E17"/>
    <mergeCell ref="A14:A15"/>
    <mergeCell ref="B14:B15"/>
    <mergeCell ref="C14:C15"/>
    <mergeCell ref="D14:D15"/>
    <mergeCell ref="E14:E15"/>
    <mergeCell ref="C16:C17"/>
    <mergeCell ref="D16:D17"/>
    <mergeCell ref="A16:A19"/>
    <mergeCell ref="B16:B19"/>
    <mergeCell ref="A22:A23"/>
    <mergeCell ref="B22:B23"/>
    <mergeCell ref="C22:C23"/>
    <mergeCell ref="D22:D23"/>
    <mergeCell ref="E22:E23"/>
    <mergeCell ref="A24:A26"/>
    <mergeCell ref="B24:B26"/>
    <mergeCell ref="AL4:AL5"/>
    <mergeCell ref="AM4:AM5"/>
    <mergeCell ref="AN4:AN5"/>
    <mergeCell ref="AL6:AL7"/>
    <mergeCell ref="AM6:AM7"/>
    <mergeCell ref="AN6:AN7"/>
    <mergeCell ref="AL9:AL10"/>
    <mergeCell ref="AM9:AM10"/>
    <mergeCell ref="AN9:AN10"/>
    <mergeCell ref="AL12:AL13"/>
    <mergeCell ref="AM12:AM13"/>
    <mergeCell ref="AN12:AN13"/>
    <mergeCell ref="AL14:AL15"/>
    <mergeCell ref="AM14:AM15"/>
    <mergeCell ref="AN14:AN15"/>
    <mergeCell ref="AL16:AL17"/>
    <mergeCell ref="AM16:AM17"/>
    <mergeCell ref="AN16:AN17"/>
    <mergeCell ref="AL20:AL21"/>
    <mergeCell ref="AM20:AM21"/>
    <mergeCell ref="AN20:AN21"/>
    <mergeCell ref="AM22:AM23"/>
    <mergeCell ref="AN22:AN23"/>
    <mergeCell ref="AL24:AL25"/>
    <mergeCell ref="AM24:AM25"/>
    <mergeCell ref="AN24:AN25"/>
    <mergeCell ref="C24:C25"/>
    <mergeCell ref="D24:D25"/>
    <mergeCell ref="E24:E25"/>
    <mergeCell ref="F24:F25"/>
    <mergeCell ref="AL22:AL23"/>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45D03"/>
  </sheetPr>
  <dimension ref="A1:BW220"/>
  <sheetViews>
    <sheetView topLeftCell="X1" workbookViewId="0">
      <pane ySplit="4" topLeftCell="A5" activePane="bottomLeft" state="frozen"/>
      <selection pane="bottomLeft" activeCell="AE5" sqref="AE5"/>
    </sheetView>
  </sheetViews>
  <sheetFormatPr baseColWidth="10" defaultColWidth="0" defaultRowHeight="15" customHeight="1" zeroHeight="1" x14ac:dyDescent="0.25"/>
  <cols>
    <col min="1" max="2" width="16.140625" style="488" hidden="1" customWidth="1"/>
    <col min="3" max="3" width="22" style="488" hidden="1" customWidth="1"/>
    <col min="4" max="4" width="25.42578125" style="488" hidden="1" customWidth="1"/>
    <col min="5" max="5" width="16.140625" style="488" hidden="1" customWidth="1"/>
    <col min="6" max="6" width="18" style="488" hidden="1" customWidth="1"/>
    <col min="7" max="7" width="20.42578125" style="488" hidden="1" customWidth="1"/>
    <col min="8" max="8" width="7.42578125" style="488" hidden="1" customWidth="1"/>
    <col min="9" max="9" width="17" style="488" hidden="1" customWidth="1"/>
    <col min="10" max="10" width="11" style="488" hidden="1" customWidth="1"/>
    <col min="11" max="11" width="8.28515625" style="488" hidden="1" customWidth="1"/>
    <col min="12" max="12" width="12.28515625" style="488" hidden="1" customWidth="1"/>
    <col min="13" max="13" width="36.7109375" style="488" hidden="1" customWidth="1"/>
    <col min="14" max="14" width="3" style="488" hidden="1" customWidth="1"/>
    <col min="15" max="15" width="12.7109375" style="488" hidden="1" customWidth="1"/>
    <col min="16" max="16" width="13.28515625" style="488" hidden="1" customWidth="1"/>
    <col min="17" max="17" width="6.28515625" style="488" hidden="1" customWidth="1"/>
    <col min="18" max="18" width="5.7109375" style="488" hidden="1" customWidth="1"/>
    <col min="19" max="19" width="10" style="488" hidden="1" customWidth="1"/>
    <col min="20" max="20" width="8.28515625" style="488" hidden="1" customWidth="1"/>
    <col min="21" max="21" width="9.28515625" style="488" hidden="1" customWidth="1"/>
    <col min="22" max="22" width="16.7109375" style="488" hidden="1" customWidth="1"/>
    <col min="23" max="23" width="14.42578125" style="488" hidden="1" customWidth="1"/>
    <col min="24" max="24" width="9.140625" style="500" customWidth="1"/>
    <col min="25" max="25" width="21" style="500" customWidth="1"/>
    <col min="26" max="26" width="9.140625" style="500" customWidth="1"/>
    <col min="27" max="27" width="13.28515625" style="500" customWidth="1"/>
    <col min="28" max="29" width="9.28515625" style="500" customWidth="1"/>
    <col min="30" max="30" width="8.28515625" style="500" customWidth="1"/>
    <col min="31" max="31" width="42.42578125" style="500" customWidth="1"/>
    <col min="32" max="32" width="39.42578125" style="500" customWidth="1"/>
    <col min="33" max="34" width="8.28515625" style="488" customWidth="1"/>
    <col min="35" max="35" width="10.140625" style="488" customWidth="1"/>
    <col min="36" max="37" width="37.28515625" style="488" customWidth="1"/>
    <col min="38" max="39" width="9.28515625" style="488" hidden="1" customWidth="1"/>
    <col min="40" max="40" width="10.85546875" style="488" hidden="1" customWidth="1"/>
    <col min="41" max="42" width="16.140625" style="488" hidden="1" customWidth="1"/>
    <col min="43" max="44" width="9.28515625" style="488" hidden="1" customWidth="1"/>
    <col min="45" max="45" width="11.85546875" style="488" hidden="1" customWidth="1"/>
    <col min="46" max="47" width="10.140625" style="488" hidden="1" customWidth="1"/>
    <col min="48" max="48" width="49.5703125" style="500" customWidth="1"/>
    <col min="49" max="50" width="35.28515625" style="500" customWidth="1"/>
    <col min="51" max="51" width="8" style="505" customWidth="1"/>
    <col min="52" max="53" width="11.7109375" style="488" customWidth="1"/>
    <col min="54" max="54" width="10" style="488" customWidth="1"/>
    <col min="55" max="55" width="10" style="505" customWidth="1"/>
    <col min="56" max="74" width="10" style="505" hidden="1" customWidth="1"/>
    <col min="75" max="75" width="0" style="505" hidden="1" customWidth="1"/>
    <col min="76" max="16384" width="12.7109375" style="488" hidden="1"/>
  </cols>
  <sheetData>
    <row r="1" spans="1:75" s="505" customFormat="1" ht="11.25" customHeight="1" x14ac:dyDescent="0.25">
      <c r="A1" s="501"/>
      <c r="B1" s="501"/>
      <c r="C1" s="501"/>
      <c r="D1" s="501"/>
      <c r="E1" s="501"/>
      <c r="F1" s="501"/>
      <c r="G1" s="501"/>
      <c r="H1" s="501"/>
      <c r="I1" s="501"/>
      <c r="J1" s="501"/>
      <c r="K1" s="501"/>
      <c r="L1" s="501"/>
      <c r="M1" s="501"/>
      <c r="N1" s="501"/>
      <c r="O1" s="501"/>
      <c r="P1" s="501"/>
      <c r="Q1" s="501"/>
      <c r="R1" s="501"/>
      <c r="S1" s="501"/>
      <c r="T1" s="501"/>
      <c r="U1" s="501"/>
      <c r="V1" s="501"/>
      <c r="W1" s="501"/>
      <c r="X1" s="510"/>
      <c r="Y1" s="510"/>
      <c r="Z1" s="510"/>
      <c r="AA1" s="510"/>
      <c r="AB1" s="510"/>
      <c r="AC1" s="510"/>
      <c r="AD1" s="510"/>
      <c r="AE1" s="510"/>
      <c r="AF1" s="510"/>
      <c r="AG1" s="501"/>
      <c r="AH1" s="501"/>
      <c r="AI1" s="511"/>
      <c r="AJ1" s="511"/>
      <c r="AK1" s="511"/>
      <c r="AL1" s="512"/>
      <c r="AM1" s="501"/>
      <c r="AN1" s="501"/>
      <c r="AO1" s="501"/>
      <c r="AP1" s="501"/>
      <c r="AQ1" s="501"/>
      <c r="AR1" s="512"/>
      <c r="AS1" s="512"/>
      <c r="AT1" s="512"/>
      <c r="AU1" s="512"/>
      <c r="AV1" s="515"/>
      <c r="AW1" s="515"/>
      <c r="AX1" s="515"/>
      <c r="AY1" s="501"/>
      <c r="AZ1" s="679" t="s">
        <v>250</v>
      </c>
      <c r="BA1" s="554"/>
      <c r="BB1" s="555"/>
      <c r="BC1" s="501"/>
      <c r="BD1" s="501"/>
      <c r="BE1" s="501"/>
      <c r="BF1" s="501"/>
      <c r="BG1" s="501"/>
      <c r="BH1" s="501"/>
      <c r="BI1" s="501"/>
      <c r="BJ1" s="501"/>
      <c r="BK1" s="501"/>
      <c r="BL1" s="501"/>
      <c r="BM1" s="501"/>
      <c r="BN1" s="501"/>
      <c r="BO1" s="501"/>
      <c r="BP1" s="501"/>
      <c r="BQ1" s="501"/>
      <c r="BR1" s="501"/>
      <c r="BS1" s="501"/>
      <c r="BT1" s="501"/>
      <c r="BU1" s="501"/>
      <c r="BV1" s="501"/>
    </row>
    <row r="2" spans="1:75" s="489" customFormat="1" ht="11.25" customHeight="1" x14ac:dyDescent="0.25">
      <c r="A2" s="692" t="s">
        <v>321</v>
      </c>
      <c r="B2" s="693"/>
      <c r="C2" s="693"/>
      <c r="D2" s="693"/>
      <c r="E2" s="694"/>
      <c r="F2" s="692" t="s">
        <v>322</v>
      </c>
      <c r="G2" s="693"/>
      <c r="H2" s="693"/>
      <c r="I2" s="693"/>
      <c r="J2" s="693"/>
      <c r="K2" s="693"/>
      <c r="L2" s="693"/>
      <c r="M2" s="693"/>
      <c r="N2" s="693"/>
      <c r="O2" s="693"/>
      <c r="P2" s="693"/>
      <c r="Q2" s="693"/>
      <c r="R2" s="693"/>
      <c r="S2" s="694"/>
      <c r="T2" s="470"/>
      <c r="U2" s="470"/>
      <c r="V2" s="695" t="s">
        <v>323</v>
      </c>
      <c r="W2" s="695" t="s">
        <v>324</v>
      </c>
      <c r="X2" s="705" t="s">
        <v>325</v>
      </c>
      <c r="Y2" s="706"/>
      <c r="Z2" s="706"/>
      <c r="AA2" s="706"/>
      <c r="AB2" s="709" t="s">
        <v>253</v>
      </c>
      <c r="AC2" s="681"/>
      <c r="AD2" s="681"/>
      <c r="AE2" s="681"/>
      <c r="AF2" s="682"/>
      <c r="AG2" s="697" t="s">
        <v>254</v>
      </c>
      <c r="AH2" s="698"/>
      <c r="AI2" s="698"/>
      <c r="AJ2" s="698"/>
      <c r="AK2" s="699"/>
      <c r="AL2" s="697" t="s">
        <v>255</v>
      </c>
      <c r="AM2" s="698"/>
      <c r="AN2" s="698"/>
      <c r="AO2" s="698"/>
      <c r="AP2" s="699"/>
      <c r="AQ2" s="697" t="s">
        <v>256</v>
      </c>
      <c r="AR2" s="698"/>
      <c r="AS2" s="698"/>
      <c r="AT2" s="698"/>
      <c r="AU2" s="699"/>
      <c r="AV2" s="680" t="s">
        <v>326</v>
      </c>
      <c r="AW2" s="681"/>
      <c r="AX2" s="682"/>
      <c r="AY2" s="502"/>
      <c r="AZ2" s="686" t="s">
        <v>327</v>
      </c>
      <c r="BA2" s="687"/>
      <c r="BB2" s="688"/>
      <c r="BC2" s="502"/>
      <c r="BD2" s="502"/>
      <c r="BE2" s="502"/>
      <c r="BF2" s="502"/>
      <c r="BG2" s="502"/>
      <c r="BH2" s="502"/>
      <c r="BI2" s="502"/>
      <c r="BJ2" s="502"/>
      <c r="BK2" s="502"/>
      <c r="BL2" s="502"/>
      <c r="BM2" s="502"/>
      <c r="BN2" s="502"/>
      <c r="BO2" s="502"/>
      <c r="BP2" s="502"/>
      <c r="BQ2" s="502"/>
      <c r="BR2" s="502"/>
      <c r="BS2" s="502"/>
      <c r="BT2" s="502"/>
      <c r="BU2" s="502"/>
      <c r="BV2" s="502"/>
      <c r="BW2" s="506"/>
    </row>
    <row r="3" spans="1:75" s="489" customFormat="1" ht="11.25" customHeight="1" x14ac:dyDescent="0.25">
      <c r="A3" s="695" t="s">
        <v>328</v>
      </c>
      <c r="B3" s="695" t="s">
        <v>329</v>
      </c>
      <c r="C3" s="695" t="s">
        <v>330</v>
      </c>
      <c r="D3" s="695" t="s">
        <v>331</v>
      </c>
      <c r="E3" s="695" t="s">
        <v>332</v>
      </c>
      <c r="F3" s="692" t="s">
        <v>333</v>
      </c>
      <c r="G3" s="693"/>
      <c r="H3" s="693"/>
      <c r="I3" s="693"/>
      <c r="J3" s="693"/>
      <c r="K3" s="694"/>
      <c r="L3" s="695" t="s">
        <v>334</v>
      </c>
      <c r="M3" s="695" t="s">
        <v>335</v>
      </c>
      <c r="N3" s="703" t="s">
        <v>336</v>
      </c>
      <c r="O3" s="699"/>
      <c r="P3" s="692" t="s">
        <v>337</v>
      </c>
      <c r="Q3" s="694"/>
      <c r="R3" s="703" t="s">
        <v>338</v>
      </c>
      <c r="S3" s="699"/>
      <c r="T3" s="695" t="s">
        <v>339</v>
      </c>
      <c r="U3" s="695" t="s">
        <v>340</v>
      </c>
      <c r="V3" s="711"/>
      <c r="W3" s="711"/>
      <c r="X3" s="707"/>
      <c r="Y3" s="708"/>
      <c r="Z3" s="708"/>
      <c r="AA3" s="708"/>
      <c r="AB3" s="710"/>
      <c r="AC3" s="684"/>
      <c r="AD3" s="684"/>
      <c r="AE3" s="684"/>
      <c r="AF3" s="685"/>
      <c r="AG3" s="700"/>
      <c r="AH3" s="701"/>
      <c r="AI3" s="701"/>
      <c r="AJ3" s="701"/>
      <c r="AK3" s="702"/>
      <c r="AL3" s="700"/>
      <c r="AM3" s="701"/>
      <c r="AN3" s="701"/>
      <c r="AO3" s="701"/>
      <c r="AP3" s="702"/>
      <c r="AQ3" s="700"/>
      <c r="AR3" s="701"/>
      <c r="AS3" s="701"/>
      <c r="AT3" s="701"/>
      <c r="AU3" s="702"/>
      <c r="AV3" s="683"/>
      <c r="AW3" s="684"/>
      <c r="AX3" s="685"/>
      <c r="AY3" s="502"/>
      <c r="AZ3" s="689"/>
      <c r="BA3" s="690"/>
      <c r="BB3" s="691"/>
      <c r="BC3" s="502"/>
      <c r="BD3" s="502"/>
      <c r="BE3" s="502"/>
      <c r="BF3" s="502"/>
      <c r="BG3" s="502"/>
      <c r="BH3" s="502"/>
      <c r="BI3" s="502"/>
      <c r="BJ3" s="502"/>
      <c r="BK3" s="502"/>
      <c r="BL3" s="502"/>
      <c r="BM3" s="502"/>
      <c r="BN3" s="502"/>
      <c r="BO3" s="502"/>
      <c r="BP3" s="502"/>
      <c r="BQ3" s="502"/>
      <c r="BR3" s="502"/>
      <c r="BS3" s="502"/>
      <c r="BT3" s="502"/>
      <c r="BU3" s="502"/>
      <c r="BV3" s="502"/>
      <c r="BW3" s="506"/>
    </row>
    <row r="4" spans="1:75" s="489" customFormat="1" ht="65.25" customHeight="1" x14ac:dyDescent="0.25">
      <c r="A4" s="704"/>
      <c r="B4" s="704"/>
      <c r="C4" s="704"/>
      <c r="D4" s="704"/>
      <c r="E4" s="704"/>
      <c r="F4" s="471" t="s">
        <v>341</v>
      </c>
      <c r="G4" s="471" t="s">
        <v>342</v>
      </c>
      <c r="H4" s="471" t="s">
        <v>343</v>
      </c>
      <c r="I4" s="471" t="s">
        <v>344</v>
      </c>
      <c r="J4" s="471" t="s">
        <v>345</v>
      </c>
      <c r="K4" s="471" t="s">
        <v>346</v>
      </c>
      <c r="L4" s="696"/>
      <c r="M4" s="696"/>
      <c r="N4" s="700"/>
      <c r="O4" s="702"/>
      <c r="P4" s="471" t="s">
        <v>347</v>
      </c>
      <c r="Q4" s="471" t="s">
        <v>348</v>
      </c>
      <c r="R4" s="700"/>
      <c r="S4" s="702"/>
      <c r="T4" s="704"/>
      <c r="U4" s="704"/>
      <c r="V4" s="704"/>
      <c r="W4" s="704"/>
      <c r="X4" s="476" t="s">
        <v>349</v>
      </c>
      <c r="Y4" s="476" t="s">
        <v>350</v>
      </c>
      <c r="Z4" s="476" t="s">
        <v>1511</v>
      </c>
      <c r="AA4" s="476" t="s">
        <v>351</v>
      </c>
      <c r="AB4" s="476" t="s">
        <v>352</v>
      </c>
      <c r="AC4" s="481" t="s">
        <v>353</v>
      </c>
      <c r="AD4" s="481" t="s">
        <v>354</v>
      </c>
      <c r="AE4" s="470" t="s">
        <v>355</v>
      </c>
      <c r="AF4" s="470" t="s">
        <v>356</v>
      </c>
      <c r="AG4" s="472" t="str">
        <f>AG2&amp;": Programado Meta"</f>
        <v>Abr-Jun: Programado Meta</v>
      </c>
      <c r="AH4" s="472" t="str">
        <f>AG2&amp;": Ejecutado Meta"</f>
        <v>Abr-Jun: Ejecutado Meta</v>
      </c>
      <c r="AI4" s="472" t="s">
        <v>354</v>
      </c>
      <c r="AJ4" s="470" t="s">
        <v>355</v>
      </c>
      <c r="AK4" s="470" t="s">
        <v>356</v>
      </c>
      <c r="AL4" s="472" t="str">
        <f>AL2&amp;": Programado Meta"</f>
        <v>Jul-Sep: Programado Meta</v>
      </c>
      <c r="AM4" s="472" t="str">
        <f>AL2&amp;": Ejecutado Meta"</f>
        <v>Jul-Sep: Ejecutado Meta</v>
      </c>
      <c r="AN4" s="472" t="s">
        <v>354</v>
      </c>
      <c r="AO4" s="473" t="s">
        <v>355</v>
      </c>
      <c r="AP4" s="470" t="s">
        <v>356</v>
      </c>
      <c r="AQ4" s="472" t="str">
        <f>AQ2&amp;": Programado Meta"</f>
        <v>Oct-Dic: Programado Meta</v>
      </c>
      <c r="AR4" s="472" t="str">
        <f>AQ2&amp;": Ejecutado Meta"</f>
        <v>Oct-Dic: Ejecutado Meta</v>
      </c>
      <c r="AS4" s="472" t="s">
        <v>354</v>
      </c>
      <c r="AT4" s="470" t="s">
        <v>355</v>
      </c>
      <c r="AU4" s="470" t="s">
        <v>356</v>
      </c>
      <c r="AV4" s="516" t="s">
        <v>357</v>
      </c>
      <c r="AW4" s="517" t="s">
        <v>358</v>
      </c>
      <c r="AX4" s="517" t="s">
        <v>359</v>
      </c>
      <c r="AY4" s="502"/>
      <c r="AZ4" s="474" t="s">
        <v>360</v>
      </c>
      <c r="BA4" s="474" t="s">
        <v>361</v>
      </c>
      <c r="BB4" s="474" t="s">
        <v>362</v>
      </c>
      <c r="BC4" s="502"/>
      <c r="BD4" s="502"/>
      <c r="BE4" s="502"/>
      <c r="BF4" s="502"/>
      <c r="BG4" s="502"/>
      <c r="BH4" s="502"/>
      <c r="BI4" s="502"/>
      <c r="BJ4" s="502"/>
      <c r="BK4" s="502"/>
      <c r="BL4" s="502"/>
      <c r="BM4" s="502"/>
      <c r="BN4" s="502"/>
      <c r="BO4" s="502"/>
      <c r="BP4" s="502"/>
      <c r="BQ4" s="502"/>
      <c r="BR4" s="502"/>
      <c r="BS4" s="502"/>
      <c r="BT4" s="502"/>
      <c r="BU4" s="502"/>
      <c r="BV4" s="502"/>
      <c r="BW4" s="506"/>
    </row>
    <row r="5" spans="1:75" ht="356.25" customHeight="1" x14ac:dyDescent="0.25">
      <c r="A5" s="23" t="s">
        <v>363</v>
      </c>
      <c r="B5" s="23" t="s">
        <v>364</v>
      </c>
      <c r="C5" s="23" t="s">
        <v>365</v>
      </c>
      <c r="D5" s="23" t="s">
        <v>366</v>
      </c>
      <c r="E5" s="118" t="s">
        <v>367</v>
      </c>
      <c r="F5" s="118" t="s">
        <v>368</v>
      </c>
      <c r="G5" s="118" t="s">
        <v>369</v>
      </c>
      <c r="H5" s="118" t="s">
        <v>74</v>
      </c>
      <c r="I5" s="118" t="s">
        <v>74</v>
      </c>
      <c r="J5" s="118" t="s">
        <v>74</v>
      </c>
      <c r="K5" s="118" t="s">
        <v>74</v>
      </c>
      <c r="L5" s="118" t="s">
        <v>370</v>
      </c>
      <c r="M5" s="118" t="s">
        <v>371</v>
      </c>
      <c r="N5" s="118" t="s">
        <v>372</v>
      </c>
      <c r="O5" s="118" t="s">
        <v>74</v>
      </c>
      <c r="P5" s="118" t="s">
        <v>372</v>
      </c>
      <c r="Q5" s="118" t="s">
        <v>74</v>
      </c>
      <c r="R5" s="118" t="s">
        <v>372</v>
      </c>
      <c r="S5" s="118" t="s">
        <v>74</v>
      </c>
      <c r="T5" s="118">
        <v>2499055</v>
      </c>
      <c r="U5" s="118" t="s">
        <v>373</v>
      </c>
      <c r="V5" s="490">
        <v>384</v>
      </c>
      <c r="W5" s="23" t="s">
        <v>374</v>
      </c>
      <c r="X5" s="449">
        <v>1</v>
      </c>
      <c r="Y5" s="449" t="s">
        <v>275</v>
      </c>
      <c r="Z5" s="477">
        <v>0.1</v>
      </c>
      <c r="AA5" s="477" t="s">
        <v>375</v>
      </c>
      <c r="AB5" s="482">
        <f>+((('2. Actividades_Tareas_vig'!I4*'2. Actividades_Tareas_vig'!$E$4)*Z5/'2. Actividades_Tareas_vig'!$E$4))</f>
        <v>0.05</v>
      </c>
      <c r="AC5" s="482">
        <f>+((('2. Actividades_Tareas_vig'!J4*'2. Actividades_Tareas_vig'!$E$4)*Z5/'2. Actividades_Tareas_vig'!$E$4))</f>
        <v>0.05</v>
      </c>
      <c r="AD5" s="477">
        <f t="shared" ref="AD5:AD13" si="0">IFERROR(AC5/AB5,AC5)</f>
        <v>1</v>
      </c>
      <c r="AE5" s="487" t="s">
        <v>1512</v>
      </c>
      <c r="AF5" s="487" t="s">
        <v>376</v>
      </c>
      <c r="AG5" s="120">
        <f>+((('2. Actividades_Tareas_vig'!O4*'2. Actividades_Tareas_vig'!$E$4)*Z5/'2. Actividades_Tareas_vig'!$E$4))</f>
        <v>0.05</v>
      </c>
      <c r="AH5" s="120">
        <f>+((('2. Actividades_Tareas_vig'!P4*'2. Actividades_Tareas_vig'!$E$4)*Z5/'2. Actividades_Tareas_vig'!$E$4))</f>
        <v>0.05</v>
      </c>
      <c r="AI5" s="119">
        <f t="shared" ref="AI5:AI13" si="1">IFERROR(AH5/AG5,AH5)</f>
        <v>1</v>
      </c>
      <c r="AJ5" s="491" t="s">
        <v>377</v>
      </c>
      <c r="AK5" s="491" t="s">
        <v>378</v>
      </c>
      <c r="AL5" s="492">
        <f>+((('2. Actividades_Tareas_vig'!U4*'2. Actividades_Tareas_vig'!$E$4)*Z5/'2. Actividades_Tareas_vig'!$E$4))</f>
        <v>0</v>
      </c>
      <c r="AM5" s="492">
        <f>+((('2. Actividades_Tareas_vig'!V4*'2. Actividades_Tareas_vig'!$E$4)*Z5/'2. Actividades_Tareas_vig'!$E$4))</f>
        <v>0</v>
      </c>
      <c r="AN5" s="50">
        <f t="shared" ref="AN5:AN11" si="2">IFERROR(AM5/AL5,AM5)</f>
        <v>0</v>
      </c>
      <c r="AO5" s="126"/>
      <c r="AP5" s="126"/>
      <c r="AQ5" s="120">
        <f>+((('2. Actividades_Tareas_vig'!AA4*'2. Actividades_Tareas_vig'!$E$4)*Z5/'2. Actividades_Tareas_vig'!$E$4))</f>
        <v>0</v>
      </c>
      <c r="AR5" s="120">
        <f>+((('2. Actividades_Tareas_vig'!AB4*'2. Actividades_Tareas_vig'!$E$4)*Z5/'2. Actividades_Tareas_vig'!$E$4))</f>
        <v>0</v>
      </c>
      <c r="AS5" s="119">
        <f t="shared" ref="AS5:AS13" si="3">IFERROR(AR5/AQ5,AR5)</f>
        <v>0</v>
      </c>
      <c r="AT5" s="121"/>
      <c r="AU5" s="121"/>
      <c r="AV5" s="487" t="s">
        <v>1503</v>
      </c>
      <c r="AW5" s="518" t="s">
        <v>379</v>
      </c>
      <c r="AX5" s="449" t="s">
        <v>380</v>
      </c>
      <c r="AY5" s="503"/>
      <c r="AZ5" s="494">
        <f t="shared" ref="AZ5:BA5" si="4">AB5+AG5+AL5+AQ5</f>
        <v>0.1</v>
      </c>
      <c r="BA5" s="494">
        <f t="shared" si="4"/>
        <v>0.1</v>
      </c>
      <c r="BB5" s="492">
        <f t="shared" ref="BB5:BB13" si="5">BA5/AZ5</f>
        <v>1</v>
      </c>
      <c r="BC5" s="507"/>
      <c r="BD5" s="508"/>
      <c r="BE5" s="508"/>
      <c r="BF5" s="508"/>
      <c r="BG5" s="508"/>
      <c r="BH5" s="508"/>
      <c r="BI5" s="508"/>
      <c r="BJ5" s="508"/>
      <c r="BK5" s="508"/>
      <c r="BL5" s="508"/>
      <c r="BM5" s="508"/>
      <c r="BN5" s="508"/>
      <c r="BO5" s="508"/>
      <c r="BP5" s="508"/>
      <c r="BQ5" s="508"/>
      <c r="BR5" s="508"/>
      <c r="BS5" s="508"/>
      <c r="BT5" s="508"/>
      <c r="BU5" s="508"/>
      <c r="BV5" s="508"/>
    </row>
    <row r="6" spans="1:75" ht="353.25" customHeight="1" x14ac:dyDescent="0.25">
      <c r="A6" s="23" t="s">
        <v>363</v>
      </c>
      <c r="B6" s="23" t="s">
        <v>364</v>
      </c>
      <c r="C6" s="23" t="s">
        <v>365</v>
      </c>
      <c r="D6" s="23" t="s">
        <v>366</v>
      </c>
      <c r="E6" s="118" t="s">
        <v>367</v>
      </c>
      <c r="F6" s="118" t="s">
        <v>368</v>
      </c>
      <c r="G6" s="118" t="s">
        <v>369</v>
      </c>
      <c r="H6" s="118" t="s">
        <v>74</v>
      </c>
      <c r="I6" s="118" t="s">
        <v>74</v>
      </c>
      <c r="J6" s="118" t="s">
        <v>74</v>
      </c>
      <c r="K6" s="118" t="s">
        <v>74</v>
      </c>
      <c r="L6" s="118" t="s">
        <v>370</v>
      </c>
      <c r="M6" s="118" t="s">
        <v>371</v>
      </c>
      <c r="N6" s="118" t="s">
        <v>372</v>
      </c>
      <c r="O6" s="118" t="s">
        <v>74</v>
      </c>
      <c r="P6" s="118" t="s">
        <v>372</v>
      </c>
      <c r="Q6" s="118" t="s">
        <v>74</v>
      </c>
      <c r="R6" s="118" t="s">
        <v>372</v>
      </c>
      <c r="S6" s="118" t="s">
        <v>74</v>
      </c>
      <c r="T6" s="118">
        <v>2499055</v>
      </c>
      <c r="U6" s="118" t="s">
        <v>373</v>
      </c>
      <c r="V6" s="490">
        <v>384</v>
      </c>
      <c r="W6" s="23" t="s">
        <v>374</v>
      </c>
      <c r="X6" s="449">
        <v>2</v>
      </c>
      <c r="Y6" s="449" t="s">
        <v>279</v>
      </c>
      <c r="Z6" s="477">
        <v>0.05</v>
      </c>
      <c r="AA6" s="477" t="s">
        <v>375</v>
      </c>
      <c r="AB6" s="482">
        <f>+((('2. Actividades_Tareas_vig'!I6*'2. Actividades_Tareas_vig'!$E$6)*$Z$6)/'2. Actividades_Tareas_vig'!$E$6)
+(('2. Actividades_Tareas_vig'!I8*'2. Actividades_Tareas_vig'!$E$8)*$Z$6/'2. Actividades_Tareas_vig'!$E$8)</f>
        <v>2.8000000000000004E-2</v>
      </c>
      <c r="AC6" s="482">
        <f>+((('2. Actividades_Tareas_vig'!J6*'2. Actividades_Tareas_vig'!$E$6)*$Z$6)/'2. Actividades_Tareas_vig'!$E$6)
+(('2. Actividades_Tareas_vig'!J8*'2. Actividades_Tareas_vig'!$E$8)*$Z$6/'2. Actividades_Tareas_vig'!$E$8)</f>
        <v>2.8000000000000004E-2</v>
      </c>
      <c r="AD6" s="483">
        <f t="shared" si="0"/>
        <v>1</v>
      </c>
      <c r="AE6" s="487" t="s">
        <v>381</v>
      </c>
      <c r="AF6" s="487" t="s">
        <v>382</v>
      </c>
      <c r="AG6" s="83">
        <f>+((('2. Actividades_Tareas_vig'!O6*'2. Actividades_Tareas_vig'!$E$6)*$Z$6)/'2. Actividades_Tareas_vig'!$E$6)+
+((('2. Actividades_Tareas_vig'!O8*'2. Actividades_Tareas_vig'!$E$8)*$Z$6)/'2. Actividades_Tareas_vig'!$E$8)</f>
        <v>2.2000000000000002E-2</v>
      </c>
      <c r="AH6" s="83">
        <f>+((('2. Actividades_Tareas_vig'!P6*'2. Actividades_Tareas_vig'!$E$6)*$Z$6)/'2. Actividades_Tareas_vig'!$E$6)+
+((('2. Actividades_Tareas_vig'!P8*'2. Actividades_Tareas_vig'!$E$8)*$Z$6)/'2. Actividades_Tareas_vig'!$E$8)</f>
        <v>2.2000000000000002E-2</v>
      </c>
      <c r="AI6" s="119">
        <f t="shared" si="1"/>
        <v>1</v>
      </c>
      <c r="AJ6" s="128" t="s">
        <v>383</v>
      </c>
      <c r="AK6" s="128" t="s">
        <v>384</v>
      </c>
      <c r="AL6" s="492">
        <f>((('2. Actividades_Tareas_vig'!U6*'2. Actividades_Tareas_vig'!$E$6)*$Z$6)/'2. Actividades_Tareas_vig'!$E$6)
+(('2. Actividades_Tareas_vig'!U8*'2. Actividades_Tareas_vig'!$E$8)*$Z$6)/'2. Actividades_Tareas_vig'!$E$8</f>
        <v>0</v>
      </c>
      <c r="AM6" s="492">
        <f>((('2. Actividades_Tareas_vig'!V6*'2. Actividades_Tareas_vig'!$E$6)*$Z$6)/'2. Actividades_Tareas_vig'!$E$6)
+(('2. Actividades_Tareas_vig'!V8*'2. Actividades_Tareas_vig'!$E$8)*$Z$6)/'2. Actividades_Tareas_vig'!$E$8</f>
        <v>0</v>
      </c>
      <c r="AN6" s="50">
        <f t="shared" si="2"/>
        <v>0</v>
      </c>
      <c r="AO6" s="126"/>
      <c r="AP6" s="126"/>
      <c r="AQ6" s="120">
        <f>((('2. Actividades_Tareas_vig'!AA6*'2. Actividades_Tareas_vig'!$E$6)*$Z$6)/'2. Actividades_Tareas_vig'!$E$6)
+((('2. Actividades_Tareas_vig'!AA8*'2. Actividades_Tareas_vig'!$E$8)*$Z$6)/'2. Actividades_Tareas_vig'!$E$8)</f>
        <v>0</v>
      </c>
      <c r="AR6" s="120">
        <f>((('2. Actividades_Tareas_vig'!AB6*'2. Actividades_Tareas_vig'!$E$6)*$Z$6)/'2. Actividades_Tareas_vig'!$E$6)
+((('2. Actividades_Tareas_vig'!AB8*'2. Actividades_Tareas_vig'!$E$8)*$Z$6)/'2. Actividades_Tareas_vig'!$E$8)</f>
        <v>0</v>
      </c>
      <c r="AS6" s="119">
        <f t="shared" si="3"/>
        <v>0</v>
      </c>
      <c r="AT6" s="23"/>
      <c r="AU6" s="28"/>
      <c r="AV6" s="519" t="s">
        <v>1504</v>
      </c>
      <c r="AW6" s="518" t="s">
        <v>385</v>
      </c>
      <c r="AX6" s="520" t="s">
        <v>386</v>
      </c>
      <c r="AY6" s="503"/>
      <c r="AZ6" s="494">
        <f t="shared" ref="AZ6:BA6" si="6">AB6+AG6+AL6+AQ6</f>
        <v>0.05</v>
      </c>
      <c r="BA6" s="494">
        <f t="shared" si="6"/>
        <v>0.05</v>
      </c>
      <c r="BB6" s="492">
        <f t="shared" si="5"/>
        <v>1</v>
      </c>
      <c r="BC6" s="508"/>
      <c r="BD6" s="508"/>
      <c r="BE6" s="508"/>
      <c r="BF6" s="508"/>
      <c r="BG6" s="508"/>
      <c r="BH6" s="508"/>
      <c r="BI6" s="508"/>
      <c r="BJ6" s="508"/>
      <c r="BK6" s="508"/>
      <c r="BL6" s="508"/>
      <c r="BM6" s="508"/>
      <c r="BN6" s="508"/>
      <c r="BO6" s="508"/>
      <c r="BP6" s="508"/>
      <c r="BQ6" s="508"/>
      <c r="BR6" s="508"/>
      <c r="BS6" s="508"/>
      <c r="BT6" s="508"/>
      <c r="BU6" s="508"/>
      <c r="BV6" s="508"/>
    </row>
    <row r="7" spans="1:75" ht="363.75" customHeight="1" x14ac:dyDescent="0.25">
      <c r="A7" s="23" t="s">
        <v>363</v>
      </c>
      <c r="B7" s="23" t="s">
        <v>364</v>
      </c>
      <c r="C7" s="23" t="s">
        <v>365</v>
      </c>
      <c r="D7" s="23" t="s">
        <v>366</v>
      </c>
      <c r="E7" s="118" t="s">
        <v>387</v>
      </c>
      <c r="F7" s="118" t="s">
        <v>388</v>
      </c>
      <c r="G7" s="118" t="s">
        <v>369</v>
      </c>
      <c r="H7" s="118" t="s">
        <v>74</v>
      </c>
      <c r="I7" s="118" t="s">
        <v>389</v>
      </c>
      <c r="J7" s="118" t="s">
        <v>390</v>
      </c>
      <c r="K7" s="118" t="s">
        <v>74</v>
      </c>
      <c r="L7" s="118" t="s">
        <v>370</v>
      </c>
      <c r="M7" s="118" t="s">
        <v>371</v>
      </c>
      <c r="N7" s="118" t="s">
        <v>372</v>
      </c>
      <c r="O7" s="118" t="s">
        <v>74</v>
      </c>
      <c r="P7" s="118" t="s">
        <v>372</v>
      </c>
      <c r="Q7" s="118" t="s">
        <v>74</v>
      </c>
      <c r="R7" s="118" t="s">
        <v>372</v>
      </c>
      <c r="S7" s="118" t="s">
        <v>74</v>
      </c>
      <c r="T7" s="118">
        <v>2499056</v>
      </c>
      <c r="U7" s="118" t="s">
        <v>391</v>
      </c>
      <c r="V7" s="490">
        <v>390</v>
      </c>
      <c r="W7" s="23" t="s">
        <v>392</v>
      </c>
      <c r="X7" s="449">
        <v>3</v>
      </c>
      <c r="Y7" s="449" t="s">
        <v>285</v>
      </c>
      <c r="Z7" s="477">
        <v>0.05</v>
      </c>
      <c r="AA7" s="477" t="s">
        <v>375</v>
      </c>
      <c r="AB7" s="482">
        <f>((('2. Actividades_Tareas_vig'!I9*'2. Actividades_Tareas_vig'!$E$9)*$Z$7)/'2. Actividades_Tareas_vig'!$E$9)
+((('2. Actividades_Tareas_vig'!I11*'2. Actividades_Tareas_vig'!$E$11)*$Z$7)/'2. Actividades_Tareas_vig'!$E$11)</f>
        <v>1.0999999999999999E-2</v>
      </c>
      <c r="AC7" s="482">
        <f>((('2. Actividades_Tareas_vig'!J9*'2. Actividades_Tareas_vig'!$E$9)*$Z$7)/'2. Actividades_Tareas_vig'!$E$9)
+((('2. Actividades_Tareas_vig'!J11*'2. Actividades_Tareas_vig'!$E$11)*$Z$7)/'2. Actividades_Tareas_vig'!$E$11)</f>
        <v>1.0999999999999999E-2</v>
      </c>
      <c r="AD7" s="477">
        <f t="shared" si="0"/>
        <v>1</v>
      </c>
      <c r="AE7" s="484" t="s">
        <v>393</v>
      </c>
      <c r="AF7" s="495" t="s">
        <v>1513</v>
      </c>
      <c r="AG7" s="52">
        <f>((('2. Actividades_Tareas_vig'!O9*'2. Actividades_Tareas_vig'!$E$9)*$Z$7)/'2. Actividades_Tareas_vig'!$E$9)
+((('2. Actividades_Tareas_vig'!O11*'2. Actividades_Tareas_vig'!$E$11)*$Z$7)/'2. Actividades_Tareas_vig'!$E$11)</f>
        <v>3.9000000000000007E-2</v>
      </c>
      <c r="AH7" s="52">
        <f>((('2. Actividades_Tareas_vig'!P9*'2. Actividades_Tareas_vig'!$E$9)*$Z$7)/'2. Actividades_Tareas_vig'!$E$9)
+((('2. Actividades_Tareas_vig'!P11*'2. Actividades_Tareas_vig'!$E$11)*$Z$7)/'2. Actividades_Tareas_vig'!$E$11)</f>
        <v>3.9000000000000007E-2</v>
      </c>
      <c r="AI7" s="119">
        <f t="shared" si="1"/>
        <v>1</v>
      </c>
      <c r="AJ7" s="412" t="s">
        <v>1509</v>
      </c>
      <c r="AK7" s="412" t="s">
        <v>394</v>
      </c>
      <c r="AL7" s="492">
        <f>((('2. Actividades_Tareas_vig'!U9*'2. Actividades_Tareas_vig'!$E$9)*$Z$7)/'2. Actividades_Tareas_vig'!$E$9)
+((('2. Actividades_Tareas_vig'!U11*'2. Actividades_Tareas_vig'!$E$11)*$Z$7)/'2. Actividades_Tareas_vig'!$E$11)</f>
        <v>0</v>
      </c>
      <c r="AM7" s="492">
        <f>((('2. Actividades_Tareas_vig'!V9*'2. Actividades_Tareas_vig'!$E$9)*$Z$7)/'2. Actividades_Tareas_vig'!$E$9)
+((('2. Actividades_Tareas_vig'!V11*'2. Actividades_Tareas_vig'!$E$11)*$Z$7)/'2. Actividades_Tareas_vig'!$E$11)</f>
        <v>0</v>
      </c>
      <c r="AN7" s="50">
        <f t="shared" si="2"/>
        <v>0</v>
      </c>
      <c r="AO7" s="126"/>
      <c r="AP7" s="126"/>
      <c r="AQ7" s="120">
        <f>((('2. Actividades_Tareas_vig'!AA9*'2. Actividades_Tareas_vig'!$E$9)*$Z$7)/'2. Actividades_Tareas_vig'!$E$9)
+((('2. Actividades_Tareas_vig'!AA11*'2. Actividades_Tareas_vig'!$E$11)*$Z$7)/'2. Actividades_Tareas_vig'!$E$11)</f>
        <v>0</v>
      </c>
      <c r="AR7" s="120">
        <f>((('2. Actividades_Tareas_vig'!AB9*'2. Actividades_Tareas_vig'!$E$9)*$Z$7)/'2. Actividades_Tareas_vig'!$E$9)
+((('2. Actividades_Tareas_vig'!AB11*'2. Actividades_Tareas_vig'!$E$11)*$Z$7)/'2. Actividades_Tareas_vig'!$E$11)</f>
        <v>0</v>
      </c>
      <c r="AS7" s="119">
        <f t="shared" si="3"/>
        <v>0</v>
      </c>
      <c r="AT7" s="121"/>
      <c r="AU7" s="121"/>
      <c r="AV7" s="496" t="s">
        <v>1514</v>
      </c>
      <c r="AW7" s="496" t="s">
        <v>395</v>
      </c>
      <c r="AX7" s="521" t="s">
        <v>396</v>
      </c>
      <c r="AY7" s="503"/>
      <c r="AZ7" s="494">
        <f t="shared" ref="AZ7:BA7" si="7">AB7+AG7+AL7+AQ7</f>
        <v>0.05</v>
      </c>
      <c r="BA7" s="494">
        <f t="shared" si="7"/>
        <v>0.05</v>
      </c>
      <c r="BB7" s="492">
        <f t="shared" si="5"/>
        <v>1</v>
      </c>
      <c r="BC7" s="508"/>
      <c r="BD7" s="508"/>
      <c r="BE7" s="508"/>
      <c r="BF7" s="508"/>
      <c r="BG7" s="508"/>
      <c r="BH7" s="508"/>
      <c r="BI7" s="508"/>
      <c r="BJ7" s="508"/>
      <c r="BK7" s="508"/>
      <c r="BL7" s="508"/>
      <c r="BM7" s="508"/>
      <c r="BN7" s="508"/>
      <c r="BO7" s="508"/>
      <c r="BP7" s="508"/>
      <c r="BQ7" s="508"/>
      <c r="BR7" s="508"/>
      <c r="BS7" s="508"/>
      <c r="BT7" s="508"/>
      <c r="BU7" s="508"/>
      <c r="BV7" s="508"/>
    </row>
    <row r="8" spans="1:75" ht="119.25" customHeight="1" x14ac:dyDescent="0.25">
      <c r="A8" s="23" t="s">
        <v>363</v>
      </c>
      <c r="B8" s="23" t="s">
        <v>397</v>
      </c>
      <c r="C8" s="23" t="s">
        <v>365</v>
      </c>
      <c r="D8" s="23" t="s">
        <v>366</v>
      </c>
      <c r="E8" s="118" t="s">
        <v>398</v>
      </c>
      <c r="F8" s="118" t="s">
        <v>368</v>
      </c>
      <c r="G8" s="118" t="s">
        <v>369</v>
      </c>
      <c r="H8" s="118" t="s">
        <v>74</v>
      </c>
      <c r="I8" s="118" t="s">
        <v>74</v>
      </c>
      <c r="J8" s="118" t="s">
        <v>74</v>
      </c>
      <c r="K8" s="118" t="s">
        <v>74</v>
      </c>
      <c r="L8" s="118" t="s">
        <v>370</v>
      </c>
      <c r="M8" s="118" t="s">
        <v>371</v>
      </c>
      <c r="N8" s="118" t="s">
        <v>372</v>
      </c>
      <c r="O8" s="118" t="s">
        <v>74</v>
      </c>
      <c r="P8" s="118" t="s">
        <v>372</v>
      </c>
      <c r="Q8" s="118" t="s">
        <v>74</v>
      </c>
      <c r="R8" s="118" t="s">
        <v>372</v>
      </c>
      <c r="S8" s="118" t="s">
        <v>74</v>
      </c>
      <c r="T8" s="118">
        <v>2499056</v>
      </c>
      <c r="U8" s="118" t="s">
        <v>391</v>
      </c>
      <c r="V8" s="490">
        <v>390</v>
      </c>
      <c r="W8" s="23" t="s">
        <v>392</v>
      </c>
      <c r="X8" s="449">
        <v>4</v>
      </c>
      <c r="Y8" s="449" t="s">
        <v>291</v>
      </c>
      <c r="Z8" s="477">
        <v>0.05</v>
      </c>
      <c r="AA8" s="477" t="s">
        <v>375</v>
      </c>
      <c r="AB8" s="482">
        <f>+((('2. Actividades_Tareas_vig'!I12*'2. Actividades_Tareas_vig'!$E$12)*$Z$8/'2. Actividades_Tareas_vig'!$E$12))</f>
        <v>2.0000000000000004E-2</v>
      </c>
      <c r="AC8" s="482">
        <f>+((('2. Actividades_Tareas_vig'!J12*'2. Actividades_Tareas_vig'!$E$12)*$Z$8/'2. Actividades_Tareas_vig'!$E$12))</f>
        <v>2.0000000000000004E-2</v>
      </c>
      <c r="AD8" s="477">
        <f t="shared" si="0"/>
        <v>1</v>
      </c>
      <c r="AE8" s="487" t="s">
        <v>399</v>
      </c>
      <c r="AF8" s="485" t="s">
        <v>400</v>
      </c>
      <c r="AG8" s="52">
        <f>+((('2. Actividades_Tareas_vig'!O12*'2. Actividades_Tareas_vig'!$E$12)*$Z$8/'2. Actividades_Tareas_vig'!$E$12))</f>
        <v>3.0000000000000006E-2</v>
      </c>
      <c r="AH8" s="52">
        <f>+((('2. Actividades_Tareas_vig'!P12*'2. Actividades_Tareas_vig'!$E$12)*$Z$8/'2. Actividades_Tareas_vig'!$E$12))</f>
        <v>3.0000000000000006E-2</v>
      </c>
      <c r="AI8" s="119">
        <f t="shared" si="1"/>
        <v>1</v>
      </c>
      <c r="AJ8" s="121" t="s">
        <v>401</v>
      </c>
      <c r="AK8" s="122" t="s">
        <v>400</v>
      </c>
      <c r="AL8" s="492">
        <f>((('2. Actividades_Tareas_vig'!U12*'2. Actividades_Tareas_vig'!$E$12)*$Z$8)/'2. Actividades_Tareas_vig'!$E$12)</f>
        <v>0</v>
      </c>
      <c r="AM8" s="492">
        <f>((('2. Actividades_Tareas_vig'!V12*'2. Actividades_Tareas_vig'!$E$12)*$Z$8)/'2. Actividades_Tareas_vig'!$E$12)</f>
        <v>0</v>
      </c>
      <c r="AN8" s="50">
        <f t="shared" si="2"/>
        <v>0</v>
      </c>
      <c r="AO8" s="126"/>
      <c r="AP8" s="126"/>
      <c r="AQ8" s="120">
        <f>((('2. Actividades_Tareas_vig'!AA12*'2. Actividades_Tareas_vig'!$E$12)*$Z$8)/'2. Actividades_Tareas_vig'!$E$12)</f>
        <v>0</v>
      </c>
      <c r="AR8" s="120">
        <f>((('2. Actividades_Tareas_vig'!AB12*'2. Actividades_Tareas_vig'!$E$12)*$Z$8)/'2. Actividades_Tareas_vig'!$E$12)</f>
        <v>0</v>
      </c>
      <c r="AS8" s="119">
        <f t="shared" si="3"/>
        <v>0</v>
      </c>
      <c r="AT8" s="123"/>
      <c r="AU8" s="124"/>
      <c r="AV8" s="487" t="s">
        <v>402</v>
      </c>
      <c r="AW8" s="449" t="s">
        <v>379</v>
      </c>
      <c r="AX8" s="522" t="s">
        <v>403</v>
      </c>
      <c r="AY8" s="503"/>
      <c r="AZ8" s="494">
        <f t="shared" ref="AZ8:BA8" si="8">AB8+AG8+AL8+AQ8</f>
        <v>5.000000000000001E-2</v>
      </c>
      <c r="BA8" s="494">
        <f t="shared" si="8"/>
        <v>5.000000000000001E-2</v>
      </c>
      <c r="BB8" s="492">
        <f t="shared" si="5"/>
        <v>1</v>
      </c>
      <c r="BC8" s="508"/>
      <c r="BD8" s="508"/>
      <c r="BE8" s="508"/>
      <c r="BF8" s="508"/>
      <c r="BG8" s="508"/>
      <c r="BH8" s="508"/>
      <c r="BI8" s="508"/>
      <c r="BJ8" s="508"/>
      <c r="BK8" s="508"/>
      <c r="BL8" s="508"/>
      <c r="BM8" s="508"/>
      <c r="BN8" s="508"/>
      <c r="BO8" s="508"/>
      <c r="BP8" s="508"/>
      <c r="BQ8" s="508"/>
      <c r="BR8" s="508"/>
      <c r="BS8" s="508"/>
      <c r="BT8" s="508"/>
      <c r="BU8" s="508"/>
      <c r="BV8" s="508"/>
    </row>
    <row r="9" spans="1:75" ht="119.25" customHeight="1" x14ac:dyDescent="0.25">
      <c r="A9" s="23" t="s">
        <v>363</v>
      </c>
      <c r="B9" s="23" t="s">
        <v>364</v>
      </c>
      <c r="C9" s="23" t="s">
        <v>365</v>
      </c>
      <c r="D9" s="23" t="s">
        <v>366</v>
      </c>
      <c r="E9" s="118" t="s">
        <v>404</v>
      </c>
      <c r="F9" s="118" t="s">
        <v>368</v>
      </c>
      <c r="G9" s="118" t="s">
        <v>369</v>
      </c>
      <c r="H9" s="118" t="s">
        <v>74</v>
      </c>
      <c r="I9" s="118" t="s">
        <v>74</v>
      </c>
      <c r="J9" s="118" t="s">
        <v>74</v>
      </c>
      <c r="K9" s="118" t="s">
        <v>74</v>
      </c>
      <c r="L9" s="118" t="s">
        <v>370</v>
      </c>
      <c r="M9" s="118" t="s">
        <v>405</v>
      </c>
      <c r="N9" s="118" t="s">
        <v>372</v>
      </c>
      <c r="O9" s="118" t="s">
        <v>74</v>
      </c>
      <c r="P9" s="118" t="s">
        <v>372</v>
      </c>
      <c r="Q9" s="118" t="s">
        <v>74</v>
      </c>
      <c r="R9" s="118" t="s">
        <v>372</v>
      </c>
      <c r="S9" s="118" t="s">
        <v>74</v>
      </c>
      <c r="T9" s="118">
        <v>2499056</v>
      </c>
      <c r="U9" s="118" t="s">
        <v>391</v>
      </c>
      <c r="V9" s="490">
        <v>385</v>
      </c>
      <c r="W9" s="23" t="s">
        <v>406</v>
      </c>
      <c r="X9" s="449">
        <v>5</v>
      </c>
      <c r="Y9" s="449" t="s">
        <v>295</v>
      </c>
      <c r="Z9" s="477">
        <v>0.1</v>
      </c>
      <c r="AA9" s="477" t="s">
        <v>375</v>
      </c>
      <c r="AB9" s="482">
        <f>+((('2. Actividades_Tareas_vig'!I14*'2. Actividades_Tareas_vig'!$E$14)*$Z$9/'2. Actividades_Tareas_vig'!$E$14))</f>
        <v>2.6000000000000002E-2</v>
      </c>
      <c r="AC9" s="482">
        <f>+((('2. Actividades_Tareas_vig'!J14*'2. Actividades_Tareas_vig'!$E$14)*$Z$9/'2. Actividades_Tareas_vig'!$E$14))</f>
        <v>2.6000000000000002E-2</v>
      </c>
      <c r="AD9" s="477">
        <f t="shared" si="0"/>
        <v>1</v>
      </c>
      <c r="AE9" s="496" t="s">
        <v>407</v>
      </c>
      <c r="AF9" s="495" t="s">
        <v>1515</v>
      </c>
      <c r="AG9" s="52">
        <f>+((('2. Actividades_Tareas_vig'!O14*'2. Actividades_Tareas_vig'!$E$14)*$Z$9/'2. Actividades_Tareas_vig'!$E$14))</f>
        <v>7.3999999999999996E-2</v>
      </c>
      <c r="AH9" s="52">
        <f>+((('2. Actividades_Tareas_vig'!P14*'2. Actividades_Tareas_vig'!$E$14)*$Z$9/'2. Actividades_Tareas_vig'!$E$14))</f>
        <v>7.3999999999999996E-2</v>
      </c>
      <c r="AI9" s="119">
        <f t="shared" si="1"/>
        <v>1</v>
      </c>
      <c r="AJ9" s="491" t="s">
        <v>408</v>
      </c>
      <c r="AK9" s="491" t="s">
        <v>409</v>
      </c>
      <c r="AL9" s="492">
        <f>+((('2. Actividades_Tareas_vig'!U14*'2. Actividades_Tareas_vig'!$E$14)*$Z$9/'2. Actividades_Tareas_vig'!$E$14))</f>
        <v>0</v>
      </c>
      <c r="AM9" s="492">
        <f>+((('2. Actividades_Tareas_vig'!V14*'2. Actividades_Tareas_vig'!$E$14)*$Z$9/'2. Actividades_Tareas_vig'!$E$14))</f>
        <v>0</v>
      </c>
      <c r="AN9" s="50">
        <f t="shared" si="2"/>
        <v>0</v>
      </c>
      <c r="AO9" s="126"/>
      <c r="AP9" s="126"/>
      <c r="AQ9" s="120">
        <f>+((('2. Actividades_Tareas_vig'!AA14*'2. Actividades_Tareas_vig'!$E$14)*$Z$9/'2. Actividades_Tareas_vig'!$E$14))</f>
        <v>0</v>
      </c>
      <c r="AR9" s="120">
        <f>+((('2. Actividades_Tareas_vig'!AB14*'2. Actividades_Tareas_vig'!$E$14)*$Z$9/'2. Actividades_Tareas_vig'!$E$14))</f>
        <v>0</v>
      </c>
      <c r="AS9" s="119">
        <f t="shared" si="3"/>
        <v>0</v>
      </c>
      <c r="AT9" s="121"/>
      <c r="AU9" s="497"/>
      <c r="AV9" s="487" t="s">
        <v>410</v>
      </c>
      <c r="AW9" s="449" t="s">
        <v>379</v>
      </c>
      <c r="AX9" s="523" t="s">
        <v>396</v>
      </c>
      <c r="AY9" s="503"/>
      <c r="AZ9" s="494">
        <f t="shared" ref="AZ9:BA9" si="9">AB9+AG9+AL9+AQ9</f>
        <v>0.1</v>
      </c>
      <c r="BA9" s="494">
        <f t="shared" si="9"/>
        <v>0.1</v>
      </c>
      <c r="BB9" s="492">
        <f t="shared" si="5"/>
        <v>1</v>
      </c>
      <c r="BC9" s="508"/>
      <c r="BD9" s="508"/>
      <c r="BE9" s="508"/>
      <c r="BF9" s="508"/>
      <c r="BG9" s="508"/>
      <c r="BH9" s="508"/>
      <c r="BI9" s="508"/>
      <c r="BJ9" s="508"/>
      <c r="BK9" s="508"/>
      <c r="BL9" s="508"/>
      <c r="BM9" s="508"/>
      <c r="BN9" s="508"/>
      <c r="BO9" s="508"/>
      <c r="BP9" s="508"/>
      <c r="BQ9" s="508"/>
      <c r="BR9" s="508"/>
      <c r="BS9" s="508"/>
      <c r="BT9" s="508"/>
      <c r="BU9" s="508"/>
      <c r="BV9" s="508"/>
    </row>
    <row r="10" spans="1:75" ht="243" customHeight="1" x14ac:dyDescent="0.25">
      <c r="A10" s="23" t="s">
        <v>363</v>
      </c>
      <c r="B10" s="23" t="s">
        <v>364</v>
      </c>
      <c r="C10" s="23" t="s">
        <v>365</v>
      </c>
      <c r="D10" s="23" t="s">
        <v>366</v>
      </c>
      <c r="E10" s="118" t="s">
        <v>367</v>
      </c>
      <c r="F10" s="118" t="s">
        <v>368</v>
      </c>
      <c r="G10" s="118" t="s">
        <v>369</v>
      </c>
      <c r="H10" s="118" t="s">
        <v>74</v>
      </c>
      <c r="I10" s="118" t="s">
        <v>74</v>
      </c>
      <c r="J10" s="118" t="s">
        <v>74</v>
      </c>
      <c r="K10" s="118" t="s">
        <v>74</v>
      </c>
      <c r="L10" s="118" t="s">
        <v>370</v>
      </c>
      <c r="M10" s="118" t="s">
        <v>371</v>
      </c>
      <c r="N10" s="118" t="s">
        <v>372</v>
      </c>
      <c r="O10" s="118" t="s">
        <v>74</v>
      </c>
      <c r="P10" s="118" t="s">
        <v>372</v>
      </c>
      <c r="Q10" s="118" t="s">
        <v>74</v>
      </c>
      <c r="R10" s="30" t="s">
        <v>375</v>
      </c>
      <c r="S10" s="118" t="s">
        <v>411</v>
      </c>
      <c r="T10" s="118">
        <v>2499053</v>
      </c>
      <c r="U10" s="118" t="s">
        <v>412</v>
      </c>
      <c r="V10" s="490">
        <v>374</v>
      </c>
      <c r="W10" s="23" t="s">
        <v>413</v>
      </c>
      <c r="X10" s="449">
        <v>6</v>
      </c>
      <c r="Y10" s="449" t="s">
        <v>299</v>
      </c>
      <c r="Z10" s="477">
        <v>0.02</v>
      </c>
      <c r="AA10" s="477" t="s">
        <v>375</v>
      </c>
      <c r="AB10" s="482">
        <f>+((('2. Actividades_Tareas_vig'!I16*'2. Actividades_Tareas_vig'!$E$16)*$Z$10)/'2. Actividades_Tareas_vig'!$E$16)
+((('2. Actividades_Tareas_vig'!I18*'2. Actividades_Tareas_vig'!$E$18)*$Z$10)/'2. Actividades_Tareas_vig'!$E$18)
+((('2. Actividades_Tareas_vig'!I19*'2. Actividades_Tareas_vig'!$E$19)*$Z$10)/'2. Actividades_Tareas_vig'!$E$19)</f>
        <v>4.5999999999999999E-3</v>
      </c>
      <c r="AC10" s="482">
        <f>+((('2. Actividades_Tareas_vig'!J16*'2. Actividades_Tareas_vig'!$E$16)*$Z$10)/'2. Actividades_Tareas_vig'!$E$16)
+((('2. Actividades_Tareas_vig'!J18*'2. Actividades_Tareas_vig'!$E$18)*$Z$10)/'2. Actividades_Tareas_vig'!$E$18)
+((('2. Actividades_Tareas_vig'!J19*'2. Actividades_Tareas_vig'!$E$19)*$Z$10)/'2. Actividades_Tareas_vig'!$E$19)</f>
        <v>4.5999999999999999E-3</v>
      </c>
      <c r="AD10" s="477">
        <f t="shared" si="0"/>
        <v>1</v>
      </c>
      <c r="AE10" s="484" t="s">
        <v>414</v>
      </c>
      <c r="AF10" s="487" t="s">
        <v>415</v>
      </c>
      <c r="AG10" s="52">
        <f>+((('2. Actividades_Tareas_vig'!O16*'2. Actividades_Tareas_vig'!$E$16)*$Z$10)/'2. Actividades_Tareas_vig'!$E$16)
+((('2. Actividades_Tareas_vig'!O18*'2. Actividades_Tareas_vig'!$E$18)*$Z$10)/'2. Actividades_Tareas_vig'!$E$18)
+((('2. Actividades_Tareas_vig'!O19*'2. Actividades_Tareas_vig'!$E$19)*$Z$10)/'2. Actividades_Tareas_vig'!$E$19)</f>
        <v>1.54E-2</v>
      </c>
      <c r="AH10" s="52">
        <f>+((('2. Actividades_Tareas_vig'!P16*'2. Actividades_Tareas_vig'!$E$16)*$Z$10)/'2. Actividades_Tareas_vig'!$E$16)
+((('2. Actividades_Tareas_vig'!P18*'2. Actividades_Tareas_vig'!$E$18)*$Z$10)/'2. Actividades_Tareas_vig'!$E$18)
+((('2. Actividades_Tareas_vig'!P19*'2. Actividades_Tareas_vig'!$E$19)*$Z$10)/'2. Actividades_Tareas_vig'!$E$19)</f>
        <v>1.54E-2</v>
      </c>
      <c r="AI10" s="119">
        <f t="shared" si="1"/>
        <v>1</v>
      </c>
      <c r="AJ10" s="491" t="s">
        <v>416</v>
      </c>
      <c r="AK10" s="491" t="s">
        <v>417</v>
      </c>
      <c r="AL10" s="492">
        <f>+((('2. Actividades_Tareas_vig'!U16*'2. Actividades_Tareas_vig'!$E$16)*$Z$10)/'2. Actividades_Tareas_vig'!$E$16)
+((('2. Actividades_Tareas_vig'!U18*'2. Actividades_Tareas_vig'!$E$18)*$Z$10)/'2. Actividades_Tareas_vig'!$E$18)
+((('2. Actividades_Tareas_vig'!U19*'2. Actividades_Tareas_vig'!$E$19)*$Z$10)/'2. Actividades_Tareas_vig'!$E$19)</f>
        <v>0</v>
      </c>
      <c r="AM10" s="492">
        <f>+((('2. Actividades_Tareas_vig'!V16*'2. Actividades_Tareas_vig'!$E$16)*$Z$10)/'2. Actividades_Tareas_vig'!$E$16)
+((('2. Actividades_Tareas_vig'!V18*'2. Actividades_Tareas_vig'!$E$18)*$Z$10)/'2. Actividades_Tareas_vig'!$E$18)
+((('2. Actividades_Tareas_vig'!V19*'2. Actividades_Tareas_vig'!$E$19)*$Z$10)/'2. Actividades_Tareas_vig'!$E$19)</f>
        <v>0</v>
      </c>
      <c r="AN10" s="50">
        <f t="shared" si="2"/>
        <v>0</v>
      </c>
      <c r="AO10" s="126"/>
      <c r="AP10" s="126"/>
      <c r="AQ10" s="120">
        <f>+((('2. Actividades_Tareas_vig'!AA16*'2. Actividades_Tareas_vig'!$E$16)*$Z$10)/'2. Actividades_Tareas_vig'!$E$16)
+((('2. Actividades_Tareas_vig'!AA18*'2. Actividades_Tareas_vig'!$E$18)*$Z$10)/'2. Actividades_Tareas_vig'!$E$18)
+((('2. Actividades_Tareas_vig'!AA19*'2. Actividades_Tareas_vig'!$E$19)*$Z$10)/'2. Actividades_Tareas_vig'!$E$19)</f>
        <v>0</v>
      </c>
      <c r="AR10" s="120">
        <f>+((('2. Actividades_Tareas_vig'!AB16*'2. Actividades_Tareas_vig'!$E$16)*$Z$10)/'2. Actividades_Tareas_vig'!$E$16)
+((('2. Actividades_Tareas_vig'!AB18*'2. Actividades_Tareas_vig'!$E$18)*$Z$10)/'2. Actividades_Tareas_vig'!$E$18)
+((('2. Actividades_Tareas_vig'!AB19*'2. Actividades_Tareas_vig'!$E$19)*$Z$10)/'2. Actividades_Tareas_vig'!$E$19)</f>
        <v>0</v>
      </c>
      <c r="AS10" s="119">
        <f t="shared" si="3"/>
        <v>0</v>
      </c>
      <c r="AT10" s="23"/>
      <c r="AU10" s="121"/>
      <c r="AV10" s="484" t="s">
        <v>1505</v>
      </c>
      <c r="AW10" s="518" t="s">
        <v>379</v>
      </c>
      <c r="AX10" s="523" t="s">
        <v>403</v>
      </c>
      <c r="AY10" s="503"/>
      <c r="AZ10" s="494">
        <f t="shared" ref="AZ10:BA10" si="10">AB10+AG10+AL10+AQ10</f>
        <v>0.02</v>
      </c>
      <c r="BA10" s="494">
        <f t="shared" si="10"/>
        <v>0.02</v>
      </c>
      <c r="BB10" s="492">
        <f t="shared" si="5"/>
        <v>1</v>
      </c>
      <c r="BC10" s="508"/>
      <c r="BD10" s="508"/>
      <c r="BE10" s="508"/>
      <c r="BF10" s="508"/>
      <c r="BG10" s="508"/>
      <c r="BH10" s="508"/>
      <c r="BI10" s="508"/>
      <c r="BJ10" s="508"/>
      <c r="BK10" s="508"/>
      <c r="BL10" s="508"/>
      <c r="BM10" s="508"/>
      <c r="BN10" s="508"/>
      <c r="BO10" s="508"/>
      <c r="BP10" s="508"/>
      <c r="BQ10" s="508"/>
      <c r="BR10" s="508"/>
      <c r="BS10" s="508"/>
      <c r="BT10" s="508"/>
      <c r="BU10" s="508"/>
      <c r="BV10" s="508"/>
    </row>
    <row r="11" spans="1:75" ht="324.75" customHeight="1" x14ac:dyDescent="0.25">
      <c r="A11" s="23" t="s">
        <v>363</v>
      </c>
      <c r="B11" s="23" t="s">
        <v>364</v>
      </c>
      <c r="C11" s="23" t="s">
        <v>365</v>
      </c>
      <c r="D11" s="23" t="s">
        <v>366</v>
      </c>
      <c r="E11" s="118" t="s">
        <v>367</v>
      </c>
      <c r="F11" s="118" t="s">
        <v>368</v>
      </c>
      <c r="G11" s="118" t="s">
        <v>369</v>
      </c>
      <c r="H11" s="118" t="s">
        <v>74</v>
      </c>
      <c r="I11" s="118" t="s">
        <v>74</v>
      </c>
      <c r="J11" s="118" t="s">
        <v>74</v>
      </c>
      <c r="K11" s="118" t="s">
        <v>74</v>
      </c>
      <c r="L11" s="118" t="s">
        <v>370</v>
      </c>
      <c r="M11" s="118" t="s">
        <v>371</v>
      </c>
      <c r="N11" s="118" t="s">
        <v>372</v>
      </c>
      <c r="O11" s="118" t="s">
        <v>74</v>
      </c>
      <c r="P11" s="118" t="s">
        <v>372</v>
      </c>
      <c r="Q11" s="118" t="s">
        <v>74</v>
      </c>
      <c r="R11" s="118" t="s">
        <v>372</v>
      </c>
      <c r="S11" s="118" t="s">
        <v>74</v>
      </c>
      <c r="T11" s="118">
        <v>2499053</v>
      </c>
      <c r="U11" s="118" t="s">
        <v>412</v>
      </c>
      <c r="V11" s="490">
        <v>375</v>
      </c>
      <c r="W11" s="23" t="s">
        <v>418</v>
      </c>
      <c r="X11" s="449">
        <v>7</v>
      </c>
      <c r="Y11" s="449" t="s">
        <v>307</v>
      </c>
      <c r="Z11" s="477">
        <v>0.02</v>
      </c>
      <c r="AA11" s="477" t="s">
        <v>375</v>
      </c>
      <c r="AB11" s="482">
        <f>+((('2. Actividades_Tareas_vig'!I20*'2. Actividades_Tareas_vig'!$E$20)*$Z$11)/'2. Actividades_Tareas_vig'!$E$20)</f>
        <v>8.6000000000000017E-3</v>
      </c>
      <c r="AC11" s="482">
        <f>+((('2. Actividades_Tareas_vig'!J20*'2. Actividades_Tareas_vig'!$E$20)*$Z$11)/'2. Actividades_Tareas_vig'!$E$20)</f>
        <v>8.6000000000000017E-3</v>
      </c>
      <c r="AD11" s="477">
        <f t="shared" si="0"/>
        <v>1</v>
      </c>
      <c r="AE11" s="486" t="s">
        <v>419</v>
      </c>
      <c r="AF11" s="487" t="s">
        <v>420</v>
      </c>
      <c r="AG11" s="83">
        <f>+((('2. Actividades_Tareas_vig'!O20*'2. Actividades_Tareas_vig'!$E$20)*$Z$11)/'2. Actividades_Tareas_vig'!$E$20)</f>
        <v>1.1400000000000002E-2</v>
      </c>
      <c r="AH11" s="52">
        <f>+((('2. Actividades_Tareas_vig'!P20*'2. Actividades_Tareas_vig'!$E$20)*$Z$11)/'2. Actividades_Tareas_vig'!$E$20)</f>
        <v>1.1400000000000002E-2</v>
      </c>
      <c r="AI11" s="119">
        <f t="shared" si="1"/>
        <v>1</v>
      </c>
      <c r="AJ11" s="498" t="s">
        <v>421</v>
      </c>
      <c r="AK11" s="498" t="s">
        <v>422</v>
      </c>
      <c r="AL11" s="492">
        <f>+((('2. Actividades_Tareas_vig'!U20*'2. Actividades_Tareas_vig'!$E$20)*$Z$11)/'2. Actividades_Tareas_vig'!$E$20)</f>
        <v>0</v>
      </c>
      <c r="AM11" s="492">
        <f>+((('2. Actividades_Tareas_vig'!V20*'2. Actividades_Tareas_vig'!$E$20)*$Z$11)/'2. Actividades_Tareas_vig'!$E$20)</f>
        <v>0</v>
      </c>
      <c r="AN11" s="50">
        <f t="shared" si="2"/>
        <v>0</v>
      </c>
      <c r="AO11" s="126"/>
      <c r="AP11" s="126"/>
      <c r="AQ11" s="120">
        <f>+((('2. Actividades_Tareas_vig'!AA20*'2. Actividades_Tareas_vig'!$E$20)*$Z$11)/'2. Actividades_Tareas_vig'!$E$20)</f>
        <v>0</v>
      </c>
      <c r="AR11" s="120">
        <f>+((('2. Actividades_Tareas_vig'!AB20*'2. Actividades_Tareas_vig'!$E$20)*$Z$11)/'2. Actividades_Tareas_vig'!$E$20)</f>
        <v>0</v>
      </c>
      <c r="AS11" s="119">
        <f t="shared" si="3"/>
        <v>0</v>
      </c>
      <c r="AT11" s="23"/>
      <c r="AU11" s="121"/>
      <c r="AV11" s="486" t="s">
        <v>423</v>
      </c>
      <c r="AW11" s="523" t="s">
        <v>424</v>
      </c>
      <c r="AX11" s="523" t="s">
        <v>403</v>
      </c>
      <c r="AY11" s="503"/>
      <c r="AZ11" s="494">
        <f t="shared" ref="AZ11:BA11" si="11">AB11+AG11+AL11+AQ11</f>
        <v>2.0000000000000004E-2</v>
      </c>
      <c r="BA11" s="494">
        <f t="shared" si="11"/>
        <v>2.0000000000000004E-2</v>
      </c>
      <c r="BB11" s="492">
        <f t="shared" si="5"/>
        <v>1</v>
      </c>
      <c r="BC11" s="508"/>
      <c r="BD11" s="508"/>
      <c r="BE11" s="508"/>
      <c r="BF11" s="508"/>
      <c r="BG11" s="508"/>
      <c r="BH11" s="508"/>
      <c r="BI11" s="508"/>
      <c r="BJ11" s="508"/>
      <c r="BK11" s="508"/>
      <c r="BL11" s="508"/>
      <c r="BM11" s="508"/>
      <c r="BN11" s="508"/>
      <c r="BO11" s="508"/>
      <c r="BP11" s="508"/>
      <c r="BQ11" s="508"/>
      <c r="BR11" s="508"/>
      <c r="BS11" s="508"/>
      <c r="BT11" s="508"/>
      <c r="BU11" s="508"/>
      <c r="BV11" s="508"/>
    </row>
    <row r="12" spans="1:75" ht="262.14999999999998" customHeight="1" x14ac:dyDescent="0.25">
      <c r="A12" s="23" t="s">
        <v>363</v>
      </c>
      <c r="B12" s="23" t="s">
        <v>364</v>
      </c>
      <c r="C12" s="23" t="s">
        <v>365</v>
      </c>
      <c r="D12" s="23" t="s">
        <v>366</v>
      </c>
      <c r="E12" s="118" t="s">
        <v>367</v>
      </c>
      <c r="F12" s="118" t="s">
        <v>368</v>
      </c>
      <c r="G12" s="118" t="s">
        <v>369</v>
      </c>
      <c r="H12" s="118" t="s">
        <v>74</v>
      </c>
      <c r="I12" s="118" t="s">
        <v>74</v>
      </c>
      <c r="J12" s="118" t="s">
        <v>74</v>
      </c>
      <c r="K12" s="118" t="s">
        <v>74</v>
      </c>
      <c r="L12" s="118" t="s">
        <v>370</v>
      </c>
      <c r="M12" s="118" t="s">
        <v>371</v>
      </c>
      <c r="N12" s="118" t="s">
        <v>372</v>
      </c>
      <c r="O12" s="118" t="s">
        <v>74</v>
      </c>
      <c r="P12" s="118" t="s">
        <v>372</v>
      </c>
      <c r="Q12" s="118" t="s">
        <v>74</v>
      </c>
      <c r="R12" s="118" t="s">
        <v>372</v>
      </c>
      <c r="S12" s="118" t="s">
        <v>74</v>
      </c>
      <c r="T12" s="127">
        <v>2499053</v>
      </c>
      <c r="U12" s="127" t="s">
        <v>412</v>
      </c>
      <c r="V12" s="490">
        <v>374</v>
      </c>
      <c r="W12" s="23" t="s">
        <v>413</v>
      </c>
      <c r="X12" s="478">
        <v>8</v>
      </c>
      <c r="Y12" s="478" t="s">
        <v>311</v>
      </c>
      <c r="Z12" s="477">
        <v>0.02</v>
      </c>
      <c r="AA12" s="477" t="s">
        <v>375</v>
      </c>
      <c r="AB12" s="482">
        <f>+((('2. Actividades_Tareas_vig'!I22*'2. Actividades_Tareas_vig'!$E$22)*$Z$12)/'2. Actividades_Tareas_vig'!$E$22)</f>
        <v>0</v>
      </c>
      <c r="AC12" s="482">
        <f>+((('2. Actividades_Tareas_vig'!J22*'2. Actividades_Tareas_vig'!$E$22)*$Z$12)/'2. Actividades_Tareas_vig'!$E$22)</f>
        <v>0</v>
      </c>
      <c r="AD12" s="477">
        <f t="shared" si="0"/>
        <v>0</v>
      </c>
      <c r="AE12" s="487" t="s">
        <v>425</v>
      </c>
      <c r="AF12" s="487" t="s">
        <v>426</v>
      </c>
      <c r="AG12" s="83">
        <f>+((('2. Actividades_Tareas_vig'!O22*'2. Actividades_Tareas_vig'!$E$22)*$Z$12)/'2. Actividades_Tareas_vig'!$E$22)</f>
        <v>0.02</v>
      </c>
      <c r="AH12" s="83">
        <f>+((('2. Actividades_Tareas_vig'!P22*'2. Actividades_Tareas_vig'!$E$22)*$Z$12)/'2. Actividades_Tareas_vig'!$E$22)</f>
        <v>0.02</v>
      </c>
      <c r="AI12" s="50">
        <f t="shared" si="1"/>
        <v>1</v>
      </c>
      <c r="AJ12" s="498" t="s">
        <v>427</v>
      </c>
      <c r="AK12" s="498" t="s">
        <v>428</v>
      </c>
      <c r="AL12" s="492">
        <f>+((('2. Actividades_Tareas_vig'!U22*'2. Actividades_Tareas_vig'!$E$22)*$Z$12)/'2. Actividades_Tareas_vig'!$E$22)</f>
        <v>0</v>
      </c>
      <c r="AM12" s="492">
        <f>+((('2. Actividades_Tareas_vig'!V22*'2. Actividades_Tareas_vig'!$E$22)*$Z$12)/'2. Actividades_Tareas_vig'!$E$22)</f>
        <v>0</v>
      </c>
      <c r="AN12" s="50">
        <v>0</v>
      </c>
      <c r="AO12" s="126"/>
      <c r="AP12" s="126"/>
      <c r="AQ12" s="120">
        <f>+((('2. Actividades_Tareas_vig'!AA22*'2. Actividades_Tareas_vig'!$E$22)*$Z$12)/'2. Actividades_Tareas_vig'!$E$22)</f>
        <v>0</v>
      </c>
      <c r="AR12" s="120">
        <f>+((('2. Actividades_Tareas_vig'!AB22*'2. Actividades_Tareas_vig'!$E$22)*$Z$12)/'2. Actividades_Tareas_vig'!$E$22)</f>
        <v>0</v>
      </c>
      <c r="AS12" s="119">
        <f t="shared" si="3"/>
        <v>0</v>
      </c>
      <c r="AT12" s="23"/>
      <c r="AU12" s="28"/>
      <c r="AV12" s="487" t="s">
        <v>1506</v>
      </c>
      <c r="AW12" s="523" t="s">
        <v>385</v>
      </c>
      <c r="AX12" s="523" t="s">
        <v>429</v>
      </c>
      <c r="AY12" s="504"/>
      <c r="AZ12" s="494">
        <f t="shared" ref="AZ12:BA12" si="12">AB12+AG12+AL12+AQ12</f>
        <v>0.02</v>
      </c>
      <c r="BA12" s="494">
        <f t="shared" si="12"/>
        <v>0.02</v>
      </c>
      <c r="BB12" s="492">
        <f t="shared" si="5"/>
        <v>1</v>
      </c>
      <c r="BC12" s="508"/>
      <c r="BD12" s="508"/>
      <c r="BE12" s="508"/>
      <c r="BF12" s="509"/>
      <c r="BG12" s="509"/>
      <c r="BH12" s="509"/>
      <c r="BI12" s="509"/>
      <c r="BJ12" s="509"/>
      <c r="BK12" s="509"/>
      <c r="BL12" s="509"/>
      <c r="BM12" s="509"/>
      <c r="BN12" s="509"/>
      <c r="BO12" s="509"/>
      <c r="BP12" s="509"/>
      <c r="BQ12" s="509"/>
      <c r="BR12" s="509"/>
      <c r="BS12" s="509"/>
      <c r="BT12" s="509"/>
      <c r="BU12" s="509"/>
      <c r="BV12" s="509"/>
    </row>
    <row r="13" spans="1:75" ht="337.5" customHeight="1" x14ac:dyDescent="0.25">
      <c r="A13" s="23" t="s">
        <v>430</v>
      </c>
      <c r="B13" s="23" t="s">
        <v>364</v>
      </c>
      <c r="C13" s="23" t="s">
        <v>365</v>
      </c>
      <c r="D13" s="23" t="s">
        <v>366</v>
      </c>
      <c r="E13" s="23" t="s">
        <v>431</v>
      </c>
      <c r="F13" s="118" t="s">
        <v>368</v>
      </c>
      <c r="G13" s="118" t="s">
        <v>369</v>
      </c>
      <c r="H13" s="118" t="s">
        <v>74</v>
      </c>
      <c r="I13" s="118" t="s">
        <v>74</v>
      </c>
      <c r="J13" s="118" t="s">
        <v>74</v>
      </c>
      <c r="K13" s="118" t="s">
        <v>74</v>
      </c>
      <c r="L13" s="23" t="s">
        <v>370</v>
      </c>
      <c r="M13" s="23" t="s">
        <v>371</v>
      </c>
      <c r="N13" s="118" t="s">
        <v>372</v>
      </c>
      <c r="O13" s="118" t="s">
        <v>74</v>
      </c>
      <c r="P13" s="118" t="s">
        <v>372</v>
      </c>
      <c r="Q13" s="118" t="s">
        <v>74</v>
      </c>
      <c r="R13" s="118" t="s">
        <v>372</v>
      </c>
      <c r="S13" s="118" t="s">
        <v>74</v>
      </c>
      <c r="T13" s="23">
        <v>2499054</v>
      </c>
      <c r="U13" s="23" t="s">
        <v>432</v>
      </c>
      <c r="V13" s="490">
        <v>387</v>
      </c>
      <c r="W13" s="23" t="s">
        <v>433</v>
      </c>
      <c r="X13" s="449">
        <v>9</v>
      </c>
      <c r="Y13" s="449" t="s">
        <v>315</v>
      </c>
      <c r="Z13" s="477">
        <v>0.05</v>
      </c>
      <c r="AA13" s="477" t="s">
        <v>375</v>
      </c>
      <c r="AB13" s="482">
        <f>+((('2. Actividades_Tareas_vig'!I24*'2. Actividades_Tareas_vig'!$E$24)*$Z$13/'2. Actividades_Tareas_vig'!$E$24)
+((('2. Actividades_Tareas_vig'!I26*'2. Actividades_Tareas_vig'!$E$26)*$Z$13)/'2. Actividades_Tareas_vig'!$E$26)
)</f>
        <v>2.8000000000000001E-2</v>
      </c>
      <c r="AC13" s="482">
        <f>+((('2. Actividades_Tareas_vig'!J24*'2. Actividades_Tareas_vig'!$E$24)*$Z$13/'2. Actividades_Tareas_vig'!$E$24)
+((('2. Actividades_Tareas_vig'!J26*'2. Actividades_Tareas_vig'!$E$26)*$Z$13)/'2. Actividades_Tareas_vig'!$E$26)
)</f>
        <v>2.8000000000000001E-2</v>
      </c>
      <c r="AD13" s="477">
        <f t="shared" si="0"/>
        <v>1</v>
      </c>
      <c r="AE13" s="450" t="s">
        <v>1516</v>
      </c>
      <c r="AF13" s="450"/>
      <c r="AG13" s="52">
        <f>((('2. Actividades_Tareas_vig'!O24*'2. Actividades_Tareas_vig'!$E$24)*$Z$13)/'2. Actividades_Tareas_vig'!$E$24)
+((('2. Actividades_Tareas_vig'!O26*'2. Actividades_Tareas_vig'!$E$26)*$Z$13)/'2. Actividades_Tareas_vig'!$E$26)</f>
        <v>2.2000000000000006E-2</v>
      </c>
      <c r="AH13" s="52">
        <f>((('2. Actividades_Tareas_vig'!P24*'2. Actividades_Tareas_vig'!$E$24)*$Z$13)/'2. Actividades_Tareas_vig'!$E$24)
+((('2. Actividades_Tareas_vig'!P26*'2. Actividades_Tareas_vig'!$E$26)*$Z$13)/'2. Actividades_Tareas_vig'!$E$26)</f>
        <v>2.2000000000000006E-2</v>
      </c>
      <c r="AI13" s="119">
        <f t="shared" si="1"/>
        <v>1</v>
      </c>
      <c r="AJ13" s="499" t="s">
        <v>434</v>
      </c>
      <c r="AK13" s="499" t="s">
        <v>435</v>
      </c>
      <c r="AL13" s="492">
        <f>((('2. Actividades_Tareas_vig'!U24*'2. Actividades_Tareas_vig'!$E$24)*$Z$13)/'2. Actividades_Tareas_vig'!$E$24)
+((('2. Actividades_Tareas_vig'!U26*'2. Actividades_Tareas_vig'!$E$26)*$Z$13)/'2. Actividades_Tareas_vig'!$E$26)</f>
        <v>0</v>
      </c>
      <c r="AM13" s="492">
        <f>((('2. Actividades_Tareas_vig'!V24*'2. Actividades_Tareas_vig'!$E$24)*$Z$13)/'2. Actividades_Tareas_vig'!$E$24)
+((('2. Actividades_Tareas_vig'!V26*'2. Actividades_Tareas_vig'!$E$26)*$Z$13)/'2. Actividades_Tareas_vig'!$E$26)</f>
        <v>0</v>
      </c>
      <c r="AN13" s="129">
        <f>IFERROR(AM13/AL13,AM13)</f>
        <v>0</v>
      </c>
      <c r="AO13" s="23"/>
      <c r="AP13" s="23"/>
      <c r="AQ13" s="120">
        <f>((('2. Actividades_Tareas_vig'!AA24*'2. Actividades_Tareas_vig'!$E$24)*$Z$13)/'2. Actividades_Tareas_vig'!$E$24)
+((('2. Actividades_Tareas_vig'!AA26*'2. Actividades_Tareas_vig'!$E$26)*$Z$13)/'2. Actividades_Tareas_vig'!$E$26)</f>
        <v>0</v>
      </c>
      <c r="AR13" s="120">
        <f>((('2. Actividades_Tareas_vig'!AB24*'2. Actividades_Tareas_vig'!$E$24)*$Z$13)/'2. Actividades_Tareas_vig'!$E$24)
+((('2. Actividades_Tareas_vig'!AB26*'2. Actividades_Tareas_vig'!$E$26)*$Z$13)/'2. Actividades_Tareas_vig'!$E$26)</f>
        <v>0</v>
      </c>
      <c r="AS13" s="119">
        <f t="shared" si="3"/>
        <v>0</v>
      </c>
      <c r="AT13" s="23"/>
      <c r="AU13" s="28"/>
      <c r="AV13" s="450" t="s">
        <v>1507</v>
      </c>
      <c r="AW13" s="523" t="s">
        <v>385</v>
      </c>
      <c r="AX13" s="523" t="s">
        <v>403</v>
      </c>
      <c r="AY13" s="503"/>
      <c r="AZ13" s="494">
        <f t="shared" ref="AZ13:BA13" si="13">AB13+AG13+AL13+AQ13</f>
        <v>0.05</v>
      </c>
      <c r="BA13" s="494">
        <f t="shared" si="13"/>
        <v>0.05</v>
      </c>
      <c r="BB13" s="130">
        <f t="shared" si="5"/>
        <v>1</v>
      </c>
      <c r="BC13" s="508"/>
      <c r="BD13" s="508"/>
      <c r="BE13" s="508"/>
      <c r="BF13" s="508"/>
      <c r="BG13" s="508"/>
      <c r="BH13" s="508"/>
      <c r="BI13" s="508"/>
      <c r="BJ13" s="508"/>
      <c r="BK13" s="508"/>
      <c r="BL13" s="508"/>
      <c r="BM13" s="508"/>
      <c r="BN13" s="508"/>
      <c r="BO13" s="508"/>
      <c r="BP13" s="508"/>
      <c r="BQ13" s="508"/>
      <c r="BR13" s="508"/>
      <c r="BS13" s="508"/>
      <c r="BT13" s="508"/>
      <c r="BU13" s="508"/>
      <c r="BV13" s="508"/>
    </row>
    <row r="14" spans="1:75" s="505" customFormat="1" ht="11.25" customHeight="1" x14ac:dyDescent="0.25">
      <c r="A14" s="501"/>
      <c r="B14" s="501"/>
      <c r="C14" s="501"/>
      <c r="D14" s="501"/>
      <c r="E14" s="501"/>
      <c r="F14" s="501"/>
      <c r="G14" s="501"/>
      <c r="H14" s="501"/>
      <c r="I14" s="501"/>
      <c r="J14" s="501"/>
      <c r="K14" s="501"/>
      <c r="L14" s="501"/>
      <c r="M14" s="501"/>
      <c r="N14" s="501"/>
      <c r="O14" s="501"/>
      <c r="P14" s="501"/>
      <c r="Q14" s="501"/>
      <c r="R14" s="501"/>
      <c r="S14" s="501"/>
      <c r="T14" s="501"/>
      <c r="U14" s="501"/>
      <c r="V14" s="501"/>
      <c r="W14" s="501"/>
      <c r="X14" s="510"/>
      <c r="Y14" s="510"/>
      <c r="Z14" s="513"/>
      <c r="AA14" s="513"/>
      <c r="AB14" s="513"/>
      <c r="AC14" s="513"/>
      <c r="AD14" s="513"/>
      <c r="AE14" s="513"/>
      <c r="AF14" s="513"/>
      <c r="AG14" s="514"/>
      <c r="AH14" s="514"/>
      <c r="AI14" s="514"/>
      <c r="AJ14" s="514"/>
      <c r="AK14" s="514"/>
      <c r="AL14" s="514"/>
      <c r="AM14" s="514"/>
      <c r="AN14" s="514"/>
      <c r="AO14" s="514"/>
      <c r="AP14" s="514"/>
      <c r="AQ14" s="514"/>
      <c r="AR14" s="514"/>
      <c r="AS14" s="514"/>
      <c r="AT14" s="501"/>
      <c r="AU14" s="501"/>
      <c r="AV14" s="510"/>
      <c r="AW14" s="510"/>
      <c r="AX14" s="510"/>
      <c r="AY14" s="503"/>
      <c r="AZ14" s="503"/>
      <c r="BA14" s="503"/>
      <c r="BB14" s="501"/>
      <c r="BC14" s="501"/>
      <c r="BD14" s="501"/>
      <c r="BE14" s="501"/>
      <c r="BF14" s="501"/>
      <c r="BG14" s="501"/>
      <c r="BH14" s="501"/>
      <c r="BI14" s="501"/>
      <c r="BJ14" s="503"/>
      <c r="BK14" s="503"/>
      <c r="BL14" s="503"/>
      <c r="BM14" s="503"/>
      <c r="BN14" s="503"/>
      <c r="BO14" s="503"/>
      <c r="BP14" s="503"/>
      <c r="BQ14" s="503"/>
      <c r="BR14" s="503"/>
      <c r="BS14" s="503"/>
      <c r="BT14" s="503"/>
      <c r="BU14" s="503"/>
      <c r="BV14" s="503"/>
    </row>
    <row r="15" spans="1:75" ht="11.25" hidden="1" customHeight="1" x14ac:dyDescent="0.25">
      <c r="A15" s="115"/>
      <c r="B15" s="115"/>
      <c r="C15" s="115"/>
      <c r="D15" s="115"/>
      <c r="E15" s="115"/>
      <c r="F15" s="115"/>
      <c r="G15" s="115"/>
      <c r="H15" s="115"/>
      <c r="I15" s="115"/>
      <c r="J15" s="115"/>
      <c r="K15" s="115"/>
      <c r="L15" s="115"/>
      <c r="M15" s="115"/>
      <c r="N15" s="115"/>
      <c r="O15" s="115"/>
      <c r="P15" s="115"/>
      <c r="Q15" s="115"/>
      <c r="R15" s="115"/>
      <c r="S15" s="115"/>
      <c r="T15" s="115"/>
      <c r="U15" s="115"/>
      <c r="V15" s="115"/>
      <c r="W15" s="115"/>
      <c r="X15" s="475"/>
      <c r="Y15" s="475"/>
      <c r="Z15" s="475"/>
      <c r="AA15" s="475"/>
      <c r="AB15" s="479"/>
      <c r="AC15" s="475"/>
      <c r="AD15" s="475"/>
      <c r="AE15" s="475"/>
      <c r="AF15" s="475"/>
      <c r="AG15" s="115"/>
      <c r="AH15" s="115"/>
      <c r="AI15" s="115"/>
      <c r="AJ15" s="115"/>
      <c r="AK15" s="115"/>
      <c r="AL15" s="115"/>
      <c r="AM15" s="116"/>
      <c r="AN15" s="115"/>
      <c r="AO15" s="115"/>
      <c r="AP15" s="115"/>
      <c r="AQ15" s="115"/>
      <c r="AR15" s="115"/>
      <c r="AS15" s="115"/>
      <c r="AT15" s="115"/>
      <c r="AU15" s="115"/>
      <c r="AV15" s="475"/>
      <c r="AW15" s="475"/>
      <c r="AX15" s="475"/>
      <c r="AY15" s="503"/>
      <c r="AZ15" s="493"/>
      <c r="BA15" s="493"/>
      <c r="BB15" s="115"/>
      <c r="BC15" s="501"/>
      <c r="BD15" s="501"/>
      <c r="BE15" s="501"/>
      <c r="BF15" s="501"/>
      <c r="BG15" s="501"/>
      <c r="BH15" s="501"/>
      <c r="BI15" s="501"/>
      <c r="BJ15" s="503"/>
      <c r="BK15" s="503"/>
      <c r="BL15" s="503"/>
      <c r="BM15" s="503"/>
      <c r="BN15" s="503"/>
      <c r="BO15" s="503"/>
      <c r="BP15" s="503"/>
      <c r="BQ15" s="503"/>
      <c r="BR15" s="503"/>
      <c r="BS15" s="503"/>
      <c r="BT15" s="503"/>
      <c r="BU15" s="503"/>
      <c r="BV15" s="503"/>
    </row>
    <row r="16" spans="1:75" ht="11.25" hidden="1" customHeight="1" x14ac:dyDescent="0.25">
      <c r="A16" s="115"/>
      <c r="B16" s="115"/>
      <c r="C16" s="115"/>
      <c r="D16" s="115"/>
      <c r="E16" s="115"/>
      <c r="F16" s="115"/>
      <c r="G16" s="115"/>
      <c r="H16" s="115"/>
      <c r="I16" s="115"/>
      <c r="J16" s="115"/>
      <c r="K16" s="115"/>
      <c r="L16" s="115"/>
      <c r="M16" s="115"/>
      <c r="N16" s="115"/>
      <c r="O16" s="115"/>
      <c r="P16" s="115"/>
      <c r="Q16" s="115"/>
      <c r="R16" s="115"/>
      <c r="S16" s="115"/>
      <c r="T16" s="115"/>
      <c r="U16" s="115"/>
      <c r="V16" s="115"/>
      <c r="W16" s="115"/>
      <c r="X16" s="475"/>
      <c r="Y16" s="475"/>
      <c r="Z16" s="475"/>
      <c r="AA16" s="475"/>
      <c r="AB16" s="475"/>
      <c r="AC16" s="475"/>
      <c r="AD16" s="475"/>
      <c r="AE16" s="475"/>
      <c r="AF16" s="475"/>
      <c r="AG16" s="115"/>
      <c r="AH16" s="115"/>
      <c r="AI16" s="115"/>
      <c r="AJ16" s="115"/>
      <c r="AK16" s="115"/>
      <c r="AL16" s="115"/>
      <c r="AM16" s="116"/>
      <c r="AN16" s="115"/>
      <c r="AO16" s="115"/>
      <c r="AP16" s="115"/>
      <c r="AQ16" s="115"/>
      <c r="AR16" s="115"/>
      <c r="AS16" s="115"/>
      <c r="AT16" s="115"/>
      <c r="AU16" s="115"/>
      <c r="AV16" s="475"/>
      <c r="AW16" s="475"/>
      <c r="AX16" s="475"/>
      <c r="AY16" s="503"/>
      <c r="AZ16" s="493"/>
      <c r="BA16" s="493"/>
      <c r="BB16" s="115"/>
      <c r="BC16" s="501"/>
      <c r="BD16" s="501"/>
      <c r="BE16" s="501"/>
      <c r="BF16" s="501"/>
      <c r="BG16" s="501"/>
      <c r="BH16" s="501"/>
      <c r="BI16" s="501"/>
      <c r="BJ16" s="503"/>
      <c r="BK16" s="503"/>
      <c r="BL16" s="503"/>
      <c r="BM16" s="503"/>
      <c r="BN16" s="503"/>
      <c r="BO16" s="503"/>
      <c r="BP16" s="503"/>
      <c r="BQ16" s="503"/>
      <c r="BR16" s="503"/>
      <c r="BS16" s="503"/>
      <c r="BT16" s="503"/>
      <c r="BU16" s="503"/>
      <c r="BV16" s="503"/>
    </row>
    <row r="17" spans="1:74" ht="11.25" hidden="1" customHeight="1" x14ac:dyDescent="0.25">
      <c r="A17" s="115"/>
      <c r="B17" s="115"/>
      <c r="C17" s="115"/>
      <c r="D17" s="115"/>
      <c r="E17" s="115"/>
      <c r="F17" s="115"/>
      <c r="G17" s="115"/>
      <c r="H17" s="115"/>
      <c r="I17" s="115"/>
      <c r="J17" s="115"/>
      <c r="K17" s="115"/>
      <c r="L17" s="115"/>
      <c r="M17" s="115"/>
      <c r="N17" s="115"/>
      <c r="O17" s="115"/>
      <c r="P17" s="115"/>
      <c r="Q17" s="115"/>
      <c r="R17" s="115"/>
      <c r="S17" s="115"/>
      <c r="T17" s="115"/>
      <c r="U17" s="115"/>
      <c r="V17" s="115"/>
      <c r="W17" s="115"/>
      <c r="X17" s="475"/>
      <c r="Y17" s="475"/>
      <c r="Z17" s="475"/>
      <c r="AA17" s="475"/>
      <c r="AB17" s="475"/>
      <c r="AC17" s="475"/>
      <c r="AD17" s="475"/>
      <c r="AE17" s="475"/>
      <c r="AF17" s="475"/>
      <c r="AG17" s="115"/>
      <c r="AH17" s="115"/>
      <c r="AI17" s="115"/>
      <c r="AJ17" s="115"/>
      <c r="AK17" s="115"/>
      <c r="AL17" s="115"/>
      <c r="AM17" s="116"/>
      <c r="AN17" s="115"/>
      <c r="AO17" s="115"/>
      <c r="AP17" s="115"/>
      <c r="AQ17" s="115"/>
      <c r="AR17" s="115"/>
      <c r="AS17" s="115"/>
      <c r="AT17" s="115"/>
      <c r="AU17" s="115"/>
      <c r="AV17" s="475"/>
      <c r="AW17" s="475"/>
      <c r="AX17" s="475"/>
      <c r="AY17" s="503"/>
      <c r="AZ17" s="493"/>
      <c r="BA17" s="493"/>
      <c r="BB17" s="115"/>
      <c r="BC17" s="501"/>
      <c r="BD17" s="501"/>
      <c r="BE17" s="501"/>
      <c r="BF17" s="501"/>
      <c r="BG17" s="501"/>
      <c r="BH17" s="501"/>
      <c r="BI17" s="501"/>
      <c r="BJ17" s="503"/>
      <c r="BK17" s="503"/>
      <c r="BL17" s="503"/>
      <c r="BM17" s="503"/>
      <c r="BN17" s="503"/>
      <c r="BO17" s="503"/>
      <c r="BP17" s="503"/>
      <c r="BQ17" s="503"/>
      <c r="BR17" s="503"/>
      <c r="BS17" s="503"/>
      <c r="BT17" s="503"/>
      <c r="BU17" s="503"/>
      <c r="BV17" s="503"/>
    </row>
    <row r="18" spans="1:74" ht="11.25" hidden="1" customHeight="1" x14ac:dyDescent="0.25">
      <c r="A18" s="115"/>
      <c r="B18" s="115"/>
      <c r="C18" s="115"/>
      <c r="D18" s="115"/>
      <c r="E18" s="115"/>
      <c r="F18" s="115"/>
      <c r="G18" s="115"/>
      <c r="H18" s="115"/>
      <c r="I18" s="115"/>
      <c r="J18" s="115"/>
      <c r="K18" s="115"/>
      <c r="L18" s="115"/>
      <c r="M18" s="115"/>
      <c r="N18" s="115"/>
      <c r="O18" s="115"/>
      <c r="P18" s="115"/>
      <c r="Q18" s="115"/>
      <c r="R18" s="115"/>
      <c r="S18" s="115"/>
      <c r="T18" s="115"/>
      <c r="U18" s="115"/>
      <c r="V18" s="115"/>
      <c r="W18" s="115"/>
      <c r="X18" s="475"/>
      <c r="Y18" s="475"/>
      <c r="Z18" s="475"/>
      <c r="AA18" s="475"/>
      <c r="AB18" s="475"/>
      <c r="AC18" s="475"/>
      <c r="AD18" s="475"/>
      <c r="AE18" s="475"/>
      <c r="AF18" s="475"/>
      <c r="AG18" s="115"/>
      <c r="AH18" s="115"/>
      <c r="AI18" s="115"/>
      <c r="AJ18" s="131"/>
      <c r="AK18" s="131"/>
      <c r="AL18" s="115"/>
      <c r="AM18" s="116"/>
      <c r="AN18" s="115"/>
      <c r="AO18" s="115"/>
      <c r="AP18" s="115"/>
      <c r="AQ18" s="115"/>
      <c r="AR18" s="115"/>
      <c r="AS18" s="115"/>
      <c r="AT18" s="115"/>
      <c r="AU18" s="115"/>
      <c r="AV18" s="475"/>
      <c r="AW18" s="475"/>
      <c r="AX18" s="475"/>
      <c r="AY18" s="503"/>
      <c r="AZ18" s="493"/>
      <c r="BA18" s="493"/>
      <c r="BB18" s="115"/>
      <c r="BC18" s="501"/>
      <c r="BD18" s="501"/>
      <c r="BE18" s="501"/>
      <c r="BF18" s="501"/>
      <c r="BG18" s="501"/>
      <c r="BH18" s="501"/>
      <c r="BI18" s="501"/>
      <c r="BJ18" s="503"/>
      <c r="BK18" s="503"/>
      <c r="BL18" s="503"/>
      <c r="BM18" s="503"/>
      <c r="BN18" s="503"/>
      <c r="BO18" s="503"/>
      <c r="BP18" s="503"/>
      <c r="BQ18" s="503"/>
      <c r="BR18" s="503"/>
      <c r="BS18" s="503"/>
      <c r="BT18" s="503"/>
      <c r="BU18" s="503"/>
      <c r="BV18" s="503"/>
    </row>
    <row r="19" spans="1:74" ht="11.25" hidden="1" customHeight="1" x14ac:dyDescent="0.25">
      <c r="A19" s="115"/>
      <c r="B19" s="115"/>
      <c r="C19" s="115"/>
      <c r="D19" s="115"/>
      <c r="E19" s="115"/>
      <c r="F19" s="115"/>
      <c r="G19" s="115"/>
      <c r="H19" s="115"/>
      <c r="I19" s="115"/>
      <c r="J19" s="115"/>
      <c r="K19" s="115"/>
      <c r="L19" s="115"/>
      <c r="M19" s="115"/>
      <c r="N19" s="115"/>
      <c r="O19" s="115"/>
      <c r="P19" s="115"/>
      <c r="Q19" s="115"/>
      <c r="R19" s="115"/>
      <c r="S19" s="115"/>
      <c r="T19" s="115"/>
      <c r="U19" s="115"/>
      <c r="V19" s="115"/>
      <c r="W19" s="115"/>
      <c r="X19" s="475"/>
      <c r="Y19" s="475"/>
      <c r="Z19" s="480"/>
      <c r="AA19" s="475"/>
      <c r="AB19" s="475"/>
      <c r="AC19" s="475"/>
      <c r="AD19" s="475"/>
      <c r="AE19" s="475"/>
      <c r="AF19" s="475"/>
      <c r="AG19" s="115"/>
      <c r="AH19" s="115"/>
      <c r="AI19" s="115"/>
      <c r="AJ19" s="115"/>
      <c r="AK19" s="115"/>
      <c r="AL19" s="115"/>
      <c r="AM19" s="116"/>
      <c r="AN19" s="115"/>
      <c r="AO19" s="115"/>
      <c r="AP19" s="115"/>
      <c r="AQ19" s="115"/>
      <c r="AR19" s="115"/>
      <c r="AS19" s="115"/>
      <c r="AT19" s="115"/>
      <c r="AU19" s="115"/>
      <c r="AV19" s="475"/>
      <c r="AW19" s="475"/>
      <c r="AX19" s="475"/>
      <c r="AY19" s="503"/>
      <c r="AZ19" s="493"/>
      <c r="BA19" s="493"/>
      <c r="BB19" s="115"/>
      <c r="BC19" s="501"/>
      <c r="BD19" s="501"/>
      <c r="BE19" s="501"/>
      <c r="BF19" s="501"/>
      <c r="BG19" s="501"/>
      <c r="BH19" s="501"/>
      <c r="BI19" s="501"/>
      <c r="BJ19" s="503"/>
      <c r="BK19" s="503"/>
      <c r="BL19" s="503"/>
      <c r="BM19" s="503"/>
      <c r="BN19" s="503"/>
      <c r="BO19" s="503"/>
      <c r="BP19" s="503"/>
      <c r="BQ19" s="503"/>
      <c r="BR19" s="503"/>
      <c r="BS19" s="503"/>
      <c r="BT19" s="503"/>
      <c r="BU19" s="503"/>
      <c r="BV19" s="503"/>
    </row>
    <row r="20" spans="1:74" ht="11.25" hidden="1" customHeight="1" x14ac:dyDescent="0.25">
      <c r="A20" s="115"/>
      <c r="B20" s="115"/>
      <c r="C20" s="115"/>
      <c r="D20" s="115"/>
      <c r="E20" s="115"/>
      <c r="F20" s="115"/>
      <c r="G20" s="115"/>
      <c r="H20" s="115"/>
      <c r="I20" s="115"/>
      <c r="J20" s="115"/>
      <c r="K20" s="115"/>
      <c r="L20" s="115"/>
      <c r="M20" s="115"/>
      <c r="N20" s="115"/>
      <c r="O20" s="115"/>
      <c r="P20" s="115"/>
      <c r="Q20" s="115"/>
      <c r="R20" s="115"/>
      <c r="S20" s="115"/>
      <c r="T20" s="115"/>
      <c r="U20" s="115"/>
      <c r="V20" s="115"/>
      <c r="W20" s="115"/>
      <c r="X20" s="475"/>
      <c r="Y20" s="475"/>
      <c r="Z20" s="475"/>
      <c r="AA20" s="487"/>
      <c r="AB20" s="475"/>
      <c r="AC20" s="475"/>
      <c r="AD20" s="475"/>
      <c r="AE20" s="475"/>
      <c r="AF20" s="475"/>
      <c r="AG20" s="115"/>
      <c r="AH20" s="115"/>
      <c r="AI20" s="115"/>
      <c r="AJ20" s="115"/>
      <c r="AK20" s="115"/>
      <c r="AL20" s="115"/>
      <c r="AM20" s="116"/>
      <c r="AN20" s="115"/>
      <c r="AO20" s="115"/>
      <c r="AP20" s="115"/>
      <c r="AQ20" s="115"/>
      <c r="AR20" s="115"/>
      <c r="AS20" s="115"/>
      <c r="AT20" s="115"/>
      <c r="AU20" s="115"/>
      <c r="AV20" s="475"/>
      <c r="AW20" s="475"/>
      <c r="AX20" s="475"/>
      <c r="AY20" s="503"/>
      <c r="AZ20" s="493"/>
      <c r="BA20" s="493"/>
      <c r="BB20" s="115"/>
      <c r="BC20" s="501"/>
      <c r="BD20" s="501"/>
      <c r="BE20" s="501"/>
      <c r="BF20" s="501"/>
      <c r="BG20" s="501"/>
      <c r="BH20" s="501"/>
      <c r="BI20" s="501"/>
      <c r="BJ20" s="503"/>
      <c r="BK20" s="503"/>
      <c r="BL20" s="503"/>
      <c r="BM20" s="503"/>
      <c r="BN20" s="503"/>
      <c r="BO20" s="503"/>
      <c r="BP20" s="503"/>
      <c r="BQ20" s="503"/>
      <c r="BR20" s="503"/>
      <c r="BS20" s="503"/>
      <c r="BT20" s="503"/>
      <c r="BU20" s="503"/>
      <c r="BV20" s="503"/>
    </row>
    <row r="21" spans="1:74" ht="11.25" hidden="1" customHeight="1" x14ac:dyDescent="0.25">
      <c r="A21" s="115"/>
      <c r="B21" s="115"/>
      <c r="C21" s="115"/>
      <c r="D21" s="115"/>
      <c r="E21" s="115"/>
      <c r="F21" s="115"/>
      <c r="G21" s="115"/>
      <c r="H21" s="115"/>
      <c r="I21" s="115"/>
      <c r="J21" s="115"/>
      <c r="K21" s="115"/>
      <c r="L21" s="115"/>
      <c r="M21" s="115"/>
      <c r="N21" s="115"/>
      <c r="O21" s="115"/>
      <c r="P21" s="115"/>
      <c r="Q21" s="115"/>
      <c r="R21" s="115"/>
      <c r="S21" s="115"/>
      <c r="T21" s="115"/>
      <c r="U21" s="115"/>
      <c r="V21" s="115"/>
      <c r="W21" s="115"/>
      <c r="X21" s="475"/>
      <c r="Y21" s="475"/>
      <c r="Z21" s="475"/>
      <c r="AA21" s="475"/>
      <c r="AB21" s="475"/>
      <c r="AC21" s="475"/>
      <c r="AD21" s="475"/>
      <c r="AE21" s="475"/>
      <c r="AF21" s="475"/>
      <c r="AG21" s="115"/>
      <c r="AH21" s="115"/>
      <c r="AI21" s="115"/>
      <c r="AJ21" s="115"/>
      <c r="AK21" s="115"/>
      <c r="AL21" s="115"/>
      <c r="AM21" s="116"/>
      <c r="AN21" s="115"/>
      <c r="AO21" s="115"/>
      <c r="AP21" s="115"/>
      <c r="AQ21" s="115"/>
      <c r="AR21" s="115"/>
      <c r="AS21" s="115"/>
      <c r="AT21" s="115"/>
      <c r="AU21" s="115"/>
      <c r="AV21" s="475"/>
      <c r="AW21" s="475"/>
      <c r="AX21" s="475"/>
      <c r="AY21" s="503"/>
      <c r="AZ21" s="493"/>
      <c r="BA21" s="493"/>
      <c r="BB21" s="115"/>
      <c r="BC21" s="501"/>
      <c r="BD21" s="501"/>
      <c r="BE21" s="501"/>
      <c r="BF21" s="501"/>
      <c r="BG21" s="501"/>
      <c r="BH21" s="501"/>
      <c r="BI21" s="501"/>
      <c r="BJ21" s="503"/>
      <c r="BK21" s="503"/>
      <c r="BL21" s="503"/>
      <c r="BM21" s="503"/>
      <c r="BN21" s="503"/>
      <c r="BO21" s="503"/>
      <c r="BP21" s="503"/>
      <c r="BQ21" s="503"/>
      <c r="BR21" s="503"/>
      <c r="BS21" s="503"/>
      <c r="BT21" s="503"/>
      <c r="BU21" s="503"/>
      <c r="BV21" s="503"/>
    </row>
    <row r="22" spans="1:74" ht="11.25" hidden="1" customHeight="1" x14ac:dyDescent="0.25">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475"/>
      <c r="Y22" s="475"/>
      <c r="Z22" s="475"/>
      <c r="AA22" s="475"/>
      <c r="AB22" s="475"/>
      <c r="AC22" s="475"/>
      <c r="AD22" s="475"/>
      <c r="AE22" s="475"/>
      <c r="AF22" s="475"/>
      <c r="AG22" s="115"/>
      <c r="AH22" s="115"/>
      <c r="AI22" s="115"/>
      <c r="AJ22" s="115"/>
      <c r="AK22" s="115"/>
      <c r="AL22" s="115"/>
      <c r="AM22" s="116"/>
      <c r="AN22" s="115"/>
      <c r="AO22" s="115"/>
      <c r="AP22" s="115"/>
      <c r="AQ22" s="115"/>
      <c r="AR22" s="115"/>
      <c r="AS22" s="115"/>
      <c r="AT22" s="115"/>
      <c r="AU22" s="115"/>
      <c r="AV22" s="475"/>
      <c r="AW22" s="475"/>
      <c r="AX22" s="475"/>
      <c r="AY22" s="503"/>
      <c r="AZ22" s="493"/>
      <c r="BA22" s="493"/>
      <c r="BB22" s="115"/>
      <c r="BC22" s="501"/>
      <c r="BD22" s="501"/>
      <c r="BE22" s="501"/>
      <c r="BF22" s="501"/>
      <c r="BG22" s="501"/>
      <c r="BH22" s="501"/>
      <c r="BI22" s="501"/>
      <c r="BJ22" s="503"/>
      <c r="BK22" s="503"/>
      <c r="BL22" s="503"/>
      <c r="BM22" s="503"/>
      <c r="BN22" s="503"/>
      <c r="BO22" s="503"/>
      <c r="BP22" s="503"/>
      <c r="BQ22" s="503"/>
      <c r="BR22" s="503"/>
      <c r="BS22" s="503"/>
      <c r="BT22" s="503"/>
      <c r="BU22" s="503"/>
      <c r="BV22" s="503"/>
    </row>
    <row r="23" spans="1:74" ht="11.25" hidden="1" customHeight="1" x14ac:dyDescent="0.25">
      <c r="A23" s="115"/>
      <c r="B23" s="115"/>
      <c r="C23" s="115"/>
      <c r="D23" s="115"/>
      <c r="E23" s="115"/>
      <c r="F23" s="115"/>
      <c r="G23" s="115"/>
      <c r="H23" s="115"/>
      <c r="I23" s="115"/>
      <c r="J23" s="115"/>
      <c r="K23" s="115"/>
      <c r="L23" s="115"/>
      <c r="M23" s="115"/>
      <c r="N23" s="115"/>
      <c r="O23" s="115"/>
      <c r="P23" s="115"/>
      <c r="Q23" s="115"/>
      <c r="R23" s="115"/>
      <c r="S23" s="115"/>
      <c r="T23" s="115"/>
      <c r="U23" s="115"/>
      <c r="V23" s="115"/>
      <c r="W23" s="115"/>
      <c r="X23" s="475"/>
      <c r="Y23" s="475"/>
      <c r="Z23" s="475"/>
      <c r="AA23" s="475"/>
      <c r="AB23" s="475"/>
      <c r="AC23" s="475"/>
      <c r="AD23" s="475"/>
      <c r="AE23" s="475"/>
      <c r="AF23" s="475"/>
      <c r="AG23" s="115"/>
      <c r="AH23" s="115"/>
      <c r="AI23" s="115"/>
      <c r="AJ23" s="115"/>
      <c r="AK23" s="115"/>
      <c r="AL23" s="115"/>
      <c r="AM23" s="116"/>
      <c r="AN23" s="115"/>
      <c r="AO23" s="115"/>
      <c r="AP23" s="115"/>
      <c r="AQ23" s="115"/>
      <c r="AR23" s="115"/>
      <c r="AS23" s="115"/>
      <c r="AT23" s="115"/>
      <c r="AU23" s="115"/>
      <c r="AV23" s="475"/>
      <c r="AW23" s="475"/>
      <c r="AX23" s="475"/>
      <c r="AY23" s="503"/>
      <c r="AZ23" s="493"/>
      <c r="BA23" s="493"/>
      <c r="BB23" s="115"/>
      <c r="BC23" s="501"/>
      <c r="BD23" s="501"/>
      <c r="BE23" s="501"/>
      <c r="BF23" s="501"/>
      <c r="BG23" s="501"/>
      <c r="BH23" s="501"/>
      <c r="BI23" s="501"/>
      <c r="BJ23" s="503"/>
      <c r="BK23" s="503"/>
      <c r="BL23" s="503"/>
      <c r="BM23" s="503"/>
      <c r="BN23" s="503"/>
      <c r="BO23" s="503"/>
      <c r="BP23" s="503"/>
      <c r="BQ23" s="503"/>
      <c r="BR23" s="503"/>
      <c r="BS23" s="503"/>
      <c r="BT23" s="503"/>
      <c r="BU23" s="503"/>
      <c r="BV23" s="503"/>
    </row>
    <row r="24" spans="1:74" ht="11.25" hidden="1" customHeight="1" x14ac:dyDescent="0.25">
      <c r="A24" s="115"/>
      <c r="B24" s="115"/>
      <c r="C24" s="115"/>
      <c r="D24" s="115"/>
      <c r="E24" s="115"/>
      <c r="F24" s="115"/>
      <c r="G24" s="115"/>
      <c r="H24" s="115"/>
      <c r="I24" s="115"/>
      <c r="J24" s="115"/>
      <c r="K24" s="115"/>
      <c r="L24" s="115"/>
      <c r="M24" s="115"/>
      <c r="N24" s="115"/>
      <c r="O24" s="115"/>
      <c r="P24" s="115"/>
      <c r="Q24" s="115"/>
      <c r="R24" s="115"/>
      <c r="S24" s="115"/>
      <c r="T24" s="115"/>
      <c r="U24" s="115"/>
      <c r="V24" s="115"/>
      <c r="W24" s="115"/>
      <c r="X24" s="475"/>
      <c r="Y24" s="475"/>
      <c r="Z24" s="475"/>
      <c r="AA24" s="475"/>
      <c r="AB24" s="475"/>
      <c r="AC24" s="475"/>
      <c r="AD24" s="475"/>
      <c r="AE24" s="475"/>
      <c r="AF24" s="475"/>
      <c r="AG24" s="115"/>
      <c r="AH24" s="115"/>
      <c r="AI24" s="115"/>
      <c r="AJ24" s="115"/>
      <c r="AK24" s="115"/>
      <c r="AL24" s="115"/>
      <c r="AM24" s="116"/>
      <c r="AN24" s="115"/>
      <c r="AO24" s="115"/>
      <c r="AP24" s="115"/>
      <c r="AQ24" s="115"/>
      <c r="AR24" s="115"/>
      <c r="AS24" s="115"/>
      <c r="AT24" s="115"/>
      <c r="AU24" s="115"/>
      <c r="AV24" s="475"/>
      <c r="AW24" s="475"/>
      <c r="AX24" s="475"/>
      <c r="AY24" s="503"/>
      <c r="AZ24" s="493"/>
      <c r="BA24" s="493"/>
      <c r="BB24" s="115"/>
      <c r="BC24" s="501"/>
      <c r="BD24" s="501"/>
      <c r="BE24" s="501"/>
      <c r="BF24" s="501"/>
      <c r="BG24" s="501"/>
      <c r="BH24" s="501"/>
      <c r="BI24" s="501"/>
      <c r="BJ24" s="503"/>
      <c r="BK24" s="503"/>
      <c r="BL24" s="503"/>
      <c r="BM24" s="503"/>
      <c r="BN24" s="503"/>
      <c r="BO24" s="503"/>
      <c r="BP24" s="503"/>
      <c r="BQ24" s="503"/>
      <c r="BR24" s="503"/>
      <c r="BS24" s="503"/>
      <c r="BT24" s="503"/>
      <c r="BU24" s="503"/>
      <c r="BV24" s="503"/>
    </row>
    <row r="25" spans="1:74" ht="11.25" hidden="1" customHeight="1" x14ac:dyDescent="0.25">
      <c r="A25" s="115"/>
      <c r="B25" s="115"/>
      <c r="C25" s="115"/>
      <c r="D25" s="115"/>
      <c r="E25" s="115"/>
      <c r="F25" s="115"/>
      <c r="G25" s="115"/>
      <c r="H25" s="115"/>
      <c r="I25" s="115"/>
      <c r="J25" s="115"/>
      <c r="K25" s="115"/>
      <c r="L25" s="115"/>
      <c r="M25" s="115"/>
      <c r="N25" s="115"/>
      <c r="O25" s="115"/>
      <c r="P25" s="115"/>
      <c r="Q25" s="115"/>
      <c r="R25" s="115"/>
      <c r="S25" s="115"/>
      <c r="T25" s="115"/>
      <c r="U25" s="115"/>
      <c r="V25" s="115"/>
      <c r="W25" s="115"/>
      <c r="X25" s="475"/>
      <c r="Y25" s="475"/>
      <c r="Z25" s="475"/>
      <c r="AA25" s="475"/>
      <c r="AB25" s="475"/>
      <c r="AC25" s="475"/>
      <c r="AD25" s="475"/>
      <c r="AE25" s="475"/>
      <c r="AF25" s="475"/>
      <c r="AG25" s="115"/>
      <c r="AH25" s="115"/>
      <c r="AI25" s="115"/>
      <c r="AJ25" s="115"/>
      <c r="AK25" s="115"/>
      <c r="AL25" s="115"/>
      <c r="AM25" s="116"/>
      <c r="AN25" s="115"/>
      <c r="AO25" s="115"/>
      <c r="AP25" s="115"/>
      <c r="AQ25" s="115"/>
      <c r="AR25" s="115"/>
      <c r="AS25" s="115"/>
      <c r="AT25" s="115"/>
      <c r="AU25" s="115"/>
      <c r="AV25" s="475"/>
      <c r="AW25" s="475"/>
      <c r="AX25" s="475"/>
      <c r="AY25" s="503"/>
      <c r="AZ25" s="493"/>
      <c r="BA25" s="493"/>
      <c r="BB25" s="115"/>
      <c r="BC25" s="501"/>
      <c r="BD25" s="501"/>
      <c r="BE25" s="501"/>
      <c r="BF25" s="501"/>
      <c r="BG25" s="501"/>
      <c r="BH25" s="501"/>
      <c r="BI25" s="501"/>
      <c r="BJ25" s="503"/>
      <c r="BK25" s="503"/>
      <c r="BL25" s="503"/>
      <c r="BM25" s="503"/>
      <c r="BN25" s="503"/>
      <c r="BO25" s="503"/>
      <c r="BP25" s="503"/>
      <c r="BQ25" s="503"/>
      <c r="BR25" s="503"/>
      <c r="BS25" s="503"/>
      <c r="BT25" s="503"/>
      <c r="BU25" s="503"/>
      <c r="BV25" s="503"/>
    </row>
    <row r="26" spans="1:74" ht="11.25" hidden="1" customHeight="1" x14ac:dyDescent="0.25">
      <c r="A26" s="115"/>
      <c r="B26" s="115"/>
      <c r="C26" s="115"/>
      <c r="D26" s="115"/>
      <c r="E26" s="115"/>
      <c r="F26" s="115"/>
      <c r="G26" s="115"/>
      <c r="H26" s="115"/>
      <c r="I26" s="115"/>
      <c r="J26" s="115"/>
      <c r="K26" s="115"/>
      <c r="L26" s="115"/>
      <c r="M26" s="115"/>
      <c r="N26" s="115"/>
      <c r="O26" s="115"/>
      <c r="P26" s="115"/>
      <c r="Q26" s="115"/>
      <c r="R26" s="115"/>
      <c r="S26" s="115"/>
      <c r="T26" s="115"/>
      <c r="U26" s="115"/>
      <c r="V26" s="115"/>
      <c r="W26" s="115"/>
      <c r="X26" s="475"/>
      <c r="Y26" s="475"/>
      <c r="Z26" s="475"/>
      <c r="AA26" s="475"/>
      <c r="AB26" s="475"/>
      <c r="AC26" s="475"/>
      <c r="AD26" s="475"/>
      <c r="AE26" s="475"/>
      <c r="AF26" s="475"/>
      <c r="AG26" s="115"/>
      <c r="AH26" s="115"/>
      <c r="AI26" s="115"/>
      <c r="AJ26" s="115"/>
      <c r="AK26" s="115"/>
      <c r="AL26" s="115"/>
      <c r="AM26" s="116"/>
      <c r="AN26" s="115"/>
      <c r="AO26" s="115"/>
      <c r="AP26" s="115"/>
      <c r="AQ26" s="115"/>
      <c r="AR26" s="115"/>
      <c r="AS26" s="115"/>
      <c r="AT26" s="115"/>
      <c r="AU26" s="115"/>
      <c r="AV26" s="475"/>
      <c r="AW26" s="475"/>
      <c r="AX26" s="475"/>
      <c r="AY26" s="503"/>
      <c r="AZ26" s="493"/>
      <c r="BA26" s="493"/>
      <c r="BB26" s="115"/>
      <c r="BC26" s="501"/>
      <c r="BD26" s="501"/>
      <c r="BE26" s="501"/>
      <c r="BF26" s="501"/>
      <c r="BG26" s="501"/>
      <c r="BH26" s="501"/>
      <c r="BI26" s="501"/>
      <c r="BJ26" s="503"/>
      <c r="BK26" s="503"/>
      <c r="BL26" s="503"/>
      <c r="BM26" s="503"/>
      <c r="BN26" s="503"/>
      <c r="BO26" s="503"/>
      <c r="BP26" s="503"/>
      <c r="BQ26" s="503"/>
      <c r="BR26" s="503"/>
      <c r="BS26" s="503"/>
      <c r="BT26" s="503"/>
      <c r="BU26" s="503"/>
      <c r="BV26" s="503"/>
    </row>
    <row r="27" spans="1:74" ht="11.25" hidden="1" customHeight="1" x14ac:dyDescent="0.25">
      <c r="A27" s="115"/>
      <c r="B27" s="115"/>
      <c r="C27" s="115"/>
      <c r="D27" s="115"/>
      <c r="E27" s="115"/>
      <c r="F27" s="115"/>
      <c r="G27" s="115"/>
      <c r="H27" s="115"/>
      <c r="I27" s="115"/>
      <c r="J27" s="115"/>
      <c r="K27" s="115"/>
      <c r="L27" s="115"/>
      <c r="M27" s="115"/>
      <c r="N27" s="115"/>
      <c r="O27" s="115"/>
      <c r="P27" s="115"/>
      <c r="Q27" s="115"/>
      <c r="R27" s="115"/>
      <c r="S27" s="115"/>
      <c r="T27" s="115"/>
      <c r="U27" s="115"/>
      <c r="V27" s="115"/>
      <c r="W27" s="115"/>
      <c r="X27" s="475"/>
      <c r="Y27" s="475"/>
      <c r="Z27" s="475"/>
      <c r="AA27" s="475"/>
      <c r="AB27" s="475"/>
      <c r="AC27" s="475"/>
      <c r="AD27" s="475"/>
      <c r="AE27" s="475"/>
      <c r="AF27" s="475"/>
      <c r="AG27" s="115"/>
      <c r="AH27" s="115"/>
      <c r="AI27" s="115"/>
      <c r="AJ27" s="115"/>
      <c r="AK27" s="115"/>
      <c r="AL27" s="115"/>
      <c r="AM27" s="116"/>
      <c r="AN27" s="115"/>
      <c r="AO27" s="115"/>
      <c r="AP27" s="115"/>
      <c r="AQ27" s="115"/>
      <c r="AR27" s="115"/>
      <c r="AS27" s="115"/>
      <c r="AT27" s="115"/>
      <c r="AU27" s="115"/>
      <c r="AV27" s="475"/>
      <c r="AW27" s="475"/>
      <c r="AX27" s="475"/>
      <c r="AY27" s="503"/>
      <c r="AZ27" s="493"/>
      <c r="BA27" s="493"/>
      <c r="BB27" s="115"/>
      <c r="BC27" s="501"/>
      <c r="BD27" s="501"/>
      <c r="BE27" s="501"/>
      <c r="BF27" s="501"/>
      <c r="BG27" s="501"/>
      <c r="BH27" s="501"/>
      <c r="BI27" s="501"/>
      <c r="BJ27" s="503"/>
      <c r="BK27" s="503"/>
      <c r="BL27" s="503"/>
      <c r="BM27" s="503"/>
      <c r="BN27" s="503"/>
      <c r="BO27" s="503"/>
      <c r="BP27" s="503"/>
      <c r="BQ27" s="503"/>
      <c r="BR27" s="503"/>
      <c r="BS27" s="503"/>
      <c r="BT27" s="503"/>
      <c r="BU27" s="503"/>
      <c r="BV27" s="503"/>
    </row>
    <row r="28" spans="1:74" ht="11.25" hidden="1" customHeight="1" x14ac:dyDescent="0.25">
      <c r="A28" s="115"/>
      <c r="B28" s="115"/>
      <c r="C28" s="115"/>
      <c r="D28" s="115"/>
      <c r="E28" s="115"/>
      <c r="F28" s="115"/>
      <c r="G28" s="115"/>
      <c r="H28" s="115"/>
      <c r="I28" s="115"/>
      <c r="J28" s="115"/>
      <c r="K28" s="115"/>
      <c r="L28" s="115"/>
      <c r="M28" s="115"/>
      <c r="N28" s="115"/>
      <c r="O28" s="115"/>
      <c r="P28" s="115"/>
      <c r="Q28" s="115"/>
      <c r="R28" s="115"/>
      <c r="S28" s="115"/>
      <c r="T28" s="115"/>
      <c r="U28" s="115"/>
      <c r="V28" s="115"/>
      <c r="W28" s="115"/>
      <c r="X28" s="475"/>
      <c r="Y28" s="475"/>
      <c r="Z28" s="475"/>
      <c r="AA28" s="475"/>
      <c r="AB28" s="475"/>
      <c r="AC28" s="475"/>
      <c r="AD28" s="475"/>
      <c r="AE28" s="475"/>
      <c r="AF28" s="475"/>
      <c r="AG28" s="115"/>
      <c r="AH28" s="115"/>
      <c r="AI28" s="115"/>
      <c r="AJ28" s="115"/>
      <c r="AK28" s="115"/>
      <c r="AL28" s="115"/>
      <c r="AM28" s="116"/>
      <c r="AN28" s="115"/>
      <c r="AO28" s="115"/>
      <c r="AP28" s="115"/>
      <c r="AQ28" s="115"/>
      <c r="AR28" s="115"/>
      <c r="AS28" s="115"/>
      <c r="AT28" s="115"/>
      <c r="AU28" s="115"/>
      <c r="AV28" s="475"/>
      <c r="AW28" s="475"/>
      <c r="AX28" s="475"/>
      <c r="AY28" s="503"/>
      <c r="AZ28" s="493"/>
      <c r="BA28" s="493"/>
      <c r="BB28" s="115"/>
      <c r="BC28" s="501"/>
      <c r="BD28" s="501"/>
      <c r="BE28" s="501"/>
      <c r="BF28" s="501"/>
      <c r="BG28" s="501"/>
      <c r="BH28" s="501"/>
      <c r="BI28" s="501"/>
      <c r="BJ28" s="503"/>
      <c r="BK28" s="503"/>
      <c r="BL28" s="503"/>
      <c r="BM28" s="503"/>
      <c r="BN28" s="503"/>
      <c r="BO28" s="503"/>
      <c r="BP28" s="503"/>
      <c r="BQ28" s="503"/>
      <c r="BR28" s="503"/>
      <c r="BS28" s="503"/>
      <c r="BT28" s="503"/>
      <c r="BU28" s="503"/>
      <c r="BV28" s="503"/>
    </row>
    <row r="29" spans="1:74" ht="11.25" hidden="1" customHeight="1" x14ac:dyDescent="0.25">
      <c r="A29" s="115"/>
      <c r="B29" s="115"/>
      <c r="C29" s="115"/>
      <c r="D29" s="115"/>
      <c r="E29" s="115"/>
      <c r="F29" s="115"/>
      <c r="G29" s="115"/>
      <c r="H29" s="115"/>
      <c r="I29" s="115"/>
      <c r="J29" s="115"/>
      <c r="K29" s="115"/>
      <c r="L29" s="115"/>
      <c r="M29" s="115"/>
      <c r="N29" s="115"/>
      <c r="O29" s="115"/>
      <c r="P29" s="115"/>
      <c r="Q29" s="115"/>
      <c r="R29" s="115"/>
      <c r="S29" s="115"/>
      <c r="T29" s="115"/>
      <c r="U29" s="115"/>
      <c r="V29" s="115"/>
      <c r="W29" s="115"/>
      <c r="X29" s="475"/>
      <c r="Y29" s="475"/>
      <c r="Z29" s="475"/>
      <c r="AA29" s="475"/>
      <c r="AB29" s="475"/>
      <c r="AC29" s="475"/>
      <c r="AD29" s="475"/>
      <c r="AE29" s="475"/>
      <c r="AF29" s="475"/>
      <c r="AG29" s="115"/>
      <c r="AH29" s="115"/>
      <c r="AI29" s="115"/>
      <c r="AJ29" s="115"/>
      <c r="AK29" s="115"/>
      <c r="AL29" s="115"/>
      <c r="AM29" s="116"/>
      <c r="AN29" s="115"/>
      <c r="AO29" s="115"/>
      <c r="AP29" s="115"/>
      <c r="AQ29" s="115"/>
      <c r="AR29" s="115"/>
      <c r="AS29" s="115"/>
      <c r="AT29" s="115"/>
      <c r="AU29" s="115"/>
      <c r="AV29" s="475"/>
      <c r="AW29" s="475"/>
      <c r="AX29" s="475"/>
      <c r="AY29" s="503"/>
      <c r="AZ29" s="493"/>
      <c r="BA29" s="493"/>
      <c r="BB29" s="115"/>
      <c r="BC29" s="501"/>
      <c r="BD29" s="501"/>
      <c r="BE29" s="501"/>
      <c r="BF29" s="501"/>
      <c r="BG29" s="501"/>
      <c r="BH29" s="501"/>
      <c r="BI29" s="501"/>
      <c r="BJ29" s="503"/>
      <c r="BK29" s="503"/>
      <c r="BL29" s="503"/>
      <c r="BM29" s="503"/>
      <c r="BN29" s="503"/>
      <c r="BO29" s="503"/>
      <c r="BP29" s="503"/>
      <c r="BQ29" s="503"/>
      <c r="BR29" s="503"/>
      <c r="BS29" s="503"/>
      <c r="BT29" s="503"/>
      <c r="BU29" s="503"/>
      <c r="BV29" s="503"/>
    </row>
    <row r="30" spans="1:74" ht="11.25" hidden="1" customHeight="1" x14ac:dyDescent="0.25">
      <c r="A30" s="115"/>
      <c r="B30" s="115"/>
      <c r="C30" s="115"/>
      <c r="D30" s="115"/>
      <c r="E30" s="115"/>
      <c r="F30" s="115"/>
      <c r="G30" s="115"/>
      <c r="H30" s="115"/>
      <c r="I30" s="115"/>
      <c r="J30" s="115"/>
      <c r="K30" s="115"/>
      <c r="L30" s="115"/>
      <c r="M30" s="115"/>
      <c r="N30" s="115"/>
      <c r="O30" s="115"/>
      <c r="P30" s="115"/>
      <c r="Q30" s="115"/>
      <c r="R30" s="115"/>
      <c r="S30" s="115"/>
      <c r="T30" s="115"/>
      <c r="U30" s="115"/>
      <c r="V30" s="115"/>
      <c r="W30" s="115"/>
      <c r="X30" s="475"/>
      <c r="Y30" s="475"/>
      <c r="Z30" s="475"/>
      <c r="AA30" s="475"/>
      <c r="AB30" s="475"/>
      <c r="AC30" s="475"/>
      <c r="AD30" s="475"/>
      <c r="AE30" s="475"/>
      <c r="AF30" s="475"/>
      <c r="AG30" s="115"/>
      <c r="AH30" s="115"/>
      <c r="AI30" s="115"/>
      <c r="AJ30" s="115"/>
      <c r="AK30" s="115"/>
      <c r="AL30" s="115"/>
      <c r="AM30" s="116"/>
      <c r="AN30" s="115"/>
      <c r="AO30" s="115"/>
      <c r="AP30" s="115"/>
      <c r="AQ30" s="115"/>
      <c r="AR30" s="115"/>
      <c r="AS30" s="115"/>
      <c r="AT30" s="115"/>
      <c r="AU30" s="115"/>
      <c r="AV30" s="475"/>
      <c r="AW30" s="475"/>
      <c r="AX30" s="475"/>
      <c r="AY30" s="503"/>
      <c r="AZ30" s="493"/>
      <c r="BA30" s="493"/>
      <c r="BB30" s="115"/>
      <c r="BC30" s="501"/>
      <c r="BD30" s="501"/>
      <c r="BE30" s="501"/>
      <c r="BF30" s="501"/>
      <c r="BG30" s="501"/>
      <c r="BH30" s="501"/>
      <c r="BI30" s="501"/>
      <c r="BJ30" s="503"/>
      <c r="BK30" s="503"/>
      <c r="BL30" s="503"/>
      <c r="BM30" s="503"/>
      <c r="BN30" s="503"/>
      <c r="BO30" s="503"/>
      <c r="BP30" s="503"/>
      <c r="BQ30" s="503"/>
      <c r="BR30" s="503"/>
      <c r="BS30" s="503"/>
      <c r="BT30" s="503"/>
      <c r="BU30" s="503"/>
      <c r="BV30" s="503"/>
    </row>
    <row r="31" spans="1:74" ht="11.25" hidden="1" customHeight="1" x14ac:dyDescent="0.25">
      <c r="A31" s="115"/>
      <c r="B31" s="115"/>
      <c r="C31" s="115"/>
      <c r="D31" s="115"/>
      <c r="E31" s="115"/>
      <c r="F31" s="115"/>
      <c r="G31" s="115"/>
      <c r="H31" s="115"/>
      <c r="I31" s="115"/>
      <c r="J31" s="115"/>
      <c r="K31" s="115"/>
      <c r="L31" s="115"/>
      <c r="M31" s="115"/>
      <c r="N31" s="115"/>
      <c r="O31" s="115"/>
      <c r="P31" s="115"/>
      <c r="Q31" s="115"/>
      <c r="R31" s="115"/>
      <c r="S31" s="115"/>
      <c r="T31" s="115"/>
      <c r="U31" s="115"/>
      <c r="V31" s="115"/>
      <c r="W31" s="115"/>
      <c r="X31" s="475"/>
      <c r="Y31" s="475"/>
      <c r="Z31" s="475"/>
      <c r="AA31" s="475"/>
      <c r="AB31" s="475"/>
      <c r="AC31" s="475"/>
      <c r="AD31" s="475"/>
      <c r="AE31" s="475"/>
      <c r="AF31" s="475"/>
      <c r="AG31" s="115"/>
      <c r="AH31" s="115"/>
      <c r="AI31" s="115"/>
      <c r="AJ31" s="115"/>
      <c r="AK31" s="115"/>
      <c r="AL31" s="115"/>
      <c r="AM31" s="116"/>
      <c r="AN31" s="115"/>
      <c r="AO31" s="115"/>
      <c r="AP31" s="115"/>
      <c r="AQ31" s="115"/>
      <c r="AR31" s="115"/>
      <c r="AS31" s="115"/>
      <c r="AT31" s="115"/>
      <c r="AU31" s="115"/>
      <c r="AV31" s="475"/>
      <c r="AW31" s="475"/>
      <c r="AX31" s="475"/>
      <c r="AY31" s="503"/>
      <c r="AZ31" s="493"/>
      <c r="BA31" s="493"/>
      <c r="BB31" s="115"/>
      <c r="BC31" s="501"/>
      <c r="BD31" s="501"/>
      <c r="BE31" s="501"/>
      <c r="BF31" s="501"/>
      <c r="BG31" s="501"/>
      <c r="BH31" s="501"/>
      <c r="BI31" s="501"/>
      <c r="BJ31" s="503"/>
      <c r="BK31" s="503"/>
      <c r="BL31" s="503"/>
      <c r="BM31" s="503"/>
      <c r="BN31" s="503"/>
      <c r="BO31" s="503"/>
      <c r="BP31" s="503"/>
      <c r="BQ31" s="503"/>
      <c r="BR31" s="503"/>
      <c r="BS31" s="503"/>
      <c r="BT31" s="503"/>
      <c r="BU31" s="503"/>
      <c r="BV31" s="503"/>
    </row>
    <row r="32" spans="1:74" ht="11.25" hidden="1" customHeight="1" x14ac:dyDescent="0.25">
      <c r="A32" s="115"/>
      <c r="B32" s="115"/>
      <c r="C32" s="115"/>
      <c r="D32" s="115"/>
      <c r="E32" s="115"/>
      <c r="F32" s="115"/>
      <c r="G32" s="115"/>
      <c r="H32" s="115"/>
      <c r="I32" s="115"/>
      <c r="J32" s="115"/>
      <c r="K32" s="115"/>
      <c r="L32" s="115"/>
      <c r="M32" s="115"/>
      <c r="N32" s="115"/>
      <c r="O32" s="115"/>
      <c r="P32" s="115"/>
      <c r="Q32" s="115"/>
      <c r="R32" s="115"/>
      <c r="S32" s="115"/>
      <c r="T32" s="115"/>
      <c r="U32" s="115"/>
      <c r="V32" s="115"/>
      <c r="W32" s="115"/>
      <c r="X32" s="475"/>
      <c r="Y32" s="475"/>
      <c r="Z32" s="475"/>
      <c r="AA32" s="475"/>
      <c r="AB32" s="475"/>
      <c r="AC32" s="475"/>
      <c r="AD32" s="475"/>
      <c r="AE32" s="475"/>
      <c r="AF32" s="475"/>
      <c r="AG32" s="115"/>
      <c r="AH32" s="115"/>
      <c r="AI32" s="115"/>
      <c r="AJ32" s="115"/>
      <c r="AK32" s="115"/>
      <c r="AL32" s="115"/>
      <c r="AM32" s="116"/>
      <c r="AN32" s="115"/>
      <c r="AO32" s="115"/>
      <c r="AP32" s="115"/>
      <c r="AQ32" s="115"/>
      <c r="AR32" s="115"/>
      <c r="AS32" s="115"/>
      <c r="AT32" s="115"/>
      <c r="AU32" s="115"/>
      <c r="AV32" s="475"/>
      <c r="AW32" s="475"/>
      <c r="AX32" s="475"/>
      <c r="AY32" s="503"/>
      <c r="AZ32" s="493"/>
      <c r="BA32" s="493"/>
      <c r="BB32" s="115"/>
      <c r="BC32" s="501"/>
      <c r="BD32" s="501"/>
      <c r="BE32" s="501"/>
      <c r="BF32" s="501"/>
      <c r="BG32" s="501"/>
      <c r="BH32" s="501"/>
      <c r="BI32" s="501"/>
      <c r="BJ32" s="503"/>
      <c r="BK32" s="503"/>
      <c r="BL32" s="503"/>
      <c r="BM32" s="503"/>
      <c r="BN32" s="503"/>
      <c r="BO32" s="503"/>
      <c r="BP32" s="503"/>
      <c r="BQ32" s="503"/>
      <c r="BR32" s="503"/>
      <c r="BS32" s="503"/>
      <c r="BT32" s="503"/>
      <c r="BU32" s="503"/>
      <c r="BV32" s="503"/>
    </row>
    <row r="33" spans="1:74" ht="11.25" hidden="1" customHeight="1" x14ac:dyDescent="0.25">
      <c r="A33" s="115"/>
      <c r="B33" s="115"/>
      <c r="C33" s="115"/>
      <c r="D33" s="115"/>
      <c r="E33" s="115"/>
      <c r="F33" s="115"/>
      <c r="G33" s="115"/>
      <c r="H33" s="115"/>
      <c r="I33" s="115"/>
      <c r="J33" s="115"/>
      <c r="K33" s="115"/>
      <c r="L33" s="115"/>
      <c r="M33" s="115"/>
      <c r="N33" s="115"/>
      <c r="O33" s="115"/>
      <c r="P33" s="115"/>
      <c r="Q33" s="115"/>
      <c r="R33" s="115"/>
      <c r="S33" s="115"/>
      <c r="T33" s="115"/>
      <c r="U33" s="115"/>
      <c r="V33" s="115"/>
      <c r="W33" s="115"/>
      <c r="X33" s="475"/>
      <c r="Y33" s="475"/>
      <c r="Z33" s="475"/>
      <c r="AA33" s="475"/>
      <c r="AB33" s="475"/>
      <c r="AC33" s="475"/>
      <c r="AD33" s="475"/>
      <c r="AE33" s="475"/>
      <c r="AF33" s="475"/>
      <c r="AG33" s="115"/>
      <c r="AH33" s="115"/>
      <c r="AI33" s="115"/>
      <c r="AJ33" s="115"/>
      <c r="AK33" s="115"/>
      <c r="AL33" s="115"/>
      <c r="AM33" s="116"/>
      <c r="AN33" s="115"/>
      <c r="AO33" s="115"/>
      <c r="AP33" s="115"/>
      <c r="AQ33" s="115"/>
      <c r="AR33" s="115"/>
      <c r="AS33" s="115"/>
      <c r="AT33" s="115"/>
      <c r="AU33" s="115"/>
      <c r="AV33" s="475"/>
      <c r="AW33" s="475"/>
      <c r="AX33" s="475"/>
      <c r="AY33" s="503"/>
      <c r="AZ33" s="493"/>
      <c r="BA33" s="493"/>
      <c r="BB33" s="115"/>
      <c r="BC33" s="501"/>
      <c r="BD33" s="501"/>
      <c r="BE33" s="501"/>
      <c r="BF33" s="501"/>
      <c r="BG33" s="501"/>
      <c r="BH33" s="501"/>
      <c r="BI33" s="501"/>
      <c r="BJ33" s="503"/>
      <c r="BK33" s="503"/>
      <c r="BL33" s="503"/>
      <c r="BM33" s="503"/>
      <c r="BN33" s="503"/>
      <c r="BO33" s="503"/>
      <c r="BP33" s="503"/>
      <c r="BQ33" s="503"/>
      <c r="BR33" s="503"/>
      <c r="BS33" s="503"/>
      <c r="BT33" s="503"/>
      <c r="BU33" s="503"/>
      <c r="BV33" s="503"/>
    </row>
    <row r="34" spans="1:74" ht="11.25" hidden="1" customHeight="1" x14ac:dyDescent="0.25">
      <c r="A34" s="115"/>
      <c r="B34" s="115"/>
      <c r="C34" s="115"/>
      <c r="D34" s="115"/>
      <c r="E34" s="115"/>
      <c r="F34" s="115"/>
      <c r="G34" s="115"/>
      <c r="H34" s="115"/>
      <c r="I34" s="115"/>
      <c r="J34" s="115"/>
      <c r="K34" s="115"/>
      <c r="L34" s="115"/>
      <c r="M34" s="115"/>
      <c r="N34" s="115"/>
      <c r="O34" s="115"/>
      <c r="P34" s="115"/>
      <c r="Q34" s="115"/>
      <c r="R34" s="115"/>
      <c r="S34" s="115"/>
      <c r="T34" s="115"/>
      <c r="U34" s="115"/>
      <c r="V34" s="115"/>
      <c r="W34" s="115"/>
      <c r="X34" s="475"/>
      <c r="Y34" s="475"/>
      <c r="Z34" s="475"/>
      <c r="AA34" s="475"/>
      <c r="AB34" s="475"/>
      <c r="AC34" s="475"/>
      <c r="AD34" s="475"/>
      <c r="AE34" s="475"/>
      <c r="AF34" s="475"/>
      <c r="AG34" s="115"/>
      <c r="AH34" s="115"/>
      <c r="AI34" s="115"/>
      <c r="AJ34" s="115"/>
      <c r="AK34" s="115"/>
      <c r="AL34" s="115"/>
      <c r="AM34" s="116"/>
      <c r="AN34" s="115"/>
      <c r="AO34" s="115"/>
      <c r="AP34" s="115"/>
      <c r="AQ34" s="115"/>
      <c r="AR34" s="115"/>
      <c r="AS34" s="115"/>
      <c r="AT34" s="115"/>
      <c r="AU34" s="115"/>
      <c r="AV34" s="475"/>
      <c r="AW34" s="475"/>
      <c r="AX34" s="475"/>
      <c r="AY34" s="503"/>
      <c r="AZ34" s="493"/>
      <c r="BA34" s="493"/>
      <c r="BB34" s="115"/>
      <c r="BC34" s="501"/>
      <c r="BD34" s="501"/>
      <c r="BE34" s="501"/>
      <c r="BF34" s="501"/>
      <c r="BG34" s="501"/>
      <c r="BH34" s="501"/>
      <c r="BI34" s="501"/>
      <c r="BJ34" s="503"/>
      <c r="BK34" s="503"/>
      <c r="BL34" s="503"/>
      <c r="BM34" s="503"/>
      <c r="BN34" s="503"/>
      <c r="BO34" s="503"/>
      <c r="BP34" s="503"/>
      <c r="BQ34" s="503"/>
      <c r="BR34" s="503"/>
      <c r="BS34" s="503"/>
      <c r="BT34" s="503"/>
      <c r="BU34" s="503"/>
      <c r="BV34" s="503"/>
    </row>
    <row r="35" spans="1:74" ht="11.25" hidden="1" customHeight="1" x14ac:dyDescent="0.25">
      <c r="A35" s="115"/>
      <c r="B35" s="115"/>
      <c r="C35" s="115"/>
      <c r="D35" s="115"/>
      <c r="E35" s="115"/>
      <c r="F35" s="115"/>
      <c r="G35" s="115"/>
      <c r="H35" s="115"/>
      <c r="I35" s="115"/>
      <c r="J35" s="115"/>
      <c r="K35" s="115"/>
      <c r="L35" s="115"/>
      <c r="M35" s="115"/>
      <c r="N35" s="115"/>
      <c r="O35" s="115"/>
      <c r="P35" s="115"/>
      <c r="Q35" s="115"/>
      <c r="R35" s="115"/>
      <c r="S35" s="115"/>
      <c r="T35" s="115"/>
      <c r="U35" s="115"/>
      <c r="V35" s="115"/>
      <c r="W35" s="115"/>
      <c r="X35" s="475"/>
      <c r="Y35" s="475"/>
      <c r="Z35" s="475"/>
      <c r="AA35" s="475"/>
      <c r="AB35" s="475"/>
      <c r="AC35" s="475"/>
      <c r="AD35" s="475"/>
      <c r="AE35" s="475"/>
      <c r="AF35" s="475"/>
      <c r="AG35" s="115"/>
      <c r="AH35" s="115"/>
      <c r="AI35" s="115"/>
      <c r="AJ35" s="115"/>
      <c r="AK35" s="115"/>
      <c r="AL35" s="115"/>
      <c r="AM35" s="116"/>
      <c r="AN35" s="115"/>
      <c r="AO35" s="115"/>
      <c r="AP35" s="115"/>
      <c r="AQ35" s="115"/>
      <c r="AR35" s="115"/>
      <c r="AS35" s="115"/>
      <c r="AT35" s="115"/>
      <c r="AU35" s="115"/>
      <c r="AV35" s="475"/>
      <c r="AW35" s="475"/>
      <c r="AX35" s="475"/>
      <c r="AY35" s="503"/>
      <c r="AZ35" s="493"/>
      <c r="BA35" s="493"/>
      <c r="BB35" s="115"/>
      <c r="BC35" s="501"/>
      <c r="BD35" s="501"/>
      <c r="BE35" s="501"/>
      <c r="BF35" s="501"/>
      <c r="BG35" s="501"/>
      <c r="BH35" s="501"/>
      <c r="BI35" s="501"/>
      <c r="BJ35" s="503"/>
      <c r="BK35" s="503"/>
      <c r="BL35" s="503"/>
      <c r="BM35" s="503"/>
      <c r="BN35" s="503"/>
      <c r="BO35" s="503"/>
      <c r="BP35" s="503"/>
      <c r="BQ35" s="503"/>
      <c r="BR35" s="503"/>
      <c r="BS35" s="503"/>
      <c r="BT35" s="503"/>
      <c r="BU35" s="503"/>
      <c r="BV35" s="503"/>
    </row>
    <row r="36" spans="1:74" ht="11.25" hidden="1" customHeight="1" x14ac:dyDescent="0.25">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475"/>
      <c r="Y36" s="475"/>
      <c r="Z36" s="475"/>
      <c r="AA36" s="475"/>
      <c r="AB36" s="475"/>
      <c r="AC36" s="475"/>
      <c r="AD36" s="475"/>
      <c r="AE36" s="475"/>
      <c r="AF36" s="475"/>
      <c r="AG36" s="115"/>
      <c r="AH36" s="115"/>
      <c r="AI36" s="115"/>
      <c r="AJ36" s="115"/>
      <c r="AK36" s="115"/>
      <c r="AL36" s="115"/>
      <c r="AM36" s="116"/>
      <c r="AN36" s="115"/>
      <c r="AO36" s="115"/>
      <c r="AP36" s="115"/>
      <c r="AQ36" s="115"/>
      <c r="AR36" s="115"/>
      <c r="AS36" s="115"/>
      <c r="AT36" s="115"/>
      <c r="AU36" s="115"/>
      <c r="AV36" s="475"/>
      <c r="AW36" s="475"/>
      <c r="AX36" s="475"/>
      <c r="AY36" s="503"/>
      <c r="AZ36" s="493"/>
      <c r="BA36" s="493"/>
      <c r="BB36" s="115"/>
      <c r="BC36" s="501"/>
      <c r="BD36" s="501"/>
      <c r="BE36" s="501"/>
      <c r="BF36" s="501"/>
      <c r="BG36" s="501"/>
      <c r="BH36" s="501"/>
      <c r="BI36" s="501"/>
      <c r="BJ36" s="503"/>
      <c r="BK36" s="503"/>
      <c r="BL36" s="503"/>
      <c r="BM36" s="503"/>
      <c r="BN36" s="503"/>
      <c r="BO36" s="503"/>
      <c r="BP36" s="503"/>
      <c r="BQ36" s="503"/>
      <c r="BR36" s="503"/>
      <c r="BS36" s="503"/>
      <c r="BT36" s="503"/>
      <c r="BU36" s="503"/>
      <c r="BV36" s="503"/>
    </row>
    <row r="37" spans="1:74" ht="11.25" hidden="1" customHeight="1" x14ac:dyDescent="0.25">
      <c r="A37" s="115"/>
      <c r="B37" s="115"/>
      <c r="C37" s="115"/>
      <c r="D37" s="115"/>
      <c r="E37" s="115"/>
      <c r="F37" s="115"/>
      <c r="G37" s="115"/>
      <c r="H37" s="115"/>
      <c r="I37" s="115"/>
      <c r="J37" s="115"/>
      <c r="K37" s="115"/>
      <c r="L37" s="115"/>
      <c r="M37" s="115"/>
      <c r="N37" s="115"/>
      <c r="O37" s="115"/>
      <c r="P37" s="115"/>
      <c r="Q37" s="115"/>
      <c r="R37" s="115"/>
      <c r="S37" s="115"/>
      <c r="T37" s="115"/>
      <c r="U37" s="115"/>
      <c r="V37" s="115"/>
      <c r="W37" s="115"/>
      <c r="X37" s="475"/>
      <c r="Y37" s="475"/>
      <c r="Z37" s="475"/>
      <c r="AA37" s="475"/>
      <c r="AB37" s="475"/>
      <c r="AC37" s="475"/>
      <c r="AD37" s="475"/>
      <c r="AE37" s="475"/>
      <c r="AF37" s="475"/>
      <c r="AG37" s="115"/>
      <c r="AH37" s="115"/>
      <c r="AI37" s="115"/>
      <c r="AJ37" s="115"/>
      <c r="AK37" s="115"/>
      <c r="AL37" s="115"/>
      <c r="AM37" s="116"/>
      <c r="AN37" s="115"/>
      <c r="AO37" s="115"/>
      <c r="AP37" s="115"/>
      <c r="AQ37" s="115"/>
      <c r="AR37" s="115"/>
      <c r="AS37" s="115"/>
      <c r="AT37" s="115"/>
      <c r="AU37" s="115"/>
      <c r="AV37" s="475"/>
      <c r="AW37" s="475"/>
      <c r="AX37" s="475"/>
      <c r="AY37" s="503"/>
      <c r="AZ37" s="493"/>
      <c r="BA37" s="493"/>
      <c r="BB37" s="115"/>
      <c r="BC37" s="501"/>
      <c r="BD37" s="501"/>
      <c r="BE37" s="501"/>
      <c r="BF37" s="501"/>
      <c r="BG37" s="501"/>
      <c r="BH37" s="501"/>
      <c r="BI37" s="501"/>
      <c r="BJ37" s="503"/>
      <c r="BK37" s="503"/>
      <c r="BL37" s="503"/>
      <c r="BM37" s="503"/>
      <c r="BN37" s="503"/>
      <c r="BO37" s="503"/>
      <c r="BP37" s="503"/>
      <c r="BQ37" s="503"/>
      <c r="BR37" s="503"/>
      <c r="BS37" s="503"/>
      <c r="BT37" s="503"/>
      <c r="BU37" s="503"/>
      <c r="BV37" s="503"/>
    </row>
    <row r="38" spans="1:74" ht="11.25" hidden="1" customHeight="1" x14ac:dyDescent="0.25">
      <c r="A38" s="115"/>
      <c r="B38" s="115"/>
      <c r="C38" s="115"/>
      <c r="D38" s="115"/>
      <c r="E38" s="115"/>
      <c r="F38" s="115"/>
      <c r="G38" s="115"/>
      <c r="H38" s="115"/>
      <c r="I38" s="115"/>
      <c r="J38" s="115"/>
      <c r="K38" s="115"/>
      <c r="L38" s="115"/>
      <c r="M38" s="115"/>
      <c r="N38" s="115"/>
      <c r="O38" s="115"/>
      <c r="P38" s="115"/>
      <c r="Q38" s="115"/>
      <c r="R38" s="115"/>
      <c r="S38" s="115"/>
      <c r="T38" s="115"/>
      <c r="U38" s="115"/>
      <c r="V38" s="115"/>
      <c r="W38" s="115"/>
      <c r="X38" s="475"/>
      <c r="Y38" s="475"/>
      <c r="Z38" s="475"/>
      <c r="AA38" s="475"/>
      <c r="AB38" s="475"/>
      <c r="AC38" s="475"/>
      <c r="AD38" s="475"/>
      <c r="AE38" s="475"/>
      <c r="AF38" s="475"/>
      <c r="AG38" s="115"/>
      <c r="AH38" s="115"/>
      <c r="AI38" s="115"/>
      <c r="AJ38" s="115"/>
      <c r="AK38" s="115"/>
      <c r="AL38" s="115"/>
      <c r="AM38" s="116"/>
      <c r="AN38" s="115"/>
      <c r="AO38" s="115"/>
      <c r="AP38" s="115"/>
      <c r="AQ38" s="115"/>
      <c r="AR38" s="115"/>
      <c r="AS38" s="115"/>
      <c r="AT38" s="115"/>
      <c r="AU38" s="115"/>
      <c r="AV38" s="475"/>
      <c r="AW38" s="475"/>
      <c r="AX38" s="475"/>
      <c r="AY38" s="503"/>
      <c r="AZ38" s="493"/>
      <c r="BA38" s="493"/>
      <c r="BB38" s="115"/>
      <c r="BC38" s="501"/>
      <c r="BD38" s="501"/>
      <c r="BE38" s="501"/>
      <c r="BF38" s="501"/>
      <c r="BG38" s="501"/>
      <c r="BH38" s="501"/>
      <c r="BI38" s="501"/>
      <c r="BJ38" s="503"/>
      <c r="BK38" s="503"/>
      <c r="BL38" s="503"/>
      <c r="BM38" s="503"/>
      <c r="BN38" s="503"/>
      <c r="BO38" s="503"/>
      <c r="BP38" s="503"/>
      <c r="BQ38" s="503"/>
      <c r="BR38" s="503"/>
      <c r="BS38" s="503"/>
      <c r="BT38" s="503"/>
      <c r="BU38" s="503"/>
      <c r="BV38" s="503"/>
    </row>
    <row r="39" spans="1:74" ht="11.25" hidden="1" customHeight="1" x14ac:dyDescent="0.25">
      <c r="A39" s="115"/>
      <c r="B39" s="115"/>
      <c r="C39" s="115"/>
      <c r="D39" s="115"/>
      <c r="E39" s="115"/>
      <c r="F39" s="115"/>
      <c r="G39" s="115"/>
      <c r="H39" s="115"/>
      <c r="I39" s="115"/>
      <c r="J39" s="115"/>
      <c r="K39" s="115"/>
      <c r="L39" s="115"/>
      <c r="M39" s="115"/>
      <c r="N39" s="115"/>
      <c r="O39" s="115"/>
      <c r="P39" s="115"/>
      <c r="Q39" s="115"/>
      <c r="R39" s="115"/>
      <c r="S39" s="115"/>
      <c r="T39" s="115"/>
      <c r="U39" s="115"/>
      <c r="V39" s="115"/>
      <c r="W39" s="115"/>
      <c r="X39" s="475"/>
      <c r="Y39" s="475"/>
      <c r="Z39" s="475"/>
      <c r="AA39" s="475"/>
      <c r="AB39" s="475"/>
      <c r="AC39" s="475"/>
      <c r="AD39" s="475"/>
      <c r="AE39" s="475"/>
      <c r="AF39" s="475"/>
      <c r="AG39" s="115"/>
      <c r="AH39" s="115"/>
      <c r="AI39" s="115"/>
      <c r="AJ39" s="115"/>
      <c r="AK39" s="115"/>
      <c r="AL39" s="115"/>
      <c r="AM39" s="116"/>
      <c r="AN39" s="115"/>
      <c r="AO39" s="115"/>
      <c r="AP39" s="115"/>
      <c r="AQ39" s="115"/>
      <c r="AR39" s="115"/>
      <c r="AS39" s="115"/>
      <c r="AT39" s="115"/>
      <c r="AU39" s="115"/>
      <c r="AV39" s="475"/>
      <c r="AW39" s="475"/>
      <c r="AX39" s="475"/>
      <c r="AY39" s="503"/>
      <c r="AZ39" s="493"/>
      <c r="BA39" s="493"/>
      <c r="BB39" s="115"/>
      <c r="BC39" s="501"/>
      <c r="BD39" s="501"/>
      <c r="BE39" s="501"/>
      <c r="BF39" s="501"/>
      <c r="BG39" s="501"/>
      <c r="BH39" s="501"/>
      <c r="BI39" s="501"/>
      <c r="BJ39" s="503"/>
      <c r="BK39" s="503"/>
      <c r="BL39" s="503"/>
      <c r="BM39" s="503"/>
      <c r="BN39" s="503"/>
      <c r="BO39" s="503"/>
      <c r="BP39" s="503"/>
      <c r="BQ39" s="503"/>
      <c r="BR39" s="503"/>
      <c r="BS39" s="503"/>
      <c r="BT39" s="503"/>
      <c r="BU39" s="503"/>
      <c r="BV39" s="503"/>
    </row>
    <row r="40" spans="1:74" ht="11.25" hidden="1" customHeight="1" x14ac:dyDescent="0.25">
      <c r="A40" s="115"/>
      <c r="B40" s="115"/>
      <c r="C40" s="115"/>
      <c r="D40" s="115"/>
      <c r="E40" s="115"/>
      <c r="F40" s="115"/>
      <c r="G40" s="115"/>
      <c r="H40" s="115"/>
      <c r="I40" s="115"/>
      <c r="J40" s="115"/>
      <c r="K40" s="115"/>
      <c r="L40" s="115"/>
      <c r="M40" s="115"/>
      <c r="N40" s="115"/>
      <c r="O40" s="115"/>
      <c r="P40" s="115"/>
      <c r="Q40" s="115"/>
      <c r="R40" s="115"/>
      <c r="S40" s="115"/>
      <c r="T40" s="115"/>
      <c r="U40" s="115"/>
      <c r="V40" s="115"/>
      <c r="W40" s="115"/>
      <c r="X40" s="475"/>
      <c r="Y40" s="475"/>
      <c r="Z40" s="475"/>
      <c r="AA40" s="475"/>
      <c r="AB40" s="475"/>
      <c r="AC40" s="475"/>
      <c r="AD40" s="475"/>
      <c r="AE40" s="475"/>
      <c r="AF40" s="475"/>
      <c r="AG40" s="115"/>
      <c r="AH40" s="115"/>
      <c r="AI40" s="115"/>
      <c r="AJ40" s="115"/>
      <c r="AK40" s="115"/>
      <c r="AL40" s="115"/>
      <c r="AM40" s="116"/>
      <c r="AN40" s="115"/>
      <c r="AO40" s="115"/>
      <c r="AP40" s="115"/>
      <c r="AQ40" s="115"/>
      <c r="AR40" s="115"/>
      <c r="AS40" s="115"/>
      <c r="AT40" s="115"/>
      <c r="AU40" s="115"/>
      <c r="AV40" s="475"/>
      <c r="AW40" s="475"/>
      <c r="AX40" s="475"/>
      <c r="AY40" s="503"/>
      <c r="AZ40" s="493"/>
      <c r="BA40" s="493"/>
      <c r="BB40" s="115"/>
      <c r="BC40" s="501"/>
      <c r="BD40" s="501"/>
      <c r="BE40" s="501"/>
      <c r="BF40" s="501"/>
      <c r="BG40" s="501"/>
      <c r="BH40" s="501"/>
      <c r="BI40" s="501"/>
      <c r="BJ40" s="503"/>
      <c r="BK40" s="503"/>
      <c r="BL40" s="503"/>
      <c r="BM40" s="503"/>
      <c r="BN40" s="503"/>
      <c r="BO40" s="503"/>
      <c r="BP40" s="503"/>
      <c r="BQ40" s="503"/>
      <c r="BR40" s="503"/>
      <c r="BS40" s="503"/>
      <c r="BT40" s="503"/>
      <c r="BU40" s="503"/>
      <c r="BV40" s="503"/>
    </row>
    <row r="41" spans="1:74" ht="11.25" hidden="1" customHeight="1" x14ac:dyDescent="0.25">
      <c r="A41" s="115"/>
      <c r="B41" s="115"/>
      <c r="C41" s="115"/>
      <c r="D41" s="115"/>
      <c r="E41" s="115"/>
      <c r="F41" s="115"/>
      <c r="G41" s="115"/>
      <c r="H41" s="115"/>
      <c r="I41" s="115"/>
      <c r="J41" s="115"/>
      <c r="K41" s="115"/>
      <c r="L41" s="115"/>
      <c r="M41" s="115"/>
      <c r="N41" s="115"/>
      <c r="O41" s="115"/>
      <c r="P41" s="115"/>
      <c r="Q41" s="115"/>
      <c r="R41" s="115"/>
      <c r="S41" s="115"/>
      <c r="T41" s="115"/>
      <c r="U41" s="115"/>
      <c r="V41" s="115"/>
      <c r="W41" s="115"/>
      <c r="X41" s="475"/>
      <c r="Y41" s="475"/>
      <c r="Z41" s="475"/>
      <c r="AA41" s="475"/>
      <c r="AB41" s="475"/>
      <c r="AC41" s="475"/>
      <c r="AD41" s="475"/>
      <c r="AE41" s="475"/>
      <c r="AF41" s="475"/>
      <c r="AG41" s="115"/>
      <c r="AH41" s="115"/>
      <c r="AI41" s="115"/>
      <c r="AJ41" s="115"/>
      <c r="AK41" s="115"/>
      <c r="AL41" s="115"/>
      <c r="AM41" s="116"/>
      <c r="AN41" s="115"/>
      <c r="AO41" s="115"/>
      <c r="AP41" s="115"/>
      <c r="AQ41" s="115"/>
      <c r="AR41" s="115"/>
      <c r="AS41" s="115"/>
      <c r="AT41" s="115"/>
      <c r="AU41" s="115"/>
      <c r="AV41" s="475"/>
      <c r="AW41" s="475"/>
      <c r="AX41" s="475"/>
      <c r="AY41" s="503"/>
      <c r="AZ41" s="493"/>
      <c r="BA41" s="493"/>
      <c r="BB41" s="115"/>
      <c r="BC41" s="501"/>
      <c r="BD41" s="501"/>
      <c r="BE41" s="501"/>
      <c r="BF41" s="501"/>
      <c r="BG41" s="501"/>
      <c r="BH41" s="501"/>
      <c r="BI41" s="501"/>
      <c r="BJ41" s="503"/>
      <c r="BK41" s="503"/>
      <c r="BL41" s="503"/>
      <c r="BM41" s="503"/>
      <c r="BN41" s="503"/>
      <c r="BO41" s="503"/>
      <c r="BP41" s="503"/>
      <c r="BQ41" s="503"/>
      <c r="BR41" s="503"/>
      <c r="BS41" s="503"/>
      <c r="BT41" s="503"/>
      <c r="BU41" s="503"/>
      <c r="BV41" s="503"/>
    </row>
    <row r="42" spans="1:74" ht="11.25" hidden="1" customHeight="1" x14ac:dyDescent="0.25">
      <c r="A42" s="115"/>
      <c r="B42" s="115"/>
      <c r="C42" s="115"/>
      <c r="D42" s="115"/>
      <c r="E42" s="115"/>
      <c r="F42" s="115"/>
      <c r="G42" s="115"/>
      <c r="H42" s="115"/>
      <c r="I42" s="115"/>
      <c r="J42" s="115"/>
      <c r="K42" s="115"/>
      <c r="L42" s="115"/>
      <c r="M42" s="115"/>
      <c r="N42" s="115"/>
      <c r="O42" s="115"/>
      <c r="P42" s="115"/>
      <c r="Q42" s="115"/>
      <c r="R42" s="115"/>
      <c r="S42" s="115"/>
      <c r="T42" s="115"/>
      <c r="U42" s="115"/>
      <c r="V42" s="115"/>
      <c r="W42" s="115"/>
      <c r="X42" s="475"/>
      <c r="Y42" s="475"/>
      <c r="Z42" s="475"/>
      <c r="AA42" s="475"/>
      <c r="AB42" s="475"/>
      <c r="AC42" s="475"/>
      <c r="AD42" s="475"/>
      <c r="AE42" s="475"/>
      <c r="AF42" s="475"/>
      <c r="AG42" s="115"/>
      <c r="AH42" s="115"/>
      <c r="AI42" s="115"/>
      <c r="AJ42" s="115"/>
      <c r="AK42" s="115"/>
      <c r="AL42" s="115"/>
      <c r="AM42" s="116"/>
      <c r="AN42" s="115"/>
      <c r="AO42" s="115"/>
      <c r="AP42" s="115"/>
      <c r="AQ42" s="115"/>
      <c r="AR42" s="115"/>
      <c r="AS42" s="115"/>
      <c r="AT42" s="115"/>
      <c r="AU42" s="115"/>
      <c r="AV42" s="475"/>
      <c r="AW42" s="475"/>
      <c r="AX42" s="475"/>
      <c r="AY42" s="503"/>
      <c r="AZ42" s="493"/>
      <c r="BA42" s="493"/>
      <c r="BB42" s="115"/>
      <c r="BC42" s="501"/>
      <c r="BD42" s="501"/>
      <c r="BE42" s="501"/>
      <c r="BF42" s="501"/>
      <c r="BG42" s="501"/>
      <c r="BH42" s="501"/>
      <c r="BI42" s="501"/>
      <c r="BJ42" s="503"/>
      <c r="BK42" s="503"/>
      <c r="BL42" s="503"/>
      <c r="BM42" s="503"/>
      <c r="BN42" s="503"/>
      <c r="BO42" s="503"/>
      <c r="BP42" s="503"/>
      <c r="BQ42" s="503"/>
      <c r="BR42" s="503"/>
      <c r="BS42" s="503"/>
      <c r="BT42" s="503"/>
      <c r="BU42" s="503"/>
      <c r="BV42" s="503"/>
    </row>
    <row r="43" spans="1:74" ht="11.25" hidden="1" customHeight="1" x14ac:dyDescent="0.25">
      <c r="A43" s="115"/>
      <c r="B43" s="115"/>
      <c r="C43" s="115"/>
      <c r="D43" s="115"/>
      <c r="E43" s="115"/>
      <c r="F43" s="115"/>
      <c r="G43" s="115"/>
      <c r="H43" s="115"/>
      <c r="I43" s="115"/>
      <c r="J43" s="115"/>
      <c r="K43" s="115"/>
      <c r="L43" s="115"/>
      <c r="M43" s="115"/>
      <c r="N43" s="115"/>
      <c r="O43" s="115"/>
      <c r="P43" s="115"/>
      <c r="Q43" s="115"/>
      <c r="R43" s="115"/>
      <c r="S43" s="115"/>
      <c r="T43" s="115"/>
      <c r="U43" s="115"/>
      <c r="V43" s="115"/>
      <c r="W43" s="115"/>
      <c r="X43" s="475"/>
      <c r="Y43" s="475"/>
      <c r="Z43" s="475"/>
      <c r="AA43" s="475"/>
      <c r="AB43" s="475"/>
      <c r="AC43" s="475"/>
      <c r="AD43" s="475"/>
      <c r="AE43" s="475"/>
      <c r="AF43" s="475"/>
      <c r="AG43" s="115"/>
      <c r="AH43" s="115"/>
      <c r="AI43" s="115"/>
      <c r="AJ43" s="115"/>
      <c r="AK43" s="115"/>
      <c r="AL43" s="115"/>
      <c r="AM43" s="116"/>
      <c r="AN43" s="115"/>
      <c r="AO43" s="115"/>
      <c r="AP43" s="115"/>
      <c r="AQ43" s="115"/>
      <c r="AR43" s="115"/>
      <c r="AS43" s="115"/>
      <c r="AT43" s="115"/>
      <c r="AU43" s="115"/>
      <c r="AV43" s="475"/>
      <c r="AW43" s="475"/>
      <c r="AX43" s="475"/>
      <c r="AY43" s="503"/>
      <c r="AZ43" s="493"/>
      <c r="BA43" s="493"/>
      <c r="BB43" s="115"/>
      <c r="BC43" s="501"/>
      <c r="BD43" s="501"/>
      <c r="BE43" s="501"/>
      <c r="BF43" s="501"/>
      <c r="BG43" s="501"/>
      <c r="BH43" s="501"/>
      <c r="BI43" s="501"/>
      <c r="BJ43" s="503"/>
      <c r="BK43" s="503"/>
      <c r="BL43" s="503"/>
      <c r="BM43" s="503"/>
      <c r="BN43" s="503"/>
      <c r="BO43" s="503"/>
      <c r="BP43" s="503"/>
      <c r="BQ43" s="503"/>
      <c r="BR43" s="503"/>
      <c r="BS43" s="503"/>
      <c r="BT43" s="503"/>
      <c r="BU43" s="503"/>
      <c r="BV43" s="503"/>
    </row>
    <row r="44" spans="1:74" ht="11.25" hidden="1" customHeight="1" x14ac:dyDescent="0.25">
      <c r="A44" s="115"/>
      <c r="B44" s="115"/>
      <c r="C44" s="115"/>
      <c r="D44" s="115"/>
      <c r="E44" s="115"/>
      <c r="F44" s="115"/>
      <c r="G44" s="115"/>
      <c r="H44" s="115"/>
      <c r="I44" s="115"/>
      <c r="J44" s="115"/>
      <c r="K44" s="115"/>
      <c r="L44" s="115"/>
      <c r="M44" s="115"/>
      <c r="N44" s="115"/>
      <c r="O44" s="115"/>
      <c r="P44" s="115"/>
      <c r="Q44" s="115"/>
      <c r="R44" s="115"/>
      <c r="S44" s="115"/>
      <c r="T44" s="115"/>
      <c r="U44" s="115"/>
      <c r="V44" s="115"/>
      <c r="W44" s="115"/>
      <c r="X44" s="475"/>
      <c r="Y44" s="475"/>
      <c r="Z44" s="475"/>
      <c r="AA44" s="475"/>
      <c r="AB44" s="475"/>
      <c r="AC44" s="475"/>
      <c r="AD44" s="475"/>
      <c r="AE44" s="475"/>
      <c r="AF44" s="475"/>
      <c r="AG44" s="115"/>
      <c r="AH44" s="115"/>
      <c r="AI44" s="115"/>
      <c r="AJ44" s="115"/>
      <c r="AK44" s="115"/>
      <c r="AL44" s="115"/>
      <c r="AM44" s="116"/>
      <c r="AN44" s="115"/>
      <c r="AO44" s="115"/>
      <c r="AP44" s="115"/>
      <c r="AQ44" s="115"/>
      <c r="AR44" s="115"/>
      <c r="AS44" s="115"/>
      <c r="AT44" s="115"/>
      <c r="AU44" s="115"/>
      <c r="AV44" s="475"/>
      <c r="AW44" s="475"/>
      <c r="AX44" s="475"/>
      <c r="AY44" s="503"/>
      <c r="AZ44" s="493"/>
      <c r="BA44" s="493"/>
      <c r="BB44" s="115"/>
      <c r="BC44" s="501"/>
      <c r="BD44" s="501"/>
      <c r="BE44" s="501"/>
      <c r="BF44" s="501"/>
      <c r="BG44" s="501"/>
      <c r="BH44" s="501"/>
      <c r="BI44" s="501"/>
      <c r="BJ44" s="503"/>
      <c r="BK44" s="503"/>
      <c r="BL44" s="503"/>
      <c r="BM44" s="503"/>
      <c r="BN44" s="503"/>
      <c r="BO44" s="503"/>
      <c r="BP44" s="503"/>
      <c r="BQ44" s="503"/>
      <c r="BR44" s="503"/>
      <c r="BS44" s="503"/>
      <c r="BT44" s="503"/>
      <c r="BU44" s="503"/>
      <c r="BV44" s="503"/>
    </row>
    <row r="45" spans="1:74" ht="11.25" hidden="1" customHeight="1" x14ac:dyDescent="0.25">
      <c r="A45" s="115"/>
      <c r="B45" s="115"/>
      <c r="C45" s="115"/>
      <c r="D45" s="115"/>
      <c r="E45" s="115"/>
      <c r="F45" s="115"/>
      <c r="G45" s="115"/>
      <c r="H45" s="115"/>
      <c r="I45" s="115"/>
      <c r="J45" s="115"/>
      <c r="K45" s="115"/>
      <c r="L45" s="115"/>
      <c r="M45" s="115"/>
      <c r="N45" s="115"/>
      <c r="O45" s="115"/>
      <c r="P45" s="115"/>
      <c r="Q45" s="115"/>
      <c r="R45" s="115"/>
      <c r="S45" s="115"/>
      <c r="T45" s="115"/>
      <c r="U45" s="115"/>
      <c r="V45" s="115"/>
      <c r="W45" s="115"/>
      <c r="X45" s="475"/>
      <c r="Y45" s="475"/>
      <c r="Z45" s="475"/>
      <c r="AA45" s="475"/>
      <c r="AB45" s="475"/>
      <c r="AC45" s="475"/>
      <c r="AD45" s="475"/>
      <c r="AE45" s="475"/>
      <c r="AF45" s="475"/>
      <c r="AG45" s="115"/>
      <c r="AH45" s="115"/>
      <c r="AI45" s="115"/>
      <c r="AJ45" s="115"/>
      <c r="AK45" s="115"/>
      <c r="AL45" s="115"/>
      <c r="AM45" s="116"/>
      <c r="AN45" s="115"/>
      <c r="AO45" s="115"/>
      <c r="AP45" s="115"/>
      <c r="AQ45" s="115"/>
      <c r="AR45" s="115"/>
      <c r="AS45" s="115"/>
      <c r="AT45" s="115"/>
      <c r="AU45" s="115"/>
      <c r="AV45" s="475"/>
      <c r="AW45" s="475"/>
      <c r="AX45" s="475"/>
      <c r="AY45" s="503"/>
      <c r="AZ45" s="493"/>
      <c r="BA45" s="493"/>
      <c r="BB45" s="115"/>
      <c r="BC45" s="501"/>
      <c r="BD45" s="501"/>
      <c r="BE45" s="501"/>
      <c r="BF45" s="501"/>
      <c r="BG45" s="501"/>
      <c r="BH45" s="501"/>
      <c r="BI45" s="501"/>
      <c r="BJ45" s="503"/>
      <c r="BK45" s="503"/>
      <c r="BL45" s="503"/>
      <c r="BM45" s="503"/>
      <c r="BN45" s="503"/>
      <c r="BO45" s="503"/>
      <c r="BP45" s="503"/>
      <c r="BQ45" s="503"/>
      <c r="BR45" s="503"/>
      <c r="BS45" s="503"/>
      <c r="BT45" s="503"/>
      <c r="BU45" s="503"/>
      <c r="BV45" s="503"/>
    </row>
    <row r="46" spans="1:74" ht="11.25" hidden="1" customHeight="1" x14ac:dyDescent="0.25">
      <c r="A46" s="115"/>
      <c r="B46" s="115"/>
      <c r="C46" s="115"/>
      <c r="D46" s="115"/>
      <c r="E46" s="115"/>
      <c r="F46" s="115"/>
      <c r="G46" s="115"/>
      <c r="H46" s="115"/>
      <c r="I46" s="115"/>
      <c r="J46" s="115"/>
      <c r="K46" s="115"/>
      <c r="L46" s="115"/>
      <c r="M46" s="115"/>
      <c r="N46" s="115"/>
      <c r="O46" s="115"/>
      <c r="P46" s="115"/>
      <c r="Q46" s="115"/>
      <c r="R46" s="115"/>
      <c r="S46" s="115"/>
      <c r="T46" s="115"/>
      <c r="U46" s="115"/>
      <c r="V46" s="115"/>
      <c r="W46" s="115"/>
      <c r="X46" s="475"/>
      <c r="Y46" s="475"/>
      <c r="Z46" s="475"/>
      <c r="AA46" s="475"/>
      <c r="AB46" s="475"/>
      <c r="AC46" s="475"/>
      <c r="AD46" s="475"/>
      <c r="AE46" s="475"/>
      <c r="AF46" s="475"/>
      <c r="AG46" s="115"/>
      <c r="AH46" s="115"/>
      <c r="AI46" s="115"/>
      <c r="AJ46" s="115"/>
      <c r="AK46" s="115"/>
      <c r="AL46" s="115"/>
      <c r="AM46" s="116"/>
      <c r="AN46" s="115"/>
      <c r="AO46" s="115"/>
      <c r="AP46" s="115"/>
      <c r="AQ46" s="115"/>
      <c r="AR46" s="115"/>
      <c r="AS46" s="115"/>
      <c r="AT46" s="115"/>
      <c r="AU46" s="115"/>
      <c r="AV46" s="475"/>
      <c r="AW46" s="475"/>
      <c r="AX46" s="475"/>
      <c r="AY46" s="503"/>
      <c r="AZ46" s="493"/>
      <c r="BA46" s="493"/>
      <c r="BB46" s="115"/>
      <c r="BC46" s="501"/>
      <c r="BD46" s="501"/>
      <c r="BE46" s="501"/>
      <c r="BF46" s="501"/>
      <c r="BG46" s="501"/>
      <c r="BH46" s="501"/>
      <c r="BI46" s="501"/>
      <c r="BJ46" s="503"/>
      <c r="BK46" s="503"/>
      <c r="BL46" s="503"/>
      <c r="BM46" s="503"/>
      <c r="BN46" s="503"/>
      <c r="BO46" s="503"/>
      <c r="BP46" s="503"/>
      <c r="BQ46" s="503"/>
      <c r="BR46" s="503"/>
      <c r="BS46" s="503"/>
      <c r="BT46" s="503"/>
      <c r="BU46" s="503"/>
      <c r="BV46" s="503"/>
    </row>
    <row r="47" spans="1:74" ht="11.25" hidden="1" customHeight="1" x14ac:dyDescent="0.25">
      <c r="A47" s="115"/>
      <c r="B47" s="115"/>
      <c r="C47" s="115"/>
      <c r="D47" s="115"/>
      <c r="E47" s="115"/>
      <c r="F47" s="115"/>
      <c r="G47" s="115"/>
      <c r="H47" s="115"/>
      <c r="I47" s="115"/>
      <c r="J47" s="115"/>
      <c r="K47" s="115"/>
      <c r="L47" s="115"/>
      <c r="M47" s="115"/>
      <c r="N47" s="115"/>
      <c r="O47" s="115"/>
      <c r="P47" s="115"/>
      <c r="Q47" s="115"/>
      <c r="R47" s="115"/>
      <c r="S47" s="115"/>
      <c r="T47" s="115"/>
      <c r="U47" s="115"/>
      <c r="V47" s="115"/>
      <c r="W47" s="115"/>
      <c r="X47" s="475"/>
      <c r="Y47" s="475"/>
      <c r="Z47" s="475"/>
      <c r="AA47" s="475"/>
      <c r="AB47" s="475"/>
      <c r="AC47" s="475"/>
      <c r="AD47" s="475"/>
      <c r="AE47" s="475"/>
      <c r="AF47" s="475"/>
      <c r="AG47" s="115"/>
      <c r="AH47" s="115"/>
      <c r="AI47" s="115"/>
      <c r="AJ47" s="115"/>
      <c r="AK47" s="115"/>
      <c r="AL47" s="115"/>
      <c r="AM47" s="116"/>
      <c r="AN47" s="115"/>
      <c r="AO47" s="115"/>
      <c r="AP47" s="115"/>
      <c r="AQ47" s="115"/>
      <c r="AR47" s="115"/>
      <c r="AS47" s="115"/>
      <c r="AT47" s="115"/>
      <c r="AU47" s="115"/>
      <c r="AV47" s="475"/>
      <c r="AW47" s="475"/>
      <c r="AX47" s="475"/>
      <c r="AY47" s="503"/>
      <c r="AZ47" s="493"/>
      <c r="BA47" s="493"/>
      <c r="BB47" s="115"/>
      <c r="BC47" s="501"/>
      <c r="BD47" s="501"/>
      <c r="BE47" s="501"/>
      <c r="BF47" s="501"/>
      <c r="BG47" s="501"/>
      <c r="BH47" s="501"/>
      <c r="BI47" s="501"/>
      <c r="BJ47" s="503"/>
      <c r="BK47" s="503"/>
      <c r="BL47" s="503"/>
      <c r="BM47" s="503"/>
      <c r="BN47" s="503"/>
      <c r="BO47" s="503"/>
      <c r="BP47" s="503"/>
      <c r="BQ47" s="503"/>
      <c r="BR47" s="503"/>
      <c r="BS47" s="503"/>
      <c r="BT47" s="503"/>
      <c r="BU47" s="503"/>
      <c r="BV47" s="503"/>
    </row>
    <row r="48" spans="1:74" ht="11.25" hidden="1" customHeight="1" x14ac:dyDescent="0.25">
      <c r="A48" s="115"/>
      <c r="B48" s="115"/>
      <c r="C48" s="115"/>
      <c r="D48" s="115"/>
      <c r="E48" s="115"/>
      <c r="F48" s="115"/>
      <c r="G48" s="115"/>
      <c r="H48" s="115"/>
      <c r="I48" s="115"/>
      <c r="J48" s="115"/>
      <c r="K48" s="115"/>
      <c r="L48" s="115"/>
      <c r="M48" s="115"/>
      <c r="N48" s="115"/>
      <c r="O48" s="115"/>
      <c r="P48" s="115"/>
      <c r="Q48" s="115"/>
      <c r="R48" s="115"/>
      <c r="S48" s="115"/>
      <c r="T48" s="115"/>
      <c r="U48" s="115"/>
      <c r="V48" s="115"/>
      <c r="W48" s="115"/>
      <c r="X48" s="475"/>
      <c r="Y48" s="475"/>
      <c r="Z48" s="475"/>
      <c r="AA48" s="475"/>
      <c r="AB48" s="475"/>
      <c r="AC48" s="475"/>
      <c r="AD48" s="475"/>
      <c r="AE48" s="475"/>
      <c r="AF48" s="475"/>
      <c r="AG48" s="115"/>
      <c r="AH48" s="115"/>
      <c r="AI48" s="115"/>
      <c r="AJ48" s="115"/>
      <c r="AK48" s="115"/>
      <c r="AL48" s="115"/>
      <c r="AM48" s="116"/>
      <c r="AN48" s="115"/>
      <c r="AO48" s="115"/>
      <c r="AP48" s="115"/>
      <c r="AQ48" s="115"/>
      <c r="AR48" s="115"/>
      <c r="AS48" s="115"/>
      <c r="AT48" s="115"/>
      <c r="AU48" s="115"/>
      <c r="AV48" s="475"/>
      <c r="AW48" s="475"/>
      <c r="AX48" s="475"/>
      <c r="AY48" s="503"/>
      <c r="AZ48" s="493"/>
      <c r="BA48" s="493"/>
      <c r="BB48" s="115"/>
      <c r="BC48" s="501"/>
      <c r="BD48" s="501"/>
      <c r="BE48" s="501"/>
      <c r="BF48" s="501"/>
      <c r="BG48" s="501"/>
      <c r="BH48" s="501"/>
      <c r="BI48" s="501"/>
      <c r="BJ48" s="503"/>
      <c r="BK48" s="503"/>
      <c r="BL48" s="503"/>
      <c r="BM48" s="503"/>
      <c r="BN48" s="503"/>
      <c r="BO48" s="503"/>
      <c r="BP48" s="503"/>
      <c r="BQ48" s="503"/>
      <c r="BR48" s="503"/>
      <c r="BS48" s="503"/>
      <c r="BT48" s="503"/>
      <c r="BU48" s="503"/>
      <c r="BV48" s="503"/>
    </row>
    <row r="49" spans="1:74" ht="11.25" hidden="1" customHeight="1" x14ac:dyDescent="0.25">
      <c r="A49" s="115"/>
      <c r="B49" s="115"/>
      <c r="C49" s="115"/>
      <c r="D49" s="115"/>
      <c r="E49" s="115"/>
      <c r="F49" s="115"/>
      <c r="G49" s="115"/>
      <c r="H49" s="115"/>
      <c r="I49" s="115"/>
      <c r="J49" s="115"/>
      <c r="K49" s="115"/>
      <c r="L49" s="115"/>
      <c r="M49" s="115"/>
      <c r="N49" s="115"/>
      <c r="O49" s="115"/>
      <c r="P49" s="115"/>
      <c r="Q49" s="115"/>
      <c r="R49" s="115"/>
      <c r="S49" s="115"/>
      <c r="T49" s="115"/>
      <c r="U49" s="115"/>
      <c r="V49" s="115"/>
      <c r="W49" s="115"/>
      <c r="X49" s="475"/>
      <c r="Y49" s="475"/>
      <c r="Z49" s="475"/>
      <c r="AA49" s="475"/>
      <c r="AB49" s="475"/>
      <c r="AC49" s="475"/>
      <c r="AD49" s="475"/>
      <c r="AE49" s="475"/>
      <c r="AF49" s="475"/>
      <c r="AG49" s="115"/>
      <c r="AH49" s="115"/>
      <c r="AI49" s="115"/>
      <c r="AJ49" s="115"/>
      <c r="AK49" s="115"/>
      <c r="AL49" s="115"/>
      <c r="AM49" s="116"/>
      <c r="AN49" s="115"/>
      <c r="AO49" s="115"/>
      <c r="AP49" s="115"/>
      <c r="AQ49" s="115"/>
      <c r="AR49" s="115"/>
      <c r="AS49" s="115"/>
      <c r="AT49" s="115"/>
      <c r="AU49" s="115"/>
      <c r="AV49" s="475"/>
      <c r="AW49" s="475"/>
      <c r="AX49" s="475"/>
      <c r="AY49" s="503"/>
      <c r="AZ49" s="493"/>
      <c r="BA49" s="493"/>
      <c r="BB49" s="115"/>
      <c r="BC49" s="501"/>
      <c r="BD49" s="501"/>
      <c r="BE49" s="501"/>
      <c r="BF49" s="501"/>
      <c r="BG49" s="501"/>
      <c r="BH49" s="501"/>
      <c r="BI49" s="501"/>
      <c r="BJ49" s="503"/>
      <c r="BK49" s="503"/>
      <c r="BL49" s="503"/>
      <c r="BM49" s="503"/>
      <c r="BN49" s="503"/>
      <c r="BO49" s="503"/>
      <c r="BP49" s="503"/>
      <c r="BQ49" s="503"/>
      <c r="BR49" s="503"/>
      <c r="BS49" s="503"/>
      <c r="BT49" s="503"/>
      <c r="BU49" s="503"/>
      <c r="BV49" s="503"/>
    </row>
    <row r="50" spans="1:74" ht="11.25" hidden="1" customHeight="1" x14ac:dyDescent="0.25">
      <c r="A50" s="115"/>
      <c r="B50" s="115"/>
      <c r="C50" s="115"/>
      <c r="D50" s="115"/>
      <c r="E50" s="115"/>
      <c r="F50" s="115"/>
      <c r="G50" s="115"/>
      <c r="H50" s="115"/>
      <c r="I50" s="115"/>
      <c r="J50" s="115"/>
      <c r="K50" s="115"/>
      <c r="L50" s="115"/>
      <c r="M50" s="115"/>
      <c r="N50" s="115"/>
      <c r="O50" s="115"/>
      <c r="P50" s="115"/>
      <c r="Q50" s="115"/>
      <c r="R50" s="115"/>
      <c r="S50" s="115"/>
      <c r="T50" s="115"/>
      <c r="U50" s="115"/>
      <c r="V50" s="115"/>
      <c r="W50" s="115"/>
      <c r="X50" s="475"/>
      <c r="Y50" s="475"/>
      <c r="Z50" s="475"/>
      <c r="AA50" s="475"/>
      <c r="AB50" s="475"/>
      <c r="AC50" s="475"/>
      <c r="AD50" s="475"/>
      <c r="AE50" s="475"/>
      <c r="AF50" s="475"/>
      <c r="AG50" s="115"/>
      <c r="AH50" s="115"/>
      <c r="AI50" s="115"/>
      <c r="AJ50" s="115"/>
      <c r="AK50" s="115"/>
      <c r="AL50" s="115"/>
      <c r="AM50" s="116"/>
      <c r="AN50" s="115"/>
      <c r="AO50" s="115"/>
      <c r="AP50" s="115"/>
      <c r="AQ50" s="115"/>
      <c r="AR50" s="115"/>
      <c r="AS50" s="115"/>
      <c r="AT50" s="115"/>
      <c r="AU50" s="115"/>
      <c r="AV50" s="475"/>
      <c r="AW50" s="475"/>
      <c r="AX50" s="475"/>
      <c r="AY50" s="503"/>
      <c r="AZ50" s="493"/>
      <c r="BA50" s="493"/>
      <c r="BB50" s="115"/>
      <c r="BC50" s="501"/>
      <c r="BD50" s="501"/>
      <c r="BE50" s="501"/>
      <c r="BF50" s="501"/>
      <c r="BG50" s="501"/>
      <c r="BH50" s="501"/>
      <c r="BI50" s="501"/>
      <c r="BJ50" s="503"/>
      <c r="BK50" s="503"/>
      <c r="BL50" s="503"/>
      <c r="BM50" s="503"/>
      <c r="BN50" s="503"/>
      <c r="BO50" s="503"/>
      <c r="BP50" s="503"/>
      <c r="BQ50" s="503"/>
      <c r="BR50" s="503"/>
      <c r="BS50" s="503"/>
      <c r="BT50" s="503"/>
      <c r="BU50" s="503"/>
      <c r="BV50" s="503"/>
    </row>
    <row r="51" spans="1:74" ht="11.25" hidden="1" customHeight="1" x14ac:dyDescent="0.25">
      <c r="A51" s="115"/>
      <c r="B51" s="115"/>
      <c r="C51" s="115"/>
      <c r="D51" s="115"/>
      <c r="E51" s="115"/>
      <c r="F51" s="115"/>
      <c r="G51" s="115"/>
      <c r="H51" s="115"/>
      <c r="I51" s="115"/>
      <c r="J51" s="115"/>
      <c r="K51" s="115"/>
      <c r="L51" s="115"/>
      <c r="M51" s="115"/>
      <c r="N51" s="115"/>
      <c r="O51" s="115"/>
      <c r="P51" s="115"/>
      <c r="Q51" s="115"/>
      <c r="R51" s="115"/>
      <c r="S51" s="115"/>
      <c r="T51" s="115"/>
      <c r="U51" s="115"/>
      <c r="V51" s="115"/>
      <c r="W51" s="115"/>
      <c r="X51" s="475"/>
      <c r="Y51" s="475"/>
      <c r="Z51" s="475"/>
      <c r="AA51" s="475"/>
      <c r="AB51" s="475"/>
      <c r="AC51" s="475"/>
      <c r="AD51" s="475"/>
      <c r="AE51" s="475"/>
      <c r="AF51" s="475"/>
      <c r="AG51" s="115"/>
      <c r="AH51" s="115"/>
      <c r="AI51" s="115"/>
      <c r="AJ51" s="115"/>
      <c r="AK51" s="115"/>
      <c r="AL51" s="115"/>
      <c r="AM51" s="116"/>
      <c r="AN51" s="115"/>
      <c r="AO51" s="115"/>
      <c r="AP51" s="115"/>
      <c r="AQ51" s="115"/>
      <c r="AR51" s="115"/>
      <c r="AS51" s="115"/>
      <c r="AT51" s="115"/>
      <c r="AU51" s="115"/>
      <c r="AV51" s="475"/>
      <c r="AW51" s="475"/>
      <c r="AX51" s="475"/>
      <c r="AY51" s="503"/>
      <c r="AZ51" s="493"/>
      <c r="BA51" s="493"/>
      <c r="BB51" s="115"/>
      <c r="BC51" s="501"/>
      <c r="BD51" s="501"/>
      <c r="BE51" s="501"/>
      <c r="BF51" s="501"/>
      <c r="BG51" s="501"/>
      <c r="BH51" s="501"/>
      <c r="BI51" s="501"/>
      <c r="BJ51" s="503"/>
      <c r="BK51" s="503"/>
      <c r="BL51" s="503"/>
      <c r="BM51" s="503"/>
      <c r="BN51" s="503"/>
      <c r="BO51" s="503"/>
      <c r="BP51" s="503"/>
      <c r="BQ51" s="503"/>
      <c r="BR51" s="503"/>
      <c r="BS51" s="503"/>
      <c r="BT51" s="503"/>
      <c r="BU51" s="503"/>
      <c r="BV51" s="503"/>
    </row>
    <row r="52" spans="1:74" ht="11.25" hidden="1" customHeight="1" x14ac:dyDescent="0.25">
      <c r="A52" s="115"/>
      <c r="B52" s="115"/>
      <c r="C52" s="115"/>
      <c r="D52" s="115"/>
      <c r="E52" s="115"/>
      <c r="F52" s="115"/>
      <c r="G52" s="115"/>
      <c r="H52" s="115"/>
      <c r="I52" s="115"/>
      <c r="J52" s="115"/>
      <c r="K52" s="115"/>
      <c r="L52" s="115"/>
      <c r="M52" s="115"/>
      <c r="N52" s="115"/>
      <c r="O52" s="115"/>
      <c r="P52" s="115"/>
      <c r="Q52" s="115"/>
      <c r="R52" s="115"/>
      <c r="S52" s="115"/>
      <c r="T52" s="115"/>
      <c r="U52" s="115"/>
      <c r="V52" s="115"/>
      <c r="W52" s="115"/>
      <c r="X52" s="475"/>
      <c r="Y52" s="475"/>
      <c r="Z52" s="475"/>
      <c r="AA52" s="475"/>
      <c r="AB52" s="475"/>
      <c r="AC52" s="475"/>
      <c r="AD52" s="475"/>
      <c r="AE52" s="475"/>
      <c r="AF52" s="475"/>
      <c r="AG52" s="115"/>
      <c r="AH52" s="115"/>
      <c r="AI52" s="115"/>
      <c r="AJ52" s="115"/>
      <c r="AK52" s="115"/>
      <c r="AL52" s="115"/>
      <c r="AM52" s="116"/>
      <c r="AN52" s="115"/>
      <c r="AO52" s="115"/>
      <c r="AP52" s="115"/>
      <c r="AQ52" s="115"/>
      <c r="AR52" s="115"/>
      <c r="AS52" s="115"/>
      <c r="AT52" s="115"/>
      <c r="AU52" s="115"/>
      <c r="AV52" s="475"/>
      <c r="AW52" s="475"/>
      <c r="AX52" s="475"/>
      <c r="AY52" s="503"/>
      <c r="AZ52" s="493"/>
      <c r="BA52" s="493"/>
      <c r="BB52" s="115"/>
      <c r="BC52" s="501"/>
      <c r="BD52" s="501"/>
      <c r="BE52" s="501"/>
      <c r="BF52" s="501"/>
      <c r="BG52" s="501"/>
      <c r="BH52" s="501"/>
      <c r="BI52" s="501"/>
      <c r="BJ52" s="503"/>
      <c r="BK52" s="503"/>
      <c r="BL52" s="503"/>
      <c r="BM52" s="503"/>
      <c r="BN52" s="503"/>
      <c r="BO52" s="503"/>
      <c r="BP52" s="503"/>
      <c r="BQ52" s="503"/>
      <c r="BR52" s="503"/>
      <c r="BS52" s="503"/>
      <c r="BT52" s="503"/>
      <c r="BU52" s="503"/>
      <c r="BV52" s="503"/>
    </row>
    <row r="53" spans="1:74" ht="11.25" hidden="1" customHeight="1" x14ac:dyDescent="0.25">
      <c r="A53" s="115"/>
      <c r="B53" s="115"/>
      <c r="C53" s="115"/>
      <c r="D53" s="115"/>
      <c r="E53" s="115"/>
      <c r="F53" s="115"/>
      <c r="G53" s="115"/>
      <c r="H53" s="115"/>
      <c r="I53" s="115"/>
      <c r="J53" s="115"/>
      <c r="K53" s="115"/>
      <c r="L53" s="115"/>
      <c r="M53" s="115"/>
      <c r="N53" s="115"/>
      <c r="O53" s="115"/>
      <c r="P53" s="115"/>
      <c r="Q53" s="115"/>
      <c r="R53" s="115"/>
      <c r="S53" s="115"/>
      <c r="T53" s="115"/>
      <c r="U53" s="115"/>
      <c r="V53" s="115"/>
      <c r="W53" s="115"/>
      <c r="X53" s="475"/>
      <c r="Y53" s="475"/>
      <c r="Z53" s="475"/>
      <c r="AA53" s="475"/>
      <c r="AB53" s="475"/>
      <c r="AC53" s="475"/>
      <c r="AD53" s="475"/>
      <c r="AE53" s="475"/>
      <c r="AF53" s="475"/>
      <c r="AG53" s="115"/>
      <c r="AH53" s="115"/>
      <c r="AI53" s="115"/>
      <c r="AJ53" s="115"/>
      <c r="AK53" s="115"/>
      <c r="AL53" s="115"/>
      <c r="AM53" s="116"/>
      <c r="AN53" s="115"/>
      <c r="AO53" s="115"/>
      <c r="AP53" s="115"/>
      <c r="AQ53" s="115"/>
      <c r="AR53" s="115"/>
      <c r="AS53" s="115"/>
      <c r="AT53" s="115"/>
      <c r="AU53" s="115"/>
      <c r="AV53" s="475"/>
      <c r="AW53" s="475"/>
      <c r="AX53" s="475"/>
      <c r="AY53" s="503"/>
      <c r="AZ53" s="493"/>
      <c r="BA53" s="493"/>
      <c r="BB53" s="115"/>
      <c r="BC53" s="501"/>
      <c r="BD53" s="501"/>
      <c r="BE53" s="501"/>
      <c r="BF53" s="501"/>
      <c r="BG53" s="501"/>
      <c r="BH53" s="501"/>
      <c r="BI53" s="501"/>
      <c r="BJ53" s="503"/>
      <c r="BK53" s="503"/>
      <c r="BL53" s="503"/>
      <c r="BM53" s="503"/>
      <c r="BN53" s="503"/>
      <c r="BO53" s="503"/>
      <c r="BP53" s="503"/>
      <c r="BQ53" s="503"/>
      <c r="BR53" s="503"/>
      <c r="BS53" s="503"/>
      <c r="BT53" s="503"/>
      <c r="BU53" s="503"/>
      <c r="BV53" s="503"/>
    </row>
    <row r="54" spans="1:74" ht="11.25" hidden="1" customHeight="1" x14ac:dyDescent="0.25">
      <c r="A54" s="115"/>
      <c r="B54" s="115"/>
      <c r="C54" s="115"/>
      <c r="D54" s="115"/>
      <c r="E54" s="115"/>
      <c r="F54" s="115"/>
      <c r="G54" s="115"/>
      <c r="H54" s="115"/>
      <c r="I54" s="115"/>
      <c r="J54" s="115"/>
      <c r="K54" s="115"/>
      <c r="L54" s="115"/>
      <c r="M54" s="115"/>
      <c r="N54" s="115"/>
      <c r="O54" s="115"/>
      <c r="P54" s="115"/>
      <c r="Q54" s="115"/>
      <c r="R54" s="115"/>
      <c r="S54" s="115"/>
      <c r="T54" s="115"/>
      <c r="U54" s="115"/>
      <c r="V54" s="115"/>
      <c r="W54" s="115"/>
      <c r="X54" s="475"/>
      <c r="Y54" s="475"/>
      <c r="Z54" s="475"/>
      <c r="AA54" s="475"/>
      <c r="AB54" s="475"/>
      <c r="AC54" s="475"/>
      <c r="AD54" s="475"/>
      <c r="AE54" s="475"/>
      <c r="AF54" s="475"/>
      <c r="AG54" s="115"/>
      <c r="AH54" s="115"/>
      <c r="AI54" s="115"/>
      <c r="AJ54" s="115"/>
      <c r="AK54" s="115"/>
      <c r="AL54" s="115"/>
      <c r="AM54" s="116"/>
      <c r="AN54" s="115"/>
      <c r="AO54" s="115"/>
      <c r="AP54" s="115"/>
      <c r="AQ54" s="115"/>
      <c r="AR54" s="115"/>
      <c r="AS54" s="115"/>
      <c r="AT54" s="115"/>
      <c r="AU54" s="115"/>
      <c r="AV54" s="475"/>
      <c r="AW54" s="475"/>
      <c r="AX54" s="475"/>
      <c r="AY54" s="503"/>
      <c r="AZ54" s="493"/>
      <c r="BA54" s="493"/>
      <c r="BB54" s="115"/>
      <c r="BC54" s="501"/>
      <c r="BD54" s="501"/>
      <c r="BE54" s="501"/>
      <c r="BF54" s="501"/>
      <c r="BG54" s="501"/>
      <c r="BH54" s="501"/>
      <c r="BI54" s="501"/>
      <c r="BJ54" s="503"/>
      <c r="BK54" s="503"/>
      <c r="BL54" s="503"/>
      <c r="BM54" s="503"/>
      <c r="BN54" s="503"/>
      <c r="BO54" s="503"/>
      <c r="BP54" s="503"/>
      <c r="BQ54" s="503"/>
      <c r="BR54" s="503"/>
      <c r="BS54" s="503"/>
      <c r="BT54" s="503"/>
      <c r="BU54" s="503"/>
      <c r="BV54" s="503"/>
    </row>
    <row r="55" spans="1:74" ht="11.25" hidden="1" customHeight="1" x14ac:dyDescent="0.25">
      <c r="A55" s="115"/>
      <c r="B55" s="115"/>
      <c r="C55" s="115"/>
      <c r="D55" s="115"/>
      <c r="E55" s="115"/>
      <c r="F55" s="115"/>
      <c r="G55" s="115"/>
      <c r="H55" s="115"/>
      <c r="I55" s="115"/>
      <c r="J55" s="115"/>
      <c r="K55" s="115"/>
      <c r="L55" s="115"/>
      <c r="M55" s="115"/>
      <c r="N55" s="115"/>
      <c r="O55" s="115"/>
      <c r="P55" s="115"/>
      <c r="Q55" s="115"/>
      <c r="R55" s="115"/>
      <c r="S55" s="115"/>
      <c r="T55" s="115"/>
      <c r="U55" s="115"/>
      <c r="V55" s="115"/>
      <c r="W55" s="115"/>
      <c r="X55" s="475"/>
      <c r="Y55" s="475"/>
      <c r="Z55" s="475"/>
      <c r="AA55" s="475"/>
      <c r="AB55" s="475"/>
      <c r="AC55" s="475"/>
      <c r="AD55" s="475"/>
      <c r="AE55" s="475"/>
      <c r="AF55" s="475"/>
      <c r="AG55" s="115"/>
      <c r="AH55" s="115"/>
      <c r="AI55" s="115"/>
      <c r="AJ55" s="115"/>
      <c r="AK55" s="115"/>
      <c r="AL55" s="115"/>
      <c r="AM55" s="116"/>
      <c r="AN55" s="115"/>
      <c r="AO55" s="115"/>
      <c r="AP55" s="115"/>
      <c r="AQ55" s="115"/>
      <c r="AR55" s="115"/>
      <c r="AS55" s="115"/>
      <c r="AT55" s="115"/>
      <c r="AU55" s="115"/>
      <c r="AV55" s="475"/>
      <c r="AW55" s="475"/>
      <c r="AX55" s="475"/>
      <c r="AY55" s="503"/>
      <c r="AZ55" s="493"/>
      <c r="BA55" s="493"/>
      <c r="BB55" s="115"/>
      <c r="BC55" s="501"/>
      <c r="BD55" s="501"/>
      <c r="BE55" s="501"/>
      <c r="BF55" s="501"/>
      <c r="BG55" s="501"/>
      <c r="BH55" s="501"/>
      <c r="BI55" s="501"/>
      <c r="BJ55" s="503"/>
      <c r="BK55" s="503"/>
      <c r="BL55" s="503"/>
      <c r="BM55" s="503"/>
      <c r="BN55" s="503"/>
      <c r="BO55" s="503"/>
      <c r="BP55" s="503"/>
      <c r="BQ55" s="503"/>
      <c r="BR55" s="503"/>
      <c r="BS55" s="503"/>
      <c r="BT55" s="503"/>
      <c r="BU55" s="503"/>
      <c r="BV55" s="503"/>
    </row>
    <row r="56" spans="1:74" ht="11.25" hidden="1" customHeight="1" x14ac:dyDescent="0.25">
      <c r="A56" s="115"/>
      <c r="B56" s="115"/>
      <c r="C56" s="115"/>
      <c r="D56" s="115"/>
      <c r="E56" s="115"/>
      <c r="F56" s="115"/>
      <c r="G56" s="115"/>
      <c r="H56" s="115"/>
      <c r="I56" s="115"/>
      <c r="J56" s="115"/>
      <c r="K56" s="115"/>
      <c r="L56" s="115"/>
      <c r="M56" s="115"/>
      <c r="N56" s="115"/>
      <c r="O56" s="115"/>
      <c r="P56" s="115"/>
      <c r="Q56" s="115"/>
      <c r="R56" s="115"/>
      <c r="S56" s="115"/>
      <c r="T56" s="115"/>
      <c r="U56" s="115"/>
      <c r="V56" s="115"/>
      <c r="W56" s="115"/>
      <c r="X56" s="475"/>
      <c r="Y56" s="475"/>
      <c r="Z56" s="475"/>
      <c r="AA56" s="475"/>
      <c r="AB56" s="475"/>
      <c r="AC56" s="475"/>
      <c r="AD56" s="475"/>
      <c r="AE56" s="475"/>
      <c r="AF56" s="475"/>
      <c r="AG56" s="115"/>
      <c r="AH56" s="115"/>
      <c r="AI56" s="115"/>
      <c r="AJ56" s="115"/>
      <c r="AK56" s="115"/>
      <c r="AL56" s="115"/>
      <c r="AM56" s="116"/>
      <c r="AN56" s="115"/>
      <c r="AO56" s="115"/>
      <c r="AP56" s="115"/>
      <c r="AQ56" s="115"/>
      <c r="AR56" s="115"/>
      <c r="AS56" s="115"/>
      <c r="AT56" s="115"/>
      <c r="AU56" s="115"/>
      <c r="AV56" s="475"/>
      <c r="AW56" s="475"/>
      <c r="AX56" s="475"/>
      <c r="AY56" s="503"/>
      <c r="AZ56" s="493"/>
      <c r="BA56" s="493"/>
      <c r="BB56" s="115"/>
      <c r="BC56" s="501"/>
      <c r="BD56" s="501"/>
      <c r="BE56" s="501"/>
      <c r="BF56" s="501"/>
      <c r="BG56" s="501"/>
      <c r="BH56" s="501"/>
      <c r="BI56" s="501"/>
      <c r="BJ56" s="503"/>
      <c r="BK56" s="503"/>
      <c r="BL56" s="503"/>
      <c r="BM56" s="503"/>
      <c r="BN56" s="503"/>
      <c r="BO56" s="503"/>
      <c r="BP56" s="503"/>
      <c r="BQ56" s="503"/>
      <c r="BR56" s="503"/>
      <c r="BS56" s="503"/>
      <c r="BT56" s="503"/>
      <c r="BU56" s="503"/>
      <c r="BV56" s="503"/>
    </row>
    <row r="57" spans="1:74" ht="11.25" hidden="1" customHeight="1" x14ac:dyDescent="0.25">
      <c r="A57" s="115"/>
      <c r="B57" s="115"/>
      <c r="C57" s="115"/>
      <c r="D57" s="115"/>
      <c r="E57" s="115"/>
      <c r="F57" s="115"/>
      <c r="G57" s="115"/>
      <c r="H57" s="115"/>
      <c r="I57" s="115"/>
      <c r="J57" s="115"/>
      <c r="K57" s="115"/>
      <c r="L57" s="115"/>
      <c r="M57" s="115"/>
      <c r="N57" s="115"/>
      <c r="O57" s="115"/>
      <c r="P57" s="115"/>
      <c r="Q57" s="115"/>
      <c r="R57" s="115"/>
      <c r="S57" s="115"/>
      <c r="T57" s="115"/>
      <c r="U57" s="115"/>
      <c r="V57" s="115"/>
      <c r="W57" s="115"/>
      <c r="X57" s="475"/>
      <c r="Y57" s="475"/>
      <c r="Z57" s="475"/>
      <c r="AA57" s="475"/>
      <c r="AB57" s="475"/>
      <c r="AC57" s="475"/>
      <c r="AD57" s="475"/>
      <c r="AE57" s="475"/>
      <c r="AF57" s="475"/>
      <c r="AG57" s="115"/>
      <c r="AH57" s="115"/>
      <c r="AI57" s="115"/>
      <c r="AJ57" s="115"/>
      <c r="AK57" s="115"/>
      <c r="AL57" s="115"/>
      <c r="AM57" s="116"/>
      <c r="AN57" s="115"/>
      <c r="AO57" s="115"/>
      <c r="AP57" s="115"/>
      <c r="AQ57" s="115"/>
      <c r="AR57" s="115"/>
      <c r="AS57" s="115"/>
      <c r="AT57" s="115"/>
      <c r="AU57" s="115"/>
      <c r="AV57" s="475"/>
      <c r="AW57" s="475"/>
      <c r="AX57" s="475"/>
      <c r="AY57" s="503"/>
      <c r="AZ57" s="493"/>
      <c r="BA57" s="493"/>
      <c r="BB57" s="115"/>
      <c r="BC57" s="501"/>
      <c r="BD57" s="501"/>
      <c r="BE57" s="501"/>
      <c r="BF57" s="501"/>
      <c r="BG57" s="501"/>
      <c r="BH57" s="501"/>
      <c r="BI57" s="501"/>
      <c r="BJ57" s="503"/>
      <c r="BK57" s="503"/>
      <c r="BL57" s="503"/>
      <c r="BM57" s="503"/>
      <c r="BN57" s="503"/>
      <c r="BO57" s="503"/>
      <c r="BP57" s="503"/>
      <c r="BQ57" s="503"/>
      <c r="BR57" s="503"/>
      <c r="BS57" s="503"/>
      <c r="BT57" s="503"/>
      <c r="BU57" s="503"/>
      <c r="BV57" s="503"/>
    </row>
    <row r="58" spans="1:74" ht="11.25" hidden="1" customHeight="1" x14ac:dyDescent="0.25">
      <c r="A58" s="115"/>
      <c r="B58" s="115"/>
      <c r="C58" s="115"/>
      <c r="D58" s="115"/>
      <c r="E58" s="115"/>
      <c r="F58" s="115"/>
      <c r="G58" s="115"/>
      <c r="H58" s="115"/>
      <c r="I58" s="115"/>
      <c r="J58" s="115"/>
      <c r="K58" s="115"/>
      <c r="L58" s="115"/>
      <c r="M58" s="115"/>
      <c r="N58" s="115"/>
      <c r="O58" s="115"/>
      <c r="P58" s="115"/>
      <c r="Q58" s="115"/>
      <c r="R58" s="115"/>
      <c r="S58" s="115"/>
      <c r="T58" s="115"/>
      <c r="U58" s="115"/>
      <c r="V58" s="115"/>
      <c r="W58" s="115"/>
      <c r="X58" s="475"/>
      <c r="Y58" s="475"/>
      <c r="Z58" s="475"/>
      <c r="AA58" s="475"/>
      <c r="AB58" s="475"/>
      <c r="AC58" s="475"/>
      <c r="AD58" s="475"/>
      <c r="AE58" s="475"/>
      <c r="AF58" s="475"/>
      <c r="AG58" s="115"/>
      <c r="AH58" s="115"/>
      <c r="AI58" s="115"/>
      <c r="AJ58" s="115"/>
      <c r="AK58" s="115"/>
      <c r="AL58" s="115"/>
      <c r="AM58" s="116"/>
      <c r="AN58" s="115"/>
      <c r="AO58" s="115"/>
      <c r="AP58" s="115"/>
      <c r="AQ58" s="115"/>
      <c r="AR58" s="115"/>
      <c r="AS58" s="115"/>
      <c r="AT58" s="115"/>
      <c r="AU58" s="115"/>
      <c r="AV58" s="475"/>
      <c r="AW58" s="475"/>
      <c r="AX58" s="475"/>
      <c r="AY58" s="503"/>
      <c r="AZ58" s="493"/>
      <c r="BA58" s="493"/>
      <c r="BB58" s="115"/>
      <c r="BC58" s="501"/>
      <c r="BD58" s="501"/>
      <c r="BE58" s="501"/>
      <c r="BF58" s="501"/>
      <c r="BG58" s="501"/>
      <c r="BH58" s="501"/>
      <c r="BI58" s="501"/>
      <c r="BJ58" s="503"/>
      <c r="BK58" s="503"/>
      <c r="BL58" s="503"/>
      <c r="BM58" s="503"/>
      <c r="BN58" s="503"/>
      <c r="BO58" s="503"/>
      <c r="BP58" s="503"/>
      <c r="BQ58" s="503"/>
      <c r="BR58" s="503"/>
      <c r="BS58" s="503"/>
      <c r="BT58" s="503"/>
      <c r="BU58" s="503"/>
      <c r="BV58" s="503"/>
    </row>
    <row r="59" spans="1:74" ht="11.25" hidden="1" customHeight="1" x14ac:dyDescent="0.25">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475"/>
      <c r="Y59" s="475"/>
      <c r="Z59" s="475"/>
      <c r="AA59" s="475"/>
      <c r="AB59" s="475"/>
      <c r="AC59" s="475"/>
      <c r="AD59" s="475"/>
      <c r="AE59" s="475"/>
      <c r="AF59" s="475"/>
      <c r="AG59" s="115"/>
      <c r="AH59" s="115"/>
      <c r="AI59" s="115"/>
      <c r="AJ59" s="115"/>
      <c r="AK59" s="115"/>
      <c r="AL59" s="115"/>
      <c r="AM59" s="116"/>
      <c r="AN59" s="115"/>
      <c r="AO59" s="115"/>
      <c r="AP59" s="115"/>
      <c r="AQ59" s="115"/>
      <c r="AR59" s="115"/>
      <c r="AS59" s="115"/>
      <c r="AT59" s="115"/>
      <c r="AU59" s="115"/>
      <c r="AV59" s="475"/>
      <c r="AW59" s="475"/>
      <c r="AX59" s="475"/>
      <c r="AY59" s="503"/>
      <c r="AZ59" s="493"/>
      <c r="BA59" s="493"/>
      <c r="BB59" s="115"/>
      <c r="BC59" s="501"/>
      <c r="BD59" s="501"/>
      <c r="BE59" s="501"/>
      <c r="BF59" s="501"/>
      <c r="BG59" s="501"/>
      <c r="BH59" s="501"/>
      <c r="BI59" s="501"/>
      <c r="BJ59" s="503"/>
      <c r="BK59" s="503"/>
      <c r="BL59" s="503"/>
      <c r="BM59" s="503"/>
      <c r="BN59" s="503"/>
      <c r="BO59" s="503"/>
      <c r="BP59" s="503"/>
      <c r="BQ59" s="503"/>
      <c r="BR59" s="503"/>
      <c r="BS59" s="503"/>
      <c r="BT59" s="503"/>
      <c r="BU59" s="503"/>
      <c r="BV59" s="503"/>
    </row>
    <row r="60" spans="1:74" ht="11.25" hidden="1" customHeight="1" x14ac:dyDescent="0.25">
      <c r="A60" s="115"/>
      <c r="B60" s="115"/>
      <c r="C60" s="115"/>
      <c r="D60" s="115"/>
      <c r="E60" s="115"/>
      <c r="F60" s="115"/>
      <c r="G60" s="115"/>
      <c r="H60" s="115"/>
      <c r="I60" s="115"/>
      <c r="J60" s="115"/>
      <c r="K60" s="115"/>
      <c r="L60" s="115"/>
      <c r="M60" s="115"/>
      <c r="N60" s="115"/>
      <c r="O60" s="115"/>
      <c r="P60" s="115"/>
      <c r="Q60" s="115"/>
      <c r="R60" s="115"/>
      <c r="S60" s="115"/>
      <c r="T60" s="115"/>
      <c r="U60" s="115"/>
      <c r="V60" s="115"/>
      <c r="W60" s="115"/>
      <c r="X60" s="475"/>
      <c r="Y60" s="475"/>
      <c r="Z60" s="475"/>
      <c r="AA60" s="475"/>
      <c r="AB60" s="475"/>
      <c r="AC60" s="475"/>
      <c r="AD60" s="475"/>
      <c r="AE60" s="475"/>
      <c r="AF60" s="475"/>
      <c r="AG60" s="115"/>
      <c r="AH60" s="115"/>
      <c r="AI60" s="115"/>
      <c r="AJ60" s="115"/>
      <c r="AK60" s="115"/>
      <c r="AL60" s="115"/>
      <c r="AM60" s="116"/>
      <c r="AN60" s="115"/>
      <c r="AO60" s="115"/>
      <c r="AP60" s="115"/>
      <c r="AQ60" s="115"/>
      <c r="AR60" s="115"/>
      <c r="AS60" s="115"/>
      <c r="AT60" s="115"/>
      <c r="AU60" s="115"/>
      <c r="AV60" s="475"/>
      <c r="AW60" s="475"/>
      <c r="AX60" s="475"/>
      <c r="AY60" s="503"/>
      <c r="AZ60" s="493"/>
      <c r="BA60" s="493"/>
      <c r="BB60" s="115"/>
      <c r="BC60" s="501"/>
      <c r="BD60" s="501"/>
      <c r="BE60" s="501"/>
      <c r="BF60" s="501"/>
      <c r="BG60" s="501"/>
      <c r="BH60" s="501"/>
      <c r="BI60" s="501"/>
      <c r="BJ60" s="503"/>
      <c r="BK60" s="503"/>
      <c r="BL60" s="503"/>
      <c r="BM60" s="503"/>
      <c r="BN60" s="503"/>
      <c r="BO60" s="503"/>
      <c r="BP60" s="503"/>
      <c r="BQ60" s="503"/>
      <c r="BR60" s="503"/>
      <c r="BS60" s="503"/>
      <c r="BT60" s="503"/>
      <c r="BU60" s="503"/>
      <c r="BV60" s="503"/>
    </row>
    <row r="61" spans="1:74" ht="11.25" hidden="1" customHeight="1" x14ac:dyDescent="0.25">
      <c r="A61" s="115"/>
      <c r="B61" s="115"/>
      <c r="C61" s="115"/>
      <c r="D61" s="115"/>
      <c r="E61" s="115"/>
      <c r="F61" s="115"/>
      <c r="G61" s="115"/>
      <c r="H61" s="115"/>
      <c r="I61" s="115"/>
      <c r="J61" s="115"/>
      <c r="K61" s="115"/>
      <c r="L61" s="115"/>
      <c r="M61" s="115"/>
      <c r="N61" s="115"/>
      <c r="O61" s="115"/>
      <c r="P61" s="115"/>
      <c r="Q61" s="115"/>
      <c r="R61" s="115"/>
      <c r="S61" s="115"/>
      <c r="T61" s="115"/>
      <c r="U61" s="115"/>
      <c r="V61" s="115"/>
      <c r="W61" s="115"/>
      <c r="X61" s="475"/>
      <c r="Y61" s="475"/>
      <c r="Z61" s="475"/>
      <c r="AA61" s="475"/>
      <c r="AB61" s="475"/>
      <c r="AC61" s="475"/>
      <c r="AD61" s="475"/>
      <c r="AE61" s="475"/>
      <c r="AF61" s="475"/>
      <c r="AG61" s="115"/>
      <c r="AH61" s="115"/>
      <c r="AI61" s="115"/>
      <c r="AJ61" s="115"/>
      <c r="AK61" s="115"/>
      <c r="AL61" s="115"/>
      <c r="AM61" s="116"/>
      <c r="AN61" s="115"/>
      <c r="AO61" s="115"/>
      <c r="AP61" s="115"/>
      <c r="AQ61" s="115"/>
      <c r="AR61" s="115"/>
      <c r="AS61" s="115"/>
      <c r="AT61" s="115"/>
      <c r="AU61" s="115"/>
      <c r="AV61" s="475"/>
      <c r="AW61" s="475"/>
      <c r="AX61" s="475"/>
      <c r="AY61" s="503"/>
      <c r="AZ61" s="493"/>
      <c r="BA61" s="493"/>
      <c r="BB61" s="115"/>
      <c r="BC61" s="501"/>
      <c r="BD61" s="501"/>
      <c r="BE61" s="501"/>
      <c r="BF61" s="501"/>
      <c r="BG61" s="501"/>
      <c r="BH61" s="501"/>
      <c r="BI61" s="501"/>
      <c r="BJ61" s="501"/>
      <c r="BK61" s="501"/>
      <c r="BL61" s="501"/>
      <c r="BM61" s="501"/>
      <c r="BN61" s="501"/>
      <c r="BO61" s="501"/>
      <c r="BP61" s="501"/>
      <c r="BQ61" s="501"/>
      <c r="BR61" s="501"/>
      <c r="BS61" s="501"/>
      <c r="BT61" s="501"/>
      <c r="BU61" s="501"/>
      <c r="BV61" s="501"/>
    </row>
    <row r="62" spans="1:74" ht="11.25" hidden="1" customHeight="1" x14ac:dyDescent="0.25">
      <c r="A62" s="115"/>
      <c r="B62" s="115"/>
      <c r="C62" s="115"/>
      <c r="D62" s="115"/>
      <c r="E62" s="115"/>
      <c r="F62" s="115"/>
      <c r="G62" s="115"/>
      <c r="H62" s="115"/>
      <c r="I62" s="115"/>
      <c r="J62" s="115"/>
      <c r="K62" s="115"/>
      <c r="L62" s="115"/>
      <c r="M62" s="115"/>
      <c r="N62" s="115"/>
      <c r="O62" s="115"/>
      <c r="P62" s="115"/>
      <c r="Q62" s="115"/>
      <c r="R62" s="115"/>
      <c r="S62" s="115"/>
      <c r="T62" s="115"/>
      <c r="U62" s="115"/>
      <c r="V62" s="115"/>
      <c r="W62" s="115"/>
      <c r="X62" s="475"/>
      <c r="Y62" s="475"/>
      <c r="Z62" s="475"/>
      <c r="AA62" s="475"/>
      <c r="AB62" s="475"/>
      <c r="AC62" s="475"/>
      <c r="AD62" s="475"/>
      <c r="AE62" s="475"/>
      <c r="AF62" s="475"/>
      <c r="AG62" s="115"/>
      <c r="AH62" s="115"/>
      <c r="AI62" s="115"/>
      <c r="AJ62" s="115"/>
      <c r="AK62" s="115"/>
      <c r="AL62" s="115"/>
      <c r="AM62" s="116"/>
      <c r="AN62" s="115"/>
      <c r="AO62" s="115"/>
      <c r="AP62" s="115"/>
      <c r="AQ62" s="115"/>
      <c r="AR62" s="115"/>
      <c r="AS62" s="115"/>
      <c r="AT62" s="115"/>
      <c r="AU62" s="115"/>
      <c r="AV62" s="475"/>
      <c r="AW62" s="475"/>
      <c r="AX62" s="475"/>
      <c r="AY62" s="503"/>
      <c r="AZ62" s="493"/>
      <c r="BA62" s="493"/>
      <c r="BB62" s="115"/>
      <c r="BC62" s="501"/>
      <c r="BD62" s="501"/>
      <c r="BE62" s="501"/>
      <c r="BF62" s="501"/>
      <c r="BG62" s="501"/>
      <c r="BH62" s="501"/>
      <c r="BI62" s="501"/>
      <c r="BJ62" s="501"/>
      <c r="BK62" s="501"/>
      <c r="BL62" s="501"/>
      <c r="BM62" s="501"/>
      <c r="BN62" s="501"/>
      <c r="BO62" s="501"/>
      <c r="BP62" s="501"/>
      <c r="BQ62" s="501"/>
      <c r="BR62" s="501"/>
      <c r="BS62" s="501"/>
      <c r="BT62" s="501"/>
      <c r="BU62" s="501"/>
      <c r="BV62" s="501"/>
    </row>
    <row r="63" spans="1:74" ht="11.25" hidden="1" customHeight="1" x14ac:dyDescent="0.25">
      <c r="A63" s="115"/>
      <c r="B63" s="115"/>
      <c r="C63" s="115"/>
      <c r="D63" s="115"/>
      <c r="E63" s="115"/>
      <c r="F63" s="115"/>
      <c r="G63" s="115"/>
      <c r="H63" s="115"/>
      <c r="I63" s="115"/>
      <c r="J63" s="115"/>
      <c r="K63" s="115"/>
      <c r="L63" s="115"/>
      <c r="M63" s="115"/>
      <c r="N63" s="115"/>
      <c r="O63" s="115"/>
      <c r="P63" s="115"/>
      <c r="Q63" s="115"/>
      <c r="R63" s="115"/>
      <c r="S63" s="115"/>
      <c r="T63" s="115"/>
      <c r="U63" s="115"/>
      <c r="V63" s="115"/>
      <c r="W63" s="115"/>
      <c r="X63" s="475"/>
      <c r="Y63" s="475"/>
      <c r="Z63" s="475"/>
      <c r="AA63" s="475"/>
      <c r="AB63" s="475"/>
      <c r="AC63" s="475"/>
      <c r="AD63" s="475"/>
      <c r="AE63" s="475"/>
      <c r="AF63" s="475"/>
      <c r="AG63" s="115"/>
      <c r="AH63" s="115"/>
      <c r="AI63" s="115"/>
      <c r="AJ63" s="115"/>
      <c r="AK63" s="115"/>
      <c r="AL63" s="115"/>
      <c r="AM63" s="116"/>
      <c r="AN63" s="115"/>
      <c r="AO63" s="115"/>
      <c r="AP63" s="115"/>
      <c r="AQ63" s="115"/>
      <c r="AR63" s="115"/>
      <c r="AS63" s="115"/>
      <c r="AT63" s="115"/>
      <c r="AU63" s="115"/>
      <c r="AV63" s="475"/>
      <c r="AW63" s="475"/>
      <c r="AX63" s="475"/>
      <c r="AY63" s="503"/>
      <c r="AZ63" s="493"/>
      <c r="BA63" s="493"/>
      <c r="BB63" s="115"/>
      <c r="BC63" s="501"/>
      <c r="BD63" s="501"/>
      <c r="BE63" s="501"/>
      <c r="BF63" s="501"/>
      <c r="BG63" s="501"/>
      <c r="BH63" s="501"/>
      <c r="BI63" s="501"/>
      <c r="BJ63" s="501"/>
      <c r="BK63" s="501"/>
      <c r="BL63" s="501"/>
      <c r="BM63" s="501"/>
      <c r="BN63" s="501"/>
      <c r="BO63" s="501"/>
      <c r="BP63" s="501"/>
      <c r="BQ63" s="501"/>
      <c r="BR63" s="501"/>
      <c r="BS63" s="501"/>
      <c r="BT63" s="501"/>
      <c r="BU63" s="501"/>
      <c r="BV63" s="501"/>
    </row>
    <row r="64" spans="1:74" ht="11.25" hidden="1" customHeight="1" x14ac:dyDescent="0.25">
      <c r="A64" s="115"/>
      <c r="B64" s="115"/>
      <c r="C64" s="115"/>
      <c r="D64" s="115"/>
      <c r="E64" s="115"/>
      <c r="F64" s="115"/>
      <c r="G64" s="115"/>
      <c r="H64" s="115"/>
      <c r="I64" s="115"/>
      <c r="J64" s="115"/>
      <c r="K64" s="115"/>
      <c r="L64" s="115"/>
      <c r="M64" s="115"/>
      <c r="N64" s="115"/>
      <c r="O64" s="115"/>
      <c r="P64" s="115"/>
      <c r="Q64" s="115"/>
      <c r="R64" s="115"/>
      <c r="S64" s="115"/>
      <c r="T64" s="115"/>
      <c r="U64" s="115"/>
      <c r="V64" s="115"/>
      <c r="W64" s="115"/>
      <c r="X64" s="475"/>
      <c r="Y64" s="475"/>
      <c r="Z64" s="475"/>
      <c r="AA64" s="475"/>
      <c r="AB64" s="475"/>
      <c r="AC64" s="475"/>
      <c r="AD64" s="475"/>
      <c r="AE64" s="475"/>
      <c r="AF64" s="475"/>
      <c r="AG64" s="115"/>
      <c r="AH64" s="115"/>
      <c r="AI64" s="115"/>
      <c r="AJ64" s="115"/>
      <c r="AK64" s="115"/>
      <c r="AL64" s="115"/>
      <c r="AM64" s="116"/>
      <c r="AN64" s="115"/>
      <c r="AO64" s="115"/>
      <c r="AP64" s="115"/>
      <c r="AQ64" s="115"/>
      <c r="AR64" s="115"/>
      <c r="AS64" s="115"/>
      <c r="AT64" s="115"/>
      <c r="AU64" s="115"/>
      <c r="AV64" s="475"/>
      <c r="AW64" s="475"/>
      <c r="AX64" s="475"/>
      <c r="AY64" s="503"/>
      <c r="AZ64" s="493"/>
      <c r="BA64" s="493"/>
      <c r="BB64" s="115"/>
      <c r="BC64" s="501"/>
      <c r="BD64" s="501"/>
      <c r="BE64" s="501"/>
      <c r="BF64" s="501"/>
      <c r="BG64" s="501"/>
      <c r="BH64" s="501"/>
      <c r="BI64" s="501"/>
      <c r="BJ64" s="501"/>
      <c r="BK64" s="501"/>
      <c r="BL64" s="501"/>
      <c r="BM64" s="501"/>
      <c r="BN64" s="501"/>
      <c r="BO64" s="501"/>
      <c r="BP64" s="501"/>
      <c r="BQ64" s="501"/>
      <c r="BR64" s="501"/>
      <c r="BS64" s="501"/>
      <c r="BT64" s="501"/>
      <c r="BU64" s="501"/>
      <c r="BV64" s="501"/>
    </row>
    <row r="65" spans="1:74" ht="11.25" hidden="1" customHeight="1" x14ac:dyDescent="0.25">
      <c r="A65" s="115"/>
      <c r="B65" s="115"/>
      <c r="C65" s="115"/>
      <c r="D65" s="115"/>
      <c r="E65" s="115"/>
      <c r="F65" s="115"/>
      <c r="G65" s="115"/>
      <c r="H65" s="115"/>
      <c r="I65" s="115"/>
      <c r="J65" s="115"/>
      <c r="K65" s="115"/>
      <c r="L65" s="115"/>
      <c r="M65" s="115"/>
      <c r="N65" s="115"/>
      <c r="O65" s="115"/>
      <c r="P65" s="115"/>
      <c r="Q65" s="115"/>
      <c r="R65" s="115"/>
      <c r="S65" s="115"/>
      <c r="T65" s="115"/>
      <c r="U65" s="115"/>
      <c r="V65" s="115"/>
      <c r="W65" s="115"/>
      <c r="X65" s="475"/>
      <c r="Y65" s="475"/>
      <c r="Z65" s="475"/>
      <c r="AA65" s="475"/>
      <c r="AB65" s="475"/>
      <c r="AC65" s="475"/>
      <c r="AD65" s="475"/>
      <c r="AE65" s="475"/>
      <c r="AF65" s="475"/>
      <c r="AG65" s="115"/>
      <c r="AH65" s="115"/>
      <c r="AI65" s="115"/>
      <c r="AJ65" s="115"/>
      <c r="AK65" s="115"/>
      <c r="AL65" s="115"/>
      <c r="AM65" s="116"/>
      <c r="AN65" s="115"/>
      <c r="AO65" s="115"/>
      <c r="AP65" s="115"/>
      <c r="AQ65" s="115"/>
      <c r="AR65" s="115"/>
      <c r="AS65" s="115"/>
      <c r="AT65" s="115"/>
      <c r="AU65" s="115"/>
      <c r="AV65" s="475"/>
      <c r="AW65" s="475"/>
      <c r="AX65" s="475"/>
      <c r="AY65" s="503"/>
      <c r="AZ65" s="493"/>
      <c r="BA65" s="493"/>
      <c r="BB65" s="115"/>
      <c r="BC65" s="501"/>
      <c r="BD65" s="501"/>
      <c r="BE65" s="501"/>
      <c r="BF65" s="501"/>
      <c r="BG65" s="501"/>
      <c r="BH65" s="501"/>
      <c r="BI65" s="501"/>
      <c r="BJ65" s="501"/>
      <c r="BK65" s="501"/>
      <c r="BL65" s="501"/>
      <c r="BM65" s="501"/>
      <c r="BN65" s="501"/>
      <c r="BO65" s="501"/>
      <c r="BP65" s="501"/>
      <c r="BQ65" s="501"/>
      <c r="BR65" s="501"/>
      <c r="BS65" s="501"/>
      <c r="BT65" s="501"/>
      <c r="BU65" s="501"/>
      <c r="BV65" s="501"/>
    </row>
    <row r="66" spans="1:74" ht="11.25" hidden="1" customHeight="1" x14ac:dyDescent="0.25">
      <c r="A66" s="115"/>
      <c r="B66" s="115"/>
      <c r="C66" s="115"/>
      <c r="D66" s="115"/>
      <c r="E66" s="115"/>
      <c r="F66" s="115"/>
      <c r="G66" s="115"/>
      <c r="H66" s="115"/>
      <c r="I66" s="115"/>
      <c r="J66" s="115"/>
      <c r="K66" s="115"/>
      <c r="L66" s="115"/>
      <c r="M66" s="115"/>
      <c r="N66" s="115"/>
      <c r="O66" s="115"/>
      <c r="P66" s="115"/>
      <c r="Q66" s="115"/>
      <c r="R66" s="115"/>
      <c r="S66" s="115"/>
      <c r="T66" s="115"/>
      <c r="U66" s="115"/>
      <c r="V66" s="115"/>
      <c r="W66" s="115"/>
      <c r="X66" s="475"/>
      <c r="Y66" s="475"/>
      <c r="Z66" s="475"/>
      <c r="AA66" s="475"/>
      <c r="AB66" s="475"/>
      <c r="AC66" s="475"/>
      <c r="AD66" s="475"/>
      <c r="AE66" s="475"/>
      <c r="AF66" s="475"/>
      <c r="AG66" s="115"/>
      <c r="AH66" s="115"/>
      <c r="AI66" s="115"/>
      <c r="AJ66" s="115"/>
      <c r="AK66" s="115"/>
      <c r="AL66" s="115"/>
      <c r="AM66" s="116"/>
      <c r="AN66" s="115"/>
      <c r="AO66" s="115"/>
      <c r="AP66" s="115"/>
      <c r="AQ66" s="115"/>
      <c r="AR66" s="115"/>
      <c r="AS66" s="115"/>
      <c r="AT66" s="115"/>
      <c r="AU66" s="115"/>
      <c r="AV66" s="475"/>
      <c r="AW66" s="475"/>
      <c r="AX66" s="475"/>
      <c r="AY66" s="503"/>
      <c r="AZ66" s="493"/>
      <c r="BA66" s="493"/>
      <c r="BB66" s="115"/>
      <c r="BC66" s="501"/>
      <c r="BD66" s="501"/>
      <c r="BE66" s="501"/>
      <c r="BF66" s="501"/>
      <c r="BG66" s="501"/>
      <c r="BH66" s="501"/>
      <c r="BI66" s="501"/>
      <c r="BJ66" s="501"/>
      <c r="BK66" s="501"/>
      <c r="BL66" s="501"/>
      <c r="BM66" s="501"/>
      <c r="BN66" s="501"/>
      <c r="BO66" s="501"/>
      <c r="BP66" s="501"/>
      <c r="BQ66" s="501"/>
      <c r="BR66" s="501"/>
      <c r="BS66" s="501"/>
      <c r="BT66" s="501"/>
      <c r="BU66" s="501"/>
      <c r="BV66" s="501"/>
    </row>
    <row r="67" spans="1:74" ht="11.25" hidden="1" customHeight="1" x14ac:dyDescent="0.25">
      <c r="A67" s="115"/>
      <c r="B67" s="115"/>
      <c r="C67" s="115"/>
      <c r="D67" s="115"/>
      <c r="E67" s="115"/>
      <c r="F67" s="115"/>
      <c r="G67" s="115"/>
      <c r="H67" s="115"/>
      <c r="I67" s="115"/>
      <c r="J67" s="115"/>
      <c r="K67" s="115"/>
      <c r="L67" s="115"/>
      <c r="M67" s="115"/>
      <c r="N67" s="115"/>
      <c r="O67" s="115"/>
      <c r="P67" s="115"/>
      <c r="Q67" s="115"/>
      <c r="R67" s="115"/>
      <c r="S67" s="115"/>
      <c r="T67" s="115"/>
      <c r="U67" s="115"/>
      <c r="V67" s="115"/>
      <c r="W67" s="115"/>
      <c r="X67" s="475"/>
      <c r="Y67" s="475"/>
      <c r="Z67" s="475"/>
      <c r="AA67" s="475"/>
      <c r="AB67" s="475"/>
      <c r="AC67" s="475"/>
      <c r="AD67" s="475"/>
      <c r="AE67" s="475"/>
      <c r="AF67" s="475"/>
      <c r="AG67" s="115"/>
      <c r="AH67" s="115"/>
      <c r="AI67" s="115"/>
      <c r="AJ67" s="115"/>
      <c r="AK67" s="115"/>
      <c r="AL67" s="115"/>
      <c r="AM67" s="116"/>
      <c r="AN67" s="115"/>
      <c r="AO67" s="115"/>
      <c r="AP67" s="115"/>
      <c r="AQ67" s="115"/>
      <c r="AR67" s="115"/>
      <c r="AS67" s="115"/>
      <c r="AT67" s="115"/>
      <c r="AU67" s="115"/>
      <c r="AV67" s="475"/>
      <c r="AW67" s="475"/>
      <c r="AX67" s="475"/>
      <c r="AY67" s="503"/>
      <c r="AZ67" s="493"/>
      <c r="BA67" s="493"/>
      <c r="BB67" s="115"/>
      <c r="BC67" s="501"/>
      <c r="BD67" s="501"/>
      <c r="BE67" s="501"/>
      <c r="BF67" s="501"/>
      <c r="BG67" s="501"/>
      <c r="BH67" s="501"/>
      <c r="BI67" s="501"/>
      <c r="BJ67" s="501"/>
      <c r="BK67" s="501"/>
      <c r="BL67" s="501"/>
      <c r="BM67" s="501"/>
      <c r="BN67" s="501"/>
      <c r="BO67" s="501"/>
      <c r="BP67" s="501"/>
      <c r="BQ67" s="501"/>
      <c r="BR67" s="501"/>
      <c r="BS67" s="501"/>
      <c r="BT67" s="501"/>
      <c r="BU67" s="501"/>
      <c r="BV67" s="501"/>
    </row>
    <row r="68" spans="1:74" ht="11.25" hidden="1" customHeight="1" x14ac:dyDescent="0.25">
      <c r="A68" s="115"/>
      <c r="B68" s="115"/>
      <c r="C68" s="115"/>
      <c r="D68" s="115"/>
      <c r="E68" s="115"/>
      <c r="F68" s="115"/>
      <c r="G68" s="115"/>
      <c r="H68" s="115"/>
      <c r="I68" s="115"/>
      <c r="J68" s="115"/>
      <c r="K68" s="115"/>
      <c r="L68" s="115"/>
      <c r="M68" s="115"/>
      <c r="N68" s="115"/>
      <c r="O68" s="115"/>
      <c r="P68" s="115"/>
      <c r="Q68" s="115"/>
      <c r="R68" s="115"/>
      <c r="S68" s="115"/>
      <c r="T68" s="115"/>
      <c r="U68" s="115"/>
      <c r="V68" s="115"/>
      <c r="W68" s="115"/>
      <c r="X68" s="475"/>
      <c r="Y68" s="475"/>
      <c r="Z68" s="475"/>
      <c r="AA68" s="475"/>
      <c r="AB68" s="475"/>
      <c r="AC68" s="475"/>
      <c r="AD68" s="475"/>
      <c r="AE68" s="475"/>
      <c r="AF68" s="475"/>
      <c r="AG68" s="115"/>
      <c r="AH68" s="115"/>
      <c r="AI68" s="115"/>
      <c r="AJ68" s="115"/>
      <c r="AK68" s="115"/>
      <c r="AL68" s="115"/>
      <c r="AM68" s="116"/>
      <c r="AN68" s="115"/>
      <c r="AO68" s="115"/>
      <c r="AP68" s="115"/>
      <c r="AQ68" s="115"/>
      <c r="AR68" s="115"/>
      <c r="AS68" s="115"/>
      <c r="AT68" s="115"/>
      <c r="AU68" s="115"/>
      <c r="AV68" s="475"/>
      <c r="AW68" s="475"/>
      <c r="AX68" s="475"/>
      <c r="AY68" s="503"/>
      <c r="AZ68" s="493"/>
      <c r="BA68" s="493"/>
      <c r="BB68" s="115"/>
      <c r="BC68" s="501"/>
      <c r="BD68" s="501"/>
      <c r="BE68" s="501"/>
      <c r="BF68" s="501"/>
      <c r="BG68" s="501"/>
      <c r="BH68" s="501"/>
      <c r="BI68" s="501"/>
      <c r="BJ68" s="501"/>
      <c r="BK68" s="501"/>
      <c r="BL68" s="501"/>
      <c r="BM68" s="501"/>
      <c r="BN68" s="501"/>
      <c r="BO68" s="501"/>
      <c r="BP68" s="501"/>
      <c r="BQ68" s="501"/>
      <c r="BR68" s="501"/>
      <c r="BS68" s="501"/>
      <c r="BT68" s="501"/>
      <c r="BU68" s="501"/>
      <c r="BV68" s="501"/>
    </row>
    <row r="69" spans="1:74" ht="11.25" hidden="1" customHeight="1" x14ac:dyDescent="0.25">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475"/>
      <c r="Y69" s="475"/>
      <c r="Z69" s="475"/>
      <c r="AA69" s="475"/>
      <c r="AB69" s="475"/>
      <c r="AC69" s="475"/>
      <c r="AD69" s="475"/>
      <c r="AE69" s="475"/>
      <c r="AF69" s="475"/>
      <c r="AG69" s="115"/>
      <c r="AH69" s="115"/>
      <c r="AI69" s="115"/>
      <c r="AJ69" s="115"/>
      <c r="AK69" s="115"/>
      <c r="AL69" s="115"/>
      <c r="AM69" s="116"/>
      <c r="AN69" s="115"/>
      <c r="AO69" s="115"/>
      <c r="AP69" s="115"/>
      <c r="AQ69" s="115"/>
      <c r="AR69" s="115"/>
      <c r="AS69" s="115"/>
      <c r="AT69" s="115"/>
      <c r="AU69" s="115"/>
      <c r="AV69" s="475"/>
      <c r="AW69" s="475"/>
      <c r="AX69" s="475"/>
      <c r="AY69" s="503"/>
      <c r="AZ69" s="493"/>
      <c r="BA69" s="493"/>
      <c r="BB69" s="115"/>
      <c r="BC69" s="501"/>
      <c r="BD69" s="501"/>
      <c r="BE69" s="501"/>
      <c r="BF69" s="501"/>
      <c r="BG69" s="501"/>
      <c r="BH69" s="501"/>
      <c r="BI69" s="501"/>
      <c r="BJ69" s="501"/>
      <c r="BK69" s="501"/>
      <c r="BL69" s="501"/>
      <c r="BM69" s="501"/>
      <c r="BN69" s="501"/>
      <c r="BO69" s="501"/>
      <c r="BP69" s="501"/>
      <c r="BQ69" s="501"/>
      <c r="BR69" s="501"/>
      <c r="BS69" s="501"/>
      <c r="BT69" s="501"/>
      <c r="BU69" s="501"/>
      <c r="BV69" s="501"/>
    </row>
    <row r="70" spans="1:74" ht="11.25" hidden="1" customHeight="1" x14ac:dyDescent="0.25">
      <c r="A70" s="115"/>
      <c r="B70" s="115"/>
      <c r="C70" s="115"/>
      <c r="D70" s="115"/>
      <c r="E70" s="115"/>
      <c r="F70" s="115"/>
      <c r="G70" s="115"/>
      <c r="H70" s="115"/>
      <c r="I70" s="115"/>
      <c r="J70" s="115"/>
      <c r="K70" s="115"/>
      <c r="L70" s="115"/>
      <c r="M70" s="115"/>
      <c r="N70" s="115"/>
      <c r="O70" s="115"/>
      <c r="P70" s="115"/>
      <c r="Q70" s="115"/>
      <c r="R70" s="115"/>
      <c r="S70" s="115"/>
      <c r="T70" s="115"/>
      <c r="U70" s="115"/>
      <c r="V70" s="115"/>
      <c r="W70" s="115"/>
      <c r="X70" s="475"/>
      <c r="Y70" s="475"/>
      <c r="Z70" s="475"/>
      <c r="AA70" s="475"/>
      <c r="AB70" s="475"/>
      <c r="AC70" s="475"/>
      <c r="AD70" s="475"/>
      <c r="AE70" s="475"/>
      <c r="AF70" s="475"/>
      <c r="AG70" s="115"/>
      <c r="AH70" s="115"/>
      <c r="AI70" s="115"/>
      <c r="AJ70" s="115"/>
      <c r="AK70" s="115"/>
      <c r="AL70" s="115"/>
      <c r="AM70" s="116"/>
      <c r="AN70" s="115"/>
      <c r="AO70" s="115"/>
      <c r="AP70" s="115"/>
      <c r="AQ70" s="115"/>
      <c r="AR70" s="115"/>
      <c r="AS70" s="115"/>
      <c r="AT70" s="115"/>
      <c r="AU70" s="115"/>
      <c r="AV70" s="475"/>
      <c r="AW70" s="475"/>
      <c r="AX70" s="475"/>
      <c r="AY70" s="503"/>
      <c r="AZ70" s="493"/>
      <c r="BA70" s="493"/>
      <c r="BB70" s="115"/>
      <c r="BC70" s="501"/>
      <c r="BD70" s="501"/>
      <c r="BE70" s="501"/>
      <c r="BF70" s="501"/>
      <c r="BG70" s="501"/>
      <c r="BH70" s="501"/>
      <c r="BI70" s="501"/>
      <c r="BJ70" s="501"/>
      <c r="BK70" s="501"/>
      <c r="BL70" s="501"/>
      <c r="BM70" s="501"/>
      <c r="BN70" s="501"/>
      <c r="BO70" s="501"/>
      <c r="BP70" s="501"/>
      <c r="BQ70" s="501"/>
      <c r="BR70" s="501"/>
      <c r="BS70" s="501"/>
      <c r="BT70" s="501"/>
      <c r="BU70" s="501"/>
      <c r="BV70" s="501"/>
    </row>
    <row r="71" spans="1:74" ht="11.25" hidden="1" customHeight="1" x14ac:dyDescent="0.25">
      <c r="A71" s="115"/>
      <c r="B71" s="115"/>
      <c r="C71" s="115"/>
      <c r="D71" s="115"/>
      <c r="E71" s="115"/>
      <c r="F71" s="115"/>
      <c r="G71" s="115"/>
      <c r="H71" s="115"/>
      <c r="I71" s="115"/>
      <c r="J71" s="115"/>
      <c r="K71" s="115"/>
      <c r="L71" s="115"/>
      <c r="M71" s="115"/>
      <c r="N71" s="115"/>
      <c r="O71" s="115"/>
      <c r="P71" s="115"/>
      <c r="Q71" s="115"/>
      <c r="R71" s="115"/>
      <c r="S71" s="115"/>
      <c r="T71" s="115"/>
      <c r="U71" s="115"/>
      <c r="V71" s="115"/>
      <c r="W71" s="115"/>
      <c r="X71" s="475"/>
      <c r="Y71" s="475"/>
      <c r="Z71" s="475"/>
      <c r="AA71" s="475"/>
      <c r="AB71" s="475"/>
      <c r="AC71" s="475"/>
      <c r="AD71" s="475"/>
      <c r="AE71" s="475"/>
      <c r="AF71" s="475"/>
      <c r="AG71" s="115"/>
      <c r="AH71" s="115"/>
      <c r="AI71" s="115"/>
      <c r="AJ71" s="115"/>
      <c r="AK71" s="115"/>
      <c r="AL71" s="115"/>
      <c r="AM71" s="116"/>
      <c r="AN71" s="115"/>
      <c r="AO71" s="115"/>
      <c r="AP71" s="115"/>
      <c r="AQ71" s="115"/>
      <c r="AR71" s="115"/>
      <c r="AS71" s="115"/>
      <c r="AT71" s="115"/>
      <c r="AU71" s="115"/>
      <c r="AV71" s="475"/>
      <c r="AW71" s="475"/>
      <c r="AX71" s="475"/>
      <c r="AY71" s="503"/>
      <c r="AZ71" s="493"/>
      <c r="BA71" s="493"/>
      <c r="BB71" s="115"/>
      <c r="BC71" s="501"/>
      <c r="BD71" s="501"/>
      <c r="BE71" s="501"/>
      <c r="BF71" s="501"/>
      <c r="BG71" s="501"/>
      <c r="BH71" s="501"/>
      <c r="BI71" s="501"/>
      <c r="BJ71" s="501"/>
      <c r="BK71" s="501"/>
      <c r="BL71" s="501"/>
      <c r="BM71" s="501"/>
      <c r="BN71" s="501"/>
      <c r="BO71" s="501"/>
      <c r="BP71" s="501"/>
      <c r="BQ71" s="501"/>
      <c r="BR71" s="501"/>
      <c r="BS71" s="501"/>
      <c r="BT71" s="501"/>
      <c r="BU71" s="501"/>
      <c r="BV71" s="501"/>
    </row>
    <row r="72" spans="1:74" ht="11.25" hidden="1" customHeight="1" x14ac:dyDescent="0.25">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475"/>
      <c r="Y72" s="475"/>
      <c r="Z72" s="475"/>
      <c r="AA72" s="475"/>
      <c r="AB72" s="475"/>
      <c r="AC72" s="475"/>
      <c r="AD72" s="475"/>
      <c r="AE72" s="475"/>
      <c r="AF72" s="475"/>
      <c r="AG72" s="115"/>
      <c r="AH72" s="115"/>
      <c r="AI72" s="115"/>
      <c r="AJ72" s="115"/>
      <c r="AK72" s="115"/>
      <c r="AL72" s="115"/>
      <c r="AM72" s="116"/>
      <c r="AN72" s="115"/>
      <c r="AO72" s="115"/>
      <c r="AP72" s="115"/>
      <c r="AQ72" s="115"/>
      <c r="AR72" s="115"/>
      <c r="AS72" s="115"/>
      <c r="AT72" s="115"/>
      <c r="AU72" s="115"/>
      <c r="AV72" s="475"/>
      <c r="AW72" s="475"/>
      <c r="AX72" s="475"/>
      <c r="AY72" s="503"/>
      <c r="AZ72" s="493"/>
      <c r="BA72" s="493"/>
      <c r="BB72" s="115"/>
      <c r="BC72" s="501"/>
      <c r="BD72" s="501"/>
      <c r="BE72" s="501"/>
      <c r="BF72" s="501"/>
      <c r="BG72" s="501"/>
      <c r="BH72" s="501"/>
      <c r="BI72" s="501"/>
      <c r="BJ72" s="501"/>
      <c r="BK72" s="501"/>
      <c r="BL72" s="501"/>
      <c r="BM72" s="501"/>
      <c r="BN72" s="501"/>
      <c r="BO72" s="501"/>
      <c r="BP72" s="501"/>
      <c r="BQ72" s="501"/>
      <c r="BR72" s="501"/>
      <c r="BS72" s="501"/>
      <c r="BT72" s="501"/>
      <c r="BU72" s="501"/>
      <c r="BV72" s="501"/>
    </row>
    <row r="73" spans="1:74" ht="11.25" hidden="1" customHeight="1" x14ac:dyDescent="0.25">
      <c r="A73" s="115"/>
      <c r="B73" s="115"/>
      <c r="C73" s="115"/>
      <c r="D73" s="115"/>
      <c r="E73" s="115"/>
      <c r="F73" s="115"/>
      <c r="G73" s="115"/>
      <c r="H73" s="115"/>
      <c r="I73" s="115"/>
      <c r="J73" s="115"/>
      <c r="K73" s="115"/>
      <c r="L73" s="115"/>
      <c r="M73" s="115"/>
      <c r="N73" s="115"/>
      <c r="O73" s="115"/>
      <c r="P73" s="115"/>
      <c r="Q73" s="115"/>
      <c r="R73" s="115"/>
      <c r="S73" s="115"/>
      <c r="T73" s="115"/>
      <c r="U73" s="115"/>
      <c r="V73" s="115"/>
      <c r="W73" s="115"/>
      <c r="X73" s="475"/>
      <c r="Y73" s="475"/>
      <c r="Z73" s="475"/>
      <c r="AA73" s="475"/>
      <c r="AB73" s="475"/>
      <c r="AC73" s="475"/>
      <c r="AD73" s="475"/>
      <c r="AE73" s="475"/>
      <c r="AF73" s="475"/>
      <c r="AG73" s="115"/>
      <c r="AH73" s="115"/>
      <c r="AI73" s="115"/>
      <c r="AJ73" s="115"/>
      <c r="AK73" s="115"/>
      <c r="AL73" s="115"/>
      <c r="AM73" s="116"/>
      <c r="AN73" s="115"/>
      <c r="AO73" s="115"/>
      <c r="AP73" s="115"/>
      <c r="AQ73" s="115"/>
      <c r="AR73" s="115"/>
      <c r="AS73" s="115"/>
      <c r="AT73" s="115"/>
      <c r="AU73" s="115"/>
      <c r="AV73" s="475"/>
      <c r="AW73" s="475"/>
      <c r="AX73" s="475"/>
      <c r="AY73" s="503"/>
      <c r="AZ73" s="493"/>
      <c r="BA73" s="493"/>
      <c r="BB73" s="115"/>
      <c r="BC73" s="501"/>
      <c r="BD73" s="501"/>
      <c r="BE73" s="501"/>
      <c r="BF73" s="501"/>
      <c r="BG73" s="501"/>
      <c r="BH73" s="501"/>
      <c r="BI73" s="501"/>
      <c r="BJ73" s="501"/>
      <c r="BK73" s="501"/>
      <c r="BL73" s="501"/>
      <c r="BM73" s="501"/>
      <c r="BN73" s="501"/>
      <c r="BO73" s="501"/>
      <c r="BP73" s="501"/>
      <c r="BQ73" s="501"/>
      <c r="BR73" s="501"/>
      <c r="BS73" s="501"/>
      <c r="BT73" s="501"/>
      <c r="BU73" s="501"/>
      <c r="BV73" s="501"/>
    </row>
    <row r="74" spans="1:74" ht="11.25" hidden="1" customHeight="1" x14ac:dyDescent="0.25">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475"/>
      <c r="Y74" s="475"/>
      <c r="Z74" s="475"/>
      <c r="AA74" s="475"/>
      <c r="AB74" s="475"/>
      <c r="AC74" s="475"/>
      <c r="AD74" s="475"/>
      <c r="AE74" s="475"/>
      <c r="AF74" s="475"/>
      <c r="AG74" s="115"/>
      <c r="AH74" s="115"/>
      <c r="AI74" s="115"/>
      <c r="AJ74" s="115"/>
      <c r="AK74" s="115"/>
      <c r="AL74" s="115"/>
      <c r="AM74" s="116"/>
      <c r="AN74" s="115"/>
      <c r="AO74" s="115"/>
      <c r="AP74" s="115"/>
      <c r="AQ74" s="115"/>
      <c r="AR74" s="115"/>
      <c r="AS74" s="115"/>
      <c r="AT74" s="115"/>
      <c r="AU74" s="115"/>
      <c r="AV74" s="475"/>
      <c r="AW74" s="475"/>
      <c r="AX74" s="475"/>
      <c r="AY74" s="503"/>
      <c r="AZ74" s="493"/>
      <c r="BA74" s="493"/>
      <c r="BB74" s="115"/>
      <c r="BC74" s="501"/>
      <c r="BD74" s="501"/>
      <c r="BE74" s="501"/>
      <c r="BF74" s="501"/>
      <c r="BG74" s="501"/>
      <c r="BH74" s="501"/>
      <c r="BI74" s="501"/>
      <c r="BJ74" s="501"/>
      <c r="BK74" s="501"/>
      <c r="BL74" s="501"/>
      <c r="BM74" s="501"/>
      <c r="BN74" s="501"/>
      <c r="BO74" s="501"/>
      <c r="BP74" s="501"/>
      <c r="BQ74" s="501"/>
      <c r="BR74" s="501"/>
      <c r="BS74" s="501"/>
      <c r="BT74" s="501"/>
      <c r="BU74" s="501"/>
      <c r="BV74" s="501"/>
    </row>
    <row r="75" spans="1:74" ht="11.25" hidden="1" customHeight="1" x14ac:dyDescent="0.25">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475"/>
      <c r="Y75" s="475"/>
      <c r="Z75" s="475"/>
      <c r="AA75" s="475"/>
      <c r="AB75" s="475"/>
      <c r="AC75" s="475"/>
      <c r="AD75" s="475"/>
      <c r="AE75" s="475"/>
      <c r="AF75" s="475"/>
      <c r="AG75" s="115"/>
      <c r="AH75" s="115"/>
      <c r="AI75" s="115"/>
      <c r="AJ75" s="115"/>
      <c r="AK75" s="115"/>
      <c r="AL75" s="115"/>
      <c r="AM75" s="116"/>
      <c r="AN75" s="115"/>
      <c r="AO75" s="115"/>
      <c r="AP75" s="115"/>
      <c r="AQ75" s="115"/>
      <c r="AR75" s="115"/>
      <c r="AS75" s="115"/>
      <c r="AT75" s="115"/>
      <c r="AU75" s="115"/>
      <c r="AV75" s="475"/>
      <c r="AW75" s="475"/>
      <c r="AX75" s="475"/>
      <c r="AY75" s="503"/>
      <c r="AZ75" s="493"/>
      <c r="BA75" s="493"/>
      <c r="BB75" s="115"/>
      <c r="BC75" s="501"/>
      <c r="BD75" s="501"/>
      <c r="BE75" s="501"/>
      <c r="BF75" s="501"/>
      <c r="BG75" s="501"/>
      <c r="BH75" s="501"/>
      <c r="BI75" s="501"/>
      <c r="BJ75" s="501"/>
      <c r="BK75" s="501"/>
      <c r="BL75" s="501"/>
      <c r="BM75" s="501"/>
      <c r="BN75" s="501"/>
      <c r="BO75" s="501"/>
      <c r="BP75" s="501"/>
      <c r="BQ75" s="501"/>
      <c r="BR75" s="501"/>
      <c r="BS75" s="501"/>
      <c r="BT75" s="501"/>
      <c r="BU75" s="501"/>
      <c r="BV75" s="501"/>
    </row>
    <row r="76" spans="1:74" ht="11.25" hidden="1" customHeight="1" x14ac:dyDescent="0.25">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475"/>
      <c r="Y76" s="475"/>
      <c r="Z76" s="475"/>
      <c r="AA76" s="475"/>
      <c r="AB76" s="475"/>
      <c r="AC76" s="475"/>
      <c r="AD76" s="475"/>
      <c r="AE76" s="475"/>
      <c r="AF76" s="475"/>
      <c r="AG76" s="115"/>
      <c r="AH76" s="115"/>
      <c r="AI76" s="115"/>
      <c r="AJ76" s="115"/>
      <c r="AK76" s="115"/>
      <c r="AL76" s="115"/>
      <c r="AM76" s="116"/>
      <c r="AN76" s="115"/>
      <c r="AO76" s="115"/>
      <c r="AP76" s="115"/>
      <c r="AQ76" s="115"/>
      <c r="AR76" s="115"/>
      <c r="AS76" s="115"/>
      <c r="AT76" s="115"/>
      <c r="AU76" s="115"/>
      <c r="AV76" s="475"/>
      <c r="AW76" s="475"/>
      <c r="AX76" s="475"/>
      <c r="AY76" s="503"/>
      <c r="AZ76" s="493"/>
      <c r="BA76" s="493"/>
      <c r="BB76" s="115"/>
      <c r="BC76" s="501"/>
      <c r="BD76" s="501"/>
      <c r="BE76" s="501"/>
      <c r="BF76" s="501"/>
      <c r="BG76" s="501"/>
      <c r="BH76" s="501"/>
      <c r="BI76" s="501"/>
      <c r="BJ76" s="501"/>
      <c r="BK76" s="501"/>
      <c r="BL76" s="501"/>
      <c r="BM76" s="501"/>
      <c r="BN76" s="501"/>
      <c r="BO76" s="501"/>
      <c r="BP76" s="501"/>
      <c r="BQ76" s="501"/>
      <c r="BR76" s="501"/>
      <c r="BS76" s="501"/>
      <c r="BT76" s="501"/>
      <c r="BU76" s="501"/>
      <c r="BV76" s="501"/>
    </row>
    <row r="77" spans="1:74" ht="11.25" hidden="1" customHeight="1" x14ac:dyDescent="0.25">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475"/>
      <c r="Y77" s="475"/>
      <c r="Z77" s="475"/>
      <c r="AA77" s="475"/>
      <c r="AB77" s="475"/>
      <c r="AC77" s="475"/>
      <c r="AD77" s="475"/>
      <c r="AE77" s="475"/>
      <c r="AF77" s="475"/>
      <c r="AG77" s="115"/>
      <c r="AH77" s="115"/>
      <c r="AI77" s="115"/>
      <c r="AJ77" s="115"/>
      <c r="AK77" s="115"/>
      <c r="AL77" s="115"/>
      <c r="AM77" s="116"/>
      <c r="AN77" s="115"/>
      <c r="AO77" s="115"/>
      <c r="AP77" s="115"/>
      <c r="AQ77" s="115"/>
      <c r="AR77" s="115"/>
      <c r="AS77" s="115"/>
      <c r="AT77" s="115"/>
      <c r="AU77" s="115"/>
      <c r="AV77" s="475"/>
      <c r="AW77" s="475"/>
      <c r="AX77" s="475"/>
      <c r="AY77" s="503"/>
      <c r="AZ77" s="493"/>
      <c r="BA77" s="493"/>
      <c r="BB77" s="115"/>
      <c r="BC77" s="501"/>
      <c r="BD77" s="501"/>
      <c r="BE77" s="501"/>
      <c r="BF77" s="501"/>
      <c r="BG77" s="501"/>
      <c r="BH77" s="501"/>
      <c r="BI77" s="501"/>
      <c r="BJ77" s="501"/>
      <c r="BK77" s="501"/>
      <c r="BL77" s="501"/>
      <c r="BM77" s="501"/>
      <c r="BN77" s="501"/>
      <c r="BO77" s="501"/>
      <c r="BP77" s="501"/>
      <c r="BQ77" s="501"/>
      <c r="BR77" s="501"/>
      <c r="BS77" s="501"/>
      <c r="BT77" s="501"/>
      <c r="BU77" s="501"/>
      <c r="BV77" s="501"/>
    </row>
    <row r="78" spans="1:74" ht="11.25" hidden="1" customHeight="1" x14ac:dyDescent="0.25">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475"/>
      <c r="Y78" s="475"/>
      <c r="Z78" s="475"/>
      <c r="AA78" s="475"/>
      <c r="AB78" s="475"/>
      <c r="AC78" s="475"/>
      <c r="AD78" s="475"/>
      <c r="AE78" s="475"/>
      <c r="AF78" s="475"/>
      <c r="AG78" s="115"/>
      <c r="AH78" s="115"/>
      <c r="AI78" s="115"/>
      <c r="AJ78" s="115"/>
      <c r="AK78" s="115"/>
      <c r="AL78" s="115"/>
      <c r="AM78" s="116"/>
      <c r="AN78" s="115"/>
      <c r="AO78" s="115"/>
      <c r="AP78" s="115"/>
      <c r="AQ78" s="115"/>
      <c r="AR78" s="115"/>
      <c r="AS78" s="115"/>
      <c r="AT78" s="115"/>
      <c r="AU78" s="115"/>
      <c r="AV78" s="475"/>
      <c r="AW78" s="475"/>
      <c r="AX78" s="475"/>
      <c r="AY78" s="503"/>
      <c r="AZ78" s="493"/>
      <c r="BA78" s="493"/>
      <c r="BB78" s="115"/>
      <c r="BC78" s="501"/>
      <c r="BD78" s="501"/>
      <c r="BE78" s="501"/>
      <c r="BF78" s="501"/>
      <c r="BG78" s="501"/>
      <c r="BH78" s="501"/>
      <c r="BI78" s="501"/>
      <c r="BJ78" s="501"/>
      <c r="BK78" s="501"/>
      <c r="BL78" s="501"/>
      <c r="BM78" s="501"/>
      <c r="BN78" s="501"/>
      <c r="BO78" s="501"/>
      <c r="BP78" s="501"/>
      <c r="BQ78" s="501"/>
      <c r="BR78" s="501"/>
      <c r="BS78" s="501"/>
      <c r="BT78" s="501"/>
      <c r="BU78" s="501"/>
      <c r="BV78" s="501"/>
    </row>
    <row r="79" spans="1:74" ht="11.25" hidden="1" customHeight="1" x14ac:dyDescent="0.25">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475"/>
      <c r="Y79" s="475"/>
      <c r="Z79" s="475"/>
      <c r="AA79" s="475"/>
      <c r="AB79" s="475"/>
      <c r="AC79" s="475"/>
      <c r="AD79" s="475"/>
      <c r="AE79" s="475"/>
      <c r="AF79" s="475"/>
      <c r="AG79" s="115"/>
      <c r="AH79" s="115"/>
      <c r="AI79" s="115"/>
      <c r="AJ79" s="115"/>
      <c r="AK79" s="115"/>
      <c r="AL79" s="115"/>
      <c r="AM79" s="116"/>
      <c r="AN79" s="115"/>
      <c r="AO79" s="115"/>
      <c r="AP79" s="115"/>
      <c r="AQ79" s="115"/>
      <c r="AR79" s="115"/>
      <c r="AS79" s="115"/>
      <c r="AT79" s="115"/>
      <c r="AU79" s="115"/>
      <c r="AV79" s="475"/>
      <c r="AW79" s="475"/>
      <c r="AX79" s="475"/>
      <c r="AY79" s="503"/>
      <c r="AZ79" s="493"/>
      <c r="BA79" s="493"/>
      <c r="BB79" s="115"/>
      <c r="BC79" s="501"/>
      <c r="BD79" s="501"/>
      <c r="BE79" s="501"/>
      <c r="BF79" s="501"/>
      <c r="BG79" s="501"/>
      <c r="BH79" s="501"/>
      <c r="BI79" s="501"/>
      <c r="BJ79" s="501"/>
      <c r="BK79" s="501"/>
      <c r="BL79" s="501"/>
      <c r="BM79" s="501"/>
      <c r="BN79" s="501"/>
      <c r="BO79" s="501"/>
      <c r="BP79" s="501"/>
      <c r="BQ79" s="501"/>
      <c r="BR79" s="501"/>
      <c r="BS79" s="501"/>
      <c r="BT79" s="501"/>
      <c r="BU79" s="501"/>
      <c r="BV79" s="501"/>
    </row>
    <row r="80" spans="1:74" ht="11.25" hidden="1" customHeight="1" x14ac:dyDescent="0.25">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475"/>
      <c r="Y80" s="475"/>
      <c r="Z80" s="475"/>
      <c r="AA80" s="475"/>
      <c r="AB80" s="475"/>
      <c r="AC80" s="475"/>
      <c r="AD80" s="475"/>
      <c r="AE80" s="475"/>
      <c r="AF80" s="475"/>
      <c r="AG80" s="115"/>
      <c r="AH80" s="115"/>
      <c r="AI80" s="115"/>
      <c r="AJ80" s="115"/>
      <c r="AK80" s="115"/>
      <c r="AL80" s="115"/>
      <c r="AM80" s="116"/>
      <c r="AN80" s="115"/>
      <c r="AO80" s="115"/>
      <c r="AP80" s="115"/>
      <c r="AQ80" s="115"/>
      <c r="AR80" s="115"/>
      <c r="AS80" s="115"/>
      <c r="AT80" s="115"/>
      <c r="AU80" s="115"/>
      <c r="AV80" s="475"/>
      <c r="AW80" s="475"/>
      <c r="AX80" s="475"/>
      <c r="AY80" s="503"/>
      <c r="AZ80" s="493"/>
      <c r="BA80" s="493"/>
      <c r="BB80" s="115"/>
      <c r="BC80" s="501"/>
      <c r="BD80" s="501"/>
      <c r="BE80" s="501"/>
      <c r="BF80" s="501"/>
      <c r="BG80" s="501"/>
      <c r="BH80" s="501"/>
      <c r="BI80" s="501"/>
      <c r="BJ80" s="501"/>
      <c r="BK80" s="501"/>
      <c r="BL80" s="501"/>
      <c r="BM80" s="501"/>
      <c r="BN80" s="501"/>
      <c r="BO80" s="501"/>
      <c r="BP80" s="501"/>
      <c r="BQ80" s="501"/>
      <c r="BR80" s="501"/>
      <c r="BS80" s="501"/>
      <c r="BT80" s="501"/>
      <c r="BU80" s="501"/>
      <c r="BV80" s="501"/>
    </row>
    <row r="81" spans="1:74" ht="11.25" hidden="1" customHeight="1" x14ac:dyDescent="0.25">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475"/>
      <c r="Y81" s="475"/>
      <c r="Z81" s="475"/>
      <c r="AA81" s="475"/>
      <c r="AB81" s="475"/>
      <c r="AC81" s="475"/>
      <c r="AD81" s="475"/>
      <c r="AE81" s="475"/>
      <c r="AF81" s="475"/>
      <c r="AG81" s="115"/>
      <c r="AH81" s="115"/>
      <c r="AI81" s="115"/>
      <c r="AJ81" s="115"/>
      <c r="AK81" s="115"/>
      <c r="AL81" s="115"/>
      <c r="AM81" s="116"/>
      <c r="AN81" s="115"/>
      <c r="AO81" s="115"/>
      <c r="AP81" s="115"/>
      <c r="AQ81" s="115"/>
      <c r="AR81" s="115"/>
      <c r="AS81" s="115"/>
      <c r="AT81" s="115"/>
      <c r="AU81" s="115"/>
      <c r="AV81" s="475"/>
      <c r="AW81" s="475"/>
      <c r="AX81" s="475"/>
      <c r="AY81" s="503"/>
      <c r="AZ81" s="493"/>
      <c r="BA81" s="493"/>
      <c r="BB81" s="115"/>
      <c r="BC81" s="501"/>
      <c r="BD81" s="501"/>
      <c r="BE81" s="501"/>
      <c r="BF81" s="501"/>
      <c r="BG81" s="501"/>
      <c r="BH81" s="501"/>
      <c r="BI81" s="501"/>
      <c r="BJ81" s="501"/>
      <c r="BK81" s="501"/>
      <c r="BL81" s="501"/>
      <c r="BM81" s="501"/>
      <c r="BN81" s="501"/>
      <c r="BO81" s="501"/>
      <c r="BP81" s="501"/>
      <c r="BQ81" s="501"/>
      <c r="BR81" s="501"/>
      <c r="BS81" s="501"/>
      <c r="BT81" s="501"/>
      <c r="BU81" s="501"/>
      <c r="BV81" s="501"/>
    </row>
    <row r="82" spans="1:74" ht="11.25" hidden="1" customHeight="1" x14ac:dyDescent="0.25">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475"/>
      <c r="Y82" s="475"/>
      <c r="Z82" s="475"/>
      <c r="AA82" s="475"/>
      <c r="AB82" s="475"/>
      <c r="AC82" s="475"/>
      <c r="AD82" s="475"/>
      <c r="AE82" s="475"/>
      <c r="AF82" s="475"/>
      <c r="AG82" s="115"/>
      <c r="AH82" s="115"/>
      <c r="AI82" s="115"/>
      <c r="AJ82" s="115"/>
      <c r="AK82" s="115"/>
      <c r="AL82" s="115"/>
      <c r="AM82" s="116"/>
      <c r="AN82" s="115"/>
      <c r="AO82" s="115"/>
      <c r="AP82" s="115"/>
      <c r="AQ82" s="115"/>
      <c r="AR82" s="115"/>
      <c r="AS82" s="115"/>
      <c r="AT82" s="115"/>
      <c r="AU82" s="115"/>
      <c r="AV82" s="475"/>
      <c r="AW82" s="475"/>
      <c r="AX82" s="475"/>
      <c r="AY82" s="503"/>
      <c r="AZ82" s="493"/>
      <c r="BA82" s="493"/>
      <c r="BB82" s="115"/>
      <c r="BC82" s="501"/>
      <c r="BD82" s="501"/>
      <c r="BE82" s="501"/>
      <c r="BF82" s="501"/>
      <c r="BG82" s="501"/>
      <c r="BH82" s="501"/>
      <c r="BI82" s="501"/>
      <c r="BJ82" s="501"/>
      <c r="BK82" s="501"/>
      <c r="BL82" s="501"/>
      <c r="BM82" s="501"/>
      <c r="BN82" s="501"/>
      <c r="BO82" s="501"/>
      <c r="BP82" s="501"/>
      <c r="BQ82" s="501"/>
      <c r="BR82" s="501"/>
      <c r="BS82" s="501"/>
      <c r="BT82" s="501"/>
      <c r="BU82" s="501"/>
      <c r="BV82" s="501"/>
    </row>
    <row r="83" spans="1:74" ht="11.25" hidden="1" customHeight="1" x14ac:dyDescent="0.25">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475"/>
      <c r="Y83" s="475"/>
      <c r="Z83" s="475"/>
      <c r="AA83" s="475"/>
      <c r="AB83" s="475"/>
      <c r="AC83" s="475"/>
      <c r="AD83" s="475"/>
      <c r="AE83" s="475"/>
      <c r="AF83" s="475"/>
      <c r="AG83" s="115"/>
      <c r="AH83" s="115"/>
      <c r="AI83" s="115"/>
      <c r="AJ83" s="115"/>
      <c r="AK83" s="115"/>
      <c r="AL83" s="115"/>
      <c r="AM83" s="116"/>
      <c r="AN83" s="115"/>
      <c r="AO83" s="115"/>
      <c r="AP83" s="115"/>
      <c r="AQ83" s="115"/>
      <c r="AR83" s="115"/>
      <c r="AS83" s="115"/>
      <c r="AT83" s="115"/>
      <c r="AU83" s="115"/>
      <c r="AV83" s="475"/>
      <c r="AW83" s="475"/>
      <c r="AX83" s="475"/>
      <c r="AY83" s="503"/>
      <c r="AZ83" s="493"/>
      <c r="BA83" s="493"/>
      <c r="BB83" s="115"/>
      <c r="BC83" s="501"/>
      <c r="BD83" s="501"/>
      <c r="BE83" s="501"/>
      <c r="BF83" s="501"/>
      <c r="BG83" s="501"/>
      <c r="BH83" s="501"/>
      <c r="BI83" s="501"/>
      <c r="BJ83" s="501"/>
      <c r="BK83" s="501"/>
      <c r="BL83" s="501"/>
      <c r="BM83" s="501"/>
      <c r="BN83" s="501"/>
      <c r="BO83" s="501"/>
      <c r="BP83" s="501"/>
      <c r="BQ83" s="501"/>
      <c r="BR83" s="501"/>
      <c r="BS83" s="501"/>
      <c r="BT83" s="501"/>
      <c r="BU83" s="501"/>
      <c r="BV83" s="501"/>
    </row>
    <row r="84" spans="1:74" ht="11.25" hidden="1" customHeight="1" x14ac:dyDescent="0.25">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475"/>
      <c r="Y84" s="475"/>
      <c r="Z84" s="475"/>
      <c r="AA84" s="475"/>
      <c r="AB84" s="475"/>
      <c r="AC84" s="475"/>
      <c r="AD84" s="475"/>
      <c r="AE84" s="475"/>
      <c r="AF84" s="475"/>
      <c r="AG84" s="115"/>
      <c r="AH84" s="115"/>
      <c r="AI84" s="115"/>
      <c r="AJ84" s="115"/>
      <c r="AK84" s="115"/>
      <c r="AL84" s="115"/>
      <c r="AM84" s="116"/>
      <c r="AN84" s="115"/>
      <c r="AO84" s="115"/>
      <c r="AP84" s="115"/>
      <c r="AQ84" s="115"/>
      <c r="AR84" s="115"/>
      <c r="AS84" s="115"/>
      <c r="AT84" s="115"/>
      <c r="AU84" s="115"/>
      <c r="AV84" s="475"/>
      <c r="AW84" s="475"/>
      <c r="AX84" s="475"/>
      <c r="AY84" s="503"/>
      <c r="AZ84" s="493"/>
      <c r="BA84" s="493"/>
      <c r="BB84" s="115"/>
      <c r="BC84" s="501"/>
      <c r="BD84" s="501"/>
      <c r="BE84" s="501"/>
      <c r="BF84" s="501"/>
      <c r="BG84" s="501"/>
      <c r="BH84" s="501"/>
      <c r="BI84" s="501"/>
      <c r="BJ84" s="501"/>
      <c r="BK84" s="501"/>
      <c r="BL84" s="501"/>
      <c r="BM84" s="501"/>
      <c r="BN84" s="501"/>
      <c r="BO84" s="501"/>
      <c r="BP84" s="501"/>
      <c r="BQ84" s="501"/>
      <c r="BR84" s="501"/>
      <c r="BS84" s="501"/>
      <c r="BT84" s="501"/>
      <c r="BU84" s="501"/>
      <c r="BV84" s="501"/>
    </row>
    <row r="85" spans="1:74" ht="11.25" hidden="1" customHeight="1" x14ac:dyDescent="0.25">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475"/>
      <c r="Y85" s="475"/>
      <c r="Z85" s="475"/>
      <c r="AA85" s="475"/>
      <c r="AB85" s="475"/>
      <c r="AC85" s="475"/>
      <c r="AD85" s="475"/>
      <c r="AE85" s="475"/>
      <c r="AF85" s="475"/>
      <c r="AG85" s="115"/>
      <c r="AH85" s="115"/>
      <c r="AI85" s="115"/>
      <c r="AJ85" s="115"/>
      <c r="AK85" s="115"/>
      <c r="AL85" s="115"/>
      <c r="AM85" s="116"/>
      <c r="AN85" s="115"/>
      <c r="AO85" s="115"/>
      <c r="AP85" s="115"/>
      <c r="AQ85" s="115"/>
      <c r="AR85" s="115"/>
      <c r="AS85" s="115"/>
      <c r="AT85" s="115"/>
      <c r="AU85" s="115"/>
      <c r="AV85" s="475"/>
      <c r="AW85" s="475"/>
      <c r="AX85" s="475"/>
      <c r="AY85" s="503"/>
      <c r="AZ85" s="493"/>
      <c r="BA85" s="493"/>
      <c r="BB85" s="115"/>
      <c r="BC85" s="501"/>
      <c r="BD85" s="501"/>
      <c r="BE85" s="501"/>
      <c r="BF85" s="501"/>
      <c r="BG85" s="501"/>
      <c r="BH85" s="501"/>
      <c r="BI85" s="501"/>
      <c r="BJ85" s="501"/>
      <c r="BK85" s="501"/>
      <c r="BL85" s="501"/>
      <c r="BM85" s="501"/>
      <c r="BN85" s="501"/>
      <c r="BO85" s="501"/>
      <c r="BP85" s="501"/>
      <c r="BQ85" s="501"/>
      <c r="BR85" s="501"/>
      <c r="BS85" s="501"/>
      <c r="BT85" s="501"/>
      <c r="BU85" s="501"/>
      <c r="BV85" s="501"/>
    </row>
    <row r="86" spans="1:74" ht="11.25" hidden="1" customHeight="1" x14ac:dyDescent="0.25">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475"/>
      <c r="Y86" s="475"/>
      <c r="Z86" s="475"/>
      <c r="AA86" s="475"/>
      <c r="AB86" s="475"/>
      <c r="AC86" s="475"/>
      <c r="AD86" s="475"/>
      <c r="AE86" s="475"/>
      <c r="AF86" s="475"/>
      <c r="AG86" s="115"/>
      <c r="AH86" s="115"/>
      <c r="AI86" s="115"/>
      <c r="AJ86" s="115"/>
      <c r="AK86" s="115"/>
      <c r="AL86" s="115"/>
      <c r="AM86" s="116"/>
      <c r="AN86" s="115"/>
      <c r="AO86" s="115"/>
      <c r="AP86" s="115"/>
      <c r="AQ86" s="115"/>
      <c r="AR86" s="115"/>
      <c r="AS86" s="115"/>
      <c r="AT86" s="115"/>
      <c r="AU86" s="115"/>
      <c r="AV86" s="475"/>
      <c r="AW86" s="475"/>
      <c r="AX86" s="475"/>
      <c r="AY86" s="503"/>
      <c r="AZ86" s="493"/>
      <c r="BA86" s="493"/>
      <c r="BB86" s="115"/>
      <c r="BC86" s="501"/>
      <c r="BD86" s="501"/>
      <c r="BE86" s="501"/>
      <c r="BF86" s="501"/>
      <c r="BG86" s="501"/>
      <c r="BH86" s="501"/>
      <c r="BI86" s="501"/>
      <c r="BJ86" s="501"/>
      <c r="BK86" s="501"/>
      <c r="BL86" s="501"/>
      <c r="BM86" s="501"/>
      <c r="BN86" s="501"/>
      <c r="BO86" s="501"/>
      <c r="BP86" s="501"/>
      <c r="BQ86" s="501"/>
      <c r="BR86" s="501"/>
      <c r="BS86" s="501"/>
      <c r="BT86" s="501"/>
      <c r="BU86" s="501"/>
      <c r="BV86" s="501"/>
    </row>
    <row r="87" spans="1:74" ht="11.25" hidden="1" customHeight="1" x14ac:dyDescent="0.25">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475"/>
      <c r="Y87" s="475"/>
      <c r="Z87" s="475"/>
      <c r="AA87" s="475"/>
      <c r="AB87" s="475"/>
      <c r="AC87" s="475"/>
      <c r="AD87" s="475"/>
      <c r="AE87" s="475"/>
      <c r="AF87" s="475"/>
      <c r="AG87" s="115"/>
      <c r="AH87" s="115"/>
      <c r="AI87" s="115"/>
      <c r="AJ87" s="115"/>
      <c r="AK87" s="115"/>
      <c r="AL87" s="115"/>
      <c r="AM87" s="116"/>
      <c r="AN87" s="115"/>
      <c r="AO87" s="115"/>
      <c r="AP87" s="115"/>
      <c r="AQ87" s="115"/>
      <c r="AR87" s="115"/>
      <c r="AS87" s="115"/>
      <c r="AT87" s="115"/>
      <c r="AU87" s="115"/>
      <c r="AV87" s="475"/>
      <c r="AW87" s="475"/>
      <c r="AX87" s="475"/>
      <c r="AY87" s="503"/>
      <c r="AZ87" s="493"/>
      <c r="BA87" s="493"/>
      <c r="BB87" s="115"/>
      <c r="BC87" s="501"/>
      <c r="BD87" s="501"/>
      <c r="BE87" s="501"/>
      <c r="BF87" s="501"/>
      <c r="BG87" s="501"/>
      <c r="BH87" s="501"/>
      <c r="BI87" s="501"/>
      <c r="BJ87" s="501"/>
      <c r="BK87" s="501"/>
      <c r="BL87" s="501"/>
      <c r="BM87" s="501"/>
      <c r="BN87" s="501"/>
      <c r="BO87" s="501"/>
      <c r="BP87" s="501"/>
      <c r="BQ87" s="501"/>
      <c r="BR87" s="501"/>
      <c r="BS87" s="501"/>
      <c r="BT87" s="501"/>
      <c r="BU87" s="501"/>
      <c r="BV87" s="501"/>
    </row>
    <row r="88" spans="1:74" ht="11.25" hidden="1" customHeight="1" x14ac:dyDescent="0.25">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475"/>
      <c r="Y88" s="475"/>
      <c r="Z88" s="475"/>
      <c r="AA88" s="475"/>
      <c r="AB88" s="475"/>
      <c r="AC88" s="475"/>
      <c r="AD88" s="475"/>
      <c r="AE88" s="475"/>
      <c r="AF88" s="475"/>
      <c r="AG88" s="115"/>
      <c r="AH88" s="115"/>
      <c r="AI88" s="115"/>
      <c r="AJ88" s="115"/>
      <c r="AK88" s="115"/>
      <c r="AL88" s="115"/>
      <c r="AM88" s="116"/>
      <c r="AN88" s="115"/>
      <c r="AO88" s="115"/>
      <c r="AP88" s="115"/>
      <c r="AQ88" s="115"/>
      <c r="AR88" s="115"/>
      <c r="AS88" s="115"/>
      <c r="AT88" s="115"/>
      <c r="AU88" s="115"/>
      <c r="AV88" s="475"/>
      <c r="AW88" s="475"/>
      <c r="AX88" s="475"/>
      <c r="AY88" s="503"/>
      <c r="AZ88" s="493"/>
      <c r="BA88" s="493"/>
      <c r="BB88" s="115"/>
      <c r="BC88" s="501"/>
      <c r="BD88" s="501"/>
      <c r="BE88" s="501"/>
      <c r="BF88" s="501"/>
      <c r="BG88" s="501"/>
      <c r="BH88" s="501"/>
      <c r="BI88" s="501"/>
      <c r="BJ88" s="501"/>
      <c r="BK88" s="501"/>
      <c r="BL88" s="501"/>
      <c r="BM88" s="501"/>
      <c r="BN88" s="501"/>
      <c r="BO88" s="501"/>
      <c r="BP88" s="501"/>
      <c r="BQ88" s="501"/>
      <c r="BR88" s="501"/>
      <c r="BS88" s="501"/>
      <c r="BT88" s="501"/>
      <c r="BU88" s="501"/>
      <c r="BV88" s="501"/>
    </row>
    <row r="89" spans="1:74" ht="11.25" hidden="1" customHeight="1" x14ac:dyDescent="0.25">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475"/>
      <c r="Y89" s="475"/>
      <c r="Z89" s="475"/>
      <c r="AA89" s="475"/>
      <c r="AB89" s="475"/>
      <c r="AC89" s="475"/>
      <c r="AD89" s="475"/>
      <c r="AE89" s="475"/>
      <c r="AF89" s="475"/>
      <c r="AG89" s="115"/>
      <c r="AH89" s="115"/>
      <c r="AI89" s="115"/>
      <c r="AJ89" s="115"/>
      <c r="AK89" s="115"/>
      <c r="AL89" s="115"/>
      <c r="AM89" s="116"/>
      <c r="AN89" s="115"/>
      <c r="AO89" s="115"/>
      <c r="AP89" s="115"/>
      <c r="AQ89" s="115"/>
      <c r="AR89" s="115"/>
      <c r="AS89" s="115"/>
      <c r="AT89" s="115"/>
      <c r="AU89" s="115"/>
      <c r="AV89" s="475"/>
      <c r="AW89" s="475"/>
      <c r="AX89" s="475"/>
      <c r="AY89" s="503"/>
      <c r="AZ89" s="493"/>
      <c r="BA89" s="493"/>
      <c r="BB89" s="115"/>
      <c r="BC89" s="501"/>
      <c r="BD89" s="501"/>
      <c r="BE89" s="501"/>
      <c r="BF89" s="501"/>
      <c r="BG89" s="501"/>
      <c r="BH89" s="501"/>
      <c r="BI89" s="501"/>
      <c r="BJ89" s="501"/>
      <c r="BK89" s="501"/>
      <c r="BL89" s="501"/>
      <c r="BM89" s="501"/>
      <c r="BN89" s="501"/>
      <c r="BO89" s="501"/>
      <c r="BP89" s="501"/>
      <c r="BQ89" s="501"/>
      <c r="BR89" s="501"/>
      <c r="BS89" s="501"/>
      <c r="BT89" s="501"/>
      <c r="BU89" s="501"/>
      <c r="BV89" s="501"/>
    </row>
    <row r="90" spans="1:74" ht="11.25" hidden="1" customHeight="1" x14ac:dyDescent="0.25">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475"/>
      <c r="Y90" s="475"/>
      <c r="Z90" s="475"/>
      <c r="AA90" s="475"/>
      <c r="AB90" s="475"/>
      <c r="AC90" s="475"/>
      <c r="AD90" s="475"/>
      <c r="AE90" s="475"/>
      <c r="AF90" s="475"/>
      <c r="AG90" s="115"/>
      <c r="AH90" s="115"/>
      <c r="AI90" s="115"/>
      <c r="AJ90" s="115"/>
      <c r="AK90" s="115"/>
      <c r="AL90" s="115"/>
      <c r="AM90" s="116"/>
      <c r="AN90" s="115"/>
      <c r="AO90" s="115"/>
      <c r="AP90" s="115"/>
      <c r="AQ90" s="115"/>
      <c r="AR90" s="115"/>
      <c r="AS90" s="115"/>
      <c r="AT90" s="115"/>
      <c r="AU90" s="115"/>
      <c r="AV90" s="475"/>
      <c r="AW90" s="475"/>
      <c r="AX90" s="475"/>
      <c r="AY90" s="503"/>
      <c r="AZ90" s="493"/>
      <c r="BA90" s="493"/>
      <c r="BB90" s="115"/>
      <c r="BC90" s="501"/>
      <c r="BD90" s="501"/>
      <c r="BE90" s="501"/>
      <c r="BF90" s="501"/>
      <c r="BG90" s="501"/>
      <c r="BH90" s="501"/>
      <c r="BI90" s="501"/>
      <c r="BJ90" s="501"/>
      <c r="BK90" s="501"/>
      <c r="BL90" s="501"/>
      <c r="BM90" s="501"/>
      <c r="BN90" s="501"/>
      <c r="BO90" s="501"/>
      <c r="BP90" s="501"/>
      <c r="BQ90" s="501"/>
      <c r="BR90" s="501"/>
      <c r="BS90" s="501"/>
      <c r="BT90" s="501"/>
      <c r="BU90" s="501"/>
      <c r="BV90" s="501"/>
    </row>
    <row r="91" spans="1:74" ht="11.25" hidden="1" customHeight="1" x14ac:dyDescent="0.25">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475"/>
      <c r="Y91" s="475"/>
      <c r="Z91" s="475"/>
      <c r="AA91" s="475"/>
      <c r="AB91" s="475"/>
      <c r="AC91" s="475"/>
      <c r="AD91" s="475"/>
      <c r="AE91" s="475"/>
      <c r="AF91" s="475"/>
      <c r="AG91" s="115"/>
      <c r="AH91" s="115"/>
      <c r="AI91" s="115"/>
      <c r="AJ91" s="115"/>
      <c r="AK91" s="115"/>
      <c r="AL91" s="115"/>
      <c r="AM91" s="116"/>
      <c r="AN91" s="115"/>
      <c r="AO91" s="115"/>
      <c r="AP91" s="115"/>
      <c r="AQ91" s="115"/>
      <c r="AR91" s="115"/>
      <c r="AS91" s="115"/>
      <c r="AT91" s="115"/>
      <c r="AU91" s="115"/>
      <c r="AV91" s="475"/>
      <c r="AW91" s="475"/>
      <c r="AX91" s="475"/>
      <c r="AY91" s="503"/>
      <c r="AZ91" s="493"/>
      <c r="BA91" s="493"/>
      <c r="BB91" s="115"/>
      <c r="BC91" s="501"/>
      <c r="BD91" s="501"/>
      <c r="BE91" s="501"/>
      <c r="BF91" s="501"/>
      <c r="BG91" s="501"/>
      <c r="BH91" s="501"/>
      <c r="BI91" s="501"/>
      <c r="BJ91" s="501"/>
      <c r="BK91" s="501"/>
      <c r="BL91" s="501"/>
      <c r="BM91" s="501"/>
      <c r="BN91" s="501"/>
      <c r="BO91" s="501"/>
      <c r="BP91" s="501"/>
      <c r="BQ91" s="501"/>
      <c r="BR91" s="501"/>
      <c r="BS91" s="501"/>
      <c r="BT91" s="501"/>
      <c r="BU91" s="501"/>
      <c r="BV91" s="501"/>
    </row>
    <row r="92" spans="1:74" ht="11.25" hidden="1" customHeight="1" x14ac:dyDescent="0.25">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475"/>
      <c r="Y92" s="475"/>
      <c r="Z92" s="475"/>
      <c r="AA92" s="475"/>
      <c r="AB92" s="475"/>
      <c r="AC92" s="475"/>
      <c r="AD92" s="475"/>
      <c r="AE92" s="475"/>
      <c r="AF92" s="475"/>
      <c r="AG92" s="115"/>
      <c r="AH92" s="115"/>
      <c r="AI92" s="115"/>
      <c r="AJ92" s="115"/>
      <c r="AK92" s="115"/>
      <c r="AL92" s="115"/>
      <c r="AM92" s="116"/>
      <c r="AN92" s="115"/>
      <c r="AO92" s="115"/>
      <c r="AP92" s="115"/>
      <c r="AQ92" s="115"/>
      <c r="AR92" s="115"/>
      <c r="AS92" s="115"/>
      <c r="AT92" s="115"/>
      <c r="AU92" s="115"/>
      <c r="AV92" s="475"/>
      <c r="AW92" s="475"/>
      <c r="AX92" s="475"/>
      <c r="AY92" s="503"/>
      <c r="AZ92" s="493"/>
      <c r="BA92" s="493"/>
      <c r="BB92" s="115"/>
      <c r="BC92" s="501"/>
      <c r="BD92" s="501"/>
      <c r="BE92" s="501"/>
      <c r="BF92" s="501"/>
      <c r="BG92" s="501"/>
      <c r="BH92" s="501"/>
      <c r="BI92" s="501"/>
      <c r="BJ92" s="501"/>
      <c r="BK92" s="501"/>
      <c r="BL92" s="501"/>
      <c r="BM92" s="501"/>
      <c r="BN92" s="501"/>
      <c r="BO92" s="501"/>
      <c r="BP92" s="501"/>
      <c r="BQ92" s="501"/>
      <c r="BR92" s="501"/>
      <c r="BS92" s="501"/>
      <c r="BT92" s="501"/>
      <c r="BU92" s="501"/>
      <c r="BV92" s="501"/>
    </row>
    <row r="93" spans="1:74" ht="11.25" hidden="1" customHeight="1" x14ac:dyDescent="0.25">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475"/>
      <c r="Y93" s="475"/>
      <c r="Z93" s="475"/>
      <c r="AA93" s="475"/>
      <c r="AB93" s="475"/>
      <c r="AC93" s="475"/>
      <c r="AD93" s="475"/>
      <c r="AE93" s="475"/>
      <c r="AF93" s="475"/>
      <c r="AG93" s="115"/>
      <c r="AH93" s="115"/>
      <c r="AI93" s="115"/>
      <c r="AJ93" s="115"/>
      <c r="AK93" s="115"/>
      <c r="AL93" s="115"/>
      <c r="AM93" s="116"/>
      <c r="AN93" s="115"/>
      <c r="AO93" s="115"/>
      <c r="AP93" s="115"/>
      <c r="AQ93" s="115"/>
      <c r="AR93" s="115"/>
      <c r="AS93" s="115"/>
      <c r="AT93" s="115"/>
      <c r="AU93" s="115"/>
      <c r="AV93" s="475"/>
      <c r="AW93" s="475"/>
      <c r="AX93" s="475"/>
      <c r="AY93" s="503"/>
      <c r="AZ93" s="493"/>
      <c r="BA93" s="493"/>
      <c r="BB93" s="115"/>
      <c r="BC93" s="501"/>
      <c r="BD93" s="501"/>
      <c r="BE93" s="501"/>
      <c r="BF93" s="501"/>
      <c r="BG93" s="501"/>
      <c r="BH93" s="501"/>
      <c r="BI93" s="501"/>
      <c r="BJ93" s="501"/>
      <c r="BK93" s="501"/>
      <c r="BL93" s="501"/>
      <c r="BM93" s="501"/>
      <c r="BN93" s="501"/>
      <c r="BO93" s="501"/>
      <c r="BP93" s="501"/>
      <c r="BQ93" s="501"/>
      <c r="BR93" s="501"/>
      <c r="BS93" s="501"/>
      <c r="BT93" s="501"/>
      <c r="BU93" s="501"/>
      <c r="BV93" s="501"/>
    </row>
    <row r="94" spans="1:74" ht="11.25" hidden="1" customHeight="1" x14ac:dyDescent="0.25">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475"/>
      <c r="Y94" s="475"/>
      <c r="Z94" s="475"/>
      <c r="AA94" s="475"/>
      <c r="AB94" s="475"/>
      <c r="AC94" s="475"/>
      <c r="AD94" s="475"/>
      <c r="AE94" s="475"/>
      <c r="AF94" s="475"/>
      <c r="AG94" s="115"/>
      <c r="AH94" s="115"/>
      <c r="AI94" s="115"/>
      <c r="AJ94" s="115"/>
      <c r="AK94" s="115"/>
      <c r="AL94" s="115"/>
      <c r="AM94" s="116"/>
      <c r="AN94" s="115"/>
      <c r="AO94" s="115"/>
      <c r="AP94" s="115"/>
      <c r="AQ94" s="115"/>
      <c r="AR94" s="115"/>
      <c r="AS94" s="115"/>
      <c r="AT94" s="115"/>
      <c r="AU94" s="115"/>
      <c r="AV94" s="475"/>
      <c r="AW94" s="475"/>
      <c r="AX94" s="475"/>
      <c r="AY94" s="503"/>
      <c r="AZ94" s="493"/>
      <c r="BA94" s="493"/>
      <c r="BB94" s="115"/>
      <c r="BC94" s="501"/>
      <c r="BD94" s="501"/>
      <c r="BE94" s="501"/>
      <c r="BF94" s="501"/>
      <c r="BG94" s="501"/>
      <c r="BH94" s="501"/>
      <c r="BI94" s="501"/>
      <c r="BJ94" s="501"/>
      <c r="BK94" s="501"/>
      <c r="BL94" s="501"/>
      <c r="BM94" s="501"/>
      <c r="BN94" s="501"/>
      <c r="BO94" s="501"/>
      <c r="BP94" s="501"/>
      <c r="BQ94" s="501"/>
      <c r="BR94" s="501"/>
      <c r="BS94" s="501"/>
      <c r="BT94" s="501"/>
      <c r="BU94" s="501"/>
      <c r="BV94" s="501"/>
    </row>
    <row r="95" spans="1:74" ht="11.25" hidden="1" customHeight="1" x14ac:dyDescent="0.25">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475"/>
      <c r="Y95" s="475"/>
      <c r="Z95" s="475"/>
      <c r="AA95" s="475"/>
      <c r="AB95" s="475"/>
      <c r="AC95" s="475"/>
      <c r="AD95" s="475"/>
      <c r="AE95" s="475"/>
      <c r="AF95" s="475"/>
      <c r="AG95" s="115"/>
      <c r="AH95" s="115"/>
      <c r="AI95" s="115"/>
      <c r="AJ95" s="115"/>
      <c r="AK95" s="115"/>
      <c r="AL95" s="115"/>
      <c r="AM95" s="116"/>
      <c r="AN95" s="115"/>
      <c r="AO95" s="115"/>
      <c r="AP95" s="115"/>
      <c r="AQ95" s="115"/>
      <c r="AR95" s="115"/>
      <c r="AS95" s="115"/>
      <c r="AT95" s="115"/>
      <c r="AU95" s="115"/>
      <c r="AV95" s="475"/>
      <c r="AW95" s="475"/>
      <c r="AX95" s="475"/>
      <c r="AY95" s="503"/>
      <c r="AZ95" s="493"/>
      <c r="BA95" s="493"/>
      <c r="BB95" s="115"/>
      <c r="BC95" s="501"/>
      <c r="BD95" s="501"/>
      <c r="BE95" s="501"/>
      <c r="BF95" s="501"/>
      <c r="BG95" s="501"/>
      <c r="BH95" s="501"/>
      <c r="BI95" s="501"/>
      <c r="BJ95" s="501"/>
      <c r="BK95" s="501"/>
      <c r="BL95" s="501"/>
      <c r="BM95" s="501"/>
      <c r="BN95" s="501"/>
      <c r="BO95" s="501"/>
      <c r="BP95" s="501"/>
      <c r="BQ95" s="501"/>
      <c r="BR95" s="501"/>
      <c r="BS95" s="501"/>
      <c r="BT95" s="501"/>
      <c r="BU95" s="501"/>
      <c r="BV95" s="501"/>
    </row>
    <row r="96" spans="1:74" ht="11.25" hidden="1" customHeight="1" x14ac:dyDescent="0.25">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475"/>
      <c r="Y96" s="475"/>
      <c r="Z96" s="475"/>
      <c r="AA96" s="475"/>
      <c r="AB96" s="475"/>
      <c r="AC96" s="475"/>
      <c r="AD96" s="475"/>
      <c r="AE96" s="475"/>
      <c r="AF96" s="475"/>
      <c r="AG96" s="115"/>
      <c r="AH96" s="115"/>
      <c r="AI96" s="115"/>
      <c r="AJ96" s="115"/>
      <c r="AK96" s="115"/>
      <c r="AL96" s="115"/>
      <c r="AM96" s="116"/>
      <c r="AN96" s="115"/>
      <c r="AO96" s="115"/>
      <c r="AP96" s="115"/>
      <c r="AQ96" s="115"/>
      <c r="AR96" s="115"/>
      <c r="AS96" s="115"/>
      <c r="AT96" s="115"/>
      <c r="AU96" s="115"/>
      <c r="AV96" s="475"/>
      <c r="AW96" s="475"/>
      <c r="AX96" s="475"/>
      <c r="AY96" s="503"/>
      <c r="AZ96" s="493"/>
      <c r="BA96" s="493"/>
      <c r="BB96" s="115"/>
      <c r="BC96" s="501"/>
      <c r="BD96" s="501"/>
      <c r="BE96" s="501"/>
      <c r="BF96" s="501"/>
      <c r="BG96" s="501"/>
      <c r="BH96" s="501"/>
      <c r="BI96" s="501"/>
      <c r="BJ96" s="501"/>
      <c r="BK96" s="501"/>
      <c r="BL96" s="501"/>
      <c r="BM96" s="501"/>
      <c r="BN96" s="501"/>
      <c r="BO96" s="501"/>
      <c r="BP96" s="501"/>
      <c r="BQ96" s="501"/>
      <c r="BR96" s="501"/>
      <c r="BS96" s="501"/>
      <c r="BT96" s="501"/>
      <c r="BU96" s="501"/>
      <c r="BV96" s="501"/>
    </row>
    <row r="97" spans="1:74" ht="11.25" hidden="1" customHeight="1" x14ac:dyDescent="0.25">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475"/>
      <c r="Y97" s="475"/>
      <c r="Z97" s="475"/>
      <c r="AA97" s="475"/>
      <c r="AB97" s="475"/>
      <c r="AC97" s="475"/>
      <c r="AD97" s="475"/>
      <c r="AE97" s="475"/>
      <c r="AF97" s="475"/>
      <c r="AG97" s="115"/>
      <c r="AH97" s="115"/>
      <c r="AI97" s="115"/>
      <c r="AJ97" s="115"/>
      <c r="AK97" s="115"/>
      <c r="AL97" s="115"/>
      <c r="AM97" s="116"/>
      <c r="AN97" s="115"/>
      <c r="AO97" s="115"/>
      <c r="AP97" s="115"/>
      <c r="AQ97" s="115"/>
      <c r="AR97" s="115"/>
      <c r="AS97" s="115"/>
      <c r="AT97" s="115"/>
      <c r="AU97" s="115"/>
      <c r="AV97" s="475"/>
      <c r="AW97" s="475"/>
      <c r="AX97" s="475"/>
      <c r="AY97" s="503"/>
      <c r="AZ97" s="493"/>
      <c r="BA97" s="493"/>
      <c r="BB97" s="115"/>
      <c r="BC97" s="501"/>
      <c r="BD97" s="501"/>
      <c r="BE97" s="501"/>
      <c r="BF97" s="501"/>
      <c r="BG97" s="501"/>
      <c r="BH97" s="501"/>
      <c r="BI97" s="501"/>
      <c r="BJ97" s="501"/>
      <c r="BK97" s="501"/>
      <c r="BL97" s="501"/>
      <c r="BM97" s="501"/>
      <c r="BN97" s="501"/>
      <c r="BO97" s="501"/>
      <c r="BP97" s="501"/>
      <c r="BQ97" s="501"/>
      <c r="BR97" s="501"/>
      <c r="BS97" s="501"/>
      <c r="BT97" s="501"/>
      <c r="BU97" s="501"/>
      <c r="BV97" s="501"/>
    </row>
    <row r="98" spans="1:74" ht="11.25" hidden="1" customHeight="1" x14ac:dyDescent="0.25">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475"/>
      <c r="Y98" s="475"/>
      <c r="Z98" s="475"/>
      <c r="AA98" s="475"/>
      <c r="AB98" s="475"/>
      <c r="AC98" s="475"/>
      <c r="AD98" s="475"/>
      <c r="AE98" s="475"/>
      <c r="AF98" s="475"/>
      <c r="AG98" s="115"/>
      <c r="AH98" s="115"/>
      <c r="AI98" s="115"/>
      <c r="AJ98" s="115"/>
      <c r="AK98" s="115"/>
      <c r="AL98" s="115"/>
      <c r="AM98" s="116"/>
      <c r="AN98" s="115"/>
      <c r="AO98" s="115"/>
      <c r="AP98" s="115"/>
      <c r="AQ98" s="115"/>
      <c r="AR98" s="115"/>
      <c r="AS98" s="115"/>
      <c r="AT98" s="115"/>
      <c r="AU98" s="115"/>
      <c r="AV98" s="475"/>
      <c r="AW98" s="475"/>
      <c r="AX98" s="475"/>
      <c r="AY98" s="503"/>
      <c r="AZ98" s="493"/>
      <c r="BA98" s="493"/>
      <c r="BB98" s="115"/>
      <c r="BC98" s="501"/>
      <c r="BD98" s="501"/>
      <c r="BE98" s="501"/>
      <c r="BF98" s="501"/>
      <c r="BG98" s="501"/>
      <c r="BH98" s="501"/>
      <c r="BI98" s="501"/>
      <c r="BJ98" s="501"/>
      <c r="BK98" s="501"/>
      <c r="BL98" s="501"/>
      <c r="BM98" s="501"/>
      <c r="BN98" s="501"/>
      <c r="BO98" s="501"/>
      <c r="BP98" s="501"/>
      <c r="BQ98" s="501"/>
      <c r="BR98" s="501"/>
      <c r="BS98" s="501"/>
      <c r="BT98" s="501"/>
      <c r="BU98" s="501"/>
      <c r="BV98" s="501"/>
    </row>
    <row r="99" spans="1:74" ht="11.25" hidden="1" customHeight="1" x14ac:dyDescent="0.25">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475"/>
      <c r="Y99" s="475"/>
      <c r="Z99" s="475"/>
      <c r="AA99" s="475"/>
      <c r="AB99" s="475"/>
      <c r="AC99" s="475"/>
      <c r="AD99" s="475"/>
      <c r="AE99" s="475"/>
      <c r="AF99" s="475"/>
      <c r="AG99" s="115"/>
      <c r="AH99" s="115"/>
      <c r="AI99" s="115"/>
      <c r="AJ99" s="115"/>
      <c r="AK99" s="115"/>
      <c r="AL99" s="115"/>
      <c r="AM99" s="116"/>
      <c r="AN99" s="115"/>
      <c r="AO99" s="115"/>
      <c r="AP99" s="115"/>
      <c r="AQ99" s="115"/>
      <c r="AR99" s="115"/>
      <c r="AS99" s="115"/>
      <c r="AT99" s="115"/>
      <c r="AU99" s="115"/>
      <c r="AV99" s="475"/>
      <c r="AW99" s="475"/>
      <c r="AX99" s="475"/>
      <c r="AY99" s="503"/>
      <c r="AZ99" s="493"/>
      <c r="BA99" s="493"/>
      <c r="BB99" s="115"/>
      <c r="BC99" s="501"/>
      <c r="BD99" s="501"/>
      <c r="BE99" s="501"/>
      <c r="BF99" s="501"/>
      <c r="BG99" s="501"/>
      <c r="BH99" s="501"/>
      <c r="BI99" s="501"/>
      <c r="BJ99" s="501"/>
      <c r="BK99" s="501"/>
      <c r="BL99" s="501"/>
      <c r="BM99" s="501"/>
      <c r="BN99" s="501"/>
      <c r="BO99" s="501"/>
      <c r="BP99" s="501"/>
      <c r="BQ99" s="501"/>
      <c r="BR99" s="501"/>
      <c r="BS99" s="501"/>
      <c r="BT99" s="501"/>
      <c r="BU99" s="501"/>
      <c r="BV99" s="501"/>
    </row>
    <row r="100" spans="1:74" ht="11.25" hidden="1" customHeight="1" x14ac:dyDescent="0.25">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475"/>
      <c r="Y100" s="475"/>
      <c r="Z100" s="475"/>
      <c r="AA100" s="475"/>
      <c r="AB100" s="475"/>
      <c r="AC100" s="475"/>
      <c r="AD100" s="475"/>
      <c r="AE100" s="475"/>
      <c r="AF100" s="475"/>
      <c r="AG100" s="115"/>
      <c r="AH100" s="115"/>
      <c r="AI100" s="115"/>
      <c r="AJ100" s="115"/>
      <c r="AK100" s="115"/>
      <c r="AL100" s="115"/>
      <c r="AM100" s="116"/>
      <c r="AN100" s="115"/>
      <c r="AO100" s="115"/>
      <c r="AP100" s="115"/>
      <c r="AQ100" s="115"/>
      <c r="AR100" s="115"/>
      <c r="AS100" s="115"/>
      <c r="AT100" s="115"/>
      <c r="AU100" s="115"/>
      <c r="AV100" s="475"/>
      <c r="AW100" s="475"/>
      <c r="AX100" s="475"/>
      <c r="AY100" s="503"/>
      <c r="AZ100" s="493"/>
      <c r="BA100" s="493"/>
      <c r="BB100" s="115"/>
      <c r="BC100" s="501"/>
      <c r="BD100" s="501"/>
      <c r="BE100" s="501"/>
      <c r="BF100" s="501"/>
      <c r="BG100" s="501"/>
      <c r="BH100" s="501"/>
      <c r="BI100" s="501"/>
      <c r="BJ100" s="501"/>
      <c r="BK100" s="501"/>
      <c r="BL100" s="501"/>
      <c r="BM100" s="501"/>
      <c r="BN100" s="501"/>
      <c r="BO100" s="501"/>
      <c r="BP100" s="501"/>
      <c r="BQ100" s="501"/>
      <c r="BR100" s="501"/>
      <c r="BS100" s="501"/>
      <c r="BT100" s="501"/>
      <c r="BU100" s="501"/>
      <c r="BV100" s="501"/>
    </row>
    <row r="101" spans="1:74" ht="11.25" hidden="1" customHeight="1" x14ac:dyDescent="0.25">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475"/>
      <c r="Y101" s="475"/>
      <c r="Z101" s="475"/>
      <c r="AA101" s="475"/>
      <c r="AB101" s="475"/>
      <c r="AC101" s="475"/>
      <c r="AD101" s="475"/>
      <c r="AE101" s="475"/>
      <c r="AF101" s="475"/>
      <c r="AG101" s="115"/>
      <c r="AH101" s="115"/>
      <c r="AI101" s="115"/>
      <c r="AJ101" s="115"/>
      <c r="AK101" s="115"/>
      <c r="AL101" s="115"/>
      <c r="AM101" s="116"/>
      <c r="AN101" s="115"/>
      <c r="AO101" s="115"/>
      <c r="AP101" s="115"/>
      <c r="AQ101" s="115"/>
      <c r="AR101" s="115"/>
      <c r="AS101" s="115"/>
      <c r="AT101" s="115"/>
      <c r="AU101" s="115"/>
      <c r="AV101" s="475"/>
      <c r="AW101" s="475"/>
      <c r="AX101" s="475"/>
      <c r="AY101" s="503"/>
      <c r="AZ101" s="493"/>
      <c r="BA101" s="493"/>
      <c r="BB101" s="115"/>
      <c r="BC101" s="501"/>
      <c r="BD101" s="501"/>
      <c r="BE101" s="501"/>
      <c r="BF101" s="501"/>
      <c r="BG101" s="501"/>
      <c r="BH101" s="501"/>
      <c r="BI101" s="501"/>
      <c r="BJ101" s="501"/>
      <c r="BK101" s="501"/>
      <c r="BL101" s="501"/>
      <c r="BM101" s="501"/>
      <c r="BN101" s="501"/>
      <c r="BO101" s="501"/>
      <c r="BP101" s="501"/>
      <c r="BQ101" s="501"/>
      <c r="BR101" s="501"/>
      <c r="BS101" s="501"/>
      <c r="BT101" s="501"/>
      <c r="BU101" s="501"/>
      <c r="BV101" s="501"/>
    </row>
    <row r="102" spans="1:74" ht="11.25" hidden="1" customHeight="1" x14ac:dyDescent="0.25">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475"/>
      <c r="Y102" s="475"/>
      <c r="Z102" s="475"/>
      <c r="AA102" s="475"/>
      <c r="AB102" s="475"/>
      <c r="AC102" s="475"/>
      <c r="AD102" s="475"/>
      <c r="AE102" s="475"/>
      <c r="AF102" s="475"/>
      <c r="AG102" s="115"/>
      <c r="AH102" s="115"/>
      <c r="AI102" s="115"/>
      <c r="AJ102" s="115"/>
      <c r="AK102" s="115"/>
      <c r="AL102" s="115"/>
      <c r="AM102" s="116"/>
      <c r="AN102" s="115"/>
      <c r="AO102" s="115"/>
      <c r="AP102" s="115"/>
      <c r="AQ102" s="115"/>
      <c r="AR102" s="115"/>
      <c r="AS102" s="115"/>
      <c r="AT102" s="115"/>
      <c r="AU102" s="115"/>
      <c r="AV102" s="475"/>
      <c r="AW102" s="475"/>
      <c r="AX102" s="475"/>
      <c r="AY102" s="503"/>
      <c r="AZ102" s="493"/>
      <c r="BA102" s="493"/>
      <c r="BB102" s="115"/>
      <c r="BC102" s="501"/>
      <c r="BD102" s="501"/>
      <c r="BE102" s="501"/>
      <c r="BF102" s="501"/>
      <c r="BG102" s="501"/>
      <c r="BH102" s="501"/>
      <c r="BI102" s="501"/>
      <c r="BJ102" s="501"/>
      <c r="BK102" s="501"/>
      <c r="BL102" s="501"/>
      <c r="BM102" s="501"/>
      <c r="BN102" s="501"/>
      <c r="BO102" s="501"/>
      <c r="BP102" s="501"/>
      <c r="BQ102" s="501"/>
      <c r="BR102" s="501"/>
      <c r="BS102" s="501"/>
      <c r="BT102" s="501"/>
      <c r="BU102" s="501"/>
      <c r="BV102" s="501"/>
    </row>
    <row r="103" spans="1:74" ht="11.25" hidden="1" customHeight="1" x14ac:dyDescent="0.25">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475"/>
      <c r="Y103" s="475"/>
      <c r="Z103" s="475"/>
      <c r="AA103" s="475"/>
      <c r="AB103" s="475"/>
      <c r="AC103" s="475"/>
      <c r="AD103" s="475"/>
      <c r="AE103" s="475"/>
      <c r="AF103" s="475"/>
      <c r="AG103" s="115"/>
      <c r="AH103" s="115"/>
      <c r="AI103" s="115"/>
      <c r="AJ103" s="115"/>
      <c r="AK103" s="115"/>
      <c r="AL103" s="115"/>
      <c r="AM103" s="116"/>
      <c r="AN103" s="115"/>
      <c r="AO103" s="115"/>
      <c r="AP103" s="115"/>
      <c r="AQ103" s="115"/>
      <c r="AR103" s="115"/>
      <c r="AS103" s="115"/>
      <c r="AT103" s="115"/>
      <c r="AU103" s="115"/>
      <c r="AV103" s="475"/>
      <c r="AW103" s="475"/>
      <c r="AX103" s="475"/>
      <c r="AY103" s="503"/>
      <c r="AZ103" s="493"/>
      <c r="BA103" s="493"/>
      <c r="BB103" s="115"/>
      <c r="BC103" s="501"/>
      <c r="BD103" s="501"/>
      <c r="BE103" s="501"/>
      <c r="BF103" s="501"/>
      <c r="BG103" s="501"/>
      <c r="BH103" s="501"/>
      <c r="BI103" s="501"/>
      <c r="BJ103" s="501"/>
      <c r="BK103" s="501"/>
      <c r="BL103" s="501"/>
      <c r="BM103" s="501"/>
      <c r="BN103" s="501"/>
      <c r="BO103" s="501"/>
      <c r="BP103" s="501"/>
      <c r="BQ103" s="501"/>
      <c r="BR103" s="501"/>
      <c r="BS103" s="501"/>
      <c r="BT103" s="501"/>
      <c r="BU103" s="501"/>
      <c r="BV103" s="501"/>
    </row>
    <row r="104" spans="1:74" ht="11.25" hidden="1" customHeight="1" x14ac:dyDescent="0.25">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475"/>
      <c r="Y104" s="475"/>
      <c r="Z104" s="475"/>
      <c r="AA104" s="475"/>
      <c r="AB104" s="475"/>
      <c r="AC104" s="475"/>
      <c r="AD104" s="475"/>
      <c r="AE104" s="475"/>
      <c r="AF104" s="475"/>
      <c r="AG104" s="115"/>
      <c r="AH104" s="115"/>
      <c r="AI104" s="115"/>
      <c r="AJ104" s="115"/>
      <c r="AK104" s="115"/>
      <c r="AL104" s="115"/>
      <c r="AM104" s="116"/>
      <c r="AN104" s="115"/>
      <c r="AO104" s="115"/>
      <c r="AP104" s="115"/>
      <c r="AQ104" s="115"/>
      <c r="AR104" s="115"/>
      <c r="AS104" s="115"/>
      <c r="AT104" s="115"/>
      <c r="AU104" s="115"/>
      <c r="AV104" s="475"/>
      <c r="AW104" s="475"/>
      <c r="AX104" s="475"/>
      <c r="AY104" s="503"/>
      <c r="AZ104" s="493"/>
      <c r="BA104" s="493"/>
      <c r="BB104" s="115"/>
      <c r="BC104" s="501"/>
      <c r="BD104" s="501"/>
      <c r="BE104" s="501"/>
      <c r="BF104" s="501"/>
      <c r="BG104" s="501"/>
      <c r="BH104" s="501"/>
      <c r="BI104" s="501"/>
      <c r="BJ104" s="501"/>
      <c r="BK104" s="501"/>
      <c r="BL104" s="501"/>
      <c r="BM104" s="501"/>
      <c r="BN104" s="501"/>
      <c r="BO104" s="501"/>
      <c r="BP104" s="501"/>
      <c r="BQ104" s="501"/>
      <c r="BR104" s="501"/>
      <c r="BS104" s="501"/>
      <c r="BT104" s="501"/>
      <c r="BU104" s="501"/>
      <c r="BV104" s="501"/>
    </row>
    <row r="105" spans="1:74" ht="11.25" hidden="1" customHeight="1" x14ac:dyDescent="0.25">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475"/>
      <c r="Y105" s="475"/>
      <c r="Z105" s="475"/>
      <c r="AA105" s="475"/>
      <c r="AB105" s="475"/>
      <c r="AC105" s="475"/>
      <c r="AD105" s="475"/>
      <c r="AE105" s="475"/>
      <c r="AF105" s="475"/>
      <c r="AG105" s="115"/>
      <c r="AH105" s="115"/>
      <c r="AI105" s="115"/>
      <c r="AJ105" s="115"/>
      <c r="AK105" s="115"/>
      <c r="AL105" s="115"/>
      <c r="AM105" s="116"/>
      <c r="AN105" s="115"/>
      <c r="AO105" s="115"/>
      <c r="AP105" s="115"/>
      <c r="AQ105" s="115"/>
      <c r="AR105" s="115"/>
      <c r="AS105" s="115"/>
      <c r="AT105" s="115"/>
      <c r="AU105" s="115"/>
      <c r="AV105" s="475"/>
      <c r="AW105" s="475"/>
      <c r="AX105" s="475"/>
      <c r="AY105" s="503"/>
      <c r="AZ105" s="493"/>
      <c r="BA105" s="493"/>
      <c r="BB105" s="115"/>
      <c r="BC105" s="501"/>
      <c r="BD105" s="501"/>
      <c r="BE105" s="501"/>
      <c r="BF105" s="501"/>
      <c r="BG105" s="501"/>
      <c r="BH105" s="501"/>
      <c r="BI105" s="501"/>
      <c r="BJ105" s="501"/>
      <c r="BK105" s="501"/>
      <c r="BL105" s="501"/>
      <c r="BM105" s="501"/>
      <c r="BN105" s="501"/>
      <c r="BO105" s="501"/>
      <c r="BP105" s="501"/>
      <c r="BQ105" s="501"/>
      <c r="BR105" s="501"/>
      <c r="BS105" s="501"/>
      <c r="BT105" s="501"/>
      <c r="BU105" s="501"/>
      <c r="BV105" s="501"/>
    </row>
    <row r="106" spans="1:74" ht="11.25" hidden="1" customHeight="1" x14ac:dyDescent="0.25">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475"/>
      <c r="Y106" s="475"/>
      <c r="Z106" s="475"/>
      <c r="AA106" s="475"/>
      <c r="AB106" s="475"/>
      <c r="AC106" s="475"/>
      <c r="AD106" s="475"/>
      <c r="AE106" s="475"/>
      <c r="AF106" s="475"/>
      <c r="AG106" s="115"/>
      <c r="AH106" s="115"/>
      <c r="AI106" s="115"/>
      <c r="AJ106" s="115"/>
      <c r="AK106" s="115"/>
      <c r="AL106" s="115"/>
      <c r="AM106" s="116"/>
      <c r="AN106" s="115"/>
      <c r="AO106" s="115"/>
      <c r="AP106" s="115"/>
      <c r="AQ106" s="115"/>
      <c r="AR106" s="115"/>
      <c r="AS106" s="115"/>
      <c r="AT106" s="115"/>
      <c r="AU106" s="115"/>
      <c r="AV106" s="475"/>
      <c r="AW106" s="475"/>
      <c r="AX106" s="475"/>
      <c r="AY106" s="503"/>
      <c r="AZ106" s="493"/>
      <c r="BA106" s="493"/>
      <c r="BB106" s="115"/>
      <c r="BC106" s="501"/>
      <c r="BD106" s="501"/>
      <c r="BE106" s="501"/>
      <c r="BF106" s="501"/>
      <c r="BG106" s="501"/>
      <c r="BH106" s="501"/>
      <c r="BI106" s="501"/>
      <c r="BJ106" s="501"/>
      <c r="BK106" s="501"/>
      <c r="BL106" s="501"/>
      <c r="BM106" s="501"/>
      <c r="BN106" s="501"/>
      <c r="BO106" s="501"/>
      <c r="BP106" s="501"/>
      <c r="BQ106" s="501"/>
      <c r="BR106" s="501"/>
      <c r="BS106" s="501"/>
      <c r="BT106" s="501"/>
      <c r="BU106" s="501"/>
      <c r="BV106" s="501"/>
    </row>
    <row r="107" spans="1:74" ht="11.25" hidden="1" customHeight="1" x14ac:dyDescent="0.25">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475"/>
      <c r="Y107" s="475"/>
      <c r="Z107" s="475"/>
      <c r="AA107" s="475"/>
      <c r="AB107" s="475"/>
      <c r="AC107" s="475"/>
      <c r="AD107" s="475"/>
      <c r="AE107" s="475"/>
      <c r="AF107" s="475"/>
      <c r="AG107" s="115"/>
      <c r="AH107" s="115"/>
      <c r="AI107" s="115"/>
      <c r="AJ107" s="115"/>
      <c r="AK107" s="115"/>
      <c r="AL107" s="115"/>
      <c r="AM107" s="116"/>
      <c r="AN107" s="115"/>
      <c r="AO107" s="115"/>
      <c r="AP107" s="115"/>
      <c r="AQ107" s="115"/>
      <c r="AR107" s="115"/>
      <c r="AS107" s="115"/>
      <c r="AT107" s="115"/>
      <c r="AU107" s="115"/>
      <c r="AV107" s="475"/>
      <c r="AW107" s="475"/>
      <c r="AX107" s="475"/>
      <c r="AY107" s="503"/>
      <c r="AZ107" s="493"/>
      <c r="BA107" s="493"/>
      <c r="BB107" s="115"/>
      <c r="BC107" s="501"/>
      <c r="BD107" s="501"/>
      <c r="BE107" s="501"/>
      <c r="BF107" s="501"/>
      <c r="BG107" s="501"/>
      <c r="BH107" s="501"/>
      <c r="BI107" s="501"/>
      <c r="BJ107" s="501"/>
      <c r="BK107" s="501"/>
      <c r="BL107" s="501"/>
      <c r="BM107" s="501"/>
      <c r="BN107" s="501"/>
      <c r="BO107" s="501"/>
      <c r="BP107" s="501"/>
      <c r="BQ107" s="501"/>
      <c r="BR107" s="501"/>
      <c r="BS107" s="501"/>
      <c r="BT107" s="501"/>
      <c r="BU107" s="501"/>
      <c r="BV107" s="501"/>
    </row>
    <row r="108" spans="1:74" ht="11.25" hidden="1" customHeight="1" x14ac:dyDescent="0.25">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475"/>
      <c r="Y108" s="475"/>
      <c r="Z108" s="475"/>
      <c r="AA108" s="475"/>
      <c r="AB108" s="475"/>
      <c r="AC108" s="475"/>
      <c r="AD108" s="475"/>
      <c r="AE108" s="475"/>
      <c r="AF108" s="475"/>
      <c r="AG108" s="115"/>
      <c r="AH108" s="115"/>
      <c r="AI108" s="115"/>
      <c r="AJ108" s="115"/>
      <c r="AK108" s="115"/>
      <c r="AL108" s="115"/>
      <c r="AM108" s="116"/>
      <c r="AN108" s="115"/>
      <c r="AO108" s="115"/>
      <c r="AP108" s="115"/>
      <c r="AQ108" s="115"/>
      <c r="AR108" s="115"/>
      <c r="AS108" s="115"/>
      <c r="AT108" s="115"/>
      <c r="AU108" s="115"/>
      <c r="AV108" s="475"/>
      <c r="AW108" s="475"/>
      <c r="AX108" s="475"/>
      <c r="AY108" s="503"/>
      <c r="AZ108" s="493"/>
      <c r="BA108" s="493"/>
      <c r="BB108" s="115"/>
      <c r="BC108" s="501"/>
      <c r="BD108" s="501"/>
      <c r="BE108" s="501"/>
      <c r="BF108" s="501"/>
      <c r="BG108" s="501"/>
      <c r="BH108" s="501"/>
      <c r="BI108" s="501"/>
      <c r="BJ108" s="501"/>
      <c r="BK108" s="501"/>
      <c r="BL108" s="501"/>
      <c r="BM108" s="501"/>
      <c r="BN108" s="501"/>
      <c r="BO108" s="501"/>
      <c r="BP108" s="501"/>
      <c r="BQ108" s="501"/>
      <c r="BR108" s="501"/>
      <c r="BS108" s="501"/>
      <c r="BT108" s="501"/>
      <c r="BU108" s="501"/>
      <c r="BV108" s="501"/>
    </row>
    <row r="109" spans="1:74" ht="11.25" hidden="1" customHeight="1" x14ac:dyDescent="0.25">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475"/>
      <c r="Y109" s="475"/>
      <c r="Z109" s="475"/>
      <c r="AA109" s="475"/>
      <c r="AB109" s="475"/>
      <c r="AC109" s="475"/>
      <c r="AD109" s="475"/>
      <c r="AE109" s="475"/>
      <c r="AF109" s="475"/>
      <c r="AG109" s="115"/>
      <c r="AH109" s="115"/>
      <c r="AI109" s="115"/>
      <c r="AJ109" s="115"/>
      <c r="AK109" s="115"/>
      <c r="AL109" s="115"/>
      <c r="AM109" s="116"/>
      <c r="AN109" s="115"/>
      <c r="AO109" s="115"/>
      <c r="AP109" s="115"/>
      <c r="AQ109" s="115"/>
      <c r="AR109" s="115"/>
      <c r="AS109" s="115"/>
      <c r="AT109" s="115"/>
      <c r="AU109" s="115"/>
      <c r="AV109" s="475"/>
      <c r="AW109" s="475"/>
      <c r="AX109" s="475"/>
      <c r="AY109" s="503"/>
      <c r="AZ109" s="493"/>
      <c r="BA109" s="493"/>
      <c r="BB109" s="115"/>
      <c r="BC109" s="501"/>
      <c r="BD109" s="501"/>
      <c r="BE109" s="501"/>
      <c r="BF109" s="501"/>
      <c r="BG109" s="501"/>
      <c r="BH109" s="501"/>
      <c r="BI109" s="501"/>
      <c r="BJ109" s="501"/>
      <c r="BK109" s="501"/>
      <c r="BL109" s="501"/>
      <c r="BM109" s="501"/>
      <c r="BN109" s="501"/>
      <c r="BO109" s="501"/>
      <c r="BP109" s="501"/>
      <c r="BQ109" s="501"/>
      <c r="BR109" s="501"/>
      <c r="BS109" s="501"/>
      <c r="BT109" s="501"/>
      <c r="BU109" s="501"/>
      <c r="BV109" s="501"/>
    </row>
    <row r="110" spans="1:74" ht="11.25" hidden="1" customHeight="1" x14ac:dyDescent="0.25">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475"/>
      <c r="Y110" s="475"/>
      <c r="Z110" s="475"/>
      <c r="AA110" s="475"/>
      <c r="AB110" s="475"/>
      <c r="AC110" s="475"/>
      <c r="AD110" s="475"/>
      <c r="AE110" s="475"/>
      <c r="AF110" s="475"/>
      <c r="AG110" s="115"/>
      <c r="AH110" s="115"/>
      <c r="AI110" s="115"/>
      <c r="AJ110" s="115"/>
      <c r="AK110" s="115"/>
      <c r="AL110" s="115"/>
      <c r="AM110" s="116"/>
      <c r="AN110" s="115"/>
      <c r="AO110" s="115"/>
      <c r="AP110" s="115"/>
      <c r="AQ110" s="115"/>
      <c r="AR110" s="115"/>
      <c r="AS110" s="115"/>
      <c r="AT110" s="115"/>
      <c r="AU110" s="115"/>
      <c r="AV110" s="475"/>
      <c r="AW110" s="475"/>
      <c r="AX110" s="475"/>
      <c r="AY110" s="503"/>
      <c r="AZ110" s="493"/>
      <c r="BA110" s="493"/>
      <c r="BB110" s="115"/>
      <c r="BC110" s="501"/>
      <c r="BD110" s="501"/>
      <c r="BE110" s="501"/>
      <c r="BF110" s="501"/>
      <c r="BG110" s="501"/>
      <c r="BH110" s="501"/>
      <c r="BI110" s="501"/>
      <c r="BJ110" s="501"/>
      <c r="BK110" s="501"/>
      <c r="BL110" s="501"/>
      <c r="BM110" s="501"/>
      <c r="BN110" s="501"/>
      <c r="BO110" s="501"/>
      <c r="BP110" s="501"/>
      <c r="BQ110" s="501"/>
      <c r="BR110" s="501"/>
      <c r="BS110" s="501"/>
      <c r="BT110" s="501"/>
      <c r="BU110" s="501"/>
      <c r="BV110" s="501"/>
    </row>
    <row r="111" spans="1:74" ht="11.25" hidden="1" customHeight="1" x14ac:dyDescent="0.25">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475"/>
      <c r="Y111" s="475"/>
      <c r="Z111" s="475"/>
      <c r="AA111" s="475"/>
      <c r="AB111" s="475"/>
      <c r="AC111" s="475"/>
      <c r="AD111" s="475"/>
      <c r="AE111" s="475"/>
      <c r="AF111" s="475"/>
      <c r="AG111" s="115"/>
      <c r="AH111" s="115"/>
      <c r="AI111" s="115"/>
      <c r="AJ111" s="115"/>
      <c r="AK111" s="115"/>
      <c r="AL111" s="115"/>
      <c r="AM111" s="116"/>
      <c r="AN111" s="115"/>
      <c r="AO111" s="115"/>
      <c r="AP111" s="115"/>
      <c r="AQ111" s="115"/>
      <c r="AR111" s="115"/>
      <c r="AS111" s="115"/>
      <c r="AT111" s="115"/>
      <c r="AU111" s="115"/>
      <c r="AV111" s="475"/>
      <c r="AW111" s="475"/>
      <c r="AX111" s="475"/>
      <c r="AY111" s="503"/>
      <c r="AZ111" s="493"/>
      <c r="BA111" s="493"/>
      <c r="BB111" s="115"/>
      <c r="BC111" s="501"/>
      <c r="BD111" s="501"/>
      <c r="BE111" s="501"/>
      <c r="BF111" s="501"/>
      <c r="BG111" s="501"/>
      <c r="BH111" s="501"/>
      <c r="BI111" s="501"/>
      <c r="BJ111" s="501"/>
      <c r="BK111" s="501"/>
      <c r="BL111" s="501"/>
      <c r="BM111" s="501"/>
      <c r="BN111" s="501"/>
      <c r="BO111" s="501"/>
      <c r="BP111" s="501"/>
      <c r="BQ111" s="501"/>
      <c r="BR111" s="501"/>
      <c r="BS111" s="501"/>
      <c r="BT111" s="501"/>
      <c r="BU111" s="501"/>
      <c r="BV111" s="501"/>
    </row>
    <row r="112" spans="1:74" ht="11.25" hidden="1" customHeight="1" x14ac:dyDescent="0.25">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475"/>
      <c r="Y112" s="475"/>
      <c r="Z112" s="475"/>
      <c r="AA112" s="475"/>
      <c r="AB112" s="475"/>
      <c r="AC112" s="475"/>
      <c r="AD112" s="475"/>
      <c r="AE112" s="475"/>
      <c r="AF112" s="475"/>
      <c r="AG112" s="115"/>
      <c r="AH112" s="115"/>
      <c r="AI112" s="115"/>
      <c r="AJ112" s="115"/>
      <c r="AK112" s="115"/>
      <c r="AL112" s="115"/>
      <c r="AM112" s="116"/>
      <c r="AN112" s="115"/>
      <c r="AO112" s="115"/>
      <c r="AP112" s="115"/>
      <c r="AQ112" s="115"/>
      <c r="AR112" s="115"/>
      <c r="AS112" s="115"/>
      <c r="AT112" s="115"/>
      <c r="AU112" s="115"/>
      <c r="AV112" s="475"/>
      <c r="AW112" s="475"/>
      <c r="AX112" s="475"/>
      <c r="AY112" s="503"/>
      <c r="AZ112" s="493"/>
      <c r="BA112" s="493"/>
      <c r="BB112" s="115"/>
      <c r="BC112" s="501"/>
      <c r="BD112" s="501"/>
      <c r="BE112" s="501"/>
      <c r="BF112" s="501"/>
      <c r="BG112" s="501"/>
      <c r="BH112" s="501"/>
      <c r="BI112" s="501"/>
      <c r="BJ112" s="501"/>
      <c r="BK112" s="501"/>
      <c r="BL112" s="501"/>
      <c r="BM112" s="501"/>
      <c r="BN112" s="501"/>
      <c r="BO112" s="501"/>
      <c r="BP112" s="501"/>
      <c r="BQ112" s="501"/>
      <c r="BR112" s="501"/>
      <c r="BS112" s="501"/>
      <c r="BT112" s="501"/>
      <c r="BU112" s="501"/>
      <c r="BV112" s="501"/>
    </row>
    <row r="113" spans="1:74" ht="11.25" hidden="1" customHeight="1" x14ac:dyDescent="0.25">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475"/>
      <c r="Y113" s="475"/>
      <c r="Z113" s="475"/>
      <c r="AA113" s="475"/>
      <c r="AB113" s="475"/>
      <c r="AC113" s="475"/>
      <c r="AD113" s="475"/>
      <c r="AE113" s="475"/>
      <c r="AF113" s="475"/>
      <c r="AG113" s="115"/>
      <c r="AH113" s="115"/>
      <c r="AI113" s="115"/>
      <c r="AJ113" s="115"/>
      <c r="AK113" s="115"/>
      <c r="AL113" s="115"/>
      <c r="AM113" s="116"/>
      <c r="AN113" s="115"/>
      <c r="AO113" s="115"/>
      <c r="AP113" s="115"/>
      <c r="AQ113" s="115"/>
      <c r="AR113" s="115"/>
      <c r="AS113" s="115"/>
      <c r="AT113" s="115"/>
      <c r="AU113" s="115"/>
      <c r="AV113" s="475"/>
      <c r="AW113" s="475"/>
      <c r="AX113" s="475"/>
      <c r="AY113" s="503"/>
      <c r="AZ113" s="493"/>
      <c r="BA113" s="493"/>
      <c r="BB113" s="115"/>
      <c r="BC113" s="501"/>
      <c r="BD113" s="501"/>
      <c r="BE113" s="501"/>
      <c r="BF113" s="501"/>
      <c r="BG113" s="501"/>
      <c r="BH113" s="501"/>
      <c r="BI113" s="501"/>
      <c r="BJ113" s="501"/>
      <c r="BK113" s="501"/>
      <c r="BL113" s="501"/>
      <c r="BM113" s="501"/>
      <c r="BN113" s="501"/>
      <c r="BO113" s="501"/>
      <c r="BP113" s="501"/>
      <c r="BQ113" s="501"/>
      <c r="BR113" s="501"/>
      <c r="BS113" s="501"/>
      <c r="BT113" s="501"/>
      <c r="BU113" s="501"/>
      <c r="BV113" s="501"/>
    </row>
    <row r="114" spans="1:74" ht="11.25" hidden="1" customHeight="1" x14ac:dyDescent="0.25">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475"/>
      <c r="Y114" s="475"/>
      <c r="Z114" s="475"/>
      <c r="AA114" s="475"/>
      <c r="AB114" s="475"/>
      <c r="AC114" s="475"/>
      <c r="AD114" s="475"/>
      <c r="AE114" s="475"/>
      <c r="AF114" s="475"/>
      <c r="AG114" s="115"/>
      <c r="AH114" s="115"/>
      <c r="AI114" s="115"/>
      <c r="AJ114" s="115"/>
      <c r="AK114" s="115"/>
      <c r="AL114" s="115"/>
      <c r="AM114" s="116"/>
      <c r="AN114" s="115"/>
      <c r="AO114" s="115"/>
      <c r="AP114" s="115"/>
      <c r="AQ114" s="115"/>
      <c r="AR114" s="115"/>
      <c r="AS114" s="115"/>
      <c r="AT114" s="115"/>
      <c r="AU114" s="115"/>
      <c r="AV114" s="475"/>
      <c r="AW114" s="475"/>
      <c r="AX114" s="475"/>
      <c r="AY114" s="503"/>
      <c r="AZ114" s="493"/>
      <c r="BA114" s="493"/>
      <c r="BB114" s="115"/>
      <c r="BC114" s="501"/>
      <c r="BD114" s="501"/>
      <c r="BE114" s="501"/>
      <c r="BF114" s="501"/>
      <c r="BG114" s="501"/>
      <c r="BH114" s="501"/>
      <c r="BI114" s="501"/>
      <c r="BJ114" s="501"/>
      <c r="BK114" s="501"/>
      <c r="BL114" s="501"/>
      <c r="BM114" s="501"/>
      <c r="BN114" s="501"/>
      <c r="BO114" s="501"/>
      <c r="BP114" s="501"/>
      <c r="BQ114" s="501"/>
      <c r="BR114" s="501"/>
      <c r="BS114" s="501"/>
      <c r="BT114" s="501"/>
      <c r="BU114" s="501"/>
      <c r="BV114" s="501"/>
    </row>
    <row r="115" spans="1:74" ht="11.25" hidden="1" customHeight="1" x14ac:dyDescent="0.25">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475"/>
      <c r="Y115" s="475"/>
      <c r="Z115" s="475"/>
      <c r="AA115" s="475"/>
      <c r="AB115" s="475"/>
      <c r="AC115" s="475"/>
      <c r="AD115" s="475"/>
      <c r="AE115" s="475"/>
      <c r="AF115" s="475"/>
      <c r="AG115" s="115"/>
      <c r="AH115" s="115"/>
      <c r="AI115" s="115"/>
      <c r="AJ115" s="115"/>
      <c r="AK115" s="115"/>
      <c r="AL115" s="115"/>
      <c r="AM115" s="116"/>
      <c r="AN115" s="115"/>
      <c r="AO115" s="115"/>
      <c r="AP115" s="115"/>
      <c r="AQ115" s="115"/>
      <c r="AR115" s="115"/>
      <c r="AS115" s="115"/>
      <c r="AT115" s="115"/>
      <c r="AU115" s="115"/>
      <c r="AV115" s="475"/>
      <c r="AW115" s="475"/>
      <c r="AX115" s="475"/>
      <c r="AY115" s="503"/>
      <c r="AZ115" s="493"/>
      <c r="BA115" s="493"/>
      <c r="BB115" s="115"/>
      <c r="BC115" s="501"/>
      <c r="BD115" s="501"/>
      <c r="BE115" s="501"/>
      <c r="BF115" s="501"/>
      <c r="BG115" s="501"/>
      <c r="BH115" s="501"/>
      <c r="BI115" s="501"/>
      <c r="BJ115" s="501"/>
      <c r="BK115" s="501"/>
      <c r="BL115" s="501"/>
      <c r="BM115" s="501"/>
      <c r="BN115" s="501"/>
      <c r="BO115" s="501"/>
      <c r="BP115" s="501"/>
      <c r="BQ115" s="501"/>
      <c r="BR115" s="501"/>
      <c r="BS115" s="501"/>
      <c r="BT115" s="501"/>
      <c r="BU115" s="501"/>
      <c r="BV115" s="501"/>
    </row>
    <row r="116" spans="1:74" ht="11.25" hidden="1" customHeight="1" x14ac:dyDescent="0.25">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475"/>
      <c r="Y116" s="475"/>
      <c r="Z116" s="475"/>
      <c r="AA116" s="475"/>
      <c r="AB116" s="475"/>
      <c r="AC116" s="475"/>
      <c r="AD116" s="475"/>
      <c r="AE116" s="475"/>
      <c r="AF116" s="475"/>
      <c r="AG116" s="115"/>
      <c r="AH116" s="115"/>
      <c r="AI116" s="115"/>
      <c r="AJ116" s="115"/>
      <c r="AK116" s="115"/>
      <c r="AL116" s="115"/>
      <c r="AM116" s="116"/>
      <c r="AN116" s="115"/>
      <c r="AO116" s="115"/>
      <c r="AP116" s="115"/>
      <c r="AQ116" s="115"/>
      <c r="AR116" s="115"/>
      <c r="AS116" s="115"/>
      <c r="AT116" s="115"/>
      <c r="AU116" s="115"/>
      <c r="AV116" s="475"/>
      <c r="AW116" s="475"/>
      <c r="AX116" s="475"/>
      <c r="AY116" s="503"/>
      <c r="AZ116" s="493"/>
      <c r="BA116" s="493"/>
      <c r="BB116" s="115"/>
      <c r="BC116" s="501"/>
      <c r="BD116" s="501"/>
      <c r="BE116" s="501"/>
      <c r="BF116" s="501"/>
      <c r="BG116" s="501"/>
      <c r="BH116" s="501"/>
      <c r="BI116" s="501"/>
      <c r="BJ116" s="501"/>
      <c r="BK116" s="501"/>
      <c r="BL116" s="501"/>
      <c r="BM116" s="501"/>
      <c r="BN116" s="501"/>
      <c r="BO116" s="501"/>
      <c r="BP116" s="501"/>
      <c r="BQ116" s="501"/>
      <c r="BR116" s="501"/>
      <c r="BS116" s="501"/>
      <c r="BT116" s="501"/>
      <c r="BU116" s="501"/>
      <c r="BV116" s="501"/>
    </row>
    <row r="117" spans="1:74" ht="11.25" hidden="1" customHeight="1" x14ac:dyDescent="0.25">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475"/>
      <c r="Y117" s="475"/>
      <c r="Z117" s="475"/>
      <c r="AA117" s="475"/>
      <c r="AB117" s="475"/>
      <c r="AC117" s="475"/>
      <c r="AD117" s="475"/>
      <c r="AE117" s="475"/>
      <c r="AF117" s="475"/>
      <c r="AG117" s="115"/>
      <c r="AH117" s="115"/>
      <c r="AI117" s="115"/>
      <c r="AJ117" s="115"/>
      <c r="AK117" s="115"/>
      <c r="AL117" s="115"/>
      <c r="AM117" s="116"/>
      <c r="AN117" s="115"/>
      <c r="AO117" s="115"/>
      <c r="AP117" s="115"/>
      <c r="AQ117" s="115"/>
      <c r="AR117" s="115"/>
      <c r="AS117" s="115"/>
      <c r="AT117" s="115"/>
      <c r="AU117" s="115"/>
      <c r="AV117" s="475"/>
      <c r="AW117" s="475"/>
      <c r="AX117" s="475"/>
      <c r="AY117" s="503"/>
      <c r="AZ117" s="493"/>
      <c r="BA117" s="493"/>
      <c r="BB117" s="115"/>
      <c r="BC117" s="501"/>
      <c r="BD117" s="501"/>
      <c r="BE117" s="501"/>
      <c r="BF117" s="501"/>
      <c r="BG117" s="501"/>
      <c r="BH117" s="501"/>
      <c r="BI117" s="501"/>
      <c r="BJ117" s="501"/>
      <c r="BK117" s="501"/>
      <c r="BL117" s="501"/>
      <c r="BM117" s="501"/>
      <c r="BN117" s="501"/>
      <c r="BO117" s="501"/>
      <c r="BP117" s="501"/>
      <c r="BQ117" s="501"/>
      <c r="BR117" s="501"/>
      <c r="BS117" s="501"/>
      <c r="BT117" s="501"/>
      <c r="BU117" s="501"/>
      <c r="BV117" s="501"/>
    </row>
    <row r="118" spans="1:74" ht="11.25" hidden="1" customHeight="1" x14ac:dyDescent="0.25">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475"/>
      <c r="Y118" s="475"/>
      <c r="Z118" s="475"/>
      <c r="AA118" s="475"/>
      <c r="AB118" s="475"/>
      <c r="AC118" s="475"/>
      <c r="AD118" s="475"/>
      <c r="AE118" s="475"/>
      <c r="AF118" s="475"/>
      <c r="AG118" s="115"/>
      <c r="AH118" s="115"/>
      <c r="AI118" s="115"/>
      <c r="AJ118" s="115"/>
      <c r="AK118" s="115"/>
      <c r="AL118" s="115"/>
      <c r="AM118" s="116"/>
      <c r="AN118" s="115"/>
      <c r="AO118" s="115"/>
      <c r="AP118" s="115"/>
      <c r="AQ118" s="115"/>
      <c r="AR118" s="115"/>
      <c r="AS118" s="115"/>
      <c r="AT118" s="115"/>
      <c r="AU118" s="115"/>
      <c r="AV118" s="475"/>
      <c r="AW118" s="475"/>
      <c r="AX118" s="475"/>
      <c r="AY118" s="503"/>
      <c r="AZ118" s="493"/>
      <c r="BA118" s="493"/>
      <c r="BB118" s="115"/>
      <c r="BC118" s="501"/>
      <c r="BD118" s="501"/>
      <c r="BE118" s="501"/>
      <c r="BF118" s="501"/>
      <c r="BG118" s="501"/>
      <c r="BH118" s="501"/>
      <c r="BI118" s="501"/>
      <c r="BJ118" s="501"/>
      <c r="BK118" s="501"/>
      <c r="BL118" s="501"/>
      <c r="BM118" s="501"/>
      <c r="BN118" s="501"/>
      <c r="BO118" s="501"/>
      <c r="BP118" s="501"/>
      <c r="BQ118" s="501"/>
      <c r="BR118" s="501"/>
      <c r="BS118" s="501"/>
      <c r="BT118" s="501"/>
      <c r="BU118" s="501"/>
      <c r="BV118" s="501"/>
    </row>
    <row r="119" spans="1:74" ht="11.25" hidden="1" customHeight="1" x14ac:dyDescent="0.25">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475"/>
      <c r="Y119" s="475"/>
      <c r="Z119" s="475"/>
      <c r="AA119" s="475"/>
      <c r="AB119" s="475"/>
      <c r="AC119" s="475"/>
      <c r="AD119" s="475"/>
      <c r="AE119" s="475"/>
      <c r="AF119" s="475"/>
      <c r="AG119" s="115"/>
      <c r="AH119" s="115"/>
      <c r="AI119" s="115"/>
      <c r="AJ119" s="115"/>
      <c r="AK119" s="115"/>
      <c r="AL119" s="115"/>
      <c r="AM119" s="116"/>
      <c r="AN119" s="115"/>
      <c r="AO119" s="115"/>
      <c r="AP119" s="115"/>
      <c r="AQ119" s="115"/>
      <c r="AR119" s="115"/>
      <c r="AS119" s="115"/>
      <c r="AT119" s="115"/>
      <c r="AU119" s="115"/>
      <c r="AV119" s="475"/>
      <c r="AW119" s="475"/>
      <c r="AX119" s="475"/>
      <c r="AY119" s="503"/>
      <c r="AZ119" s="493"/>
      <c r="BA119" s="493"/>
      <c r="BB119" s="115"/>
      <c r="BC119" s="501"/>
      <c r="BD119" s="501"/>
      <c r="BE119" s="501"/>
      <c r="BF119" s="501"/>
      <c r="BG119" s="501"/>
      <c r="BH119" s="501"/>
      <c r="BI119" s="501"/>
      <c r="BJ119" s="501"/>
      <c r="BK119" s="501"/>
      <c r="BL119" s="501"/>
      <c r="BM119" s="501"/>
      <c r="BN119" s="501"/>
      <c r="BO119" s="501"/>
      <c r="BP119" s="501"/>
      <c r="BQ119" s="501"/>
      <c r="BR119" s="501"/>
      <c r="BS119" s="501"/>
      <c r="BT119" s="501"/>
      <c r="BU119" s="501"/>
      <c r="BV119" s="501"/>
    </row>
    <row r="120" spans="1:74" ht="11.25" hidden="1" customHeight="1" x14ac:dyDescent="0.25">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475"/>
      <c r="Y120" s="475"/>
      <c r="Z120" s="475"/>
      <c r="AA120" s="475"/>
      <c r="AB120" s="475"/>
      <c r="AC120" s="475"/>
      <c r="AD120" s="475"/>
      <c r="AE120" s="475"/>
      <c r="AF120" s="475"/>
      <c r="AG120" s="115"/>
      <c r="AH120" s="115"/>
      <c r="AI120" s="115"/>
      <c r="AJ120" s="115"/>
      <c r="AK120" s="115"/>
      <c r="AL120" s="115"/>
      <c r="AM120" s="116"/>
      <c r="AN120" s="115"/>
      <c r="AO120" s="115"/>
      <c r="AP120" s="115"/>
      <c r="AQ120" s="115"/>
      <c r="AR120" s="115"/>
      <c r="AS120" s="115"/>
      <c r="AT120" s="115"/>
      <c r="AU120" s="115"/>
      <c r="AV120" s="475"/>
      <c r="AW120" s="475"/>
      <c r="AX120" s="475"/>
      <c r="AY120" s="503"/>
      <c r="AZ120" s="493"/>
      <c r="BA120" s="493"/>
      <c r="BB120" s="115"/>
      <c r="BC120" s="501"/>
      <c r="BD120" s="501"/>
      <c r="BE120" s="501"/>
      <c r="BF120" s="501"/>
      <c r="BG120" s="501"/>
      <c r="BH120" s="501"/>
      <c r="BI120" s="501"/>
      <c r="BJ120" s="501"/>
      <c r="BK120" s="501"/>
      <c r="BL120" s="501"/>
      <c r="BM120" s="501"/>
      <c r="BN120" s="501"/>
      <c r="BO120" s="501"/>
      <c r="BP120" s="501"/>
      <c r="BQ120" s="501"/>
      <c r="BR120" s="501"/>
      <c r="BS120" s="501"/>
      <c r="BT120" s="501"/>
      <c r="BU120" s="501"/>
      <c r="BV120" s="501"/>
    </row>
    <row r="121" spans="1:74" ht="11.25" hidden="1" customHeight="1" x14ac:dyDescent="0.25">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475"/>
      <c r="Y121" s="475"/>
      <c r="Z121" s="475"/>
      <c r="AA121" s="475"/>
      <c r="AB121" s="475"/>
      <c r="AC121" s="475"/>
      <c r="AD121" s="475"/>
      <c r="AE121" s="475"/>
      <c r="AF121" s="475"/>
      <c r="AG121" s="115"/>
      <c r="AH121" s="115"/>
      <c r="AI121" s="115"/>
      <c r="AJ121" s="115"/>
      <c r="AK121" s="115"/>
      <c r="AL121" s="115"/>
      <c r="AM121" s="116"/>
      <c r="AN121" s="115"/>
      <c r="AO121" s="115"/>
      <c r="AP121" s="115"/>
      <c r="AQ121" s="115"/>
      <c r="AR121" s="115"/>
      <c r="AS121" s="115"/>
      <c r="AT121" s="115"/>
      <c r="AU121" s="115"/>
      <c r="AV121" s="475"/>
      <c r="AW121" s="475"/>
      <c r="AX121" s="475"/>
      <c r="AY121" s="503"/>
      <c r="AZ121" s="493"/>
      <c r="BA121" s="493"/>
      <c r="BB121" s="115"/>
      <c r="BC121" s="501"/>
      <c r="BD121" s="501"/>
      <c r="BE121" s="501"/>
      <c r="BF121" s="501"/>
      <c r="BG121" s="501"/>
      <c r="BH121" s="501"/>
      <c r="BI121" s="501"/>
      <c r="BJ121" s="501"/>
      <c r="BK121" s="501"/>
      <c r="BL121" s="501"/>
      <c r="BM121" s="501"/>
      <c r="BN121" s="501"/>
      <c r="BO121" s="501"/>
      <c r="BP121" s="501"/>
      <c r="BQ121" s="501"/>
      <c r="BR121" s="501"/>
      <c r="BS121" s="501"/>
      <c r="BT121" s="501"/>
      <c r="BU121" s="501"/>
      <c r="BV121" s="501"/>
    </row>
    <row r="122" spans="1:74" ht="11.25" hidden="1" customHeight="1" x14ac:dyDescent="0.25">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475"/>
      <c r="Y122" s="475"/>
      <c r="Z122" s="475"/>
      <c r="AA122" s="475"/>
      <c r="AB122" s="475"/>
      <c r="AC122" s="475"/>
      <c r="AD122" s="475"/>
      <c r="AE122" s="475"/>
      <c r="AF122" s="475"/>
      <c r="AG122" s="115"/>
      <c r="AH122" s="115"/>
      <c r="AI122" s="115"/>
      <c r="AJ122" s="115"/>
      <c r="AK122" s="115"/>
      <c r="AL122" s="115"/>
      <c r="AM122" s="116"/>
      <c r="AN122" s="115"/>
      <c r="AO122" s="115"/>
      <c r="AP122" s="115"/>
      <c r="AQ122" s="115"/>
      <c r="AR122" s="115"/>
      <c r="AS122" s="115"/>
      <c r="AT122" s="115"/>
      <c r="AU122" s="115"/>
      <c r="AV122" s="475"/>
      <c r="AW122" s="475"/>
      <c r="AX122" s="475"/>
      <c r="AY122" s="503"/>
      <c r="AZ122" s="493"/>
      <c r="BA122" s="493"/>
      <c r="BB122" s="115"/>
      <c r="BC122" s="501"/>
      <c r="BD122" s="501"/>
      <c r="BE122" s="501"/>
      <c r="BF122" s="501"/>
      <c r="BG122" s="501"/>
      <c r="BH122" s="501"/>
      <c r="BI122" s="501"/>
      <c r="BJ122" s="501"/>
      <c r="BK122" s="501"/>
      <c r="BL122" s="501"/>
      <c r="BM122" s="501"/>
      <c r="BN122" s="501"/>
      <c r="BO122" s="501"/>
      <c r="BP122" s="501"/>
      <c r="BQ122" s="501"/>
      <c r="BR122" s="501"/>
      <c r="BS122" s="501"/>
      <c r="BT122" s="501"/>
      <c r="BU122" s="501"/>
      <c r="BV122" s="501"/>
    </row>
    <row r="123" spans="1:74" ht="11.25" hidden="1" customHeight="1" x14ac:dyDescent="0.25">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475"/>
      <c r="Y123" s="475"/>
      <c r="Z123" s="475"/>
      <c r="AA123" s="475"/>
      <c r="AB123" s="475"/>
      <c r="AC123" s="475"/>
      <c r="AD123" s="475"/>
      <c r="AE123" s="475"/>
      <c r="AF123" s="475"/>
      <c r="AG123" s="115"/>
      <c r="AH123" s="115"/>
      <c r="AI123" s="115"/>
      <c r="AJ123" s="115"/>
      <c r="AK123" s="115"/>
      <c r="AL123" s="115"/>
      <c r="AM123" s="116"/>
      <c r="AN123" s="115"/>
      <c r="AO123" s="115"/>
      <c r="AP123" s="115"/>
      <c r="AQ123" s="115"/>
      <c r="AR123" s="115"/>
      <c r="AS123" s="115"/>
      <c r="AT123" s="115"/>
      <c r="AU123" s="115"/>
      <c r="AV123" s="475"/>
      <c r="AW123" s="475"/>
      <c r="AX123" s="475"/>
      <c r="AY123" s="503"/>
      <c r="AZ123" s="493"/>
      <c r="BA123" s="493"/>
      <c r="BB123" s="115"/>
      <c r="BC123" s="501"/>
      <c r="BD123" s="501"/>
      <c r="BE123" s="501"/>
      <c r="BF123" s="501"/>
      <c r="BG123" s="501"/>
      <c r="BH123" s="501"/>
      <c r="BI123" s="501"/>
      <c r="BJ123" s="501"/>
      <c r="BK123" s="501"/>
      <c r="BL123" s="501"/>
      <c r="BM123" s="501"/>
      <c r="BN123" s="501"/>
      <c r="BO123" s="501"/>
      <c r="BP123" s="501"/>
      <c r="BQ123" s="501"/>
      <c r="BR123" s="501"/>
      <c r="BS123" s="501"/>
      <c r="BT123" s="501"/>
      <c r="BU123" s="501"/>
      <c r="BV123" s="501"/>
    </row>
    <row r="124" spans="1:74" ht="11.25" hidden="1" customHeight="1" x14ac:dyDescent="0.25">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475"/>
      <c r="Y124" s="475"/>
      <c r="Z124" s="475"/>
      <c r="AA124" s="475"/>
      <c r="AB124" s="475"/>
      <c r="AC124" s="475"/>
      <c r="AD124" s="475"/>
      <c r="AE124" s="475"/>
      <c r="AF124" s="475"/>
      <c r="AG124" s="115"/>
      <c r="AH124" s="115"/>
      <c r="AI124" s="115"/>
      <c r="AJ124" s="115"/>
      <c r="AK124" s="115"/>
      <c r="AL124" s="115"/>
      <c r="AM124" s="116"/>
      <c r="AN124" s="115"/>
      <c r="AO124" s="115"/>
      <c r="AP124" s="115"/>
      <c r="AQ124" s="115"/>
      <c r="AR124" s="115"/>
      <c r="AS124" s="115"/>
      <c r="AT124" s="115"/>
      <c r="AU124" s="115"/>
      <c r="AV124" s="475"/>
      <c r="AW124" s="475"/>
      <c r="AX124" s="475"/>
      <c r="AY124" s="503"/>
      <c r="AZ124" s="493"/>
      <c r="BA124" s="493"/>
      <c r="BB124" s="115"/>
      <c r="BC124" s="501"/>
      <c r="BD124" s="501"/>
      <c r="BE124" s="501"/>
      <c r="BF124" s="501"/>
      <c r="BG124" s="501"/>
      <c r="BH124" s="501"/>
      <c r="BI124" s="501"/>
      <c r="BJ124" s="501"/>
      <c r="BK124" s="501"/>
      <c r="BL124" s="501"/>
      <c r="BM124" s="501"/>
      <c r="BN124" s="501"/>
      <c r="BO124" s="501"/>
      <c r="BP124" s="501"/>
      <c r="BQ124" s="501"/>
      <c r="BR124" s="501"/>
      <c r="BS124" s="501"/>
      <c r="BT124" s="501"/>
      <c r="BU124" s="501"/>
      <c r="BV124" s="501"/>
    </row>
    <row r="125" spans="1:74" ht="11.25" hidden="1" customHeight="1" x14ac:dyDescent="0.25">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475"/>
      <c r="Y125" s="475"/>
      <c r="Z125" s="475"/>
      <c r="AA125" s="475"/>
      <c r="AB125" s="475"/>
      <c r="AC125" s="475"/>
      <c r="AD125" s="475"/>
      <c r="AE125" s="475"/>
      <c r="AF125" s="475"/>
      <c r="AG125" s="115"/>
      <c r="AH125" s="115"/>
      <c r="AI125" s="115"/>
      <c r="AJ125" s="115"/>
      <c r="AK125" s="115"/>
      <c r="AL125" s="115"/>
      <c r="AM125" s="116"/>
      <c r="AN125" s="115"/>
      <c r="AO125" s="115"/>
      <c r="AP125" s="115"/>
      <c r="AQ125" s="115"/>
      <c r="AR125" s="115"/>
      <c r="AS125" s="115"/>
      <c r="AT125" s="115"/>
      <c r="AU125" s="115"/>
      <c r="AV125" s="475"/>
      <c r="AW125" s="475"/>
      <c r="AX125" s="475"/>
      <c r="AY125" s="503"/>
      <c r="AZ125" s="493"/>
      <c r="BA125" s="493"/>
      <c r="BB125" s="115"/>
      <c r="BC125" s="501"/>
      <c r="BD125" s="501"/>
      <c r="BE125" s="501"/>
      <c r="BF125" s="501"/>
      <c r="BG125" s="501"/>
      <c r="BH125" s="501"/>
      <c r="BI125" s="501"/>
      <c r="BJ125" s="501"/>
      <c r="BK125" s="501"/>
      <c r="BL125" s="501"/>
      <c r="BM125" s="501"/>
      <c r="BN125" s="501"/>
      <c r="BO125" s="501"/>
      <c r="BP125" s="501"/>
      <c r="BQ125" s="501"/>
      <c r="BR125" s="501"/>
      <c r="BS125" s="501"/>
      <c r="BT125" s="501"/>
      <c r="BU125" s="501"/>
      <c r="BV125" s="501"/>
    </row>
    <row r="126" spans="1:74" ht="11.25" hidden="1" customHeight="1" x14ac:dyDescent="0.25">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475"/>
      <c r="Y126" s="475"/>
      <c r="Z126" s="475"/>
      <c r="AA126" s="475"/>
      <c r="AB126" s="475"/>
      <c r="AC126" s="475"/>
      <c r="AD126" s="475"/>
      <c r="AE126" s="475"/>
      <c r="AF126" s="475"/>
      <c r="AG126" s="115"/>
      <c r="AH126" s="115"/>
      <c r="AI126" s="115"/>
      <c r="AJ126" s="115"/>
      <c r="AK126" s="115"/>
      <c r="AL126" s="115"/>
      <c r="AM126" s="116"/>
      <c r="AN126" s="115"/>
      <c r="AO126" s="115"/>
      <c r="AP126" s="115"/>
      <c r="AQ126" s="115"/>
      <c r="AR126" s="115"/>
      <c r="AS126" s="115"/>
      <c r="AT126" s="115"/>
      <c r="AU126" s="115"/>
      <c r="AV126" s="475"/>
      <c r="AW126" s="475"/>
      <c r="AX126" s="475"/>
      <c r="AY126" s="503"/>
      <c r="AZ126" s="493"/>
      <c r="BA126" s="493"/>
      <c r="BB126" s="115"/>
      <c r="BC126" s="501"/>
      <c r="BD126" s="501"/>
      <c r="BE126" s="501"/>
      <c r="BF126" s="501"/>
      <c r="BG126" s="501"/>
      <c r="BH126" s="501"/>
      <c r="BI126" s="501"/>
      <c r="BJ126" s="501"/>
      <c r="BK126" s="501"/>
      <c r="BL126" s="501"/>
      <c r="BM126" s="501"/>
      <c r="BN126" s="501"/>
      <c r="BO126" s="501"/>
      <c r="BP126" s="501"/>
      <c r="BQ126" s="501"/>
      <c r="BR126" s="501"/>
      <c r="BS126" s="501"/>
      <c r="BT126" s="501"/>
      <c r="BU126" s="501"/>
      <c r="BV126" s="501"/>
    </row>
    <row r="127" spans="1:74" ht="11.25" hidden="1" customHeight="1" x14ac:dyDescent="0.25">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475"/>
      <c r="Y127" s="475"/>
      <c r="Z127" s="475"/>
      <c r="AA127" s="475"/>
      <c r="AB127" s="475"/>
      <c r="AC127" s="475"/>
      <c r="AD127" s="475"/>
      <c r="AE127" s="475"/>
      <c r="AF127" s="475"/>
      <c r="AG127" s="115"/>
      <c r="AH127" s="115"/>
      <c r="AI127" s="115"/>
      <c r="AJ127" s="115"/>
      <c r="AK127" s="115"/>
      <c r="AL127" s="115"/>
      <c r="AM127" s="116"/>
      <c r="AN127" s="115"/>
      <c r="AO127" s="115"/>
      <c r="AP127" s="115"/>
      <c r="AQ127" s="115"/>
      <c r="AR127" s="115"/>
      <c r="AS127" s="115"/>
      <c r="AT127" s="115"/>
      <c r="AU127" s="115"/>
      <c r="AV127" s="475"/>
      <c r="AW127" s="475"/>
      <c r="AX127" s="475"/>
      <c r="AY127" s="503"/>
      <c r="AZ127" s="493"/>
      <c r="BA127" s="493"/>
      <c r="BB127" s="115"/>
      <c r="BC127" s="501"/>
      <c r="BD127" s="501"/>
      <c r="BE127" s="501"/>
      <c r="BF127" s="501"/>
      <c r="BG127" s="501"/>
      <c r="BH127" s="501"/>
      <c r="BI127" s="501"/>
      <c r="BJ127" s="501"/>
      <c r="BK127" s="501"/>
      <c r="BL127" s="501"/>
      <c r="BM127" s="501"/>
      <c r="BN127" s="501"/>
      <c r="BO127" s="501"/>
      <c r="BP127" s="501"/>
      <c r="BQ127" s="501"/>
      <c r="BR127" s="501"/>
      <c r="BS127" s="501"/>
      <c r="BT127" s="501"/>
      <c r="BU127" s="501"/>
      <c r="BV127" s="501"/>
    </row>
    <row r="128" spans="1:74" ht="11.25" hidden="1" customHeight="1" x14ac:dyDescent="0.25">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475"/>
      <c r="Y128" s="475"/>
      <c r="Z128" s="475"/>
      <c r="AA128" s="475"/>
      <c r="AB128" s="475"/>
      <c r="AC128" s="475"/>
      <c r="AD128" s="475"/>
      <c r="AE128" s="475"/>
      <c r="AF128" s="475"/>
      <c r="AG128" s="115"/>
      <c r="AH128" s="115"/>
      <c r="AI128" s="115"/>
      <c r="AJ128" s="115"/>
      <c r="AK128" s="115"/>
      <c r="AL128" s="115"/>
      <c r="AM128" s="116"/>
      <c r="AN128" s="115"/>
      <c r="AO128" s="115"/>
      <c r="AP128" s="115"/>
      <c r="AQ128" s="115"/>
      <c r="AR128" s="115"/>
      <c r="AS128" s="115"/>
      <c r="AT128" s="115"/>
      <c r="AU128" s="115"/>
      <c r="AV128" s="475"/>
      <c r="AW128" s="475"/>
      <c r="AX128" s="475"/>
      <c r="AY128" s="503"/>
      <c r="AZ128" s="493"/>
      <c r="BA128" s="493"/>
      <c r="BB128" s="115"/>
      <c r="BC128" s="501"/>
      <c r="BD128" s="501"/>
      <c r="BE128" s="501"/>
      <c r="BF128" s="501"/>
      <c r="BG128" s="501"/>
      <c r="BH128" s="501"/>
      <c r="BI128" s="501"/>
      <c r="BJ128" s="501"/>
      <c r="BK128" s="501"/>
      <c r="BL128" s="501"/>
      <c r="BM128" s="501"/>
      <c r="BN128" s="501"/>
      <c r="BO128" s="501"/>
      <c r="BP128" s="501"/>
      <c r="BQ128" s="501"/>
      <c r="BR128" s="501"/>
      <c r="BS128" s="501"/>
      <c r="BT128" s="501"/>
      <c r="BU128" s="501"/>
      <c r="BV128" s="501"/>
    </row>
    <row r="129" spans="1:74" ht="11.25" hidden="1" customHeight="1" x14ac:dyDescent="0.25">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475"/>
      <c r="Y129" s="475"/>
      <c r="Z129" s="475"/>
      <c r="AA129" s="475"/>
      <c r="AB129" s="475"/>
      <c r="AC129" s="475"/>
      <c r="AD129" s="475"/>
      <c r="AE129" s="475"/>
      <c r="AF129" s="475"/>
      <c r="AG129" s="115"/>
      <c r="AH129" s="115"/>
      <c r="AI129" s="115"/>
      <c r="AJ129" s="115"/>
      <c r="AK129" s="115"/>
      <c r="AL129" s="115"/>
      <c r="AM129" s="116"/>
      <c r="AN129" s="115"/>
      <c r="AO129" s="115"/>
      <c r="AP129" s="115"/>
      <c r="AQ129" s="115"/>
      <c r="AR129" s="115"/>
      <c r="AS129" s="115"/>
      <c r="AT129" s="115"/>
      <c r="AU129" s="115"/>
      <c r="AV129" s="475"/>
      <c r="AW129" s="475"/>
      <c r="AX129" s="475"/>
      <c r="AY129" s="503"/>
      <c r="AZ129" s="493"/>
      <c r="BA129" s="493"/>
      <c r="BB129" s="115"/>
      <c r="BC129" s="501"/>
      <c r="BD129" s="501"/>
      <c r="BE129" s="501"/>
      <c r="BF129" s="501"/>
      <c r="BG129" s="501"/>
      <c r="BH129" s="501"/>
      <c r="BI129" s="501"/>
      <c r="BJ129" s="501"/>
      <c r="BK129" s="501"/>
      <c r="BL129" s="501"/>
      <c r="BM129" s="501"/>
      <c r="BN129" s="501"/>
      <c r="BO129" s="501"/>
      <c r="BP129" s="501"/>
      <c r="BQ129" s="501"/>
      <c r="BR129" s="501"/>
      <c r="BS129" s="501"/>
      <c r="BT129" s="501"/>
      <c r="BU129" s="501"/>
      <c r="BV129" s="501"/>
    </row>
    <row r="130" spans="1:74" ht="11.25" hidden="1" customHeight="1" x14ac:dyDescent="0.25">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475"/>
      <c r="Y130" s="475"/>
      <c r="Z130" s="475"/>
      <c r="AA130" s="475"/>
      <c r="AB130" s="475"/>
      <c r="AC130" s="475"/>
      <c r="AD130" s="475"/>
      <c r="AE130" s="475"/>
      <c r="AF130" s="475"/>
      <c r="AG130" s="115"/>
      <c r="AH130" s="115"/>
      <c r="AI130" s="115"/>
      <c r="AJ130" s="115"/>
      <c r="AK130" s="115"/>
      <c r="AL130" s="115"/>
      <c r="AM130" s="116"/>
      <c r="AN130" s="115"/>
      <c r="AO130" s="115"/>
      <c r="AP130" s="115"/>
      <c r="AQ130" s="115"/>
      <c r="AR130" s="115"/>
      <c r="AS130" s="115"/>
      <c r="AT130" s="115"/>
      <c r="AU130" s="115"/>
      <c r="AV130" s="475"/>
      <c r="AW130" s="475"/>
      <c r="AX130" s="475"/>
      <c r="AY130" s="503"/>
      <c r="AZ130" s="493"/>
      <c r="BA130" s="493"/>
      <c r="BB130" s="115"/>
      <c r="BC130" s="501"/>
      <c r="BD130" s="501"/>
      <c r="BE130" s="501"/>
      <c r="BF130" s="501"/>
      <c r="BG130" s="501"/>
      <c r="BH130" s="501"/>
      <c r="BI130" s="501"/>
      <c r="BJ130" s="501"/>
      <c r="BK130" s="501"/>
      <c r="BL130" s="501"/>
      <c r="BM130" s="501"/>
      <c r="BN130" s="501"/>
      <c r="BO130" s="501"/>
      <c r="BP130" s="501"/>
      <c r="BQ130" s="501"/>
      <c r="BR130" s="501"/>
      <c r="BS130" s="501"/>
      <c r="BT130" s="501"/>
      <c r="BU130" s="501"/>
      <c r="BV130" s="501"/>
    </row>
    <row r="131" spans="1:74" ht="11.25" hidden="1" customHeight="1" x14ac:dyDescent="0.25">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475"/>
      <c r="Y131" s="475"/>
      <c r="Z131" s="475"/>
      <c r="AA131" s="475"/>
      <c r="AB131" s="475"/>
      <c r="AC131" s="475"/>
      <c r="AD131" s="475"/>
      <c r="AE131" s="475"/>
      <c r="AF131" s="475"/>
      <c r="AG131" s="115"/>
      <c r="AH131" s="115"/>
      <c r="AI131" s="115"/>
      <c r="AJ131" s="115"/>
      <c r="AK131" s="115"/>
      <c r="AL131" s="115"/>
      <c r="AM131" s="116"/>
      <c r="AN131" s="115"/>
      <c r="AO131" s="115"/>
      <c r="AP131" s="115"/>
      <c r="AQ131" s="115"/>
      <c r="AR131" s="115"/>
      <c r="AS131" s="115"/>
      <c r="AT131" s="115"/>
      <c r="AU131" s="115"/>
      <c r="AV131" s="475"/>
      <c r="AW131" s="475"/>
      <c r="AX131" s="475"/>
      <c r="AY131" s="503"/>
      <c r="AZ131" s="493"/>
      <c r="BA131" s="493"/>
      <c r="BB131" s="115"/>
      <c r="BC131" s="501"/>
      <c r="BD131" s="501"/>
      <c r="BE131" s="501"/>
      <c r="BF131" s="501"/>
      <c r="BG131" s="501"/>
      <c r="BH131" s="501"/>
      <c r="BI131" s="501"/>
      <c r="BJ131" s="501"/>
      <c r="BK131" s="501"/>
      <c r="BL131" s="501"/>
      <c r="BM131" s="501"/>
      <c r="BN131" s="501"/>
      <c r="BO131" s="501"/>
      <c r="BP131" s="501"/>
      <c r="BQ131" s="501"/>
      <c r="BR131" s="501"/>
      <c r="BS131" s="501"/>
      <c r="BT131" s="501"/>
      <c r="BU131" s="501"/>
      <c r="BV131" s="501"/>
    </row>
    <row r="132" spans="1:74" ht="11.25" hidden="1" customHeight="1" x14ac:dyDescent="0.25">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475"/>
      <c r="Y132" s="475"/>
      <c r="Z132" s="475"/>
      <c r="AA132" s="475"/>
      <c r="AB132" s="475"/>
      <c r="AC132" s="475"/>
      <c r="AD132" s="475"/>
      <c r="AE132" s="475"/>
      <c r="AF132" s="475"/>
      <c r="AG132" s="115"/>
      <c r="AH132" s="115"/>
      <c r="AI132" s="115"/>
      <c r="AJ132" s="115"/>
      <c r="AK132" s="115"/>
      <c r="AL132" s="115"/>
      <c r="AM132" s="116"/>
      <c r="AN132" s="115"/>
      <c r="AO132" s="115"/>
      <c r="AP132" s="115"/>
      <c r="AQ132" s="115"/>
      <c r="AR132" s="115"/>
      <c r="AS132" s="115"/>
      <c r="AT132" s="115"/>
      <c r="AU132" s="115"/>
      <c r="AV132" s="475"/>
      <c r="AW132" s="475"/>
      <c r="AX132" s="475"/>
      <c r="AY132" s="503"/>
      <c r="AZ132" s="493"/>
      <c r="BA132" s="493"/>
      <c r="BB132" s="115"/>
      <c r="BC132" s="501"/>
      <c r="BD132" s="501"/>
      <c r="BE132" s="501"/>
      <c r="BF132" s="501"/>
      <c r="BG132" s="501"/>
      <c r="BH132" s="501"/>
      <c r="BI132" s="501"/>
      <c r="BJ132" s="501"/>
      <c r="BK132" s="501"/>
      <c r="BL132" s="501"/>
      <c r="BM132" s="501"/>
      <c r="BN132" s="501"/>
      <c r="BO132" s="501"/>
      <c r="BP132" s="501"/>
      <c r="BQ132" s="501"/>
      <c r="BR132" s="501"/>
      <c r="BS132" s="501"/>
      <c r="BT132" s="501"/>
      <c r="BU132" s="501"/>
      <c r="BV132" s="501"/>
    </row>
    <row r="133" spans="1:74" ht="11.25" hidden="1" customHeight="1" x14ac:dyDescent="0.25">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475"/>
      <c r="Y133" s="475"/>
      <c r="Z133" s="475"/>
      <c r="AA133" s="475"/>
      <c r="AB133" s="475"/>
      <c r="AC133" s="475"/>
      <c r="AD133" s="475"/>
      <c r="AE133" s="475"/>
      <c r="AF133" s="475"/>
      <c r="AG133" s="115"/>
      <c r="AH133" s="115"/>
      <c r="AI133" s="115"/>
      <c r="AJ133" s="115"/>
      <c r="AK133" s="115"/>
      <c r="AL133" s="115"/>
      <c r="AM133" s="116"/>
      <c r="AN133" s="115"/>
      <c r="AO133" s="115"/>
      <c r="AP133" s="115"/>
      <c r="AQ133" s="115"/>
      <c r="AR133" s="115"/>
      <c r="AS133" s="115"/>
      <c r="AT133" s="115"/>
      <c r="AU133" s="115"/>
      <c r="AV133" s="475"/>
      <c r="AW133" s="475"/>
      <c r="AX133" s="475"/>
      <c r="AY133" s="503"/>
      <c r="AZ133" s="493"/>
      <c r="BA133" s="493"/>
      <c r="BB133" s="115"/>
      <c r="BC133" s="501"/>
      <c r="BD133" s="501"/>
      <c r="BE133" s="501"/>
      <c r="BF133" s="501"/>
      <c r="BG133" s="501"/>
      <c r="BH133" s="501"/>
      <c r="BI133" s="501"/>
      <c r="BJ133" s="501"/>
      <c r="BK133" s="501"/>
      <c r="BL133" s="501"/>
      <c r="BM133" s="501"/>
      <c r="BN133" s="501"/>
      <c r="BO133" s="501"/>
      <c r="BP133" s="501"/>
      <c r="BQ133" s="501"/>
      <c r="BR133" s="501"/>
      <c r="BS133" s="501"/>
      <c r="BT133" s="501"/>
      <c r="BU133" s="501"/>
      <c r="BV133" s="501"/>
    </row>
    <row r="134" spans="1:74" ht="11.25" hidden="1" customHeight="1" x14ac:dyDescent="0.25">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475"/>
      <c r="Y134" s="475"/>
      <c r="Z134" s="475"/>
      <c r="AA134" s="475"/>
      <c r="AB134" s="475"/>
      <c r="AC134" s="475"/>
      <c r="AD134" s="475"/>
      <c r="AE134" s="475"/>
      <c r="AF134" s="475"/>
      <c r="AG134" s="115"/>
      <c r="AH134" s="115"/>
      <c r="AI134" s="115"/>
      <c r="AJ134" s="115"/>
      <c r="AK134" s="115"/>
      <c r="AL134" s="115"/>
      <c r="AM134" s="116"/>
      <c r="AN134" s="115"/>
      <c r="AO134" s="115"/>
      <c r="AP134" s="115"/>
      <c r="AQ134" s="115"/>
      <c r="AR134" s="115"/>
      <c r="AS134" s="115"/>
      <c r="AT134" s="115"/>
      <c r="AU134" s="115"/>
      <c r="AV134" s="475"/>
      <c r="AW134" s="475"/>
      <c r="AX134" s="475"/>
      <c r="AY134" s="503"/>
      <c r="AZ134" s="493"/>
      <c r="BA134" s="493"/>
      <c r="BB134" s="115"/>
      <c r="BC134" s="501"/>
      <c r="BD134" s="501"/>
      <c r="BE134" s="501"/>
      <c r="BF134" s="501"/>
      <c r="BG134" s="501"/>
      <c r="BH134" s="501"/>
      <c r="BI134" s="501"/>
      <c r="BJ134" s="501"/>
      <c r="BK134" s="501"/>
      <c r="BL134" s="501"/>
      <c r="BM134" s="501"/>
      <c r="BN134" s="501"/>
      <c r="BO134" s="501"/>
      <c r="BP134" s="501"/>
      <c r="BQ134" s="501"/>
      <c r="BR134" s="501"/>
      <c r="BS134" s="501"/>
      <c r="BT134" s="501"/>
      <c r="BU134" s="501"/>
      <c r="BV134" s="501"/>
    </row>
    <row r="135" spans="1:74" ht="11.25" hidden="1" customHeight="1" x14ac:dyDescent="0.25">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475"/>
      <c r="Y135" s="475"/>
      <c r="Z135" s="475"/>
      <c r="AA135" s="475"/>
      <c r="AB135" s="475"/>
      <c r="AC135" s="475"/>
      <c r="AD135" s="475"/>
      <c r="AE135" s="475"/>
      <c r="AF135" s="475"/>
      <c r="AG135" s="115"/>
      <c r="AH135" s="115"/>
      <c r="AI135" s="115"/>
      <c r="AJ135" s="115"/>
      <c r="AK135" s="115"/>
      <c r="AL135" s="115"/>
      <c r="AM135" s="116"/>
      <c r="AN135" s="115"/>
      <c r="AO135" s="115"/>
      <c r="AP135" s="115"/>
      <c r="AQ135" s="115"/>
      <c r="AR135" s="115"/>
      <c r="AS135" s="115"/>
      <c r="AT135" s="115"/>
      <c r="AU135" s="115"/>
      <c r="AV135" s="475"/>
      <c r="AW135" s="475"/>
      <c r="AX135" s="475"/>
      <c r="AY135" s="503"/>
      <c r="AZ135" s="493"/>
      <c r="BA135" s="493"/>
      <c r="BB135" s="115"/>
      <c r="BC135" s="501"/>
      <c r="BD135" s="501"/>
      <c r="BE135" s="501"/>
      <c r="BF135" s="501"/>
      <c r="BG135" s="501"/>
      <c r="BH135" s="501"/>
      <c r="BI135" s="501"/>
      <c r="BJ135" s="501"/>
      <c r="BK135" s="501"/>
      <c r="BL135" s="501"/>
      <c r="BM135" s="501"/>
      <c r="BN135" s="501"/>
      <c r="BO135" s="501"/>
      <c r="BP135" s="501"/>
      <c r="BQ135" s="501"/>
      <c r="BR135" s="501"/>
      <c r="BS135" s="501"/>
      <c r="BT135" s="501"/>
      <c r="BU135" s="501"/>
      <c r="BV135" s="501"/>
    </row>
    <row r="136" spans="1:74" ht="11.25" hidden="1" customHeight="1" x14ac:dyDescent="0.25">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475"/>
      <c r="Y136" s="475"/>
      <c r="Z136" s="475"/>
      <c r="AA136" s="475"/>
      <c r="AB136" s="475"/>
      <c r="AC136" s="475"/>
      <c r="AD136" s="475"/>
      <c r="AE136" s="475"/>
      <c r="AF136" s="475"/>
      <c r="AG136" s="115"/>
      <c r="AH136" s="115"/>
      <c r="AI136" s="115"/>
      <c r="AJ136" s="115"/>
      <c r="AK136" s="115"/>
      <c r="AL136" s="115"/>
      <c r="AM136" s="116"/>
      <c r="AN136" s="115"/>
      <c r="AO136" s="115"/>
      <c r="AP136" s="115"/>
      <c r="AQ136" s="115"/>
      <c r="AR136" s="115"/>
      <c r="AS136" s="115"/>
      <c r="AT136" s="115"/>
      <c r="AU136" s="115"/>
      <c r="AV136" s="475"/>
      <c r="AW136" s="475"/>
      <c r="AX136" s="475"/>
      <c r="AY136" s="503"/>
      <c r="AZ136" s="493"/>
      <c r="BA136" s="493"/>
      <c r="BB136" s="115"/>
      <c r="BC136" s="501"/>
      <c r="BD136" s="501"/>
      <c r="BE136" s="501"/>
      <c r="BF136" s="501"/>
      <c r="BG136" s="501"/>
      <c r="BH136" s="501"/>
      <c r="BI136" s="501"/>
      <c r="BJ136" s="501"/>
      <c r="BK136" s="501"/>
      <c r="BL136" s="501"/>
      <c r="BM136" s="501"/>
      <c r="BN136" s="501"/>
      <c r="BO136" s="501"/>
      <c r="BP136" s="501"/>
      <c r="BQ136" s="501"/>
      <c r="BR136" s="501"/>
      <c r="BS136" s="501"/>
      <c r="BT136" s="501"/>
      <c r="BU136" s="501"/>
      <c r="BV136" s="501"/>
    </row>
    <row r="137" spans="1:74" ht="11.25" hidden="1" customHeight="1" x14ac:dyDescent="0.25">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475"/>
      <c r="Y137" s="475"/>
      <c r="Z137" s="475"/>
      <c r="AA137" s="475"/>
      <c r="AB137" s="475"/>
      <c r="AC137" s="475"/>
      <c r="AD137" s="475"/>
      <c r="AE137" s="475"/>
      <c r="AF137" s="475"/>
      <c r="AG137" s="115"/>
      <c r="AH137" s="115"/>
      <c r="AI137" s="115"/>
      <c r="AJ137" s="115"/>
      <c r="AK137" s="115"/>
      <c r="AL137" s="115"/>
      <c r="AM137" s="116"/>
      <c r="AN137" s="115"/>
      <c r="AO137" s="115"/>
      <c r="AP137" s="115"/>
      <c r="AQ137" s="115"/>
      <c r="AR137" s="115"/>
      <c r="AS137" s="115"/>
      <c r="AT137" s="115"/>
      <c r="AU137" s="115"/>
      <c r="AV137" s="475"/>
      <c r="AW137" s="475"/>
      <c r="AX137" s="475"/>
      <c r="AY137" s="503"/>
      <c r="AZ137" s="493"/>
      <c r="BA137" s="493"/>
      <c r="BB137" s="115"/>
      <c r="BC137" s="501"/>
      <c r="BD137" s="501"/>
      <c r="BE137" s="501"/>
      <c r="BF137" s="501"/>
      <c r="BG137" s="501"/>
      <c r="BH137" s="501"/>
      <c r="BI137" s="501"/>
      <c r="BJ137" s="501"/>
      <c r="BK137" s="501"/>
      <c r="BL137" s="501"/>
      <c r="BM137" s="501"/>
      <c r="BN137" s="501"/>
      <c r="BO137" s="501"/>
      <c r="BP137" s="501"/>
      <c r="BQ137" s="501"/>
      <c r="BR137" s="501"/>
      <c r="BS137" s="501"/>
      <c r="BT137" s="501"/>
      <c r="BU137" s="501"/>
      <c r="BV137" s="501"/>
    </row>
    <row r="138" spans="1:74" ht="11.25" hidden="1" customHeight="1" x14ac:dyDescent="0.25">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475"/>
      <c r="Y138" s="475"/>
      <c r="Z138" s="475"/>
      <c r="AA138" s="475"/>
      <c r="AB138" s="475"/>
      <c r="AC138" s="475"/>
      <c r="AD138" s="475"/>
      <c r="AE138" s="475"/>
      <c r="AF138" s="475"/>
      <c r="AG138" s="115"/>
      <c r="AH138" s="115"/>
      <c r="AI138" s="115"/>
      <c r="AJ138" s="115"/>
      <c r="AK138" s="115"/>
      <c r="AL138" s="115"/>
      <c r="AM138" s="116"/>
      <c r="AN138" s="115"/>
      <c r="AO138" s="115"/>
      <c r="AP138" s="115"/>
      <c r="AQ138" s="115"/>
      <c r="AR138" s="115"/>
      <c r="AS138" s="115"/>
      <c r="AT138" s="115"/>
      <c r="AU138" s="115"/>
      <c r="AV138" s="475"/>
      <c r="AW138" s="475"/>
      <c r="AX138" s="475"/>
      <c r="AY138" s="503"/>
      <c r="AZ138" s="493"/>
      <c r="BA138" s="493"/>
      <c r="BB138" s="115"/>
      <c r="BC138" s="501"/>
      <c r="BD138" s="501"/>
      <c r="BE138" s="501"/>
      <c r="BF138" s="501"/>
      <c r="BG138" s="501"/>
      <c r="BH138" s="501"/>
      <c r="BI138" s="501"/>
      <c r="BJ138" s="501"/>
      <c r="BK138" s="501"/>
      <c r="BL138" s="501"/>
      <c r="BM138" s="501"/>
      <c r="BN138" s="501"/>
      <c r="BO138" s="501"/>
      <c r="BP138" s="501"/>
      <c r="BQ138" s="501"/>
      <c r="BR138" s="501"/>
      <c r="BS138" s="501"/>
      <c r="BT138" s="501"/>
      <c r="BU138" s="501"/>
      <c r="BV138" s="501"/>
    </row>
    <row r="139" spans="1:74" ht="11.25" hidden="1" customHeight="1" x14ac:dyDescent="0.25">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475"/>
      <c r="Y139" s="475"/>
      <c r="Z139" s="475"/>
      <c r="AA139" s="475"/>
      <c r="AB139" s="475"/>
      <c r="AC139" s="475"/>
      <c r="AD139" s="475"/>
      <c r="AE139" s="475"/>
      <c r="AF139" s="475"/>
      <c r="AG139" s="115"/>
      <c r="AH139" s="115"/>
      <c r="AI139" s="115"/>
      <c r="AJ139" s="115"/>
      <c r="AK139" s="115"/>
      <c r="AL139" s="115"/>
      <c r="AM139" s="116"/>
      <c r="AN139" s="115"/>
      <c r="AO139" s="115"/>
      <c r="AP139" s="115"/>
      <c r="AQ139" s="115"/>
      <c r="AR139" s="115"/>
      <c r="AS139" s="115"/>
      <c r="AT139" s="115"/>
      <c r="AU139" s="115"/>
      <c r="AV139" s="475"/>
      <c r="AW139" s="475"/>
      <c r="AX139" s="475"/>
      <c r="AY139" s="503"/>
      <c r="AZ139" s="493"/>
      <c r="BA139" s="493"/>
      <c r="BB139" s="115"/>
      <c r="BC139" s="501"/>
      <c r="BD139" s="501"/>
      <c r="BE139" s="501"/>
      <c r="BF139" s="501"/>
      <c r="BG139" s="501"/>
      <c r="BH139" s="501"/>
      <c r="BI139" s="501"/>
      <c r="BJ139" s="501"/>
      <c r="BK139" s="501"/>
      <c r="BL139" s="501"/>
      <c r="BM139" s="501"/>
      <c r="BN139" s="501"/>
      <c r="BO139" s="501"/>
      <c r="BP139" s="501"/>
      <c r="BQ139" s="501"/>
      <c r="BR139" s="501"/>
      <c r="BS139" s="501"/>
      <c r="BT139" s="501"/>
      <c r="BU139" s="501"/>
      <c r="BV139" s="501"/>
    </row>
    <row r="140" spans="1:74" ht="11.25" hidden="1" customHeight="1" x14ac:dyDescent="0.25">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475"/>
      <c r="Y140" s="475"/>
      <c r="Z140" s="475"/>
      <c r="AA140" s="475"/>
      <c r="AB140" s="475"/>
      <c r="AC140" s="475"/>
      <c r="AD140" s="475"/>
      <c r="AE140" s="475"/>
      <c r="AF140" s="475"/>
      <c r="AG140" s="115"/>
      <c r="AH140" s="115"/>
      <c r="AI140" s="115"/>
      <c r="AJ140" s="115"/>
      <c r="AK140" s="115"/>
      <c r="AL140" s="115"/>
      <c r="AM140" s="116"/>
      <c r="AN140" s="115"/>
      <c r="AO140" s="115"/>
      <c r="AP140" s="115"/>
      <c r="AQ140" s="115"/>
      <c r="AR140" s="115"/>
      <c r="AS140" s="115"/>
      <c r="AT140" s="115"/>
      <c r="AU140" s="115"/>
      <c r="AV140" s="475"/>
      <c r="AW140" s="475"/>
      <c r="AX140" s="475"/>
      <c r="AY140" s="503"/>
      <c r="AZ140" s="493"/>
      <c r="BA140" s="493"/>
      <c r="BB140" s="115"/>
      <c r="BC140" s="501"/>
      <c r="BD140" s="501"/>
      <c r="BE140" s="501"/>
      <c r="BF140" s="501"/>
      <c r="BG140" s="501"/>
      <c r="BH140" s="501"/>
      <c r="BI140" s="501"/>
      <c r="BJ140" s="501"/>
      <c r="BK140" s="501"/>
      <c r="BL140" s="501"/>
      <c r="BM140" s="501"/>
      <c r="BN140" s="501"/>
      <c r="BO140" s="501"/>
      <c r="BP140" s="501"/>
      <c r="BQ140" s="501"/>
      <c r="BR140" s="501"/>
      <c r="BS140" s="501"/>
      <c r="BT140" s="501"/>
      <c r="BU140" s="501"/>
      <c r="BV140" s="501"/>
    </row>
    <row r="141" spans="1:74" ht="11.25" hidden="1" customHeight="1" x14ac:dyDescent="0.25">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475"/>
      <c r="Y141" s="475"/>
      <c r="Z141" s="475"/>
      <c r="AA141" s="475"/>
      <c r="AB141" s="475"/>
      <c r="AC141" s="475"/>
      <c r="AD141" s="475"/>
      <c r="AE141" s="475"/>
      <c r="AF141" s="475"/>
      <c r="AG141" s="115"/>
      <c r="AH141" s="115"/>
      <c r="AI141" s="115"/>
      <c r="AJ141" s="115"/>
      <c r="AK141" s="115"/>
      <c r="AL141" s="115"/>
      <c r="AM141" s="116"/>
      <c r="AN141" s="115"/>
      <c r="AO141" s="115"/>
      <c r="AP141" s="115"/>
      <c r="AQ141" s="115"/>
      <c r="AR141" s="115"/>
      <c r="AS141" s="115"/>
      <c r="AT141" s="115"/>
      <c r="AU141" s="115"/>
      <c r="AV141" s="475"/>
      <c r="AW141" s="475"/>
      <c r="AX141" s="475"/>
      <c r="AY141" s="503"/>
      <c r="AZ141" s="493"/>
      <c r="BA141" s="493"/>
      <c r="BB141" s="115"/>
      <c r="BC141" s="501"/>
      <c r="BD141" s="501"/>
      <c r="BE141" s="501"/>
      <c r="BF141" s="501"/>
      <c r="BG141" s="501"/>
      <c r="BH141" s="501"/>
      <c r="BI141" s="501"/>
      <c r="BJ141" s="501"/>
      <c r="BK141" s="501"/>
      <c r="BL141" s="501"/>
      <c r="BM141" s="501"/>
      <c r="BN141" s="501"/>
      <c r="BO141" s="501"/>
      <c r="BP141" s="501"/>
      <c r="BQ141" s="501"/>
      <c r="BR141" s="501"/>
      <c r="BS141" s="501"/>
      <c r="BT141" s="501"/>
      <c r="BU141" s="501"/>
      <c r="BV141" s="501"/>
    </row>
    <row r="142" spans="1:74" ht="11.25" hidden="1" customHeight="1" x14ac:dyDescent="0.25">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475"/>
      <c r="Y142" s="475"/>
      <c r="Z142" s="475"/>
      <c r="AA142" s="475"/>
      <c r="AB142" s="475"/>
      <c r="AC142" s="475"/>
      <c r="AD142" s="475"/>
      <c r="AE142" s="475"/>
      <c r="AF142" s="475"/>
      <c r="AG142" s="115"/>
      <c r="AH142" s="115"/>
      <c r="AI142" s="115"/>
      <c r="AJ142" s="115"/>
      <c r="AK142" s="115"/>
      <c r="AL142" s="115"/>
      <c r="AM142" s="116"/>
      <c r="AN142" s="115"/>
      <c r="AO142" s="115"/>
      <c r="AP142" s="115"/>
      <c r="AQ142" s="115"/>
      <c r="AR142" s="115"/>
      <c r="AS142" s="115"/>
      <c r="AT142" s="115"/>
      <c r="AU142" s="115"/>
      <c r="AV142" s="475"/>
      <c r="AW142" s="475"/>
      <c r="AX142" s="475"/>
      <c r="AY142" s="503"/>
      <c r="AZ142" s="493"/>
      <c r="BA142" s="493"/>
      <c r="BB142" s="115"/>
      <c r="BC142" s="501"/>
      <c r="BD142" s="501"/>
      <c r="BE142" s="501"/>
      <c r="BF142" s="501"/>
      <c r="BG142" s="501"/>
      <c r="BH142" s="501"/>
      <c r="BI142" s="501"/>
      <c r="BJ142" s="501"/>
      <c r="BK142" s="501"/>
      <c r="BL142" s="501"/>
      <c r="BM142" s="501"/>
      <c r="BN142" s="501"/>
      <c r="BO142" s="501"/>
      <c r="BP142" s="501"/>
      <c r="BQ142" s="501"/>
      <c r="BR142" s="501"/>
      <c r="BS142" s="501"/>
      <c r="BT142" s="501"/>
      <c r="BU142" s="501"/>
      <c r="BV142" s="501"/>
    </row>
    <row r="143" spans="1:74" ht="11.25" hidden="1" customHeight="1" x14ac:dyDescent="0.25">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475"/>
      <c r="Y143" s="475"/>
      <c r="Z143" s="475"/>
      <c r="AA143" s="475"/>
      <c r="AB143" s="475"/>
      <c r="AC143" s="475"/>
      <c r="AD143" s="475"/>
      <c r="AE143" s="475"/>
      <c r="AF143" s="475"/>
      <c r="AG143" s="115"/>
      <c r="AH143" s="115"/>
      <c r="AI143" s="115"/>
      <c r="AJ143" s="115"/>
      <c r="AK143" s="115"/>
      <c r="AL143" s="115"/>
      <c r="AM143" s="116"/>
      <c r="AN143" s="115"/>
      <c r="AO143" s="115"/>
      <c r="AP143" s="115"/>
      <c r="AQ143" s="115"/>
      <c r="AR143" s="115"/>
      <c r="AS143" s="115"/>
      <c r="AT143" s="115"/>
      <c r="AU143" s="115"/>
      <c r="AV143" s="475"/>
      <c r="AW143" s="475"/>
      <c r="AX143" s="475"/>
      <c r="AY143" s="503"/>
      <c r="AZ143" s="493"/>
      <c r="BA143" s="493"/>
      <c r="BB143" s="115"/>
      <c r="BC143" s="501"/>
      <c r="BD143" s="501"/>
      <c r="BE143" s="501"/>
      <c r="BF143" s="501"/>
      <c r="BG143" s="501"/>
      <c r="BH143" s="501"/>
      <c r="BI143" s="501"/>
      <c r="BJ143" s="501"/>
      <c r="BK143" s="501"/>
      <c r="BL143" s="501"/>
      <c r="BM143" s="501"/>
      <c r="BN143" s="501"/>
      <c r="BO143" s="501"/>
      <c r="BP143" s="501"/>
      <c r="BQ143" s="501"/>
      <c r="BR143" s="501"/>
      <c r="BS143" s="501"/>
      <c r="BT143" s="501"/>
      <c r="BU143" s="501"/>
      <c r="BV143" s="501"/>
    </row>
    <row r="144" spans="1:74" ht="11.25" hidden="1" customHeight="1" x14ac:dyDescent="0.25">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475"/>
      <c r="Y144" s="475"/>
      <c r="Z144" s="475"/>
      <c r="AA144" s="475"/>
      <c r="AB144" s="475"/>
      <c r="AC144" s="475"/>
      <c r="AD144" s="475"/>
      <c r="AE144" s="475"/>
      <c r="AF144" s="475"/>
      <c r="AG144" s="115"/>
      <c r="AH144" s="115"/>
      <c r="AI144" s="115"/>
      <c r="AJ144" s="115"/>
      <c r="AK144" s="115"/>
      <c r="AL144" s="115"/>
      <c r="AM144" s="116"/>
      <c r="AN144" s="115"/>
      <c r="AO144" s="115"/>
      <c r="AP144" s="115"/>
      <c r="AQ144" s="115"/>
      <c r="AR144" s="115"/>
      <c r="AS144" s="115"/>
      <c r="AT144" s="115"/>
      <c r="AU144" s="115"/>
      <c r="AV144" s="475"/>
      <c r="AW144" s="475"/>
      <c r="AX144" s="475"/>
      <c r="AY144" s="503"/>
      <c r="AZ144" s="493"/>
      <c r="BA144" s="493"/>
      <c r="BB144" s="115"/>
      <c r="BC144" s="501"/>
      <c r="BD144" s="501"/>
      <c r="BE144" s="501"/>
      <c r="BF144" s="501"/>
      <c r="BG144" s="501"/>
      <c r="BH144" s="501"/>
      <c r="BI144" s="501"/>
      <c r="BJ144" s="501"/>
      <c r="BK144" s="501"/>
      <c r="BL144" s="501"/>
      <c r="BM144" s="501"/>
      <c r="BN144" s="501"/>
      <c r="BO144" s="501"/>
      <c r="BP144" s="501"/>
      <c r="BQ144" s="501"/>
      <c r="BR144" s="501"/>
      <c r="BS144" s="501"/>
      <c r="BT144" s="501"/>
      <c r="BU144" s="501"/>
      <c r="BV144" s="501"/>
    </row>
    <row r="145" spans="1:74" ht="11.25" hidden="1" customHeight="1" x14ac:dyDescent="0.25">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475"/>
      <c r="Y145" s="475"/>
      <c r="Z145" s="475"/>
      <c r="AA145" s="475"/>
      <c r="AB145" s="475"/>
      <c r="AC145" s="475"/>
      <c r="AD145" s="475"/>
      <c r="AE145" s="475"/>
      <c r="AF145" s="475"/>
      <c r="AG145" s="115"/>
      <c r="AH145" s="115"/>
      <c r="AI145" s="115"/>
      <c r="AJ145" s="115"/>
      <c r="AK145" s="115"/>
      <c r="AL145" s="115"/>
      <c r="AM145" s="116"/>
      <c r="AN145" s="115"/>
      <c r="AO145" s="115"/>
      <c r="AP145" s="115"/>
      <c r="AQ145" s="115"/>
      <c r="AR145" s="115"/>
      <c r="AS145" s="115"/>
      <c r="AT145" s="115"/>
      <c r="AU145" s="115"/>
      <c r="AV145" s="475"/>
      <c r="AW145" s="475"/>
      <c r="AX145" s="475"/>
      <c r="AY145" s="503"/>
      <c r="AZ145" s="493"/>
      <c r="BA145" s="493"/>
      <c r="BB145" s="115"/>
      <c r="BC145" s="501"/>
      <c r="BD145" s="501"/>
      <c r="BE145" s="501"/>
      <c r="BF145" s="501"/>
      <c r="BG145" s="501"/>
      <c r="BH145" s="501"/>
      <c r="BI145" s="501"/>
      <c r="BJ145" s="501"/>
      <c r="BK145" s="501"/>
      <c r="BL145" s="501"/>
      <c r="BM145" s="501"/>
      <c r="BN145" s="501"/>
      <c r="BO145" s="501"/>
      <c r="BP145" s="501"/>
      <c r="BQ145" s="501"/>
      <c r="BR145" s="501"/>
      <c r="BS145" s="501"/>
      <c r="BT145" s="501"/>
      <c r="BU145" s="501"/>
      <c r="BV145" s="501"/>
    </row>
    <row r="146" spans="1:74" ht="11.25" hidden="1" customHeight="1" x14ac:dyDescent="0.25">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475"/>
      <c r="Y146" s="475"/>
      <c r="Z146" s="475"/>
      <c r="AA146" s="475"/>
      <c r="AB146" s="475"/>
      <c r="AC146" s="475"/>
      <c r="AD146" s="475"/>
      <c r="AE146" s="475"/>
      <c r="AF146" s="475"/>
      <c r="AG146" s="115"/>
      <c r="AH146" s="115"/>
      <c r="AI146" s="115"/>
      <c r="AJ146" s="115"/>
      <c r="AK146" s="115"/>
      <c r="AL146" s="115"/>
      <c r="AM146" s="116"/>
      <c r="AN146" s="115"/>
      <c r="AO146" s="115"/>
      <c r="AP146" s="115"/>
      <c r="AQ146" s="115"/>
      <c r="AR146" s="115"/>
      <c r="AS146" s="115"/>
      <c r="AT146" s="115"/>
      <c r="AU146" s="115"/>
      <c r="AV146" s="475"/>
      <c r="AW146" s="475"/>
      <c r="AX146" s="475"/>
      <c r="AY146" s="503"/>
      <c r="AZ146" s="493"/>
      <c r="BA146" s="493"/>
      <c r="BB146" s="115"/>
      <c r="BC146" s="501"/>
      <c r="BD146" s="501"/>
      <c r="BE146" s="501"/>
      <c r="BF146" s="501"/>
      <c r="BG146" s="501"/>
      <c r="BH146" s="501"/>
      <c r="BI146" s="501"/>
      <c r="BJ146" s="501"/>
      <c r="BK146" s="501"/>
      <c r="BL146" s="501"/>
      <c r="BM146" s="501"/>
      <c r="BN146" s="501"/>
      <c r="BO146" s="501"/>
      <c r="BP146" s="501"/>
      <c r="BQ146" s="501"/>
      <c r="BR146" s="501"/>
      <c r="BS146" s="501"/>
      <c r="BT146" s="501"/>
      <c r="BU146" s="501"/>
      <c r="BV146" s="501"/>
    </row>
    <row r="147" spans="1:74" ht="11.25" hidden="1" customHeight="1" x14ac:dyDescent="0.25">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475"/>
      <c r="Y147" s="475"/>
      <c r="Z147" s="475"/>
      <c r="AA147" s="475"/>
      <c r="AB147" s="475"/>
      <c r="AC147" s="475"/>
      <c r="AD147" s="475"/>
      <c r="AE147" s="475"/>
      <c r="AF147" s="475"/>
      <c r="AG147" s="115"/>
      <c r="AH147" s="115"/>
      <c r="AI147" s="115"/>
      <c r="AJ147" s="115"/>
      <c r="AK147" s="115"/>
      <c r="AL147" s="115"/>
      <c r="AM147" s="116"/>
      <c r="AN147" s="115"/>
      <c r="AO147" s="115"/>
      <c r="AP147" s="115"/>
      <c r="AQ147" s="115"/>
      <c r="AR147" s="115"/>
      <c r="AS147" s="115"/>
      <c r="AT147" s="115"/>
      <c r="AU147" s="115"/>
      <c r="AV147" s="475"/>
      <c r="AW147" s="475"/>
      <c r="AX147" s="475"/>
      <c r="AY147" s="503"/>
      <c r="AZ147" s="493"/>
      <c r="BA147" s="493"/>
      <c r="BB147" s="115"/>
      <c r="BC147" s="501"/>
      <c r="BD147" s="501"/>
      <c r="BE147" s="501"/>
      <c r="BF147" s="501"/>
      <c r="BG147" s="501"/>
      <c r="BH147" s="501"/>
      <c r="BI147" s="501"/>
      <c r="BJ147" s="501"/>
      <c r="BK147" s="501"/>
      <c r="BL147" s="501"/>
      <c r="BM147" s="501"/>
      <c r="BN147" s="501"/>
      <c r="BO147" s="501"/>
      <c r="BP147" s="501"/>
      <c r="BQ147" s="501"/>
      <c r="BR147" s="501"/>
      <c r="BS147" s="501"/>
      <c r="BT147" s="501"/>
      <c r="BU147" s="501"/>
      <c r="BV147" s="501"/>
    </row>
    <row r="148" spans="1:74" ht="11.25" hidden="1" customHeight="1" x14ac:dyDescent="0.25">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475"/>
      <c r="Y148" s="475"/>
      <c r="Z148" s="475"/>
      <c r="AA148" s="475"/>
      <c r="AB148" s="475"/>
      <c r="AC148" s="475"/>
      <c r="AD148" s="475"/>
      <c r="AE148" s="475"/>
      <c r="AF148" s="475"/>
      <c r="AG148" s="115"/>
      <c r="AH148" s="115"/>
      <c r="AI148" s="115"/>
      <c r="AJ148" s="115"/>
      <c r="AK148" s="115"/>
      <c r="AL148" s="115"/>
      <c r="AM148" s="116"/>
      <c r="AN148" s="115"/>
      <c r="AO148" s="115"/>
      <c r="AP148" s="115"/>
      <c r="AQ148" s="115"/>
      <c r="AR148" s="115"/>
      <c r="AS148" s="115"/>
      <c r="AT148" s="115"/>
      <c r="AU148" s="115"/>
      <c r="AV148" s="475"/>
      <c r="AW148" s="475"/>
      <c r="AX148" s="475"/>
      <c r="AY148" s="503"/>
      <c r="AZ148" s="493"/>
      <c r="BA148" s="493"/>
      <c r="BB148" s="115"/>
      <c r="BC148" s="501"/>
      <c r="BD148" s="501"/>
      <c r="BE148" s="501"/>
      <c r="BF148" s="501"/>
      <c r="BG148" s="501"/>
      <c r="BH148" s="501"/>
      <c r="BI148" s="501"/>
      <c r="BJ148" s="501"/>
      <c r="BK148" s="501"/>
      <c r="BL148" s="501"/>
      <c r="BM148" s="501"/>
      <c r="BN148" s="501"/>
      <c r="BO148" s="501"/>
      <c r="BP148" s="501"/>
      <c r="BQ148" s="501"/>
      <c r="BR148" s="501"/>
      <c r="BS148" s="501"/>
      <c r="BT148" s="501"/>
      <c r="BU148" s="501"/>
      <c r="BV148" s="501"/>
    </row>
    <row r="149" spans="1:74" ht="11.25" hidden="1" customHeight="1" x14ac:dyDescent="0.25">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475"/>
      <c r="Y149" s="475"/>
      <c r="Z149" s="475"/>
      <c r="AA149" s="475"/>
      <c r="AB149" s="475"/>
      <c r="AC149" s="475"/>
      <c r="AD149" s="475"/>
      <c r="AE149" s="475"/>
      <c r="AF149" s="475"/>
      <c r="AG149" s="115"/>
      <c r="AH149" s="115"/>
      <c r="AI149" s="115"/>
      <c r="AJ149" s="115"/>
      <c r="AK149" s="115"/>
      <c r="AL149" s="115"/>
      <c r="AM149" s="116"/>
      <c r="AN149" s="115"/>
      <c r="AO149" s="115"/>
      <c r="AP149" s="115"/>
      <c r="AQ149" s="115"/>
      <c r="AR149" s="115"/>
      <c r="AS149" s="115"/>
      <c r="AT149" s="115"/>
      <c r="AU149" s="115"/>
      <c r="AV149" s="475"/>
      <c r="AW149" s="475"/>
      <c r="AX149" s="475"/>
      <c r="AY149" s="503"/>
      <c r="AZ149" s="493"/>
      <c r="BA149" s="493"/>
      <c r="BB149" s="115"/>
      <c r="BC149" s="501"/>
      <c r="BD149" s="501"/>
      <c r="BE149" s="501"/>
      <c r="BF149" s="501"/>
      <c r="BG149" s="501"/>
      <c r="BH149" s="501"/>
      <c r="BI149" s="501"/>
      <c r="BJ149" s="501"/>
      <c r="BK149" s="501"/>
      <c r="BL149" s="501"/>
      <c r="BM149" s="501"/>
      <c r="BN149" s="501"/>
      <c r="BO149" s="501"/>
      <c r="BP149" s="501"/>
      <c r="BQ149" s="501"/>
      <c r="BR149" s="501"/>
      <c r="BS149" s="501"/>
      <c r="BT149" s="501"/>
      <c r="BU149" s="501"/>
      <c r="BV149" s="501"/>
    </row>
    <row r="150" spans="1:74" ht="11.25" hidden="1" customHeight="1" x14ac:dyDescent="0.25">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475"/>
      <c r="Y150" s="475"/>
      <c r="Z150" s="475"/>
      <c r="AA150" s="475"/>
      <c r="AB150" s="475"/>
      <c r="AC150" s="475"/>
      <c r="AD150" s="475"/>
      <c r="AE150" s="475"/>
      <c r="AF150" s="475"/>
      <c r="AG150" s="115"/>
      <c r="AH150" s="115"/>
      <c r="AI150" s="115"/>
      <c r="AJ150" s="115"/>
      <c r="AK150" s="115"/>
      <c r="AL150" s="115"/>
      <c r="AM150" s="116"/>
      <c r="AN150" s="115"/>
      <c r="AO150" s="115"/>
      <c r="AP150" s="115"/>
      <c r="AQ150" s="115"/>
      <c r="AR150" s="115"/>
      <c r="AS150" s="115"/>
      <c r="AT150" s="115"/>
      <c r="AU150" s="115"/>
      <c r="AV150" s="475"/>
      <c r="AW150" s="475"/>
      <c r="AX150" s="475"/>
      <c r="AY150" s="503"/>
      <c r="AZ150" s="493"/>
      <c r="BA150" s="493"/>
      <c r="BB150" s="115"/>
      <c r="BC150" s="501"/>
      <c r="BD150" s="501"/>
      <c r="BE150" s="501"/>
      <c r="BF150" s="501"/>
      <c r="BG150" s="501"/>
      <c r="BH150" s="501"/>
      <c r="BI150" s="501"/>
      <c r="BJ150" s="501"/>
      <c r="BK150" s="501"/>
      <c r="BL150" s="501"/>
      <c r="BM150" s="501"/>
      <c r="BN150" s="501"/>
      <c r="BO150" s="501"/>
      <c r="BP150" s="501"/>
      <c r="BQ150" s="501"/>
      <c r="BR150" s="501"/>
      <c r="BS150" s="501"/>
      <c r="BT150" s="501"/>
      <c r="BU150" s="501"/>
      <c r="BV150" s="501"/>
    </row>
    <row r="151" spans="1:74" ht="11.25" hidden="1" customHeight="1" x14ac:dyDescent="0.25">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475"/>
      <c r="Y151" s="475"/>
      <c r="Z151" s="475"/>
      <c r="AA151" s="475"/>
      <c r="AB151" s="475"/>
      <c r="AC151" s="475"/>
      <c r="AD151" s="475"/>
      <c r="AE151" s="475"/>
      <c r="AF151" s="475"/>
      <c r="AG151" s="115"/>
      <c r="AH151" s="115"/>
      <c r="AI151" s="115"/>
      <c r="AJ151" s="115"/>
      <c r="AK151" s="115"/>
      <c r="AL151" s="115"/>
      <c r="AM151" s="116"/>
      <c r="AN151" s="115"/>
      <c r="AO151" s="115"/>
      <c r="AP151" s="115"/>
      <c r="AQ151" s="115"/>
      <c r="AR151" s="115"/>
      <c r="AS151" s="115"/>
      <c r="AT151" s="115"/>
      <c r="AU151" s="115"/>
      <c r="AV151" s="475"/>
      <c r="AW151" s="475"/>
      <c r="AX151" s="475"/>
      <c r="AY151" s="503"/>
      <c r="AZ151" s="493"/>
      <c r="BA151" s="493"/>
      <c r="BB151" s="115"/>
      <c r="BC151" s="501"/>
      <c r="BD151" s="501"/>
      <c r="BE151" s="501"/>
      <c r="BF151" s="501"/>
      <c r="BG151" s="501"/>
      <c r="BH151" s="501"/>
      <c r="BI151" s="501"/>
      <c r="BJ151" s="501"/>
      <c r="BK151" s="501"/>
      <c r="BL151" s="501"/>
      <c r="BM151" s="501"/>
      <c r="BN151" s="501"/>
      <c r="BO151" s="501"/>
      <c r="BP151" s="501"/>
      <c r="BQ151" s="501"/>
      <c r="BR151" s="501"/>
      <c r="BS151" s="501"/>
      <c r="BT151" s="501"/>
      <c r="BU151" s="501"/>
      <c r="BV151" s="501"/>
    </row>
    <row r="152" spans="1:74" ht="11.25" hidden="1" customHeight="1" x14ac:dyDescent="0.25">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475"/>
      <c r="Y152" s="475"/>
      <c r="Z152" s="475"/>
      <c r="AA152" s="475"/>
      <c r="AB152" s="475"/>
      <c r="AC152" s="475"/>
      <c r="AD152" s="475"/>
      <c r="AE152" s="475"/>
      <c r="AF152" s="475"/>
      <c r="AG152" s="115"/>
      <c r="AH152" s="115"/>
      <c r="AI152" s="115"/>
      <c r="AJ152" s="115"/>
      <c r="AK152" s="115"/>
      <c r="AL152" s="115"/>
      <c r="AM152" s="116"/>
      <c r="AN152" s="115"/>
      <c r="AO152" s="115"/>
      <c r="AP152" s="115"/>
      <c r="AQ152" s="115"/>
      <c r="AR152" s="115"/>
      <c r="AS152" s="115"/>
      <c r="AT152" s="115"/>
      <c r="AU152" s="115"/>
      <c r="AV152" s="475"/>
      <c r="AW152" s="475"/>
      <c r="AX152" s="475"/>
      <c r="AY152" s="503"/>
      <c r="AZ152" s="493"/>
      <c r="BA152" s="493"/>
      <c r="BB152" s="115"/>
      <c r="BC152" s="501"/>
      <c r="BD152" s="501"/>
      <c r="BE152" s="501"/>
      <c r="BF152" s="501"/>
      <c r="BG152" s="501"/>
      <c r="BH152" s="501"/>
      <c r="BI152" s="501"/>
      <c r="BJ152" s="501"/>
      <c r="BK152" s="501"/>
      <c r="BL152" s="501"/>
      <c r="BM152" s="501"/>
      <c r="BN152" s="501"/>
      <c r="BO152" s="501"/>
      <c r="BP152" s="501"/>
      <c r="BQ152" s="501"/>
      <c r="BR152" s="501"/>
      <c r="BS152" s="501"/>
      <c r="BT152" s="501"/>
      <c r="BU152" s="501"/>
      <c r="BV152" s="501"/>
    </row>
    <row r="153" spans="1:74" ht="11.25" hidden="1" customHeight="1" x14ac:dyDescent="0.25">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475"/>
      <c r="Y153" s="475"/>
      <c r="Z153" s="475"/>
      <c r="AA153" s="475"/>
      <c r="AB153" s="475"/>
      <c r="AC153" s="475"/>
      <c r="AD153" s="475"/>
      <c r="AE153" s="475"/>
      <c r="AF153" s="475"/>
      <c r="AG153" s="115"/>
      <c r="AH153" s="115"/>
      <c r="AI153" s="115"/>
      <c r="AJ153" s="115"/>
      <c r="AK153" s="115"/>
      <c r="AL153" s="115"/>
      <c r="AM153" s="116"/>
      <c r="AN153" s="115"/>
      <c r="AO153" s="115"/>
      <c r="AP153" s="115"/>
      <c r="AQ153" s="115"/>
      <c r="AR153" s="115"/>
      <c r="AS153" s="115"/>
      <c r="AT153" s="115"/>
      <c r="AU153" s="115"/>
      <c r="AV153" s="475"/>
      <c r="AW153" s="475"/>
      <c r="AX153" s="475"/>
      <c r="AY153" s="503"/>
      <c r="AZ153" s="493"/>
      <c r="BA153" s="493"/>
      <c r="BB153" s="115"/>
      <c r="BC153" s="501"/>
      <c r="BD153" s="501"/>
      <c r="BE153" s="501"/>
      <c r="BF153" s="501"/>
      <c r="BG153" s="501"/>
      <c r="BH153" s="501"/>
      <c r="BI153" s="501"/>
      <c r="BJ153" s="501"/>
      <c r="BK153" s="501"/>
      <c r="BL153" s="501"/>
      <c r="BM153" s="501"/>
      <c r="BN153" s="501"/>
      <c r="BO153" s="501"/>
      <c r="BP153" s="501"/>
      <c r="BQ153" s="501"/>
      <c r="BR153" s="501"/>
      <c r="BS153" s="501"/>
      <c r="BT153" s="501"/>
      <c r="BU153" s="501"/>
      <c r="BV153" s="501"/>
    </row>
    <row r="154" spans="1:74" ht="11.25" hidden="1" customHeight="1" x14ac:dyDescent="0.25">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475"/>
      <c r="Y154" s="475"/>
      <c r="Z154" s="475"/>
      <c r="AA154" s="475"/>
      <c r="AB154" s="475"/>
      <c r="AC154" s="475"/>
      <c r="AD154" s="475"/>
      <c r="AE154" s="475"/>
      <c r="AF154" s="475"/>
      <c r="AG154" s="115"/>
      <c r="AH154" s="115"/>
      <c r="AI154" s="115"/>
      <c r="AJ154" s="115"/>
      <c r="AK154" s="115"/>
      <c r="AL154" s="115"/>
      <c r="AM154" s="116"/>
      <c r="AN154" s="115"/>
      <c r="AO154" s="115"/>
      <c r="AP154" s="115"/>
      <c r="AQ154" s="115"/>
      <c r="AR154" s="115"/>
      <c r="AS154" s="115"/>
      <c r="AT154" s="115"/>
      <c r="AU154" s="115"/>
      <c r="AV154" s="475"/>
      <c r="AW154" s="475"/>
      <c r="AX154" s="475"/>
      <c r="AY154" s="503"/>
      <c r="AZ154" s="493"/>
      <c r="BA154" s="493"/>
      <c r="BB154" s="115"/>
      <c r="BC154" s="501"/>
      <c r="BD154" s="501"/>
      <c r="BE154" s="501"/>
      <c r="BF154" s="501"/>
      <c r="BG154" s="501"/>
      <c r="BH154" s="501"/>
      <c r="BI154" s="501"/>
      <c r="BJ154" s="501"/>
      <c r="BK154" s="501"/>
      <c r="BL154" s="501"/>
      <c r="BM154" s="501"/>
      <c r="BN154" s="501"/>
      <c r="BO154" s="501"/>
      <c r="BP154" s="501"/>
      <c r="BQ154" s="501"/>
      <c r="BR154" s="501"/>
      <c r="BS154" s="501"/>
      <c r="BT154" s="501"/>
      <c r="BU154" s="501"/>
      <c r="BV154" s="501"/>
    </row>
    <row r="155" spans="1:74" ht="11.25" hidden="1" customHeight="1" x14ac:dyDescent="0.25">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475"/>
      <c r="Y155" s="475"/>
      <c r="Z155" s="475"/>
      <c r="AA155" s="475"/>
      <c r="AB155" s="475"/>
      <c r="AC155" s="475"/>
      <c r="AD155" s="475"/>
      <c r="AE155" s="475"/>
      <c r="AF155" s="475"/>
      <c r="AG155" s="115"/>
      <c r="AH155" s="115"/>
      <c r="AI155" s="115"/>
      <c r="AJ155" s="115"/>
      <c r="AK155" s="115"/>
      <c r="AL155" s="115"/>
      <c r="AM155" s="116"/>
      <c r="AN155" s="115"/>
      <c r="AO155" s="115"/>
      <c r="AP155" s="115"/>
      <c r="AQ155" s="115"/>
      <c r="AR155" s="115"/>
      <c r="AS155" s="115"/>
      <c r="AT155" s="115"/>
      <c r="AU155" s="115"/>
      <c r="AV155" s="475"/>
      <c r="AW155" s="475"/>
      <c r="AX155" s="475"/>
      <c r="AY155" s="503"/>
      <c r="AZ155" s="493"/>
      <c r="BA155" s="493"/>
      <c r="BB155" s="115"/>
      <c r="BC155" s="501"/>
      <c r="BD155" s="501"/>
      <c r="BE155" s="501"/>
      <c r="BF155" s="501"/>
      <c r="BG155" s="501"/>
      <c r="BH155" s="501"/>
      <c r="BI155" s="501"/>
      <c r="BJ155" s="501"/>
      <c r="BK155" s="501"/>
      <c r="BL155" s="501"/>
      <c r="BM155" s="501"/>
      <c r="BN155" s="501"/>
      <c r="BO155" s="501"/>
      <c r="BP155" s="501"/>
      <c r="BQ155" s="501"/>
      <c r="BR155" s="501"/>
      <c r="BS155" s="501"/>
      <c r="BT155" s="501"/>
      <c r="BU155" s="501"/>
      <c r="BV155" s="501"/>
    </row>
    <row r="156" spans="1:74" ht="11.25" hidden="1" customHeight="1" x14ac:dyDescent="0.25">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475"/>
      <c r="Y156" s="475"/>
      <c r="Z156" s="475"/>
      <c r="AA156" s="475"/>
      <c r="AB156" s="475"/>
      <c r="AC156" s="475"/>
      <c r="AD156" s="475"/>
      <c r="AE156" s="475"/>
      <c r="AF156" s="475"/>
      <c r="AG156" s="115"/>
      <c r="AH156" s="115"/>
      <c r="AI156" s="115"/>
      <c r="AJ156" s="115"/>
      <c r="AK156" s="115"/>
      <c r="AL156" s="115"/>
      <c r="AM156" s="116"/>
      <c r="AN156" s="115"/>
      <c r="AO156" s="115"/>
      <c r="AP156" s="115"/>
      <c r="AQ156" s="115"/>
      <c r="AR156" s="115"/>
      <c r="AS156" s="115"/>
      <c r="AT156" s="115"/>
      <c r="AU156" s="115"/>
      <c r="AV156" s="475"/>
      <c r="AW156" s="475"/>
      <c r="AX156" s="475"/>
      <c r="AY156" s="503"/>
      <c r="AZ156" s="493"/>
      <c r="BA156" s="493"/>
      <c r="BB156" s="115"/>
      <c r="BC156" s="501"/>
      <c r="BD156" s="501"/>
      <c r="BE156" s="501"/>
      <c r="BF156" s="501"/>
      <c r="BG156" s="501"/>
      <c r="BH156" s="501"/>
      <c r="BI156" s="501"/>
      <c r="BJ156" s="501"/>
      <c r="BK156" s="501"/>
      <c r="BL156" s="501"/>
      <c r="BM156" s="501"/>
      <c r="BN156" s="501"/>
      <c r="BO156" s="501"/>
      <c r="BP156" s="501"/>
      <c r="BQ156" s="501"/>
      <c r="BR156" s="501"/>
      <c r="BS156" s="501"/>
      <c r="BT156" s="501"/>
      <c r="BU156" s="501"/>
      <c r="BV156" s="501"/>
    </row>
    <row r="157" spans="1:74" ht="11.25" hidden="1" customHeight="1" x14ac:dyDescent="0.25">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475"/>
      <c r="Y157" s="475"/>
      <c r="Z157" s="475"/>
      <c r="AA157" s="475"/>
      <c r="AB157" s="475"/>
      <c r="AC157" s="475"/>
      <c r="AD157" s="475"/>
      <c r="AE157" s="475"/>
      <c r="AF157" s="475"/>
      <c r="AG157" s="115"/>
      <c r="AH157" s="115"/>
      <c r="AI157" s="115"/>
      <c r="AJ157" s="115"/>
      <c r="AK157" s="115"/>
      <c r="AL157" s="115"/>
      <c r="AM157" s="116"/>
      <c r="AN157" s="115"/>
      <c r="AO157" s="115"/>
      <c r="AP157" s="115"/>
      <c r="AQ157" s="115"/>
      <c r="AR157" s="115"/>
      <c r="AS157" s="115"/>
      <c r="AT157" s="115"/>
      <c r="AU157" s="115"/>
      <c r="AV157" s="475"/>
      <c r="AW157" s="475"/>
      <c r="AX157" s="475"/>
      <c r="AY157" s="503"/>
      <c r="AZ157" s="493"/>
      <c r="BA157" s="493"/>
      <c r="BB157" s="115"/>
      <c r="BC157" s="501"/>
      <c r="BD157" s="501"/>
      <c r="BE157" s="501"/>
      <c r="BF157" s="501"/>
      <c r="BG157" s="501"/>
      <c r="BH157" s="501"/>
      <c r="BI157" s="501"/>
      <c r="BJ157" s="501"/>
      <c r="BK157" s="501"/>
      <c r="BL157" s="501"/>
      <c r="BM157" s="501"/>
      <c r="BN157" s="501"/>
      <c r="BO157" s="501"/>
      <c r="BP157" s="501"/>
      <c r="BQ157" s="501"/>
      <c r="BR157" s="501"/>
      <c r="BS157" s="501"/>
      <c r="BT157" s="501"/>
      <c r="BU157" s="501"/>
      <c r="BV157" s="501"/>
    </row>
    <row r="158" spans="1:74" ht="11.25" hidden="1" customHeight="1" x14ac:dyDescent="0.25">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475"/>
      <c r="Y158" s="475"/>
      <c r="Z158" s="475"/>
      <c r="AA158" s="475"/>
      <c r="AB158" s="475"/>
      <c r="AC158" s="475"/>
      <c r="AD158" s="475"/>
      <c r="AE158" s="475"/>
      <c r="AF158" s="475"/>
      <c r="AG158" s="115"/>
      <c r="AH158" s="115"/>
      <c r="AI158" s="115"/>
      <c r="AJ158" s="115"/>
      <c r="AK158" s="115"/>
      <c r="AL158" s="115"/>
      <c r="AM158" s="116"/>
      <c r="AN158" s="115"/>
      <c r="AO158" s="115"/>
      <c r="AP158" s="115"/>
      <c r="AQ158" s="115"/>
      <c r="AR158" s="115"/>
      <c r="AS158" s="115"/>
      <c r="AT158" s="115"/>
      <c r="AU158" s="115"/>
      <c r="AV158" s="475"/>
      <c r="AW158" s="475"/>
      <c r="AX158" s="475"/>
      <c r="AY158" s="503"/>
      <c r="AZ158" s="493"/>
      <c r="BA158" s="493"/>
      <c r="BB158" s="115"/>
      <c r="BC158" s="501"/>
      <c r="BD158" s="501"/>
      <c r="BE158" s="501"/>
      <c r="BF158" s="501"/>
      <c r="BG158" s="501"/>
      <c r="BH158" s="501"/>
      <c r="BI158" s="501"/>
      <c r="BJ158" s="501"/>
      <c r="BK158" s="501"/>
      <c r="BL158" s="501"/>
      <c r="BM158" s="501"/>
      <c r="BN158" s="501"/>
      <c r="BO158" s="501"/>
      <c r="BP158" s="501"/>
      <c r="BQ158" s="501"/>
      <c r="BR158" s="501"/>
      <c r="BS158" s="501"/>
      <c r="BT158" s="501"/>
      <c r="BU158" s="501"/>
      <c r="BV158" s="501"/>
    </row>
    <row r="159" spans="1:74" ht="11.25" hidden="1" customHeight="1" x14ac:dyDescent="0.25">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475"/>
      <c r="Y159" s="475"/>
      <c r="Z159" s="475"/>
      <c r="AA159" s="475"/>
      <c r="AB159" s="475"/>
      <c r="AC159" s="475"/>
      <c r="AD159" s="475"/>
      <c r="AE159" s="475"/>
      <c r="AF159" s="475"/>
      <c r="AG159" s="115"/>
      <c r="AH159" s="115"/>
      <c r="AI159" s="115"/>
      <c r="AJ159" s="115"/>
      <c r="AK159" s="115"/>
      <c r="AL159" s="115"/>
      <c r="AM159" s="116"/>
      <c r="AN159" s="115"/>
      <c r="AO159" s="115"/>
      <c r="AP159" s="115"/>
      <c r="AQ159" s="115"/>
      <c r="AR159" s="115"/>
      <c r="AS159" s="115"/>
      <c r="AT159" s="115"/>
      <c r="AU159" s="115"/>
      <c r="AV159" s="475"/>
      <c r="AW159" s="475"/>
      <c r="AX159" s="475"/>
      <c r="AY159" s="503"/>
      <c r="AZ159" s="493"/>
      <c r="BA159" s="493"/>
      <c r="BB159" s="115"/>
      <c r="BC159" s="501"/>
      <c r="BD159" s="501"/>
      <c r="BE159" s="501"/>
      <c r="BF159" s="501"/>
      <c r="BG159" s="501"/>
      <c r="BH159" s="501"/>
      <c r="BI159" s="501"/>
      <c r="BJ159" s="501"/>
      <c r="BK159" s="501"/>
      <c r="BL159" s="501"/>
      <c r="BM159" s="501"/>
      <c r="BN159" s="501"/>
      <c r="BO159" s="501"/>
      <c r="BP159" s="501"/>
      <c r="BQ159" s="501"/>
      <c r="BR159" s="501"/>
      <c r="BS159" s="501"/>
      <c r="BT159" s="501"/>
      <c r="BU159" s="501"/>
      <c r="BV159" s="501"/>
    </row>
    <row r="160" spans="1:74" ht="11.25" hidden="1" customHeight="1" x14ac:dyDescent="0.25">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475"/>
      <c r="Y160" s="475"/>
      <c r="Z160" s="475"/>
      <c r="AA160" s="475"/>
      <c r="AB160" s="475"/>
      <c r="AC160" s="475"/>
      <c r="AD160" s="475"/>
      <c r="AE160" s="475"/>
      <c r="AF160" s="475"/>
      <c r="AG160" s="115"/>
      <c r="AH160" s="115"/>
      <c r="AI160" s="115"/>
      <c r="AJ160" s="115"/>
      <c r="AK160" s="115"/>
      <c r="AL160" s="115"/>
      <c r="AM160" s="116"/>
      <c r="AN160" s="115"/>
      <c r="AO160" s="115"/>
      <c r="AP160" s="115"/>
      <c r="AQ160" s="115"/>
      <c r="AR160" s="115"/>
      <c r="AS160" s="115"/>
      <c r="AT160" s="115"/>
      <c r="AU160" s="115"/>
      <c r="AV160" s="475"/>
      <c r="AW160" s="475"/>
      <c r="AX160" s="475"/>
      <c r="AY160" s="503"/>
      <c r="AZ160" s="493"/>
      <c r="BA160" s="493"/>
      <c r="BB160" s="115"/>
      <c r="BC160" s="501"/>
      <c r="BD160" s="501"/>
      <c r="BE160" s="501"/>
      <c r="BF160" s="501"/>
      <c r="BG160" s="501"/>
      <c r="BH160" s="501"/>
      <c r="BI160" s="501"/>
      <c r="BJ160" s="501"/>
      <c r="BK160" s="501"/>
      <c r="BL160" s="501"/>
      <c r="BM160" s="501"/>
      <c r="BN160" s="501"/>
      <c r="BO160" s="501"/>
      <c r="BP160" s="501"/>
      <c r="BQ160" s="501"/>
      <c r="BR160" s="501"/>
      <c r="BS160" s="501"/>
      <c r="BT160" s="501"/>
      <c r="BU160" s="501"/>
      <c r="BV160" s="501"/>
    </row>
    <row r="161" spans="1:74" ht="11.25" hidden="1" customHeight="1" x14ac:dyDescent="0.25">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475"/>
      <c r="Y161" s="475"/>
      <c r="Z161" s="475"/>
      <c r="AA161" s="475"/>
      <c r="AB161" s="475"/>
      <c r="AC161" s="475"/>
      <c r="AD161" s="475"/>
      <c r="AE161" s="475"/>
      <c r="AF161" s="475"/>
      <c r="AG161" s="115"/>
      <c r="AH161" s="115"/>
      <c r="AI161" s="115"/>
      <c r="AJ161" s="115"/>
      <c r="AK161" s="115"/>
      <c r="AL161" s="115"/>
      <c r="AM161" s="116"/>
      <c r="AN161" s="115"/>
      <c r="AO161" s="115"/>
      <c r="AP161" s="115"/>
      <c r="AQ161" s="115"/>
      <c r="AR161" s="115"/>
      <c r="AS161" s="115"/>
      <c r="AT161" s="115"/>
      <c r="AU161" s="115"/>
      <c r="AV161" s="475"/>
      <c r="AW161" s="475"/>
      <c r="AX161" s="475"/>
      <c r="AY161" s="503"/>
      <c r="AZ161" s="493"/>
      <c r="BA161" s="493"/>
      <c r="BB161" s="115"/>
      <c r="BC161" s="501"/>
      <c r="BD161" s="501"/>
      <c r="BE161" s="501"/>
      <c r="BF161" s="501"/>
      <c r="BG161" s="501"/>
      <c r="BH161" s="501"/>
      <c r="BI161" s="501"/>
      <c r="BJ161" s="501"/>
      <c r="BK161" s="501"/>
      <c r="BL161" s="501"/>
      <c r="BM161" s="501"/>
      <c r="BN161" s="501"/>
      <c r="BO161" s="501"/>
      <c r="BP161" s="501"/>
      <c r="BQ161" s="501"/>
      <c r="BR161" s="501"/>
      <c r="BS161" s="501"/>
      <c r="BT161" s="501"/>
      <c r="BU161" s="501"/>
      <c r="BV161" s="501"/>
    </row>
    <row r="162" spans="1:74" ht="11.25" hidden="1" customHeight="1" x14ac:dyDescent="0.25">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475"/>
      <c r="Y162" s="475"/>
      <c r="Z162" s="475"/>
      <c r="AA162" s="475"/>
      <c r="AB162" s="475"/>
      <c r="AC162" s="475"/>
      <c r="AD162" s="475"/>
      <c r="AE162" s="475"/>
      <c r="AF162" s="475"/>
      <c r="AG162" s="115"/>
      <c r="AH162" s="115"/>
      <c r="AI162" s="115"/>
      <c r="AJ162" s="115"/>
      <c r="AK162" s="115"/>
      <c r="AL162" s="115"/>
      <c r="AM162" s="116"/>
      <c r="AN162" s="115"/>
      <c r="AO162" s="115"/>
      <c r="AP162" s="115"/>
      <c r="AQ162" s="115"/>
      <c r="AR162" s="115"/>
      <c r="AS162" s="115"/>
      <c r="AT162" s="115"/>
      <c r="AU162" s="115"/>
      <c r="AV162" s="475"/>
      <c r="AW162" s="475"/>
      <c r="AX162" s="475"/>
      <c r="AY162" s="503"/>
      <c r="AZ162" s="493"/>
      <c r="BA162" s="493"/>
      <c r="BB162" s="115"/>
      <c r="BC162" s="501"/>
      <c r="BD162" s="501"/>
      <c r="BE162" s="501"/>
      <c r="BF162" s="501"/>
      <c r="BG162" s="501"/>
      <c r="BH162" s="501"/>
      <c r="BI162" s="501"/>
      <c r="BJ162" s="501"/>
      <c r="BK162" s="501"/>
      <c r="BL162" s="501"/>
      <c r="BM162" s="501"/>
      <c r="BN162" s="501"/>
      <c r="BO162" s="501"/>
      <c r="BP162" s="501"/>
      <c r="BQ162" s="501"/>
      <c r="BR162" s="501"/>
      <c r="BS162" s="501"/>
      <c r="BT162" s="501"/>
      <c r="BU162" s="501"/>
      <c r="BV162" s="501"/>
    </row>
    <row r="163" spans="1:74" ht="11.25" hidden="1" customHeight="1" x14ac:dyDescent="0.25">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475"/>
      <c r="Y163" s="475"/>
      <c r="Z163" s="475"/>
      <c r="AA163" s="475"/>
      <c r="AB163" s="475"/>
      <c r="AC163" s="475"/>
      <c r="AD163" s="475"/>
      <c r="AE163" s="475"/>
      <c r="AF163" s="475"/>
      <c r="AG163" s="115"/>
      <c r="AH163" s="115"/>
      <c r="AI163" s="115"/>
      <c r="AJ163" s="115"/>
      <c r="AK163" s="115"/>
      <c r="AL163" s="115"/>
      <c r="AM163" s="116"/>
      <c r="AN163" s="115"/>
      <c r="AO163" s="115"/>
      <c r="AP163" s="115"/>
      <c r="AQ163" s="115"/>
      <c r="AR163" s="115"/>
      <c r="AS163" s="115"/>
      <c r="AT163" s="115"/>
      <c r="AU163" s="115"/>
      <c r="AV163" s="475"/>
      <c r="AW163" s="475"/>
      <c r="AX163" s="475"/>
      <c r="AY163" s="503"/>
      <c r="AZ163" s="493"/>
      <c r="BA163" s="493"/>
      <c r="BB163" s="115"/>
      <c r="BC163" s="501"/>
      <c r="BD163" s="501"/>
      <c r="BE163" s="501"/>
      <c r="BF163" s="501"/>
      <c r="BG163" s="501"/>
      <c r="BH163" s="501"/>
      <c r="BI163" s="501"/>
      <c r="BJ163" s="501"/>
      <c r="BK163" s="501"/>
      <c r="BL163" s="501"/>
      <c r="BM163" s="501"/>
      <c r="BN163" s="501"/>
      <c r="BO163" s="501"/>
      <c r="BP163" s="501"/>
      <c r="BQ163" s="501"/>
      <c r="BR163" s="501"/>
      <c r="BS163" s="501"/>
      <c r="BT163" s="501"/>
      <c r="BU163" s="501"/>
      <c r="BV163" s="501"/>
    </row>
    <row r="164" spans="1:74" ht="11.25" hidden="1" customHeight="1" x14ac:dyDescent="0.25">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475"/>
      <c r="Y164" s="475"/>
      <c r="Z164" s="475"/>
      <c r="AA164" s="475"/>
      <c r="AB164" s="475"/>
      <c r="AC164" s="475"/>
      <c r="AD164" s="475"/>
      <c r="AE164" s="475"/>
      <c r="AF164" s="475"/>
      <c r="AG164" s="115"/>
      <c r="AH164" s="115"/>
      <c r="AI164" s="115"/>
      <c r="AJ164" s="115"/>
      <c r="AK164" s="115"/>
      <c r="AL164" s="115"/>
      <c r="AM164" s="116"/>
      <c r="AN164" s="115"/>
      <c r="AO164" s="115"/>
      <c r="AP164" s="115"/>
      <c r="AQ164" s="115"/>
      <c r="AR164" s="115"/>
      <c r="AS164" s="115"/>
      <c r="AT164" s="115"/>
      <c r="AU164" s="115"/>
      <c r="AV164" s="475"/>
      <c r="AW164" s="475"/>
      <c r="AX164" s="475"/>
      <c r="AY164" s="503"/>
      <c r="AZ164" s="493"/>
      <c r="BA164" s="493"/>
      <c r="BB164" s="115"/>
      <c r="BC164" s="501"/>
      <c r="BD164" s="501"/>
      <c r="BE164" s="501"/>
      <c r="BF164" s="501"/>
      <c r="BG164" s="501"/>
      <c r="BH164" s="501"/>
      <c r="BI164" s="501"/>
      <c r="BJ164" s="501"/>
      <c r="BK164" s="501"/>
      <c r="BL164" s="501"/>
      <c r="BM164" s="501"/>
      <c r="BN164" s="501"/>
      <c r="BO164" s="501"/>
      <c r="BP164" s="501"/>
      <c r="BQ164" s="501"/>
      <c r="BR164" s="501"/>
      <c r="BS164" s="501"/>
      <c r="BT164" s="501"/>
      <c r="BU164" s="501"/>
      <c r="BV164" s="501"/>
    </row>
    <row r="165" spans="1:74" ht="11.25" hidden="1" customHeight="1" x14ac:dyDescent="0.25">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475"/>
      <c r="Y165" s="475"/>
      <c r="Z165" s="475"/>
      <c r="AA165" s="475"/>
      <c r="AB165" s="475"/>
      <c r="AC165" s="475"/>
      <c r="AD165" s="475"/>
      <c r="AE165" s="475"/>
      <c r="AF165" s="475"/>
      <c r="AG165" s="115"/>
      <c r="AH165" s="115"/>
      <c r="AI165" s="115"/>
      <c r="AJ165" s="115"/>
      <c r="AK165" s="115"/>
      <c r="AL165" s="115"/>
      <c r="AM165" s="116"/>
      <c r="AN165" s="115"/>
      <c r="AO165" s="115"/>
      <c r="AP165" s="115"/>
      <c r="AQ165" s="115"/>
      <c r="AR165" s="115"/>
      <c r="AS165" s="115"/>
      <c r="AT165" s="115"/>
      <c r="AU165" s="115"/>
      <c r="AV165" s="475"/>
      <c r="AW165" s="475"/>
      <c r="AX165" s="475"/>
      <c r="AY165" s="503"/>
      <c r="AZ165" s="493"/>
      <c r="BA165" s="493"/>
      <c r="BB165" s="115"/>
      <c r="BC165" s="501"/>
      <c r="BD165" s="501"/>
      <c r="BE165" s="501"/>
      <c r="BF165" s="501"/>
      <c r="BG165" s="501"/>
      <c r="BH165" s="501"/>
      <c r="BI165" s="501"/>
      <c r="BJ165" s="501"/>
      <c r="BK165" s="501"/>
      <c r="BL165" s="501"/>
      <c r="BM165" s="501"/>
      <c r="BN165" s="501"/>
      <c r="BO165" s="501"/>
      <c r="BP165" s="501"/>
      <c r="BQ165" s="501"/>
      <c r="BR165" s="501"/>
      <c r="BS165" s="501"/>
      <c r="BT165" s="501"/>
      <c r="BU165" s="501"/>
      <c r="BV165" s="501"/>
    </row>
    <row r="166" spans="1:74" ht="11.25" hidden="1" customHeight="1" x14ac:dyDescent="0.25">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475"/>
      <c r="Y166" s="475"/>
      <c r="Z166" s="475"/>
      <c r="AA166" s="475"/>
      <c r="AB166" s="475"/>
      <c r="AC166" s="475"/>
      <c r="AD166" s="475"/>
      <c r="AE166" s="475"/>
      <c r="AF166" s="475"/>
      <c r="AG166" s="115"/>
      <c r="AH166" s="115"/>
      <c r="AI166" s="115"/>
      <c r="AJ166" s="115"/>
      <c r="AK166" s="115"/>
      <c r="AL166" s="115"/>
      <c r="AM166" s="116"/>
      <c r="AN166" s="115"/>
      <c r="AO166" s="115"/>
      <c r="AP166" s="115"/>
      <c r="AQ166" s="115"/>
      <c r="AR166" s="115"/>
      <c r="AS166" s="115"/>
      <c r="AT166" s="115"/>
      <c r="AU166" s="115"/>
      <c r="AV166" s="475"/>
      <c r="AW166" s="475"/>
      <c r="AX166" s="475"/>
      <c r="AY166" s="503"/>
      <c r="AZ166" s="493"/>
      <c r="BA166" s="493"/>
      <c r="BB166" s="115"/>
      <c r="BC166" s="501"/>
      <c r="BD166" s="501"/>
      <c r="BE166" s="501"/>
      <c r="BF166" s="501"/>
      <c r="BG166" s="501"/>
      <c r="BH166" s="501"/>
      <c r="BI166" s="501"/>
      <c r="BJ166" s="501"/>
      <c r="BK166" s="501"/>
      <c r="BL166" s="501"/>
      <c r="BM166" s="501"/>
      <c r="BN166" s="501"/>
      <c r="BO166" s="501"/>
      <c r="BP166" s="501"/>
      <c r="BQ166" s="501"/>
      <c r="BR166" s="501"/>
      <c r="BS166" s="501"/>
      <c r="BT166" s="501"/>
      <c r="BU166" s="501"/>
      <c r="BV166" s="501"/>
    </row>
    <row r="167" spans="1:74" ht="11.25" hidden="1" customHeight="1" x14ac:dyDescent="0.25">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475"/>
      <c r="Y167" s="475"/>
      <c r="Z167" s="475"/>
      <c r="AA167" s="475"/>
      <c r="AB167" s="475"/>
      <c r="AC167" s="475"/>
      <c r="AD167" s="475"/>
      <c r="AE167" s="475"/>
      <c r="AF167" s="475"/>
      <c r="AG167" s="115"/>
      <c r="AH167" s="115"/>
      <c r="AI167" s="115"/>
      <c r="AJ167" s="115"/>
      <c r="AK167" s="115"/>
      <c r="AL167" s="115"/>
      <c r="AM167" s="116"/>
      <c r="AN167" s="115"/>
      <c r="AO167" s="115"/>
      <c r="AP167" s="115"/>
      <c r="AQ167" s="115"/>
      <c r="AR167" s="115"/>
      <c r="AS167" s="115"/>
      <c r="AT167" s="115"/>
      <c r="AU167" s="115"/>
      <c r="AV167" s="475"/>
      <c r="AW167" s="475"/>
      <c r="AX167" s="475"/>
      <c r="AY167" s="503"/>
      <c r="AZ167" s="493"/>
      <c r="BA167" s="493"/>
      <c r="BB167" s="115"/>
      <c r="BC167" s="501"/>
      <c r="BD167" s="501"/>
      <c r="BE167" s="501"/>
      <c r="BF167" s="501"/>
      <c r="BG167" s="501"/>
      <c r="BH167" s="501"/>
      <c r="BI167" s="501"/>
      <c r="BJ167" s="501"/>
      <c r="BK167" s="501"/>
      <c r="BL167" s="501"/>
      <c r="BM167" s="501"/>
      <c r="BN167" s="501"/>
      <c r="BO167" s="501"/>
      <c r="BP167" s="501"/>
      <c r="BQ167" s="501"/>
      <c r="BR167" s="501"/>
      <c r="BS167" s="501"/>
      <c r="BT167" s="501"/>
      <c r="BU167" s="501"/>
      <c r="BV167" s="501"/>
    </row>
    <row r="168" spans="1:74" ht="11.25" hidden="1" customHeight="1" x14ac:dyDescent="0.25">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475"/>
      <c r="Y168" s="475"/>
      <c r="Z168" s="475"/>
      <c r="AA168" s="475"/>
      <c r="AB168" s="475"/>
      <c r="AC168" s="475"/>
      <c r="AD168" s="475"/>
      <c r="AE168" s="475"/>
      <c r="AF168" s="475"/>
      <c r="AG168" s="115"/>
      <c r="AH168" s="115"/>
      <c r="AI168" s="115"/>
      <c r="AJ168" s="115"/>
      <c r="AK168" s="115"/>
      <c r="AL168" s="115"/>
      <c r="AM168" s="116"/>
      <c r="AN168" s="115"/>
      <c r="AO168" s="115"/>
      <c r="AP168" s="115"/>
      <c r="AQ168" s="115"/>
      <c r="AR168" s="115"/>
      <c r="AS168" s="115"/>
      <c r="AT168" s="115"/>
      <c r="AU168" s="115"/>
      <c r="AV168" s="475"/>
      <c r="AW168" s="475"/>
      <c r="AX168" s="475"/>
      <c r="AY168" s="503"/>
      <c r="AZ168" s="493"/>
      <c r="BA168" s="493"/>
      <c r="BB168" s="115"/>
      <c r="BC168" s="501"/>
      <c r="BD168" s="501"/>
      <c r="BE168" s="501"/>
      <c r="BF168" s="501"/>
      <c r="BG168" s="501"/>
      <c r="BH168" s="501"/>
      <c r="BI168" s="501"/>
      <c r="BJ168" s="501"/>
      <c r="BK168" s="501"/>
      <c r="BL168" s="501"/>
      <c r="BM168" s="501"/>
      <c r="BN168" s="501"/>
      <c r="BO168" s="501"/>
      <c r="BP168" s="501"/>
      <c r="BQ168" s="501"/>
      <c r="BR168" s="501"/>
      <c r="BS168" s="501"/>
      <c r="BT168" s="501"/>
      <c r="BU168" s="501"/>
      <c r="BV168" s="501"/>
    </row>
    <row r="169" spans="1:74" ht="11.25" hidden="1" customHeight="1" x14ac:dyDescent="0.25">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475"/>
      <c r="Y169" s="475"/>
      <c r="Z169" s="475"/>
      <c r="AA169" s="475"/>
      <c r="AB169" s="475"/>
      <c r="AC169" s="475"/>
      <c r="AD169" s="475"/>
      <c r="AE169" s="475"/>
      <c r="AF169" s="475"/>
      <c r="AG169" s="115"/>
      <c r="AH169" s="115"/>
      <c r="AI169" s="115"/>
      <c r="AJ169" s="115"/>
      <c r="AK169" s="115"/>
      <c r="AL169" s="115"/>
      <c r="AM169" s="116"/>
      <c r="AN169" s="115"/>
      <c r="AO169" s="115"/>
      <c r="AP169" s="115"/>
      <c r="AQ169" s="115"/>
      <c r="AR169" s="115"/>
      <c r="AS169" s="115"/>
      <c r="AT169" s="115"/>
      <c r="AU169" s="115"/>
      <c r="AV169" s="475"/>
      <c r="AW169" s="475"/>
      <c r="AX169" s="475"/>
      <c r="AY169" s="503"/>
      <c r="AZ169" s="493"/>
      <c r="BA169" s="493"/>
      <c r="BB169" s="115"/>
      <c r="BC169" s="501"/>
      <c r="BD169" s="501"/>
      <c r="BE169" s="501"/>
      <c r="BF169" s="501"/>
      <c r="BG169" s="501"/>
      <c r="BH169" s="501"/>
      <c r="BI169" s="501"/>
      <c r="BJ169" s="501"/>
      <c r="BK169" s="501"/>
      <c r="BL169" s="501"/>
      <c r="BM169" s="501"/>
      <c r="BN169" s="501"/>
      <c r="BO169" s="501"/>
      <c r="BP169" s="501"/>
      <c r="BQ169" s="501"/>
      <c r="BR169" s="501"/>
      <c r="BS169" s="501"/>
      <c r="BT169" s="501"/>
      <c r="BU169" s="501"/>
      <c r="BV169" s="501"/>
    </row>
    <row r="170" spans="1:74" ht="11.25" hidden="1" customHeight="1" x14ac:dyDescent="0.25">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475"/>
      <c r="Y170" s="475"/>
      <c r="Z170" s="475"/>
      <c r="AA170" s="475"/>
      <c r="AB170" s="475"/>
      <c r="AC170" s="475"/>
      <c r="AD170" s="475"/>
      <c r="AE170" s="475"/>
      <c r="AF170" s="475"/>
      <c r="AG170" s="115"/>
      <c r="AH170" s="115"/>
      <c r="AI170" s="115"/>
      <c r="AJ170" s="115"/>
      <c r="AK170" s="115"/>
      <c r="AL170" s="115"/>
      <c r="AM170" s="116"/>
      <c r="AN170" s="115"/>
      <c r="AO170" s="115"/>
      <c r="AP170" s="115"/>
      <c r="AQ170" s="115"/>
      <c r="AR170" s="115"/>
      <c r="AS170" s="115"/>
      <c r="AT170" s="115"/>
      <c r="AU170" s="115"/>
      <c r="AV170" s="475"/>
      <c r="AW170" s="475"/>
      <c r="AX170" s="475"/>
      <c r="AY170" s="503"/>
      <c r="AZ170" s="493"/>
      <c r="BA170" s="493"/>
      <c r="BB170" s="115"/>
      <c r="BC170" s="501"/>
      <c r="BD170" s="501"/>
      <c r="BE170" s="501"/>
      <c r="BF170" s="501"/>
      <c r="BG170" s="501"/>
      <c r="BH170" s="501"/>
      <c r="BI170" s="501"/>
      <c r="BJ170" s="501"/>
      <c r="BK170" s="501"/>
      <c r="BL170" s="501"/>
      <c r="BM170" s="501"/>
      <c r="BN170" s="501"/>
      <c r="BO170" s="501"/>
      <c r="BP170" s="501"/>
      <c r="BQ170" s="501"/>
      <c r="BR170" s="501"/>
      <c r="BS170" s="501"/>
      <c r="BT170" s="501"/>
      <c r="BU170" s="501"/>
      <c r="BV170" s="501"/>
    </row>
    <row r="171" spans="1:74" ht="11.25" hidden="1" customHeight="1" x14ac:dyDescent="0.25">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475"/>
      <c r="Y171" s="475"/>
      <c r="Z171" s="475"/>
      <c r="AA171" s="475"/>
      <c r="AB171" s="475"/>
      <c r="AC171" s="475"/>
      <c r="AD171" s="475"/>
      <c r="AE171" s="475"/>
      <c r="AF171" s="475"/>
      <c r="AG171" s="115"/>
      <c r="AH171" s="115"/>
      <c r="AI171" s="115"/>
      <c r="AJ171" s="115"/>
      <c r="AK171" s="115"/>
      <c r="AL171" s="115"/>
      <c r="AM171" s="116"/>
      <c r="AN171" s="115"/>
      <c r="AO171" s="115"/>
      <c r="AP171" s="115"/>
      <c r="AQ171" s="115"/>
      <c r="AR171" s="115"/>
      <c r="AS171" s="115"/>
      <c r="AT171" s="115"/>
      <c r="AU171" s="115"/>
      <c r="AV171" s="475"/>
      <c r="AW171" s="475"/>
      <c r="AX171" s="475"/>
      <c r="AY171" s="503"/>
      <c r="AZ171" s="493"/>
      <c r="BA171" s="493"/>
      <c r="BB171" s="115"/>
      <c r="BC171" s="501"/>
      <c r="BD171" s="501"/>
      <c r="BE171" s="501"/>
      <c r="BF171" s="501"/>
      <c r="BG171" s="501"/>
      <c r="BH171" s="501"/>
      <c r="BI171" s="501"/>
      <c r="BJ171" s="501"/>
      <c r="BK171" s="501"/>
      <c r="BL171" s="501"/>
      <c r="BM171" s="501"/>
      <c r="BN171" s="501"/>
      <c r="BO171" s="501"/>
      <c r="BP171" s="501"/>
      <c r="BQ171" s="501"/>
      <c r="BR171" s="501"/>
      <c r="BS171" s="501"/>
      <c r="BT171" s="501"/>
      <c r="BU171" s="501"/>
      <c r="BV171" s="501"/>
    </row>
    <row r="172" spans="1:74" ht="11.25" hidden="1" customHeight="1" x14ac:dyDescent="0.25">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475"/>
      <c r="Y172" s="475"/>
      <c r="Z172" s="475"/>
      <c r="AA172" s="475"/>
      <c r="AB172" s="475"/>
      <c r="AC172" s="475"/>
      <c r="AD172" s="475"/>
      <c r="AE172" s="475"/>
      <c r="AF172" s="475"/>
      <c r="AG172" s="115"/>
      <c r="AH172" s="115"/>
      <c r="AI172" s="115"/>
      <c r="AJ172" s="115"/>
      <c r="AK172" s="115"/>
      <c r="AL172" s="115"/>
      <c r="AM172" s="116"/>
      <c r="AN172" s="115"/>
      <c r="AO172" s="115"/>
      <c r="AP172" s="115"/>
      <c r="AQ172" s="115"/>
      <c r="AR172" s="115"/>
      <c r="AS172" s="115"/>
      <c r="AT172" s="115"/>
      <c r="AU172" s="115"/>
      <c r="AV172" s="475"/>
      <c r="AW172" s="475"/>
      <c r="AX172" s="475"/>
      <c r="AY172" s="503"/>
      <c r="AZ172" s="493"/>
      <c r="BA172" s="493"/>
      <c r="BB172" s="115"/>
      <c r="BC172" s="501"/>
      <c r="BD172" s="501"/>
      <c r="BE172" s="501"/>
      <c r="BF172" s="501"/>
      <c r="BG172" s="501"/>
      <c r="BH172" s="501"/>
      <c r="BI172" s="501"/>
      <c r="BJ172" s="501"/>
      <c r="BK172" s="501"/>
      <c r="BL172" s="501"/>
      <c r="BM172" s="501"/>
      <c r="BN172" s="501"/>
      <c r="BO172" s="501"/>
      <c r="BP172" s="501"/>
      <c r="BQ172" s="501"/>
      <c r="BR172" s="501"/>
      <c r="BS172" s="501"/>
      <c r="BT172" s="501"/>
      <c r="BU172" s="501"/>
      <c r="BV172" s="501"/>
    </row>
    <row r="173" spans="1:74" ht="11.25" hidden="1" customHeight="1" x14ac:dyDescent="0.25">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475"/>
      <c r="Y173" s="475"/>
      <c r="Z173" s="475"/>
      <c r="AA173" s="475"/>
      <c r="AB173" s="475"/>
      <c r="AC173" s="475"/>
      <c r="AD173" s="475"/>
      <c r="AE173" s="475"/>
      <c r="AF173" s="475"/>
      <c r="AG173" s="115"/>
      <c r="AH173" s="115"/>
      <c r="AI173" s="115"/>
      <c r="AJ173" s="115"/>
      <c r="AK173" s="115"/>
      <c r="AL173" s="115"/>
      <c r="AM173" s="116"/>
      <c r="AN173" s="115"/>
      <c r="AO173" s="115"/>
      <c r="AP173" s="115"/>
      <c r="AQ173" s="115"/>
      <c r="AR173" s="115"/>
      <c r="AS173" s="115"/>
      <c r="AT173" s="115"/>
      <c r="AU173" s="115"/>
      <c r="AV173" s="475"/>
      <c r="AW173" s="475"/>
      <c r="AX173" s="475"/>
      <c r="AY173" s="503"/>
      <c r="AZ173" s="493"/>
      <c r="BA173" s="493"/>
      <c r="BB173" s="115"/>
      <c r="BC173" s="501"/>
      <c r="BD173" s="501"/>
      <c r="BE173" s="501"/>
      <c r="BF173" s="501"/>
      <c r="BG173" s="501"/>
      <c r="BH173" s="501"/>
      <c r="BI173" s="501"/>
      <c r="BJ173" s="501"/>
      <c r="BK173" s="501"/>
      <c r="BL173" s="501"/>
      <c r="BM173" s="501"/>
      <c r="BN173" s="501"/>
      <c r="BO173" s="501"/>
      <c r="BP173" s="501"/>
      <c r="BQ173" s="501"/>
      <c r="BR173" s="501"/>
      <c r="BS173" s="501"/>
      <c r="BT173" s="501"/>
      <c r="BU173" s="501"/>
      <c r="BV173" s="501"/>
    </row>
    <row r="174" spans="1:74" ht="11.25" hidden="1" customHeight="1" x14ac:dyDescent="0.25">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475"/>
      <c r="Y174" s="475"/>
      <c r="Z174" s="475"/>
      <c r="AA174" s="475"/>
      <c r="AB174" s="475"/>
      <c r="AC174" s="475"/>
      <c r="AD174" s="475"/>
      <c r="AE174" s="475"/>
      <c r="AF174" s="475"/>
      <c r="AG174" s="115"/>
      <c r="AH174" s="115"/>
      <c r="AI174" s="115"/>
      <c r="AJ174" s="115"/>
      <c r="AK174" s="115"/>
      <c r="AL174" s="115"/>
      <c r="AM174" s="116"/>
      <c r="AN174" s="115"/>
      <c r="AO174" s="115"/>
      <c r="AP174" s="115"/>
      <c r="AQ174" s="115"/>
      <c r="AR174" s="115"/>
      <c r="AS174" s="115"/>
      <c r="AT174" s="115"/>
      <c r="AU174" s="115"/>
      <c r="AV174" s="475"/>
      <c r="AW174" s="475"/>
      <c r="AX174" s="475"/>
      <c r="AY174" s="503"/>
      <c r="AZ174" s="493"/>
      <c r="BA174" s="493"/>
      <c r="BB174" s="115"/>
      <c r="BC174" s="501"/>
      <c r="BD174" s="501"/>
      <c r="BE174" s="501"/>
      <c r="BF174" s="501"/>
      <c r="BG174" s="501"/>
      <c r="BH174" s="501"/>
      <c r="BI174" s="501"/>
      <c r="BJ174" s="501"/>
      <c r="BK174" s="501"/>
      <c r="BL174" s="501"/>
      <c r="BM174" s="501"/>
      <c r="BN174" s="501"/>
      <c r="BO174" s="501"/>
      <c r="BP174" s="501"/>
      <c r="BQ174" s="501"/>
      <c r="BR174" s="501"/>
      <c r="BS174" s="501"/>
      <c r="BT174" s="501"/>
      <c r="BU174" s="501"/>
      <c r="BV174" s="501"/>
    </row>
    <row r="175" spans="1:74" ht="11.25" hidden="1" customHeight="1" x14ac:dyDescent="0.25">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475"/>
      <c r="Y175" s="475"/>
      <c r="Z175" s="475"/>
      <c r="AA175" s="475"/>
      <c r="AB175" s="475"/>
      <c r="AC175" s="475"/>
      <c r="AD175" s="475"/>
      <c r="AE175" s="475"/>
      <c r="AF175" s="475"/>
      <c r="AG175" s="115"/>
      <c r="AH175" s="115"/>
      <c r="AI175" s="115"/>
      <c r="AJ175" s="115"/>
      <c r="AK175" s="115"/>
      <c r="AL175" s="115"/>
      <c r="AM175" s="116"/>
      <c r="AN175" s="115"/>
      <c r="AO175" s="115"/>
      <c r="AP175" s="115"/>
      <c r="AQ175" s="115"/>
      <c r="AR175" s="115"/>
      <c r="AS175" s="115"/>
      <c r="AT175" s="115"/>
      <c r="AU175" s="115"/>
      <c r="AV175" s="475"/>
      <c r="AW175" s="475"/>
      <c r="AX175" s="475"/>
      <c r="AY175" s="503"/>
      <c r="AZ175" s="493"/>
      <c r="BA175" s="493"/>
      <c r="BB175" s="115"/>
      <c r="BC175" s="501"/>
      <c r="BD175" s="501"/>
      <c r="BE175" s="501"/>
      <c r="BF175" s="501"/>
      <c r="BG175" s="501"/>
      <c r="BH175" s="501"/>
      <c r="BI175" s="501"/>
      <c r="BJ175" s="501"/>
      <c r="BK175" s="501"/>
      <c r="BL175" s="501"/>
      <c r="BM175" s="501"/>
      <c r="BN175" s="501"/>
      <c r="BO175" s="501"/>
      <c r="BP175" s="501"/>
      <c r="BQ175" s="501"/>
      <c r="BR175" s="501"/>
      <c r="BS175" s="501"/>
      <c r="BT175" s="501"/>
      <c r="BU175" s="501"/>
      <c r="BV175" s="501"/>
    </row>
    <row r="176" spans="1:74" ht="11.25" hidden="1" customHeight="1" x14ac:dyDescent="0.25">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475"/>
      <c r="Y176" s="475"/>
      <c r="Z176" s="475"/>
      <c r="AA176" s="475"/>
      <c r="AB176" s="475"/>
      <c r="AC176" s="475"/>
      <c r="AD176" s="475"/>
      <c r="AE176" s="475"/>
      <c r="AF176" s="475"/>
      <c r="AG176" s="115"/>
      <c r="AH176" s="115"/>
      <c r="AI176" s="115"/>
      <c r="AJ176" s="115"/>
      <c r="AK176" s="115"/>
      <c r="AL176" s="115"/>
      <c r="AM176" s="116"/>
      <c r="AN176" s="115"/>
      <c r="AO176" s="115"/>
      <c r="AP176" s="115"/>
      <c r="AQ176" s="115"/>
      <c r="AR176" s="115"/>
      <c r="AS176" s="115"/>
      <c r="AT176" s="115"/>
      <c r="AU176" s="115"/>
      <c r="AV176" s="475"/>
      <c r="AW176" s="475"/>
      <c r="AX176" s="475"/>
      <c r="AY176" s="503"/>
      <c r="AZ176" s="493"/>
      <c r="BA176" s="493"/>
      <c r="BB176" s="115"/>
      <c r="BC176" s="501"/>
      <c r="BD176" s="501"/>
      <c r="BE176" s="501"/>
      <c r="BF176" s="501"/>
      <c r="BG176" s="501"/>
      <c r="BH176" s="501"/>
      <c r="BI176" s="501"/>
      <c r="BJ176" s="501"/>
      <c r="BK176" s="501"/>
      <c r="BL176" s="501"/>
      <c r="BM176" s="501"/>
      <c r="BN176" s="501"/>
      <c r="BO176" s="501"/>
      <c r="BP176" s="501"/>
      <c r="BQ176" s="501"/>
      <c r="BR176" s="501"/>
      <c r="BS176" s="501"/>
      <c r="BT176" s="501"/>
      <c r="BU176" s="501"/>
      <c r="BV176" s="501"/>
    </row>
    <row r="177" spans="1:74" ht="11.25" hidden="1" customHeight="1" x14ac:dyDescent="0.25">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475"/>
      <c r="Y177" s="475"/>
      <c r="Z177" s="475"/>
      <c r="AA177" s="475"/>
      <c r="AB177" s="475"/>
      <c r="AC177" s="475"/>
      <c r="AD177" s="475"/>
      <c r="AE177" s="475"/>
      <c r="AF177" s="475"/>
      <c r="AG177" s="115"/>
      <c r="AH177" s="115"/>
      <c r="AI177" s="115"/>
      <c r="AJ177" s="115"/>
      <c r="AK177" s="115"/>
      <c r="AL177" s="115"/>
      <c r="AM177" s="116"/>
      <c r="AN177" s="115"/>
      <c r="AO177" s="115"/>
      <c r="AP177" s="115"/>
      <c r="AQ177" s="115"/>
      <c r="AR177" s="115"/>
      <c r="AS177" s="115"/>
      <c r="AT177" s="115"/>
      <c r="AU177" s="115"/>
      <c r="AV177" s="475"/>
      <c r="AW177" s="475"/>
      <c r="AX177" s="475"/>
      <c r="AY177" s="503"/>
      <c r="AZ177" s="493"/>
      <c r="BA177" s="493"/>
      <c r="BB177" s="115"/>
      <c r="BC177" s="501"/>
      <c r="BD177" s="501"/>
      <c r="BE177" s="501"/>
      <c r="BF177" s="501"/>
      <c r="BG177" s="501"/>
      <c r="BH177" s="501"/>
      <c r="BI177" s="501"/>
      <c r="BJ177" s="501"/>
      <c r="BK177" s="501"/>
      <c r="BL177" s="501"/>
      <c r="BM177" s="501"/>
      <c r="BN177" s="501"/>
      <c r="BO177" s="501"/>
      <c r="BP177" s="501"/>
      <c r="BQ177" s="501"/>
      <c r="BR177" s="501"/>
      <c r="BS177" s="501"/>
      <c r="BT177" s="501"/>
      <c r="BU177" s="501"/>
      <c r="BV177" s="501"/>
    </row>
    <row r="178" spans="1:74" ht="11.25" hidden="1" customHeight="1" x14ac:dyDescent="0.25">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475"/>
      <c r="Y178" s="475"/>
      <c r="Z178" s="475"/>
      <c r="AA178" s="475"/>
      <c r="AB178" s="475"/>
      <c r="AC178" s="475"/>
      <c r="AD178" s="475"/>
      <c r="AE178" s="475"/>
      <c r="AF178" s="475"/>
      <c r="AG178" s="115"/>
      <c r="AH178" s="115"/>
      <c r="AI178" s="115"/>
      <c r="AJ178" s="115"/>
      <c r="AK178" s="115"/>
      <c r="AL178" s="115"/>
      <c r="AM178" s="116"/>
      <c r="AN178" s="115"/>
      <c r="AO178" s="115"/>
      <c r="AP178" s="115"/>
      <c r="AQ178" s="115"/>
      <c r="AR178" s="115"/>
      <c r="AS178" s="115"/>
      <c r="AT178" s="115"/>
      <c r="AU178" s="115"/>
      <c r="AV178" s="475"/>
      <c r="AW178" s="475"/>
      <c r="AX178" s="475"/>
      <c r="AY178" s="503"/>
      <c r="AZ178" s="493"/>
      <c r="BA178" s="493"/>
      <c r="BB178" s="115"/>
      <c r="BC178" s="501"/>
      <c r="BD178" s="501"/>
      <c r="BE178" s="501"/>
      <c r="BF178" s="501"/>
      <c r="BG178" s="501"/>
      <c r="BH178" s="501"/>
      <c r="BI178" s="501"/>
      <c r="BJ178" s="501"/>
      <c r="BK178" s="501"/>
      <c r="BL178" s="501"/>
      <c r="BM178" s="501"/>
      <c r="BN178" s="501"/>
      <c r="BO178" s="501"/>
      <c r="BP178" s="501"/>
      <c r="BQ178" s="501"/>
      <c r="BR178" s="501"/>
      <c r="BS178" s="501"/>
      <c r="BT178" s="501"/>
      <c r="BU178" s="501"/>
      <c r="BV178" s="501"/>
    </row>
    <row r="179" spans="1:74" ht="11.25" hidden="1" customHeight="1" x14ac:dyDescent="0.25">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475"/>
      <c r="Y179" s="475"/>
      <c r="Z179" s="475"/>
      <c r="AA179" s="475"/>
      <c r="AB179" s="475"/>
      <c r="AC179" s="475"/>
      <c r="AD179" s="475"/>
      <c r="AE179" s="475"/>
      <c r="AF179" s="475"/>
      <c r="AG179" s="115"/>
      <c r="AH179" s="115"/>
      <c r="AI179" s="115"/>
      <c r="AJ179" s="115"/>
      <c r="AK179" s="115"/>
      <c r="AL179" s="115"/>
      <c r="AM179" s="116"/>
      <c r="AN179" s="115"/>
      <c r="AO179" s="115"/>
      <c r="AP179" s="115"/>
      <c r="AQ179" s="115"/>
      <c r="AR179" s="115"/>
      <c r="AS179" s="115"/>
      <c r="AT179" s="115"/>
      <c r="AU179" s="115"/>
      <c r="AV179" s="475"/>
      <c r="AW179" s="475"/>
      <c r="AX179" s="475"/>
      <c r="AY179" s="503"/>
      <c r="AZ179" s="493"/>
      <c r="BA179" s="493"/>
      <c r="BB179" s="115"/>
      <c r="BC179" s="501"/>
      <c r="BD179" s="501"/>
      <c r="BE179" s="501"/>
      <c r="BF179" s="501"/>
      <c r="BG179" s="501"/>
      <c r="BH179" s="501"/>
      <c r="BI179" s="501"/>
      <c r="BJ179" s="501"/>
      <c r="BK179" s="501"/>
      <c r="BL179" s="501"/>
      <c r="BM179" s="501"/>
      <c r="BN179" s="501"/>
      <c r="BO179" s="501"/>
      <c r="BP179" s="501"/>
      <c r="BQ179" s="501"/>
      <c r="BR179" s="501"/>
      <c r="BS179" s="501"/>
      <c r="BT179" s="501"/>
      <c r="BU179" s="501"/>
      <c r="BV179" s="501"/>
    </row>
    <row r="180" spans="1:74" ht="11.25" hidden="1" customHeight="1" x14ac:dyDescent="0.25">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475"/>
      <c r="Y180" s="475"/>
      <c r="Z180" s="475"/>
      <c r="AA180" s="475"/>
      <c r="AB180" s="475"/>
      <c r="AC180" s="475"/>
      <c r="AD180" s="475"/>
      <c r="AE180" s="475"/>
      <c r="AF180" s="475"/>
      <c r="AG180" s="115"/>
      <c r="AH180" s="115"/>
      <c r="AI180" s="115"/>
      <c r="AJ180" s="115"/>
      <c r="AK180" s="115"/>
      <c r="AL180" s="115"/>
      <c r="AM180" s="116"/>
      <c r="AN180" s="115"/>
      <c r="AO180" s="115"/>
      <c r="AP180" s="115"/>
      <c r="AQ180" s="115"/>
      <c r="AR180" s="115"/>
      <c r="AS180" s="115"/>
      <c r="AT180" s="115"/>
      <c r="AU180" s="115"/>
      <c r="AV180" s="475"/>
      <c r="AW180" s="475"/>
      <c r="AX180" s="475"/>
      <c r="AY180" s="503"/>
      <c r="AZ180" s="493"/>
      <c r="BA180" s="493"/>
      <c r="BB180" s="115"/>
      <c r="BC180" s="501"/>
      <c r="BD180" s="501"/>
      <c r="BE180" s="501"/>
      <c r="BF180" s="501"/>
      <c r="BG180" s="501"/>
      <c r="BH180" s="501"/>
      <c r="BI180" s="501"/>
      <c r="BJ180" s="501"/>
      <c r="BK180" s="501"/>
      <c r="BL180" s="501"/>
      <c r="BM180" s="501"/>
      <c r="BN180" s="501"/>
      <c r="BO180" s="501"/>
      <c r="BP180" s="501"/>
      <c r="BQ180" s="501"/>
      <c r="BR180" s="501"/>
      <c r="BS180" s="501"/>
      <c r="BT180" s="501"/>
      <c r="BU180" s="501"/>
      <c r="BV180" s="501"/>
    </row>
    <row r="181" spans="1:74" ht="11.25" hidden="1" customHeight="1" x14ac:dyDescent="0.25">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475"/>
      <c r="Y181" s="475"/>
      <c r="Z181" s="475"/>
      <c r="AA181" s="475"/>
      <c r="AB181" s="475"/>
      <c r="AC181" s="475"/>
      <c r="AD181" s="475"/>
      <c r="AE181" s="475"/>
      <c r="AF181" s="475"/>
      <c r="AG181" s="115"/>
      <c r="AH181" s="115"/>
      <c r="AI181" s="115"/>
      <c r="AJ181" s="115"/>
      <c r="AK181" s="115"/>
      <c r="AL181" s="115"/>
      <c r="AM181" s="116"/>
      <c r="AN181" s="115"/>
      <c r="AO181" s="115"/>
      <c r="AP181" s="115"/>
      <c r="AQ181" s="115"/>
      <c r="AR181" s="115"/>
      <c r="AS181" s="115"/>
      <c r="AT181" s="115"/>
      <c r="AU181" s="115"/>
      <c r="AV181" s="475"/>
      <c r="AW181" s="475"/>
      <c r="AX181" s="475"/>
      <c r="AY181" s="503"/>
      <c r="AZ181" s="493"/>
      <c r="BA181" s="493"/>
      <c r="BB181" s="115"/>
      <c r="BC181" s="501"/>
      <c r="BD181" s="501"/>
      <c r="BE181" s="501"/>
      <c r="BF181" s="501"/>
      <c r="BG181" s="501"/>
      <c r="BH181" s="501"/>
      <c r="BI181" s="501"/>
      <c r="BJ181" s="501"/>
      <c r="BK181" s="501"/>
      <c r="BL181" s="501"/>
      <c r="BM181" s="501"/>
      <c r="BN181" s="501"/>
      <c r="BO181" s="501"/>
      <c r="BP181" s="501"/>
      <c r="BQ181" s="501"/>
      <c r="BR181" s="501"/>
      <c r="BS181" s="501"/>
      <c r="BT181" s="501"/>
      <c r="BU181" s="501"/>
      <c r="BV181" s="501"/>
    </row>
    <row r="182" spans="1:74" ht="11.25" hidden="1" customHeight="1" x14ac:dyDescent="0.25">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475"/>
      <c r="Y182" s="475"/>
      <c r="Z182" s="475"/>
      <c r="AA182" s="475"/>
      <c r="AB182" s="475"/>
      <c r="AC182" s="475"/>
      <c r="AD182" s="475"/>
      <c r="AE182" s="475"/>
      <c r="AF182" s="475"/>
      <c r="AG182" s="115"/>
      <c r="AH182" s="115"/>
      <c r="AI182" s="115"/>
      <c r="AJ182" s="115"/>
      <c r="AK182" s="115"/>
      <c r="AL182" s="115"/>
      <c r="AM182" s="116"/>
      <c r="AN182" s="115"/>
      <c r="AO182" s="115"/>
      <c r="AP182" s="115"/>
      <c r="AQ182" s="115"/>
      <c r="AR182" s="115"/>
      <c r="AS182" s="115"/>
      <c r="AT182" s="115"/>
      <c r="AU182" s="115"/>
      <c r="AV182" s="475"/>
      <c r="AW182" s="475"/>
      <c r="AX182" s="475"/>
      <c r="AY182" s="503"/>
      <c r="AZ182" s="493"/>
      <c r="BA182" s="493"/>
      <c r="BB182" s="115"/>
      <c r="BC182" s="501"/>
      <c r="BD182" s="501"/>
      <c r="BE182" s="501"/>
      <c r="BF182" s="501"/>
      <c r="BG182" s="501"/>
      <c r="BH182" s="501"/>
      <c r="BI182" s="501"/>
      <c r="BJ182" s="501"/>
      <c r="BK182" s="501"/>
      <c r="BL182" s="501"/>
      <c r="BM182" s="501"/>
      <c r="BN182" s="501"/>
      <c r="BO182" s="501"/>
      <c r="BP182" s="501"/>
      <c r="BQ182" s="501"/>
      <c r="BR182" s="501"/>
      <c r="BS182" s="501"/>
      <c r="BT182" s="501"/>
      <c r="BU182" s="501"/>
      <c r="BV182" s="501"/>
    </row>
    <row r="183" spans="1:74" ht="11.25" hidden="1" customHeight="1" x14ac:dyDescent="0.25">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475"/>
      <c r="Y183" s="475"/>
      <c r="Z183" s="475"/>
      <c r="AA183" s="475"/>
      <c r="AB183" s="475"/>
      <c r="AC183" s="475"/>
      <c r="AD183" s="475"/>
      <c r="AE183" s="475"/>
      <c r="AF183" s="475"/>
      <c r="AG183" s="115"/>
      <c r="AH183" s="115"/>
      <c r="AI183" s="115"/>
      <c r="AJ183" s="115"/>
      <c r="AK183" s="115"/>
      <c r="AL183" s="115"/>
      <c r="AM183" s="116"/>
      <c r="AN183" s="115"/>
      <c r="AO183" s="115"/>
      <c r="AP183" s="115"/>
      <c r="AQ183" s="115"/>
      <c r="AR183" s="115"/>
      <c r="AS183" s="115"/>
      <c r="AT183" s="115"/>
      <c r="AU183" s="115"/>
      <c r="AV183" s="475"/>
      <c r="AW183" s="475"/>
      <c r="AX183" s="475"/>
      <c r="AY183" s="503"/>
      <c r="AZ183" s="493"/>
      <c r="BA183" s="493"/>
      <c r="BB183" s="115"/>
      <c r="BC183" s="501"/>
      <c r="BD183" s="501"/>
      <c r="BE183" s="501"/>
      <c r="BF183" s="501"/>
      <c r="BG183" s="501"/>
      <c r="BH183" s="501"/>
      <c r="BI183" s="501"/>
      <c r="BJ183" s="501"/>
      <c r="BK183" s="501"/>
      <c r="BL183" s="501"/>
      <c r="BM183" s="501"/>
      <c r="BN183" s="501"/>
      <c r="BO183" s="501"/>
      <c r="BP183" s="501"/>
      <c r="BQ183" s="501"/>
      <c r="BR183" s="501"/>
      <c r="BS183" s="501"/>
      <c r="BT183" s="501"/>
      <c r="BU183" s="501"/>
      <c r="BV183" s="501"/>
    </row>
    <row r="184" spans="1:74" ht="11.25" hidden="1" customHeight="1" x14ac:dyDescent="0.25">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475"/>
      <c r="Y184" s="475"/>
      <c r="Z184" s="475"/>
      <c r="AA184" s="475"/>
      <c r="AB184" s="475"/>
      <c r="AC184" s="475"/>
      <c r="AD184" s="475"/>
      <c r="AE184" s="475"/>
      <c r="AF184" s="475"/>
      <c r="AG184" s="115"/>
      <c r="AH184" s="115"/>
      <c r="AI184" s="115"/>
      <c r="AJ184" s="115"/>
      <c r="AK184" s="115"/>
      <c r="AL184" s="115"/>
      <c r="AM184" s="116"/>
      <c r="AN184" s="115"/>
      <c r="AO184" s="115"/>
      <c r="AP184" s="115"/>
      <c r="AQ184" s="115"/>
      <c r="AR184" s="115"/>
      <c r="AS184" s="115"/>
      <c r="AT184" s="115"/>
      <c r="AU184" s="115"/>
      <c r="AV184" s="475"/>
      <c r="AW184" s="475"/>
      <c r="AX184" s="475"/>
      <c r="AY184" s="503"/>
      <c r="AZ184" s="493"/>
      <c r="BA184" s="493"/>
      <c r="BB184" s="115"/>
      <c r="BC184" s="501"/>
      <c r="BD184" s="501"/>
      <c r="BE184" s="501"/>
      <c r="BF184" s="501"/>
      <c r="BG184" s="501"/>
      <c r="BH184" s="501"/>
      <c r="BI184" s="501"/>
      <c r="BJ184" s="501"/>
      <c r="BK184" s="501"/>
      <c r="BL184" s="501"/>
      <c r="BM184" s="501"/>
      <c r="BN184" s="501"/>
      <c r="BO184" s="501"/>
      <c r="BP184" s="501"/>
      <c r="BQ184" s="501"/>
      <c r="BR184" s="501"/>
      <c r="BS184" s="501"/>
      <c r="BT184" s="501"/>
      <c r="BU184" s="501"/>
      <c r="BV184" s="501"/>
    </row>
    <row r="185" spans="1:74" ht="11.25" hidden="1" customHeight="1" x14ac:dyDescent="0.25">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475"/>
      <c r="Y185" s="475"/>
      <c r="Z185" s="475"/>
      <c r="AA185" s="475"/>
      <c r="AB185" s="475"/>
      <c r="AC185" s="475"/>
      <c r="AD185" s="475"/>
      <c r="AE185" s="475"/>
      <c r="AF185" s="475"/>
      <c r="AG185" s="115"/>
      <c r="AH185" s="115"/>
      <c r="AI185" s="115"/>
      <c r="AJ185" s="115"/>
      <c r="AK185" s="115"/>
      <c r="AL185" s="115"/>
      <c r="AM185" s="116"/>
      <c r="AN185" s="115"/>
      <c r="AO185" s="115"/>
      <c r="AP185" s="115"/>
      <c r="AQ185" s="115"/>
      <c r="AR185" s="115"/>
      <c r="AS185" s="115"/>
      <c r="AT185" s="115"/>
      <c r="AU185" s="115"/>
      <c r="AV185" s="475"/>
      <c r="AW185" s="475"/>
      <c r="AX185" s="475"/>
      <c r="AY185" s="503"/>
      <c r="AZ185" s="493"/>
      <c r="BA185" s="493"/>
      <c r="BB185" s="115"/>
      <c r="BC185" s="501"/>
      <c r="BD185" s="501"/>
      <c r="BE185" s="501"/>
      <c r="BF185" s="501"/>
      <c r="BG185" s="501"/>
      <c r="BH185" s="501"/>
      <c r="BI185" s="501"/>
      <c r="BJ185" s="501"/>
      <c r="BK185" s="501"/>
      <c r="BL185" s="501"/>
      <c r="BM185" s="501"/>
      <c r="BN185" s="501"/>
      <c r="BO185" s="501"/>
      <c r="BP185" s="501"/>
      <c r="BQ185" s="501"/>
      <c r="BR185" s="501"/>
      <c r="BS185" s="501"/>
      <c r="BT185" s="501"/>
      <c r="BU185" s="501"/>
      <c r="BV185" s="501"/>
    </row>
    <row r="186" spans="1:74" ht="11.25" hidden="1" customHeight="1" x14ac:dyDescent="0.25">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475"/>
      <c r="Y186" s="475"/>
      <c r="Z186" s="475"/>
      <c r="AA186" s="475"/>
      <c r="AB186" s="475"/>
      <c r="AC186" s="475"/>
      <c r="AD186" s="475"/>
      <c r="AE186" s="475"/>
      <c r="AF186" s="475"/>
      <c r="AG186" s="115"/>
      <c r="AH186" s="115"/>
      <c r="AI186" s="115"/>
      <c r="AJ186" s="115"/>
      <c r="AK186" s="115"/>
      <c r="AL186" s="115"/>
      <c r="AM186" s="116"/>
      <c r="AN186" s="115"/>
      <c r="AO186" s="115"/>
      <c r="AP186" s="115"/>
      <c r="AQ186" s="115"/>
      <c r="AR186" s="115"/>
      <c r="AS186" s="115"/>
      <c r="AT186" s="115"/>
      <c r="AU186" s="115"/>
      <c r="AV186" s="475"/>
      <c r="AW186" s="475"/>
      <c r="AX186" s="475"/>
      <c r="AY186" s="503"/>
      <c r="AZ186" s="493"/>
      <c r="BA186" s="493"/>
      <c r="BB186" s="115"/>
      <c r="BC186" s="501"/>
      <c r="BD186" s="501"/>
      <c r="BE186" s="501"/>
      <c r="BF186" s="501"/>
      <c r="BG186" s="501"/>
      <c r="BH186" s="501"/>
      <c r="BI186" s="501"/>
      <c r="BJ186" s="501"/>
      <c r="BK186" s="501"/>
      <c r="BL186" s="501"/>
      <c r="BM186" s="501"/>
      <c r="BN186" s="501"/>
      <c r="BO186" s="501"/>
      <c r="BP186" s="501"/>
      <c r="BQ186" s="501"/>
      <c r="BR186" s="501"/>
      <c r="BS186" s="501"/>
      <c r="BT186" s="501"/>
      <c r="BU186" s="501"/>
      <c r="BV186" s="501"/>
    </row>
    <row r="187" spans="1:74" ht="11.25" hidden="1" customHeight="1" x14ac:dyDescent="0.25">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475"/>
      <c r="Y187" s="475"/>
      <c r="Z187" s="475"/>
      <c r="AA187" s="475"/>
      <c r="AB187" s="475"/>
      <c r="AC187" s="475"/>
      <c r="AD187" s="475"/>
      <c r="AE187" s="475"/>
      <c r="AF187" s="475"/>
      <c r="AG187" s="115"/>
      <c r="AH187" s="115"/>
      <c r="AI187" s="115"/>
      <c r="AJ187" s="115"/>
      <c r="AK187" s="115"/>
      <c r="AL187" s="115"/>
      <c r="AM187" s="116"/>
      <c r="AN187" s="115"/>
      <c r="AO187" s="115"/>
      <c r="AP187" s="115"/>
      <c r="AQ187" s="115"/>
      <c r="AR187" s="115"/>
      <c r="AS187" s="115"/>
      <c r="AT187" s="115"/>
      <c r="AU187" s="115"/>
      <c r="AV187" s="475"/>
      <c r="AW187" s="475"/>
      <c r="AX187" s="475"/>
      <c r="AY187" s="503"/>
      <c r="AZ187" s="493"/>
      <c r="BA187" s="493"/>
      <c r="BB187" s="115"/>
      <c r="BC187" s="501"/>
      <c r="BD187" s="501"/>
      <c r="BE187" s="501"/>
      <c r="BF187" s="501"/>
      <c r="BG187" s="501"/>
      <c r="BH187" s="501"/>
      <c r="BI187" s="501"/>
      <c r="BJ187" s="501"/>
      <c r="BK187" s="501"/>
      <c r="BL187" s="501"/>
      <c r="BM187" s="501"/>
      <c r="BN187" s="501"/>
      <c r="BO187" s="501"/>
      <c r="BP187" s="501"/>
      <c r="BQ187" s="501"/>
      <c r="BR187" s="501"/>
      <c r="BS187" s="501"/>
      <c r="BT187" s="501"/>
      <c r="BU187" s="501"/>
      <c r="BV187" s="501"/>
    </row>
    <row r="188" spans="1:74" ht="11.25" hidden="1" customHeight="1" x14ac:dyDescent="0.25">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475"/>
      <c r="Y188" s="475"/>
      <c r="Z188" s="475"/>
      <c r="AA188" s="475"/>
      <c r="AB188" s="475"/>
      <c r="AC188" s="475"/>
      <c r="AD188" s="475"/>
      <c r="AE188" s="475"/>
      <c r="AF188" s="475"/>
      <c r="AG188" s="115"/>
      <c r="AH188" s="115"/>
      <c r="AI188" s="115"/>
      <c r="AJ188" s="115"/>
      <c r="AK188" s="115"/>
      <c r="AL188" s="115"/>
      <c r="AM188" s="116"/>
      <c r="AN188" s="115"/>
      <c r="AO188" s="115"/>
      <c r="AP188" s="115"/>
      <c r="AQ188" s="115"/>
      <c r="AR188" s="115"/>
      <c r="AS188" s="115"/>
      <c r="AT188" s="115"/>
      <c r="AU188" s="115"/>
      <c r="AV188" s="475"/>
      <c r="AW188" s="475"/>
      <c r="AX188" s="475"/>
      <c r="AY188" s="503"/>
      <c r="AZ188" s="493"/>
      <c r="BA188" s="493"/>
      <c r="BB188" s="115"/>
      <c r="BC188" s="501"/>
      <c r="BD188" s="501"/>
      <c r="BE188" s="501"/>
      <c r="BF188" s="501"/>
      <c r="BG188" s="501"/>
      <c r="BH188" s="501"/>
      <c r="BI188" s="501"/>
      <c r="BJ188" s="501"/>
      <c r="BK188" s="501"/>
      <c r="BL188" s="501"/>
      <c r="BM188" s="501"/>
      <c r="BN188" s="501"/>
      <c r="BO188" s="501"/>
      <c r="BP188" s="501"/>
      <c r="BQ188" s="501"/>
      <c r="BR188" s="501"/>
      <c r="BS188" s="501"/>
      <c r="BT188" s="501"/>
      <c r="BU188" s="501"/>
      <c r="BV188" s="501"/>
    </row>
    <row r="189" spans="1:74" ht="11.25" hidden="1" customHeight="1" x14ac:dyDescent="0.25">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475"/>
      <c r="Y189" s="475"/>
      <c r="Z189" s="475"/>
      <c r="AA189" s="475"/>
      <c r="AB189" s="475"/>
      <c r="AC189" s="475"/>
      <c r="AD189" s="475"/>
      <c r="AE189" s="475"/>
      <c r="AF189" s="475"/>
      <c r="AG189" s="115"/>
      <c r="AH189" s="115"/>
      <c r="AI189" s="115"/>
      <c r="AJ189" s="115"/>
      <c r="AK189" s="115"/>
      <c r="AL189" s="115"/>
      <c r="AM189" s="116"/>
      <c r="AN189" s="115"/>
      <c r="AO189" s="115"/>
      <c r="AP189" s="115"/>
      <c r="AQ189" s="115"/>
      <c r="AR189" s="115"/>
      <c r="AS189" s="115"/>
      <c r="AT189" s="115"/>
      <c r="AU189" s="115"/>
      <c r="AV189" s="475"/>
      <c r="AW189" s="475"/>
      <c r="AX189" s="475"/>
      <c r="AY189" s="503"/>
      <c r="AZ189" s="493"/>
      <c r="BA189" s="493"/>
      <c r="BB189" s="115"/>
      <c r="BC189" s="501"/>
      <c r="BD189" s="501"/>
      <c r="BE189" s="501"/>
      <c r="BF189" s="501"/>
      <c r="BG189" s="501"/>
      <c r="BH189" s="501"/>
      <c r="BI189" s="501"/>
      <c r="BJ189" s="501"/>
      <c r="BK189" s="501"/>
      <c r="BL189" s="501"/>
      <c r="BM189" s="501"/>
      <c r="BN189" s="501"/>
      <c r="BO189" s="501"/>
      <c r="BP189" s="501"/>
      <c r="BQ189" s="501"/>
      <c r="BR189" s="501"/>
      <c r="BS189" s="501"/>
      <c r="BT189" s="501"/>
      <c r="BU189" s="501"/>
      <c r="BV189" s="501"/>
    </row>
    <row r="190" spans="1:74" ht="11.25" hidden="1" customHeight="1" x14ac:dyDescent="0.25">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475"/>
      <c r="Y190" s="475"/>
      <c r="Z190" s="475"/>
      <c r="AA190" s="475"/>
      <c r="AB190" s="475"/>
      <c r="AC190" s="475"/>
      <c r="AD190" s="475"/>
      <c r="AE190" s="475"/>
      <c r="AF190" s="475"/>
      <c r="AG190" s="115"/>
      <c r="AH190" s="115"/>
      <c r="AI190" s="115"/>
      <c r="AJ190" s="115"/>
      <c r="AK190" s="115"/>
      <c r="AL190" s="115"/>
      <c r="AM190" s="116"/>
      <c r="AN190" s="115"/>
      <c r="AO190" s="115"/>
      <c r="AP190" s="115"/>
      <c r="AQ190" s="115"/>
      <c r="AR190" s="115"/>
      <c r="AS190" s="115"/>
      <c r="AT190" s="115"/>
      <c r="AU190" s="115"/>
      <c r="AV190" s="475"/>
      <c r="AW190" s="475"/>
      <c r="AX190" s="475"/>
      <c r="AY190" s="503"/>
      <c r="AZ190" s="493"/>
      <c r="BA190" s="493"/>
      <c r="BB190" s="115"/>
      <c r="BC190" s="501"/>
      <c r="BD190" s="501"/>
      <c r="BE190" s="501"/>
      <c r="BF190" s="501"/>
      <c r="BG190" s="501"/>
      <c r="BH190" s="501"/>
      <c r="BI190" s="501"/>
      <c r="BJ190" s="501"/>
      <c r="BK190" s="501"/>
      <c r="BL190" s="501"/>
      <c r="BM190" s="501"/>
      <c r="BN190" s="501"/>
      <c r="BO190" s="501"/>
      <c r="BP190" s="501"/>
      <c r="BQ190" s="501"/>
      <c r="BR190" s="501"/>
      <c r="BS190" s="501"/>
      <c r="BT190" s="501"/>
      <c r="BU190" s="501"/>
      <c r="BV190" s="501"/>
    </row>
    <row r="191" spans="1:74" ht="11.25" hidden="1" customHeight="1" x14ac:dyDescent="0.25">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475"/>
      <c r="Y191" s="475"/>
      <c r="Z191" s="475"/>
      <c r="AA191" s="475"/>
      <c r="AB191" s="475"/>
      <c r="AC191" s="475"/>
      <c r="AD191" s="475"/>
      <c r="AE191" s="475"/>
      <c r="AF191" s="475"/>
      <c r="AG191" s="115"/>
      <c r="AH191" s="115"/>
      <c r="AI191" s="115"/>
      <c r="AJ191" s="115"/>
      <c r="AK191" s="115"/>
      <c r="AL191" s="115"/>
      <c r="AM191" s="116"/>
      <c r="AN191" s="115"/>
      <c r="AO191" s="115"/>
      <c r="AP191" s="115"/>
      <c r="AQ191" s="115"/>
      <c r="AR191" s="115"/>
      <c r="AS191" s="115"/>
      <c r="AT191" s="115"/>
      <c r="AU191" s="115"/>
      <c r="AV191" s="475"/>
      <c r="AW191" s="475"/>
      <c r="AX191" s="475"/>
      <c r="AY191" s="503"/>
      <c r="AZ191" s="493"/>
      <c r="BA191" s="493"/>
      <c r="BB191" s="115"/>
      <c r="BC191" s="501"/>
      <c r="BD191" s="501"/>
      <c r="BE191" s="501"/>
      <c r="BF191" s="501"/>
      <c r="BG191" s="501"/>
      <c r="BH191" s="501"/>
      <c r="BI191" s="501"/>
      <c r="BJ191" s="501"/>
      <c r="BK191" s="501"/>
      <c r="BL191" s="501"/>
      <c r="BM191" s="501"/>
      <c r="BN191" s="501"/>
      <c r="BO191" s="501"/>
      <c r="BP191" s="501"/>
      <c r="BQ191" s="501"/>
      <c r="BR191" s="501"/>
      <c r="BS191" s="501"/>
      <c r="BT191" s="501"/>
      <c r="BU191" s="501"/>
      <c r="BV191" s="501"/>
    </row>
    <row r="192" spans="1:74" ht="11.25" hidden="1" customHeight="1" x14ac:dyDescent="0.25">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475"/>
      <c r="Y192" s="475"/>
      <c r="Z192" s="475"/>
      <c r="AA192" s="475"/>
      <c r="AB192" s="475"/>
      <c r="AC192" s="475"/>
      <c r="AD192" s="475"/>
      <c r="AE192" s="475"/>
      <c r="AF192" s="475"/>
      <c r="AG192" s="115"/>
      <c r="AH192" s="115"/>
      <c r="AI192" s="115"/>
      <c r="AJ192" s="115"/>
      <c r="AK192" s="115"/>
      <c r="AL192" s="115"/>
      <c r="AM192" s="116"/>
      <c r="AN192" s="115"/>
      <c r="AO192" s="115"/>
      <c r="AP192" s="115"/>
      <c r="AQ192" s="115"/>
      <c r="AR192" s="115"/>
      <c r="AS192" s="115"/>
      <c r="AT192" s="115"/>
      <c r="AU192" s="115"/>
      <c r="AV192" s="475"/>
      <c r="AW192" s="475"/>
      <c r="AX192" s="475"/>
      <c r="AY192" s="503"/>
      <c r="AZ192" s="493"/>
      <c r="BA192" s="493"/>
      <c r="BB192" s="115"/>
      <c r="BC192" s="501"/>
      <c r="BD192" s="501"/>
      <c r="BE192" s="501"/>
      <c r="BF192" s="501"/>
      <c r="BG192" s="501"/>
      <c r="BH192" s="501"/>
      <c r="BI192" s="501"/>
      <c r="BJ192" s="501"/>
      <c r="BK192" s="501"/>
      <c r="BL192" s="501"/>
      <c r="BM192" s="501"/>
      <c r="BN192" s="501"/>
      <c r="BO192" s="501"/>
      <c r="BP192" s="501"/>
      <c r="BQ192" s="501"/>
      <c r="BR192" s="501"/>
      <c r="BS192" s="501"/>
      <c r="BT192" s="501"/>
      <c r="BU192" s="501"/>
      <c r="BV192" s="501"/>
    </row>
    <row r="193" spans="1:74" ht="11.25" hidden="1" customHeight="1" x14ac:dyDescent="0.25">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475"/>
      <c r="Y193" s="475"/>
      <c r="Z193" s="475"/>
      <c r="AA193" s="475"/>
      <c r="AB193" s="475"/>
      <c r="AC193" s="475"/>
      <c r="AD193" s="475"/>
      <c r="AE193" s="475"/>
      <c r="AF193" s="475"/>
      <c r="AG193" s="115"/>
      <c r="AH193" s="115"/>
      <c r="AI193" s="115"/>
      <c r="AJ193" s="115"/>
      <c r="AK193" s="115"/>
      <c r="AL193" s="115"/>
      <c r="AM193" s="116"/>
      <c r="AN193" s="115"/>
      <c r="AO193" s="115"/>
      <c r="AP193" s="115"/>
      <c r="AQ193" s="115"/>
      <c r="AR193" s="115"/>
      <c r="AS193" s="115"/>
      <c r="AT193" s="115"/>
      <c r="AU193" s="115"/>
      <c r="AV193" s="475"/>
      <c r="AW193" s="475"/>
      <c r="AX193" s="475"/>
      <c r="AY193" s="503"/>
      <c r="AZ193" s="493"/>
      <c r="BA193" s="493"/>
      <c r="BB193" s="115"/>
      <c r="BC193" s="501"/>
      <c r="BD193" s="501"/>
      <c r="BE193" s="501"/>
      <c r="BF193" s="501"/>
      <c r="BG193" s="501"/>
      <c r="BH193" s="501"/>
      <c r="BI193" s="501"/>
      <c r="BJ193" s="501"/>
      <c r="BK193" s="501"/>
      <c r="BL193" s="501"/>
      <c r="BM193" s="501"/>
      <c r="BN193" s="501"/>
      <c r="BO193" s="501"/>
      <c r="BP193" s="501"/>
      <c r="BQ193" s="501"/>
      <c r="BR193" s="501"/>
      <c r="BS193" s="501"/>
      <c r="BT193" s="501"/>
      <c r="BU193" s="501"/>
      <c r="BV193" s="501"/>
    </row>
    <row r="194" spans="1:74" ht="11.25" hidden="1" customHeight="1" x14ac:dyDescent="0.25">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475"/>
      <c r="Y194" s="475"/>
      <c r="Z194" s="475"/>
      <c r="AA194" s="475"/>
      <c r="AB194" s="475"/>
      <c r="AC194" s="475"/>
      <c r="AD194" s="475"/>
      <c r="AE194" s="475"/>
      <c r="AF194" s="475"/>
      <c r="AG194" s="115"/>
      <c r="AH194" s="115"/>
      <c r="AI194" s="115"/>
      <c r="AJ194" s="115"/>
      <c r="AK194" s="115"/>
      <c r="AL194" s="115"/>
      <c r="AM194" s="116"/>
      <c r="AN194" s="115"/>
      <c r="AO194" s="115"/>
      <c r="AP194" s="115"/>
      <c r="AQ194" s="115"/>
      <c r="AR194" s="115"/>
      <c r="AS194" s="115"/>
      <c r="AT194" s="115"/>
      <c r="AU194" s="115"/>
      <c r="AV194" s="475"/>
      <c r="AW194" s="475"/>
      <c r="AX194" s="475"/>
      <c r="AY194" s="503"/>
      <c r="AZ194" s="493"/>
      <c r="BA194" s="493"/>
      <c r="BB194" s="115"/>
      <c r="BC194" s="501"/>
      <c r="BD194" s="501"/>
      <c r="BE194" s="501"/>
      <c r="BF194" s="501"/>
      <c r="BG194" s="501"/>
      <c r="BH194" s="501"/>
      <c r="BI194" s="501"/>
      <c r="BJ194" s="501"/>
      <c r="BK194" s="501"/>
      <c r="BL194" s="501"/>
      <c r="BM194" s="501"/>
      <c r="BN194" s="501"/>
      <c r="BO194" s="501"/>
      <c r="BP194" s="501"/>
      <c r="BQ194" s="501"/>
      <c r="BR194" s="501"/>
      <c r="BS194" s="501"/>
      <c r="BT194" s="501"/>
      <c r="BU194" s="501"/>
      <c r="BV194" s="501"/>
    </row>
    <row r="195" spans="1:74" ht="11.25" hidden="1" customHeight="1" x14ac:dyDescent="0.25">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475"/>
      <c r="Y195" s="475"/>
      <c r="Z195" s="475"/>
      <c r="AA195" s="475"/>
      <c r="AB195" s="475"/>
      <c r="AC195" s="475"/>
      <c r="AD195" s="475"/>
      <c r="AE195" s="475"/>
      <c r="AF195" s="475"/>
      <c r="AG195" s="115"/>
      <c r="AH195" s="115"/>
      <c r="AI195" s="115"/>
      <c r="AJ195" s="115"/>
      <c r="AK195" s="115"/>
      <c r="AL195" s="115"/>
      <c r="AM195" s="116"/>
      <c r="AN195" s="115"/>
      <c r="AO195" s="115"/>
      <c r="AP195" s="115"/>
      <c r="AQ195" s="115"/>
      <c r="AR195" s="115"/>
      <c r="AS195" s="115"/>
      <c r="AT195" s="115"/>
      <c r="AU195" s="115"/>
      <c r="AV195" s="475"/>
      <c r="AW195" s="475"/>
      <c r="AX195" s="475"/>
      <c r="AY195" s="503"/>
      <c r="AZ195" s="493"/>
      <c r="BA195" s="493"/>
      <c r="BB195" s="115"/>
      <c r="BC195" s="501"/>
      <c r="BD195" s="501"/>
      <c r="BE195" s="501"/>
      <c r="BF195" s="501"/>
      <c r="BG195" s="501"/>
      <c r="BH195" s="501"/>
      <c r="BI195" s="501"/>
      <c r="BJ195" s="501"/>
      <c r="BK195" s="501"/>
      <c r="BL195" s="501"/>
      <c r="BM195" s="501"/>
      <c r="BN195" s="501"/>
      <c r="BO195" s="501"/>
      <c r="BP195" s="501"/>
      <c r="BQ195" s="501"/>
      <c r="BR195" s="501"/>
      <c r="BS195" s="501"/>
      <c r="BT195" s="501"/>
      <c r="BU195" s="501"/>
      <c r="BV195" s="501"/>
    </row>
    <row r="196" spans="1:74" ht="11.25" hidden="1" customHeight="1" x14ac:dyDescent="0.25">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475"/>
      <c r="Y196" s="475"/>
      <c r="Z196" s="475"/>
      <c r="AA196" s="475"/>
      <c r="AB196" s="475"/>
      <c r="AC196" s="475"/>
      <c r="AD196" s="475"/>
      <c r="AE196" s="475"/>
      <c r="AF196" s="475"/>
      <c r="AG196" s="115"/>
      <c r="AH196" s="115"/>
      <c r="AI196" s="115"/>
      <c r="AJ196" s="115"/>
      <c r="AK196" s="115"/>
      <c r="AL196" s="115"/>
      <c r="AM196" s="116"/>
      <c r="AN196" s="115"/>
      <c r="AO196" s="115"/>
      <c r="AP196" s="115"/>
      <c r="AQ196" s="115"/>
      <c r="AR196" s="115"/>
      <c r="AS196" s="115"/>
      <c r="AT196" s="115"/>
      <c r="AU196" s="115"/>
      <c r="AV196" s="475"/>
      <c r="AW196" s="475"/>
      <c r="AX196" s="475"/>
      <c r="AY196" s="503"/>
      <c r="AZ196" s="493"/>
      <c r="BA196" s="493"/>
      <c r="BB196" s="115"/>
      <c r="BC196" s="501"/>
      <c r="BD196" s="501"/>
      <c r="BE196" s="501"/>
      <c r="BF196" s="501"/>
      <c r="BG196" s="501"/>
      <c r="BH196" s="501"/>
      <c r="BI196" s="501"/>
      <c r="BJ196" s="501"/>
      <c r="BK196" s="501"/>
      <c r="BL196" s="501"/>
      <c r="BM196" s="501"/>
      <c r="BN196" s="501"/>
      <c r="BO196" s="501"/>
      <c r="BP196" s="501"/>
      <c r="BQ196" s="501"/>
      <c r="BR196" s="501"/>
      <c r="BS196" s="501"/>
      <c r="BT196" s="501"/>
      <c r="BU196" s="501"/>
      <c r="BV196" s="501"/>
    </row>
    <row r="197" spans="1:74" ht="11.25" hidden="1" customHeight="1" x14ac:dyDescent="0.25">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475"/>
      <c r="Y197" s="475"/>
      <c r="Z197" s="475"/>
      <c r="AA197" s="475"/>
      <c r="AB197" s="475"/>
      <c r="AC197" s="475"/>
      <c r="AD197" s="475"/>
      <c r="AE197" s="475"/>
      <c r="AF197" s="475"/>
      <c r="AG197" s="115"/>
      <c r="AH197" s="115"/>
      <c r="AI197" s="115"/>
      <c r="AJ197" s="115"/>
      <c r="AK197" s="115"/>
      <c r="AL197" s="115"/>
      <c r="AM197" s="116"/>
      <c r="AN197" s="115"/>
      <c r="AO197" s="115"/>
      <c r="AP197" s="115"/>
      <c r="AQ197" s="115"/>
      <c r="AR197" s="115"/>
      <c r="AS197" s="115"/>
      <c r="AT197" s="115"/>
      <c r="AU197" s="115"/>
      <c r="AV197" s="475"/>
      <c r="AW197" s="475"/>
      <c r="AX197" s="475"/>
      <c r="AY197" s="503"/>
      <c r="AZ197" s="493"/>
      <c r="BA197" s="493"/>
      <c r="BB197" s="115"/>
      <c r="BC197" s="501"/>
      <c r="BD197" s="501"/>
      <c r="BE197" s="501"/>
      <c r="BF197" s="501"/>
      <c r="BG197" s="501"/>
      <c r="BH197" s="501"/>
      <c r="BI197" s="501"/>
      <c r="BJ197" s="501"/>
      <c r="BK197" s="501"/>
      <c r="BL197" s="501"/>
      <c r="BM197" s="501"/>
      <c r="BN197" s="501"/>
      <c r="BO197" s="501"/>
      <c r="BP197" s="501"/>
      <c r="BQ197" s="501"/>
      <c r="BR197" s="501"/>
      <c r="BS197" s="501"/>
      <c r="BT197" s="501"/>
      <c r="BU197" s="501"/>
      <c r="BV197" s="501"/>
    </row>
    <row r="198" spans="1:74" ht="11.25" hidden="1" customHeight="1" x14ac:dyDescent="0.25">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475"/>
      <c r="Y198" s="475"/>
      <c r="Z198" s="475"/>
      <c r="AA198" s="475"/>
      <c r="AB198" s="475"/>
      <c r="AC198" s="475"/>
      <c r="AD198" s="475"/>
      <c r="AE198" s="475"/>
      <c r="AF198" s="475"/>
      <c r="AG198" s="115"/>
      <c r="AH198" s="115"/>
      <c r="AI198" s="115"/>
      <c r="AJ198" s="115"/>
      <c r="AK198" s="115"/>
      <c r="AL198" s="115"/>
      <c r="AM198" s="116"/>
      <c r="AN198" s="115"/>
      <c r="AO198" s="115"/>
      <c r="AP198" s="115"/>
      <c r="AQ198" s="115"/>
      <c r="AR198" s="115"/>
      <c r="AS198" s="115"/>
      <c r="AT198" s="115"/>
      <c r="AU198" s="115"/>
      <c r="AV198" s="475"/>
      <c r="AW198" s="475"/>
      <c r="AX198" s="475"/>
      <c r="AY198" s="503"/>
      <c r="AZ198" s="493"/>
      <c r="BA198" s="493"/>
      <c r="BB198" s="115"/>
      <c r="BC198" s="501"/>
      <c r="BD198" s="501"/>
      <c r="BE198" s="501"/>
      <c r="BF198" s="501"/>
      <c r="BG198" s="501"/>
      <c r="BH198" s="501"/>
      <c r="BI198" s="501"/>
      <c r="BJ198" s="501"/>
      <c r="BK198" s="501"/>
      <c r="BL198" s="501"/>
      <c r="BM198" s="501"/>
      <c r="BN198" s="501"/>
      <c r="BO198" s="501"/>
      <c r="BP198" s="501"/>
      <c r="BQ198" s="501"/>
      <c r="BR198" s="501"/>
      <c r="BS198" s="501"/>
      <c r="BT198" s="501"/>
      <c r="BU198" s="501"/>
      <c r="BV198" s="501"/>
    </row>
    <row r="199" spans="1:74" ht="11.25" hidden="1" customHeight="1" x14ac:dyDescent="0.25">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475"/>
      <c r="Y199" s="475"/>
      <c r="Z199" s="475"/>
      <c r="AA199" s="475"/>
      <c r="AB199" s="475"/>
      <c r="AC199" s="475"/>
      <c r="AD199" s="475"/>
      <c r="AE199" s="475"/>
      <c r="AF199" s="475"/>
      <c r="AG199" s="115"/>
      <c r="AH199" s="115"/>
      <c r="AI199" s="115"/>
      <c r="AJ199" s="115"/>
      <c r="AK199" s="115"/>
      <c r="AL199" s="115"/>
      <c r="AM199" s="116"/>
      <c r="AN199" s="115"/>
      <c r="AO199" s="115"/>
      <c r="AP199" s="115"/>
      <c r="AQ199" s="115"/>
      <c r="AR199" s="115"/>
      <c r="AS199" s="115"/>
      <c r="AT199" s="115"/>
      <c r="AU199" s="115"/>
      <c r="AV199" s="475"/>
      <c r="AW199" s="475"/>
      <c r="AX199" s="475"/>
      <c r="AY199" s="503"/>
      <c r="AZ199" s="493"/>
      <c r="BA199" s="493"/>
      <c r="BB199" s="115"/>
      <c r="BC199" s="501"/>
      <c r="BD199" s="501"/>
      <c r="BE199" s="501"/>
      <c r="BF199" s="501"/>
      <c r="BG199" s="501"/>
      <c r="BH199" s="501"/>
      <c r="BI199" s="501"/>
      <c r="BJ199" s="501"/>
      <c r="BK199" s="501"/>
      <c r="BL199" s="501"/>
      <c r="BM199" s="501"/>
      <c r="BN199" s="501"/>
      <c r="BO199" s="501"/>
      <c r="BP199" s="501"/>
      <c r="BQ199" s="501"/>
      <c r="BR199" s="501"/>
      <c r="BS199" s="501"/>
      <c r="BT199" s="501"/>
      <c r="BU199" s="501"/>
      <c r="BV199" s="501"/>
    </row>
    <row r="200" spans="1:74" ht="11.25" hidden="1" customHeight="1" x14ac:dyDescent="0.25">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475"/>
      <c r="Y200" s="475"/>
      <c r="Z200" s="475"/>
      <c r="AA200" s="475"/>
      <c r="AB200" s="475"/>
      <c r="AC200" s="475"/>
      <c r="AD200" s="475"/>
      <c r="AE200" s="475"/>
      <c r="AF200" s="475"/>
      <c r="AG200" s="115"/>
      <c r="AH200" s="115"/>
      <c r="AI200" s="115"/>
      <c r="AJ200" s="115"/>
      <c r="AK200" s="115"/>
      <c r="AL200" s="115"/>
      <c r="AM200" s="116"/>
      <c r="AN200" s="115"/>
      <c r="AO200" s="115"/>
      <c r="AP200" s="115"/>
      <c r="AQ200" s="115"/>
      <c r="AR200" s="115"/>
      <c r="AS200" s="115"/>
      <c r="AT200" s="115"/>
      <c r="AU200" s="115"/>
      <c r="AV200" s="475"/>
      <c r="AW200" s="475"/>
      <c r="AX200" s="475"/>
      <c r="AY200" s="503"/>
      <c r="AZ200" s="493"/>
      <c r="BA200" s="493"/>
      <c r="BB200" s="115"/>
      <c r="BC200" s="501"/>
      <c r="BD200" s="501"/>
      <c r="BE200" s="501"/>
      <c r="BF200" s="501"/>
      <c r="BG200" s="501"/>
      <c r="BH200" s="501"/>
      <c r="BI200" s="501"/>
      <c r="BJ200" s="501"/>
      <c r="BK200" s="501"/>
      <c r="BL200" s="501"/>
      <c r="BM200" s="501"/>
      <c r="BN200" s="501"/>
      <c r="BO200" s="501"/>
      <c r="BP200" s="501"/>
      <c r="BQ200" s="501"/>
      <c r="BR200" s="501"/>
      <c r="BS200" s="501"/>
      <c r="BT200" s="501"/>
      <c r="BU200" s="501"/>
      <c r="BV200" s="501"/>
    </row>
    <row r="201" spans="1:74" ht="11.25" hidden="1" customHeight="1" x14ac:dyDescent="0.25">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475"/>
      <c r="Y201" s="475"/>
      <c r="Z201" s="475"/>
      <c r="AA201" s="475"/>
      <c r="AB201" s="475"/>
      <c r="AC201" s="475"/>
      <c r="AD201" s="475"/>
      <c r="AE201" s="475"/>
      <c r="AF201" s="475"/>
      <c r="AG201" s="115"/>
      <c r="AH201" s="115"/>
      <c r="AI201" s="115"/>
      <c r="AJ201" s="115"/>
      <c r="AK201" s="115"/>
      <c r="AL201" s="115"/>
      <c r="AM201" s="116"/>
      <c r="AN201" s="115"/>
      <c r="AO201" s="115"/>
      <c r="AP201" s="115"/>
      <c r="AQ201" s="115"/>
      <c r="AR201" s="115"/>
      <c r="AS201" s="115"/>
      <c r="AT201" s="115"/>
      <c r="AU201" s="115"/>
      <c r="AV201" s="475"/>
      <c r="AW201" s="475"/>
      <c r="AX201" s="475"/>
      <c r="AY201" s="503"/>
      <c r="AZ201" s="493"/>
      <c r="BA201" s="493"/>
      <c r="BB201" s="115"/>
      <c r="BC201" s="501"/>
      <c r="BD201" s="501"/>
      <c r="BE201" s="501"/>
      <c r="BF201" s="501"/>
      <c r="BG201" s="501"/>
      <c r="BH201" s="501"/>
      <c r="BI201" s="501"/>
      <c r="BJ201" s="501"/>
      <c r="BK201" s="501"/>
      <c r="BL201" s="501"/>
      <c r="BM201" s="501"/>
      <c r="BN201" s="501"/>
      <c r="BO201" s="501"/>
      <c r="BP201" s="501"/>
      <c r="BQ201" s="501"/>
      <c r="BR201" s="501"/>
      <c r="BS201" s="501"/>
      <c r="BT201" s="501"/>
      <c r="BU201" s="501"/>
      <c r="BV201" s="501"/>
    </row>
    <row r="202" spans="1:74" ht="11.25" hidden="1" customHeight="1" x14ac:dyDescent="0.25">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475"/>
      <c r="Y202" s="475"/>
      <c r="Z202" s="475"/>
      <c r="AA202" s="475"/>
      <c r="AB202" s="475"/>
      <c r="AC202" s="475"/>
      <c r="AD202" s="475"/>
      <c r="AE202" s="475"/>
      <c r="AF202" s="475"/>
      <c r="AG202" s="115"/>
      <c r="AH202" s="115"/>
      <c r="AI202" s="115"/>
      <c r="AJ202" s="115"/>
      <c r="AK202" s="115"/>
      <c r="AL202" s="115"/>
      <c r="AM202" s="116"/>
      <c r="AN202" s="115"/>
      <c r="AO202" s="115"/>
      <c r="AP202" s="115"/>
      <c r="AQ202" s="115"/>
      <c r="AR202" s="115"/>
      <c r="AS202" s="115"/>
      <c r="AT202" s="115"/>
      <c r="AU202" s="115"/>
      <c r="AV202" s="475"/>
      <c r="AW202" s="475"/>
      <c r="AX202" s="475"/>
      <c r="AY202" s="503"/>
      <c r="AZ202" s="493"/>
      <c r="BA202" s="493"/>
      <c r="BB202" s="115"/>
      <c r="BC202" s="501"/>
      <c r="BD202" s="501"/>
      <c r="BE202" s="501"/>
      <c r="BF202" s="501"/>
      <c r="BG202" s="501"/>
      <c r="BH202" s="501"/>
      <c r="BI202" s="501"/>
      <c r="BJ202" s="501"/>
      <c r="BK202" s="501"/>
      <c r="BL202" s="501"/>
      <c r="BM202" s="501"/>
      <c r="BN202" s="501"/>
      <c r="BO202" s="501"/>
      <c r="BP202" s="501"/>
      <c r="BQ202" s="501"/>
      <c r="BR202" s="501"/>
      <c r="BS202" s="501"/>
      <c r="BT202" s="501"/>
      <c r="BU202" s="501"/>
      <c r="BV202" s="501"/>
    </row>
    <row r="203" spans="1:74" ht="11.25" hidden="1" customHeight="1" x14ac:dyDescent="0.25">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475"/>
      <c r="Y203" s="475"/>
      <c r="Z203" s="475"/>
      <c r="AA203" s="475"/>
      <c r="AB203" s="475"/>
      <c r="AC203" s="475"/>
      <c r="AD203" s="475"/>
      <c r="AE203" s="475"/>
      <c r="AF203" s="475"/>
      <c r="AG203" s="115"/>
      <c r="AH203" s="115"/>
      <c r="AI203" s="115"/>
      <c r="AJ203" s="115"/>
      <c r="AK203" s="115"/>
      <c r="AL203" s="115"/>
      <c r="AM203" s="116"/>
      <c r="AN203" s="115"/>
      <c r="AO203" s="115"/>
      <c r="AP203" s="115"/>
      <c r="AQ203" s="115"/>
      <c r="AR203" s="115"/>
      <c r="AS203" s="115"/>
      <c r="AT203" s="115"/>
      <c r="AU203" s="115"/>
      <c r="AV203" s="475"/>
      <c r="AW203" s="475"/>
      <c r="AX203" s="475"/>
      <c r="AY203" s="503"/>
      <c r="AZ203" s="493"/>
      <c r="BA203" s="493"/>
      <c r="BB203" s="115"/>
      <c r="BC203" s="501"/>
      <c r="BD203" s="501"/>
      <c r="BE203" s="501"/>
      <c r="BF203" s="501"/>
      <c r="BG203" s="501"/>
      <c r="BH203" s="501"/>
      <c r="BI203" s="501"/>
      <c r="BJ203" s="501"/>
      <c r="BK203" s="501"/>
      <c r="BL203" s="501"/>
      <c r="BM203" s="501"/>
      <c r="BN203" s="501"/>
      <c r="BO203" s="501"/>
      <c r="BP203" s="501"/>
      <c r="BQ203" s="501"/>
      <c r="BR203" s="501"/>
      <c r="BS203" s="501"/>
      <c r="BT203" s="501"/>
      <c r="BU203" s="501"/>
      <c r="BV203" s="501"/>
    </row>
    <row r="204" spans="1:74" ht="11.25" hidden="1" customHeight="1" x14ac:dyDescent="0.25">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475"/>
      <c r="Y204" s="475"/>
      <c r="Z204" s="475"/>
      <c r="AA204" s="475"/>
      <c r="AB204" s="475"/>
      <c r="AC204" s="475"/>
      <c r="AD204" s="475"/>
      <c r="AE204" s="475"/>
      <c r="AF204" s="475"/>
      <c r="AG204" s="115"/>
      <c r="AH204" s="115"/>
      <c r="AI204" s="115"/>
      <c r="AJ204" s="115"/>
      <c r="AK204" s="115"/>
      <c r="AL204" s="115"/>
      <c r="AM204" s="116"/>
      <c r="AN204" s="115"/>
      <c r="AO204" s="115"/>
      <c r="AP204" s="115"/>
      <c r="AQ204" s="115"/>
      <c r="AR204" s="115"/>
      <c r="AS204" s="115"/>
      <c r="AT204" s="115"/>
      <c r="AU204" s="115"/>
      <c r="AV204" s="475"/>
      <c r="AW204" s="475"/>
      <c r="AX204" s="475"/>
      <c r="AY204" s="503"/>
      <c r="AZ204" s="493"/>
      <c r="BA204" s="493"/>
      <c r="BB204" s="115"/>
      <c r="BC204" s="501"/>
      <c r="BD204" s="501"/>
      <c r="BE204" s="501"/>
      <c r="BF204" s="501"/>
      <c r="BG204" s="501"/>
      <c r="BH204" s="501"/>
      <c r="BI204" s="501"/>
      <c r="BJ204" s="501"/>
      <c r="BK204" s="501"/>
      <c r="BL204" s="501"/>
      <c r="BM204" s="501"/>
      <c r="BN204" s="501"/>
      <c r="BO204" s="501"/>
      <c r="BP204" s="501"/>
      <c r="BQ204" s="501"/>
      <c r="BR204" s="501"/>
      <c r="BS204" s="501"/>
      <c r="BT204" s="501"/>
      <c r="BU204" s="501"/>
      <c r="BV204" s="501"/>
    </row>
    <row r="205" spans="1:74" ht="11.25" hidden="1" customHeight="1" x14ac:dyDescent="0.25">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475"/>
      <c r="Y205" s="475"/>
      <c r="Z205" s="475"/>
      <c r="AA205" s="475"/>
      <c r="AB205" s="475"/>
      <c r="AC205" s="475"/>
      <c r="AD205" s="475"/>
      <c r="AE205" s="475"/>
      <c r="AF205" s="475"/>
      <c r="AG205" s="115"/>
      <c r="AH205" s="115"/>
      <c r="AI205" s="115"/>
      <c r="AJ205" s="115"/>
      <c r="AK205" s="115"/>
      <c r="AL205" s="115"/>
      <c r="AM205" s="116"/>
      <c r="AN205" s="115"/>
      <c r="AO205" s="115"/>
      <c r="AP205" s="115"/>
      <c r="AQ205" s="115"/>
      <c r="AR205" s="115"/>
      <c r="AS205" s="115"/>
      <c r="AT205" s="115"/>
      <c r="AU205" s="115"/>
      <c r="AV205" s="475"/>
      <c r="AW205" s="475"/>
      <c r="AX205" s="475"/>
      <c r="AY205" s="503"/>
      <c r="AZ205" s="493"/>
      <c r="BA205" s="493"/>
      <c r="BB205" s="115"/>
      <c r="BC205" s="501"/>
      <c r="BD205" s="501"/>
      <c r="BE205" s="501"/>
      <c r="BF205" s="501"/>
      <c r="BG205" s="501"/>
      <c r="BH205" s="501"/>
      <c r="BI205" s="501"/>
      <c r="BJ205" s="501"/>
      <c r="BK205" s="501"/>
      <c r="BL205" s="501"/>
      <c r="BM205" s="501"/>
      <c r="BN205" s="501"/>
      <c r="BO205" s="501"/>
      <c r="BP205" s="501"/>
      <c r="BQ205" s="501"/>
      <c r="BR205" s="501"/>
      <c r="BS205" s="501"/>
      <c r="BT205" s="501"/>
      <c r="BU205" s="501"/>
      <c r="BV205" s="501"/>
    </row>
    <row r="206" spans="1:74" ht="11.25" hidden="1" customHeight="1" x14ac:dyDescent="0.25">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475"/>
      <c r="Y206" s="475"/>
      <c r="Z206" s="475"/>
      <c r="AA206" s="475"/>
      <c r="AB206" s="475"/>
      <c r="AC206" s="475"/>
      <c r="AD206" s="475"/>
      <c r="AE206" s="475"/>
      <c r="AF206" s="475"/>
      <c r="AG206" s="115"/>
      <c r="AH206" s="115"/>
      <c r="AI206" s="115"/>
      <c r="AJ206" s="115"/>
      <c r="AK206" s="115"/>
      <c r="AL206" s="115"/>
      <c r="AM206" s="116"/>
      <c r="AN206" s="115"/>
      <c r="AO206" s="115"/>
      <c r="AP206" s="115"/>
      <c r="AQ206" s="115"/>
      <c r="AR206" s="115"/>
      <c r="AS206" s="115"/>
      <c r="AT206" s="115"/>
      <c r="AU206" s="115"/>
      <c r="AV206" s="475"/>
      <c r="AW206" s="475"/>
      <c r="AX206" s="475"/>
      <c r="AY206" s="503"/>
      <c r="AZ206" s="493"/>
      <c r="BA206" s="493"/>
      <c r="BB206" s="115"/>
      <c r="BC206" s="501"/>
      <c r="BD206" s="501"/>
      <c r="BE206" s="501"/>
      <c r="BF206" s="501"/>
      <c r="BG206" s="501"/>
      <c r="BH206" s="501"/>
      <c r="BI206" s="501"/>
      <c r="BJ206" s="501"/>
      <c r="BK206" s="501"/>
      <c r="BL206" s="501"/>
      <c r="BM206" s="501"/>
      <c r="BN206" s="501"/>
      <c r="BO206" s="501"/>
      <c r="BP206" s="501"/>
      <c r="BQ206" s="501"/>
      <c r="BR206" s="501"/>
      <c r="BS206" s="501"/>
      <c r="BT206" s="501"/>
      <c r="BU206" s="501"/>
      <c r="BV206" s="501"/>
    </row>
    <row r="207" spans="1:74" ht="11.25" hidden="1" customHeight="1" x14ac:dyDescent="0.25">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475"/>
      <c r="Y207" s="475"/>
      <c r="Z207" s="475"/>
      <c r="AA207" s="475"/>
      <c r="AB207" s="475"/>
      <c r="AC207" s="475"/>
      <c r="AD207" s="475"/>
      <c r="AE207" s="475"/>
      <c r="AF207" s="475"/>
      <c r="AG207" s="115"/>
      <c r="AH207" s="115"/>
      <c r="AI207" s="115"/>
      <c r="AJ207" s="115"/>
      <c r="AK207" s="115"/>
      <c r="AL207" s="115"/>
      <c r="AM207" s="116"/>
      <c r="AN207" s="115"/>
      <c r="AO207" s="115"/>
      <c r="AP207" s="115"/>
      <c r="AQ207" s="115"/>
      <c r="AR207" s="115"/>
      <c r="AS207" s="115"/>
      <c r="AT207" s="115"/>
      <c r="AU207" s="115"/>
      <c r="AV207" s="475"/>
      <c r="AW207" s="475"/>
      <c r="AX207" s="475"/>
      <c r="AY207" s="503"/>
      <c r="AZ207" s="493"/>
      <c r="BA207" s="493"/>
      <c r="BB207" s="115"/>
      <c r="BC207" s="501"/>
      <c r="BD207" s="501"/>
      <c r="BE207" s="501"/>
      <c r="BF207" s="501"/>
      <c r="BG207" s="501"/>
      <c r="BH207" s="501"/>
      <c r="BI207" s="501"/>
      <c r="BJ207" s="501"/>
      <c r="BK207" s="501"/>
      <c r="BL207" s="501"/>
      <c r="BM207" s="501"/>
      <c r="BN207" s="501"/>
      <c r="BO207" s="501"/>
      <c r="BP207" s="501"/>
      <c r="BQ207" s="501"/>
      <c r="BR207" s="501"/>
      <c r="BS207" s="501"/>
      <c r="BT207" s="501"/>
      <c r="BU207" s="501"/>
      <c r="BV207" s="501"/>
    </row>
    <row r="208" spans="1:74" ht="11.25" hidden="1" customHeight="1" x14ac:dyDescent="0.25">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475"/>
      <c r="Y208" s="475"/>
      <c r="Z208" s="475"/>
      <c r="AA208" s="475"/>
      <c r="AB208" s="475"/>
      <c r="AC208" s="475"/>
      <c r="AD208" s="475"/>
      <c r="AE208" s="475"/>
      <c r="AF208" s="475"/>
      <c r="AG208" s="115"/>
      <c r="AH208" s="115"/>
      <c r="AI208" s="115"/>
      <c r="AJ208" s="115"/>
      <c r="AK208" s="115"/>
      <c r="AL208" s="115"/>
      <c r="AM208" s="116"/>
      <c r="AN208" s="115"/>
      <c r="AO208" s="115"/>
      <c r="AP208" s="115"/>
      <c r="AQ208" s="115"/>
      <c r="AR208" s="115"/>
      <c r="AS208" s="115"/>
      <c r="AT208" s="115"/>
      <c r="AU208" s="115"/>
      <c r="AV208" s="475"/>
      <c r="AW208" s="475"/>
      <c r="AX208" s="475"/>
      <c r="AY208" s="503"/>
      <c r="AZ208" s="493"/>
      <c r="BA208" s="493"/>
      <c r="BB208" s="115"/>
      <c r="BC208" s="501"/>
      <c r="BD208" s="501"/>
      <c r="BE208" s="501"/>
      <c r="BF208" s="501"/>
      <c r="BG208" s="501"/>
      <c r="BH208" s="501"/>
      <c r="BI208" s="501"/>
      <c r="BJ208" s="501"/>
      <c r="BK208" s="501"/>
      <c r="BL208" s="501"/>
      <c r="BM208" s="501"/>
      <c r="BN208" s="501"/>
      <c r="BO208" s="501"/>
      <c r="BP208" s="501"/>
      <c r="BQ208" s="501"/>
      <c r="BR208" s="501"/>
      <c r="BS208" s="501"/>
      <c r="BT208" s="501"/>
      <c r="BU208" s="501"/>
      <c r="BV208" s="501"/>
    </row>
    <row r="209" spans="1:74" ht="11.25" hidden="1" customHeight="1" x14ac:dyDescent="0.25">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475"/>
      <c r="Y209" s="475"/>
      <c r="Z209" s="475"/>
      <c r="AA209" s="475"/>
      <c r="AB209" s="475"/>
      <c r="AC209" s="475"/>
      <c r="AD209" s="475"/>
      <c r="AE209" s="475"/>
      <c r="AF209" s="475"/>
      <c r="AG209" s="115"/>
      <c r="AH209" s="115"/>
      <c r="AI209" s="115"/>
      <c r="AJ209" s="115"/>
      <c r="AK209" s="115"/>
      <c r="AL209" s="115"/>
      <c r="AM209" s="116"/>
      <c r="AN209" s="115"/>
      <c r="AO209" s="115"/>
      <c r="AP209" s="115"/>
      <c r="AQ209" s="115"/>
      <c r="AR209" s="115"/>
      <c r="AS209" s="115"/>
      <c r="AT209" s="115"/>
      <c r="AU209" s="115"/>
      <c r="AV209" s="475"/>
      <c r="AW209" s="475"/>
      <c r="AX209" s="475"/>
      <c r="AY209" s="503"/>
      <c r="AZ209" s="493"/>
      <c r="BA209" s="493"/>
      <c r="BB209" s="115"/>
      <c r="BC209" s="501"/>
      <c r="BD209" s="501"/>
      <c r="BE209" s="501"/>
      <c r="BF209" s="501"/>
      <c r="BG209" s="501"/>
      <c r="BH209" s="501"/>
      <c r="BI209" s="501"/>
      <c r="BJ209" s="501"/>
      <c r="BK209" s="501"/>
      <c r="BL209" s="501"/>
      <c r="BM209" s="501"/>
      <c r="BN209" s="501"/>
      <c r="BO209" s="501"/>
      <c r="BP209" s="501"/>
      <c r="BQ209" s="501"/>
      <c r="BR209" s="501"/>
      <c r="BS209" s="501"/>
      <c r="BT209" s="501"/>
      <c r="BU209" s="501"/>
      <c r="BV209" s="501"/>
    </row>
    <row r="210" spans="1:74" ht="11.25" hidden="1" customHeight="1" x14ac:dyDescent="0.25">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475"/>
      <c r="Y210" s="475"/>
      <c r="Z210" s="475"/>
      <c r="AA210" s="475"/>
      <c r="AB210" s="475"/>
      <c r="AC210" s="475"/>
      <c r="AD210" s="475"/>
      <c r="AE210" s="475"/>
      <c r="AF210" s="475"/>
      <c r="AG210" s="115"/>
      <c r="AH210" s="115"/>
      <c r="AI210" s="115"/>
      <c r="AJ210" s="115"/>
      <c r="AK210" s="115"/>
      <c r="AL210" s="115"/>
      <c r="AM210" s="116"/>
      <c r="AN210" s="115"/>
      <c r="AO210" s="115"/>
      <c r="AP210" s="115"/>
      <c r="AQ210" s="115"/>
      <c r="AR210" s="115"/>
      <c r="AS210" s="115"/>
      <c r="AT210" s="115"/>
      <c r="AU210" s="115"/>
      <c r="AV210" s="475"/>
      <c r="AW210" s="475"/>
      <c r="AX210" s="475"/>
      <c r="AY210" s="503"/>
      <c r="AZ210" s="493"/>
      <c r="BA210" s="493"/>
      <c r="BB210" s="115"/>
      <c r="BC210" s="501"/>
      <c r="BD210" s="501"/>
      <c r="BE210" s="501"/>
      <c r="BF210" s="501"/>
      <c r="BG210" s="501"/>
      <c r="BH210" s="501"/>
      <c r="BI210" s="501"/>
      <c r="BJ210" s="501"/>
      <c r="BK210" s="501"/>
      <c r="BL210" s="501"/>
      <c r="BM210" s="501"/>
      <c r="BN210" s="501"/>
      <c r="BO210" s="501"/>
      <c r="BP210" s="501"/>
      <c r="BQ210" s="501"/>
      <c r="BR210" s="501"/>
      <c r="BS210" s="501"/>
      <c r="BT210" s="501"/>
      <c r="BU210" s="501"/>
      <c r="BV210" s="501"/>
    </row>
    <row r="211" spans="1:74" ht="11.25" hidden="1" customHeight="1" x14ac:dyDescent="0.25">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475"/>
      <c r="Y211" s="475"/>
      <c r="Z211" s="475"/>
      <c r="AA211" s="475"/>
      <c r="AB211" s="475"/>
      <c r="AC211" s="475"/>
      <c r="AD211" s="475"/>
      <c r="AE211" s="475"/>
      <c r="AF211" s="475"/>
      <c r="AG211" s="115"/>
      <c r="AH211" s="115"/>
      <c r="AI211" s="115"/>
      <c r="AJ211" s="115"/>
      <c r="AK211" s="115"/>
      <c r="AL211" s="115"/>
      <c r="AM211" s="116"/>
      <c r="AN211" s="115"/>
      <c r="AO211" s="115"/>
      <c r="AP211" s="115"/>
      <c r="AQ211" s="115"/>
      <c r="AR211" s="115"/>
      <c r="AS211" s="115"/>
      <c r="AT211" s="115"/>
      <c r="AU211" s="115"/>
      <c r="AV211" s="475"/>
      <c r="AW211" s="475"/>
      <c r="AX211" s="475"/>
      <c r="AY211" s="503"/>
      <c r="AZ211" s="493"/>
      <c r="BA211" s="493"/>
      <c r="BB211" s="115"/>
      <c r="BC211" s="501"/>
      <c r="BD211" s="501"/>
      <c r="BE211" s="501"/>
      <c r="BF211" s="501"/>
      <c r="BG211" s="501"/>
      <c r="BH211" s="501"/>
      <c r="BI211" s="501"/>
      <c r="BJ211" s="501"/>
      <c r="BK211" s="501"/>
      <c r="BL211" s="501"/>
      <c r="BM211" s="501"/>
      <c r="BN211" s="501"/>
      <c r="BO211" s="501"/>
      <c r="BP211" s="501"/>
      <c r="BQ211" s="501"/>
      <c r="BR211" s="501"/>
      <c r="BS211" s="501"/>
      <c r="BT211" s="501"/>
      <c r="BU211" s="501"/>
      <c r="BV211" s="501"/>
    </row>
    <row r="212" spans="1:74" ht="11.25" hidden="1" customHeight="1" x14ac:dyDescent="0.25">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475"/>
      <c r="Y212" s="475"/>
      <c r="Z212" s="475"/>
      <c r="AA212" s="475"/>
      <c r="AB212" s="475"/>
      <c r="AC212" s="475"/>
      <c r="AD212" s="475"/>
      <c r="AE212" s="475"/>
      <c r="AF212" s="475"/>
      <c r="AG212" s="115"/>
      <c r="AH212" s="115"/>
      <c r="AI212" s="115"/>
      <c r="AJ212" s="115"/>
      <c r="AK212" s="115"/>
      <c r="AL212" s="115"/>
      <c r="AM212" s="116"/>
      <c r="AN212" s="115"/>
      <c r="AO212" s="115"/>
      <c r="AP212" s="115"/>
      <c r="AQ212" s="115"/>
      <c r="AR212" s="115"/>
      <c r="AS212" s="115"/>
      <c r="AT212" s="115"/>
      <c r="AU212" s="115"/>
      <c r="AV212" s="475"/>
      <c r="AW212" s="475"/>
      <c r="AX212" s="475"/>
      <c r="AY212" s="503"/>
      <c r="AZ212" s="493"/>
      <c r="BA212" s="493"/>
      <c r="BB212" s="115"/>
      <c r="BC212" s="501"/>
      <c r="BD212" s="501"/>
      <c r="BE212" s="501"/>
      <c r="BF212" s="501"/>
      <c r="BG212" s="501"/>
      <c r="BH212" s="501"/>
      <c r="BI212" s="501"/>
      <c r="BJ212" s="501"/>
      <c r="BK212" s="501"/>
      <c r="BL212" s="501"/>
      <c r="BM212" s="501"/>
      <c r="BN212" s="501"/>
      <c r="BO212" s="501"/>
      <c r="BP212" s="501"/>
      <c r="BQ212" s="501"/>
      <c r="BR212" s="501"/>
      <c r="BS212" s="501"/>
      <c r="BT212" s="501"/>
      <c r="BU212" s="501"/>
      <c r="BV212" s="501"/>
    </row>
    <row r="213" spans="1:74" ht="11.25" hidden="1" customHeight="1" x14ac:dyDescent="0.25">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475"/>
      <c r="Y213" s="475"/>
      <c r="Z213" s="475"/>
      <c r="AA213" s="475"/>
      <c r="AB213" s="475"/>
      <c r="AC213" s="475"/>
      <c r="AD213" s="475"/>
      <c r="AE213" s="475"/>
      <c r="AF213" s="475"/>
      <c r="AG213" s="115"/>
      <c r="AH213" s="115"/>
      <c r="AI213" s="115"/>
      <c r="AJ213" s="115"/>
      <c r="AK213" s="115"/>
      <c r="AL213" s="115"/>
      <c r="AM213" s="116"/>
      <c r="AN213" s="115"/>
      <c r="AO213" s="115"/>
      <c r="AP213" s="115"/>
      <c r="AQ213" s="115"/>
      <c r="AR213" s="115"/>
      <c r="AS213" s="115"/>
      <c r="AT213" s="115"/>
      <c r="AU213" s="115"/>
      <c r="AV213" s="475"/>
      <c r="AW213" s="475"/>
      <c r="AX213" s="475"/>
      <c r="AY213" s="503"/>
      <c r="AZ213" s="493"/>
      <c r="BA213" s="493"/>
      <c r="BB213" s="115"/>
      <c r="BC213" s="501"/>
      <c r="BD213" s="501"/>
      <c r="BE213" s="501"/>
      <c r="BF213" s="501"/>
      <c r="BG213" s="501"/>
      <c r="BH213" s="501"/>
      <c r="BI213" s="501"/>
      <c r="BJ213" s="501"/>
      <c r="BK213" s="501"/>
      <c r="BL213" s="501"/>
      <c r="BM213" s="501"/>
      <c r="BN213" s="501"/>
      <c r="BO213" s="501"/>
      <c r="BP213" s="501"/>
      <c r="BQ213" s="501"/>
      <c r="BR213" s="501"/>
      <c r="BS213" s="501"/>
      <c r="BT213" s="501"/>
      <c r="BU213" s="501"/>
      <c r="BV213" s="501"/>
    </row>
    <row r="214" spans="1:74" ht="11.25" hidden="1" customHeight="1" x14ac:dyDescent="0.25">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475"/>
      <c r="Y214" s="475"/>
      <c r="Z214" s="475"/>
      <c r="AA214" s="475"/>
      <c r="AB214" s="475"/>
      <c r="AC214" s="475"/>
      <c r="AD214" s="475"/>
      <c r="AE214" s="475"/>
      <c r="AF214" s="475"/>
      <c r="AG214" s="115"/>
      <c r="AH214" s="115"/>
      <c r="AI214" s="115"/>
      <c r="AJ214" s="115"/>
      <c r="AK214" s="115"/>
      <c r="AL214" s="115"/>
      <c r="AM214" s="116"/>
      <c r="AN214" s="115"/>
      <c r="AO214" s="115"/>
      <c r="AP214" s="115"/>
      <c r="AQ214" s="115"/>
      <c r="AR214" s="115"/>
      <c r="AS214" s="115"/>
      <c r="AT214" s="115"/>
      <c r="AU214" s="115"/>
      <c r="AV214" s="475"/>
      <c r="AW214" s="475"/>
      <c r="AX214" s="475"/>
      <c r="AY214" s="503"/>
      <c r="AZ214" s="493"/>
      <c r="BA214" s="493"/>
      <c r="BB214" s="115"/>
      <c r="BC214" s="501"/>
      <c r="BD214" s="501"/>
      <c r="BE214" s="501"/>
      <c r="BF214" s="501"/>
      <c r="BG214" s="501"/>
      <c r="BH214" s="501"/>
      <c r="BI214" s="501"/>
      <c r="BJ214" s="501"/>
      <c r="BK214" s="501"/>
      <c r="BL214" s="501"/>
      <c r="BM214" s="501"/>
      <c r="BN214" s="501"/>
      <c r="BO214" s="501"/>
      <c r="BP214" s="501"/>
      <c r="BQ214" s="501"/>
      <c r="BR214" s="501"/>
      <c r="BS214" s="501"/>
      <c r="BT214" s="501"/>
      <c r="BU214" s="501"/>
      <c r="BV214" s="501"/>
    </row>
    <row r="215" spans="1:74" ht="11.25" hidden="1" customHeight="1" x14ac:dyDescent="0.25">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475"/>
      <c r="Y215" s="475"/>
      <c r="Z215" s="475"/>
      <c r="AA215" s="475"/>
      <c r="AB215" s="475"/>
      <c r="AC215" s="475"/>
      <c r="AD215" s="475"/>
      <c r="AE215" s="475"/>
      <c r="AF215" s="475"/>
      <c r="AG215" s="115"/>
      <c r="AH215" s="115"/>
      <c r="AI215" s="115"/>
      <c r="AJ215" s="115"/>
      <c r="AK215" s="115"/>
      <c r="AL215" s="115"/>
      <c r="AM215" s="116"/>
      <c r="AN215" s="115"/>
      <c r="AO215" s="115"/>
      <c r="AP215" s="115"/>
      <c r="AQ215" s="115"/>
      <c r="AR215" s="115"/>
      <c r="AS215" s="115"/>
      <c r="AT215" s="115"/>
      <c r="AU215" s="115"/>
      <c r="AV215" s="475"/>
      <c r="AW215" s="475"/>
      <c r="AX215" s="475"/>
      <c r="AY215" s="503"/>
      <c r="AZ215" s="493"/>
      <c r="BA215" s="493"/>
      <c r="BB215" s="115"/>
      <c r="BC215" s="501"/>
      <c r="BD215" s="501"/>
      <c r="BE215" s="501"/>
      <c r="BF215" s="501"/>
      <c r="BG215" s="501"/>
      <c r="BH215" s="501"/>
      <c r="BI215" s="501"/>
      <c r="BJ215" s="501"/>
      <c r="BK215" s="501"/>
      <c r="BL215" s="501"/>
      <c r="BM215" s="501"/>
      <c r="BN215" s="501"/>
      <c r="BO215" s="501"/>
      <c r="BP215" s="501"/>
      <c r="BQ215" s="501"/>
      <c r="BR215" s="501"/>
      <c r="BS215" s="501"/>
      <c r="BT215" s="501"/>
      <c r="BU215" s="501"/>
      <c r="BV215" s="501"/>
    </row>
    <row r="216" spans="1:74" ht="11.25" hidden="1" customHeight="1" x14ac:dyDescent="0.25">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475"/>
      <c r="Y216" s="475"/>
      <c r="Z216" s="475"/>
      <c r="AA216" s="475"/>
      <c r="AB216" s="475"/>
      <c r="AC216" s="475"/>
      <c r="AD216" s="475"/>
      <c r="AE216" s="475"/>
      <c r="AF216" s="475"/>
      <c r="AG216" s="115"/>
      <c r="AH216" s="115"/>
      <c r="AI216" s="115"/>
      <c r="AJ216" s="115"/>
      <c r="AK216" s="115"/>
      <c r="AL216" s="115"/>
      <c r="AM216" s="116"/>
      <c r="AN216" s="115"/>
      <c r="AO216" s="115"/>
      <c r="AP216" s="115"/>
      <c r="AQ216" s="115"/>
      <c r="AR216" s="115"/>
      <c r="AS216" s="115"/>
      <c r="AT216" s="115"/>
      <c r="AU216" s="115"/>
      <c r="AV216" s="475"/>
      <c r="AW216" s="475"/>
      <c r="AX216" s="475"/>
      <c r="AY216" s="503"/>
      <c r="AZ216" s="493"/>
      <c r="BA216" s="493"/>
      <c r="BB216" s="115"/>
      <c r="BC216" s="501"/>
      <c r="BD216" s="501"/>
      <c r="BE216" s="501"/>
      <c r="BF216" s="501"/>
      <c r="BG216" s="501"/>
      <c r="BH216" s="501"/>
      <c r="BI216" s="501"/>
      <c r="BJ216" s="501"/>
      <c r="BK216" s="501"/>
      <c r="BL216" s="501"/>
      <c r="BM216" s="501"/>
      <c r="BN216" s="501"/>
      <c r="BO216" s="501"/>
      <c r="BP216" s="501"/>
      <c r="BQ216" s="501"/>
      <c r="BR216" s="501"/>
      <c r="BS216" s="501"/>
      <c r="BT216" s="501"/>
      <c r="BU216" s="501"/>
      <c r="BV216" s="501"/>
    </row>
    <row r="217" spans="1:74" ht="11.25" hidden="1" customHeight="1" x14ac:dyDescent="0.25">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475"/>
      <c r="Y217" s="475"/>
      <c r="Z217" s="475"/>
      <c r="AA217" s="475"/>
      <c r="AB217" s="475"/>
      <c r="AC217" s="475"/>
      <c r="AD217" s="475"/>
      <c r="AE217" s="475"/>
      <c r="AF217" s="475"/>
      <c r="AG217" s="115"/>
      <c r="AH217" s="115"/>
      <c r="AI217" s="115"/>
      <c r="AJ217" s="115"/>
      <c r="AK217" s="115"/>
      <c r="AL217" s="115"/>
      <c r="AM217" s="116"/>
      <c r="AN217" s="115"/>
      <c r="AO217" s="115"/>
      <c r="AP217" s="115"/>
      <c r="AQ217" s="115"/>
      <c r="AR217" s="115"/>
      <c r="AS217" s="115"/>
      <c r="AT217" s="115"/>
      <c r="AU217" s="115"/>
      <c r="AV217" s="475"/>
      <c r="AW217" s="475"/>
      <c r="AX217" s="475"/>
      <c r="AY217" s="503"/>
      <c r="AZ217" s="493"/>
      <c r="BA217" s="493"/>
      <c r="BB217" s="115"/>
      <c r="BC217" s="501"/>
      <c r="BD217" s="501"/>
      <c r="BE217" s="501"/>
      <c r="BF217" s="501"/>
      <c r="BG217" s="501"/>
      <c r="BH217" s="501"/>
      <c r="BI217" s="501"/>
      <c r="BJ217" s="501"/>
      <c r="BK217" s="501"/>
      <c r="BL217" s="501"/>
      <c r="BM217" s="501"/>
      <c r="BN217" s="501"/>
      <c r="BO217" s="501"/>
      <c r="BP217" s="501"/>
      <c r="BQ217" s="501"/>
      <c r="BR217" s="501"/>
      <c r="BS217" s="501"/>
      <c r="BT217" s="501"/>
      <c r="BU217" s="501"/>
      <c r="BV217" s="501"/>
    </row>
    <row r="218" spans="1:74" ht="11.25" hidden="1" customHeight="1" x14ac:dyDescent="0.25">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475"/>
      <c r="Y218" s="475"/>
      <c r="Z218" s="475"/>
      <c r="AA218" s="475"/>
      <c r="AB218" s="475"/>
      <c r="AC218" s="475"/>
      <c r="AD218" s="475"/>
      <c r="AE218" s="475"/>
      <c r="AF218" s="475"/>
      <c r="AG218" s="115"/>
      <c r="AH218" s="115"/>
      <c r="AI218" s="115"/>
      <c r="AJ218" s="115"/>
      <c r="AK218" s="115"/>
      <c r="AL218" s="115"/>
      <c r="AM218" s="116"/>
      <c r="AN218" s="115"/>
      <c r="AO218" s="115"/>
      <c r="AP218" s="115"/>
      <c r="AQ218" s="115"/>
      <c r="AR218" s="115"/>
      <c r="AS218" s="115"/>
      <c r="AT218" s="115"/>
      <c r="AU218" s="115"/>
      <c r="AV218" s="475"/>
      <c r="AW218" s="475"/>
      <c r="AX218" s="475"/>
      <c r="AY218" s="503"/>
      <c r="AZ218" s="493"/>
      <c r="BA218" s="493"/>
      <c r="BB218" s="115"/>
      <c r="BC218" s="501"/>
      <c r="BD218" s="501"/>
      <c r="BE218" s="501"/>
      <c r="BF218" s="501"/>
      <c r="BG218" s="501"/>
      <c r="BH218" s="501"/>
      <c r="BI218" s="501"/>
      <c r="BJ218" s="501"/>
      <c r="BK218" s="501"/>
      <c r="BL218" s="501"/>
      <c r="BM218" s="501"/>
      <c r="BN218" s="501"/>
      <c r="BO218" s="501"/>
      <c r="BP218" s="501"/>
      <c r="BQ218" s="501"/>
      <c r="BR218" s="501"/>
      <c r="BS218" s="501"/>
      <c r="BT218" s="501"/>
      <c r="BU218" s="501"/>
      <c r="BV218" s="501"/>
    </row>
    <row r="219" spans="1:74" ht="11.25" hidden="1" customHeight="1" x14ac:dyDescent="0.25">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475"/>
      <c r="Y219" s="475"/>
      <c r="Z219" s="475"/>
      <c r="AA219" s="475"/>
      <c r="AB219" s="475"/>
      <c r="AC219" s="475"/>
      <c r="AD219" s="475"/>
      <c r="AE219" s="475"/>
      <c r="AF219" s="475"/>
      <c r="AG219" s="115"/>
      <c r="AH219" s="115"/>
      <c r="AI219" s="115"/>
      <c r="AJ219" s="115"/>
      <c r="AK219" s="115"/>
      <c r="AL219" s="115"/>
      <c r="AM219" s="116"/>
      <c r="AN219" s="115"/>
      <c r="AO219" s="115"/>
      <c r="AP219" s="115"/>
      <c r="AQ219" s="115"/>
      <c r="AR219" s="115"/>
      <c r="AS219" s="115"/>
      <c r="AT219" s="115"/>
      <c r="AU219" s="115"/>
      <c r="AV219" s="475"/>
      <c r="AW219" s="475"/>
      <c r="AX219" s="475"/>
      <c r="AY219" s="503"/>
      <c r="AZ219" s="493"/>
      <c r="BA219" s="493"/>
      <c r="BB219" s="115"/>
      <c r="BC219" s="501"/>
      <c r="BD219" s="501"/>
      <c r="BE219" s="501"/>
      <c r="BF219" s="501"/>
      <c r="BG219" s="501"/>
      <c r="BH219" s="501"/>
      <c r="BI219" s="501"/>
      <c r="BJ219" s="501"/>
      <c r="BK219" s="501"/>
      <c r="BL219" s="501"/>
      <c r="BM219" s="501"/>
      <c r="BN219" s="501"/>
      <c r="BO219" s="501"/>
      <c r="BP219" s="501"/>
      <c r="BQ219" s="501"/>
      <c r="BR219" s="501"/>
      <c r="BS219" s="501"/>
      <c r="BT219" s="501"/>
      <c r="BU219" s="501"/>
      <c r="BV219" s="501"/>
    </row>
    <row r="220" spans="1:74" ht="11.25" hidden="1" customHeight="1" x14ac:dyDescent="0.25">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475"/>
      <c r="Y220" s="475"/>
      <c r="Z220" s="475"/>
      <c r="AA220" s="475"/>
      <c r="AB220" s="475"/>
      <c r="AC220" s="475"/>
      <c r="AD220" s="475"/>
      <c r="AE220" s="475"/>
      <c r="AF220" s="475"/>
      <c r="AG220" s="115"/>
      <c r="AH220" s="115"/>
      <c r="AI220" s="115"/>
      <c r="AJ220" s="115"/>
      <c r="AK220" s="115"/>
      <c r="AL220" s="115"/>
      <c r="AM220" s="116"/>
      <c r="AN220" s="115"/>
      <c r="AO220" s="115"/>
      <c r="AP220" s="115"/>
      <c r="AQ220" s="115"/>
      <c r="AR220" s="115"/>
      <c r="AS220" s="115"/>
      <c r="AT220" s="115"/>
      <c r="AU220" s="115"/>
      <c r="AV220" s="475"/>
      <c r="AW220" s="475"/>
      <c r="AX220" s="475"/>
      <c r="AY220" s="503"/>
      <c r="AZ220" s="493"/>
      <c r="BA220" s="493"/>
      <c r="BB220" s="115"/>
      <c r="BC220" s="501"/>
      <c r="BD220" s="501"/>
      <c r="BE220" s="501"/>
      <c r="BF220" s="501"/>
      <c r="BG220" s="501"/>
      <c r="BH220" s="501"/>
      <c r="BI220" s="501"/>
      <c r="BJ220" s="501"/>
      <c r="BK220" s="501"/>
      <c r="BL220" s="501"/>
      <c r="BM220" s="501"/>
      <c r="BN220" s="501"/>
      <c r="BO220" s="501"/>
      <c r="BP220" s="501"/>
      <c r="BQ220" s="501"/>
      <c r="BR220" s="501"/>
      <c r="BS220" s="501"/>
      <c r="BT220" s="501"/>
      <c r="BU220" s="501"/>
      <c r="BV220" s="501"/>
    </row>
  </sheetData>
  <mergeCells count="25">
    <mergeCell ref="C3:C4"/>
    <mergeCell ref="F2:S2"/>
    <mergeCell ref="AB2:AF3"/>
    <mergeCell ref="D3:D4"/>
    <mergeCell ref="A2:E2"/>
    <mergeCell ref="E3:E4"/>
    <mergeCell ref="A3:A4"/>
    <mergeCell ref="B3:B4"/>
    <mergeCell ref="W2:W4"/>
    <mergeCell ref="V2:V4"/>
    <mergeCell ref="AZ1:BB1"/>
    <mergeCell ref="AV2:AX3"/>
    <mergeCell ref="AZ2:BB3"/>
    <mergeCell ref="F3:K3"/>
    <mergeCell ref="L3:L4"/>
    <mergeCell ref="AQ2:AU3"/>
    <mergeCell ref="N3:O4"/>
    <mergeCell ref="P3:Q3"/>
    <mergeCell ref="R3:S4"/>
    <mergeCell ref="T3:T4"/>
    <mergeCell ref="X2:AA3"/>
    <mergeCell ref="AL2:AP3"/>
    <mergeCell ref="M3:M4"/>
    <mergeCell ref="U3:U4"/>
    <mergeCell ref="AG2:AK3"/>
  </mergeCells>
  <dataValidations count="1">
    <dataValidation type="list" allowBlank="1" showErrorMessage="1" sqref="Z1:AH1" xr:uid="{00000000-0002-0000-0300-000002000000}">
      <formula1>Meses</formula1>
    </dataValidation>
  </dataValidations>
  <hyperlinks>
    <hyperlink ref="AF7" r:id="rId1" xr:uid="{00000000-0004-0000-0300-000000000000}"/>
    <hyperlink ref="AF9" r:id="rId2" location="heading=h.gxbe3d2lvn3c" xr:uid="{00000000-0004-0000-0300-000001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7">
        <x14:dataValidation type="list" allowBlank="1" showErrorMessage="1" xr:uid="{00000000-0002-0000-0300-000000000000}">
          <x14:formula1>
            <xm:f>LISTAS_1!$AN$2:$AN$8</xm:f>
          </x14:formula1>
          <xm:sqref>I5:I13</xm:sqref>
        </x14:dataValidation>
        <x14:dataValidation type="list" allowBlank="1" showErrorMessage="1" xr:uid="{00000000-0002-0000-0300-000001000000}">
          <x14:formula1>
            <xm:f>LISTAS_1!$AG$1:$AG$9</xm:f>
          </x14:formula1>
          <xm:sqref>O5:O13</xm:sqref>
        </x14:dataValidation>
        <x14:dataValidation type="list" allowBlank="1" showErrorMessage="1" xr:uid="{00000000-0002-0000-0300-000003000000}">
          <x14:formula1>
            <xm:f>LISTAS_1!$T$2:$T$3</xm:f>
          </x14:formula1>
          <xm:sqref>N5:N13</xm:sqref>
        </x14:dataValidation>
        <x14:dataValidation type="list" allowBlank="1" showErrorMessage="1" xr:uid="{00000000-0002-0000-0300-000004000000}">
          <x14:formula1>
            <xm:f>LISTAS_1!$AM$2:$AM$13</xm:f>
          </x14:formula1>
          <xm:sqref>J5:J13</xm:sqref>
        </x14:dataValidation>
        <x14:dataValidation type="list" allowBlank="1" showErrorMessage="1" xr:uid="{00000000-0002-0000-0300-000005000000}">
          <x14:formula1>
            <xm:f>LISTAS_1!$AR$2:$AR$3</xm:f>
          </x14:formula1>
          <xm:sqref>F5:F13</xm:sqref>
        </x14:dataValidation>
        <x14:dataValidation type="list" allowBlank="1" showErrorMessage="1" xr:uid="{00000000-0002-0000-0300-000006000000}">
          <x14:formula1>
            <xm:f>LISTAS_1!$AO$2:$AO$7</xm:f>
          </x14:formula1>
          <xm:sqref>H5:H13</xm:sqref>
        </x14:dataValidation>
        <x14:dataValidation type="list" allowBlank="1" showErrorMessage="1" xr:uid="{00000000-0002-0000-0300-000007000000}">
          <x14:formula1>
            <xm:f>LISTAS_1!$AL$2:$AL$7</xm:f>
          </x14:formula1>
          <xm:sqref>G5:G13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pageSetUpPr fitToPage="1"/>
  </sheetPr>
  <dimension ref="A1:AE100"/>
  <sheetViews>
    <sheetView showGridLines="0" tabSelected="1" topLeftCell="K1" zoomScale="85" zoomScaleNormal="85" workbookViewId="0">
      <selection activeCell="S9" sqref="S9"/>
    </sheetView>
  </sheetViews>
  <sheetFormatPr baseColWidth="10" defaultColWidth="0" defaultRowHeight="15" customHeight="1" zeroHeight="1" x14ac:dyDescent="0.25"/>
  <cols>
    <col min="1" max="1" width="23.28515625" style="452" customWidth="1"/>
    <col min="2" max="2" width="7.28515625" customWidth="1"/>
    <col min="3" max="3" width="30.85546875" style="452" customWidth="1"/>
    <col min="4" max="4" width="11.5703125" customWidth="1"/>
    <col min="5" max="5" width="8.28515625" customWidth="1"/>
    <col min="6" max="6" width="11.7109375" customWidth="1"/>
    <col min="7" max="7" width="9.7109375" customWidth="1"/>
    <col min="8" max="8" width="9.28515625" customWidth="1"/>
    <col min="9" max="9" width="15.7109375" customWidth="1"/>
    <col min="10" max="10" width="16.42578125" customWidth="1"/>
    <col min="11" max="11" width="14.42578125" customWidth="1"/>
    <col min="12" max="12" width="16.140625" customWidth="1"/>
    <col min="13" max="13" width="14.85546875" customWidth="1"/>
    <col min="14" max="14" width="14.42578125" customWidth="1"/>
    <col min="15" max="15" width="12.7109375" customWidth="1"/>
    <col min="16" max="16" width="13.7109375" customWidth="1"/>
    <col min="17" max="18" width="15.28515625" customWidth="1"/>
    <col min="19" max="19" width="15.140625" customWidth="1"/>
    <col min="20" max="20" width="16.42578125" customWidth="1"/>
    <col min="21" max="21" width="14.42578125" customWidth="1"/>
    <col min="22" max="22" width="15.28515625" customWidth="1"/>
    <col min="23" max="23" width="14.85546875" customWidth="1"/>
    <col min="24" max="26" width="13.42578125" customWidth="1"/>
    <col min="27" max="27" width="14.7109375" bestFit="1" customWidth="1"/>
    <col min="28" max="28" width="14.85546875" customWidth="1"/>
    <col min="29" max="29" width="15.28515625" customWidth="1"/>
    <col min="30" max="30" width="10.7109375" customWidth="1"/>
    <col min="31" max="31" width="10" customWidth="1"/>
    <col min="32" max="16384" width="12.7109375" hidden="1"/>
  </cols>
  <sheetData>
    <row r="1" spans="1:31" ht="13.5" customHeight="1" x14ac:dyDescent="0.25">
      <c r="A1" s="524"/>
      <c r="B1" s="132"/>
      <c r="C1" s="524"/>
      <c r="D1" s="132"/>
      <c r="E1" s="132"/>
      <c r="F1" s="132"/>
      <c r="G1" s="132"/>
      <c r="H1" s="132"/>
      <c r="I1" s="133"/>
      <c r="J1" s="43"/>
      <c r="K1" s="43"/>
      <c r="L1" s="43"/>
      <c r="M1" s="43"/>
      <c r="N1" s="43"/>
      <c r="O1" s="43"/>
      <c r="P1" s="43"/>
      <c r="Q1" s="43"/>
      <c r="R1" s="43"/>
      <c r="S1" s="43"/>
      <c r="T1" s="43"/>
      <c r="U1" s="82"/>
      <c r="V1" s="43"/>
      <c r="W1" s="43"/>
      <c r="X1" s="43"/>
      <c r="Y1" s="43"/>
      <c r="Z1" s="43"/>
      <c r="AA1" s="43"/>
      <c r="AB1" s="43"/>
      <c r="AC1" s="43"/>
      <c r="AD1" s="43"/>
      <c r="AE1" s="19"/>
    </row>
    <row r="2" spans="1:31" ht="13.5" customHeight="1" x14ac:dyDescent="0.25">
      <c r="A2" s="524"/>
      <c r="B2" s="134"/>
      <c r="C2" s="524"/>
      <c r="D2" s="132"/>
      <c r="E2" s="132"/>
      <c r="F2" s="132"/>
      <c r="G2" s="132"/>
      <c r="H2" s="132"/>
      <c r="I2" s="133"/>
      <c r="J2" s="132"/>
      <c r="K2" s="132"/>
      <c r="L2" s="132"/>
      <c r="M2" s="132"/>
      <c r="N2" s="132"/>
      <c r="O2" s="132"/>
      <c r="P2" s="132"/>
      <c r="Q2" s="132"/>
      <c r="R2" s="132"/>
      <c r="S2" s="132"/>
      <c r="T2" s="132"/>
      <c r="U2" s="135"/>
      <c r="V2" s="132"/>
      <c r="W2" s="132"/>
      <c r="X2" s="132"/>
      <c r="Y2" s="132"/>
      <c r="Z2" s="132"/>
      <c r="AA2" s="132"/>
      <c r="AB2" s="132"/>
      <c r="AC2" s="132"/>
      <c r="AD2" s="132"/>
      <c r="AE2" s="19"/>
    </row>
    <row r="3" spans="1:31" ht="17.25" customHeight="1" x14ac:dyDescent="0.25">
      <c r="A3" s="411"/>
      <c r="B3" s="136"/>
      <c r="C3" s="411"/>
      <c r="D3" s="136"/>
      <c r="E3" s="136"/>
      <c r="F3" s="722" t="s">
        <v>436</v>
      </c>
      <c r="G3" s="557"/>
      <c r="H3" s="558"/>
      <c r="I3" s="721" t="s">
        <v>437</v>
      </c>
      <c r="J3" s="557"/>
      <c r="K3" s="557"/>
      <c r="L3" s="557"/>
      <c r="M3" s="557"/>
      <c r="N3" s="557"/>
      <c r="O3" s="558"/>
      <c r="P3" s="717" t="s">
        <v>438</v>
      </c>
      <c r="Q3" s="557"/>
      <c r="R3" s="557"/>
      <c r="S3" s="557"/>
      <c r="T3" s="557"/>
      <c r="U3" s="558"/>
      <c r="V3" s="718" t="s">
        <v>439</v>
      </c>
      <c r="W3" s="719"/>
      <c r="X3" s="719"/>
      <c r="Y3" s="719"/>
      <c r="Z3" s="719"/>
      <c r="AA3" s="719"/>
      <c r="AB3" s="719"/>
      <c r="AC3" s="719"/>
      <c r="AD3" s="720"/>
      <c r="AE3" s="137"/>
    </row>
    <row r="4" spans="1:31" ht="33.75" customHeight="1" x14ac:dyDescent="0.25">
      <c r="A4" s="525" t="s">
        <v>440</v>
      </c>
      <c r="B4" s="138" t="s">
        <v>441</v>
      </c>
      <c r="C4" s="525" t="s">
        <v>442</v>
      </c>
      <c r="D4" s="138" t="s">
        <v>443</v>
      </c>
      <c r="E4" s="139" t="s">
        <v>444</v>
      </c>
      <c r="F4" s="138" t="s">
        <v>445</v>
      </c>
      <c r="G4" s="138" t="s">
        <v>446</v>
      </c>
      <c r="H4" s="138" t="s">
        <v>447</v>
      </c>
      <c r="I4" s="140" t="s">
        <v>448</v>
      </c>
      <c r="J4" s="141" t="s">
        <v>253</v>
      </c>
      <c r="K4" s="141" t="s">
        <v>254</v>
      </c>
      <c r="L4" s="141" t="s">
        <v>255</v>
      </c>
      <c r="M4" s="141" t="s">
        <v>256</v>
      </c>
      <c r="N4" s="141" t="s">
        <v>449</v>
      </c>
      <c r="O4" s="141" t="s">
        <v>450</v>
      </c>
      <c r="P4" s="142" t="s">
        <v>253</v>
      </c>
      <c r="Q4" s="142" t="s">
        <v>254</v>
      </c>
      <c r="R4" s="142" t="s">
        <v>255</v>
      </c>
      <c r="S4" s="142" t="s">
        <v>256</v>
      </c>
      <c r="T4" s="142" t="s">
        <v>451</v>
      </c>
      <c r="U4" s="142" t="s">
        <v>452</v>
      </c>
      <c r="V4" s="143" t="s">
        <v>453</v>
      </c>
      <c r="W4" s="143" t="s">
        <v>454</v>
      </c>
      <c r="X4" s="143" t="s">
        <v>455</v>
      </c>
      <c r="Y4" s="143" t="s">
        <v>456</v>
      </c>
      <c r="Z4" s="143" t="s">
        <v>457</v>
      </c>
      <c r="AA4" s="143" t="s">
        <v>458</v>
      </c>
      <c r="AB4" s="143" t="s">
        <v>459</v>
      </c>
      <c r="AC4" s="143" t="s">
        <v>460</v>
      </c>
      <c r="AD4" s="143" t="s">
        <v>461</v>
      </c>
      <c r="AE4" s="19"/>
    </row>
    <row r="5" spans="1:31" ht="16.5" customHeight="1" x14ac:dyDescent="0.25">
      <c r="A5" s="714" t="s">
        <v>20</v>
      </c>
      <c r="B5" s="712">
        <v>1</v>
      </c>
      <c r="C5" s="714" t="s">
        <v>275</v>
      </c>
      <c r="D5" s="712" t="s">
        <v>462</v>
      </c>
      <c r="E5" s="144">
        <v>2020</v>
      </c>
      <c r="F5" s="145">
        <v>0</v>
      </c>
      <c r="G5" s="146">
        <v>0</v>
      </c>
      <c r="H5" s="146" t="str">
        <f t="shared" ref="H5:H58" si="0">IFERROR(G5/F5,"")</f>
        <v/>
      </c>
      <c r="I5" s="147">
        <v>0</v>
      </c>
      <c r="J5" s="148"/>
      <c r="K5" s="149"/>
      <c r="L5" s="149"/>
      <c r="M5" s="149"/>
      <c r="N5" s="149">
        <f t="shared" ref="N5:N9" si="1">SUM(J5+K5+L5+M5)</f>
        <v>0</v>
      </c>
      <c r="O5" s="150"/>
      <c r="P5" s="151"/>
      <c r="Q5" s="151"/>
      <c r="R5" s="149">
        <v>0</v>
      </c>
      <c r="S5" s="149">
        <v>0</v>
      </c>
      <c r="T5" s="149">
        <f t="shared" ref="T5:T9" si="2">P5+Q5+R5+S5</f>
        <v>0</v>
      </c>
      <c r="U5" s="152">
        <f t="shared" ref="U5:U7" si="3">IFERROR(T5/N5,0)</f>
        <v>0</v>
      </c>
      <c r="V5" s="148"/>
      <c r="W5" s="148"/>
      <c r="X5" s="149"/>
      <c r="Y5" s="149"/>
      <c r="Z5" s="149"/>
      <c r="AA5" s="149">
        <v>0</v>
      </c>
      <c r="AB5" s="149">
        <f t="shared" ref="AB5:AB9" si="4">V5-AA5</f>
        <v>0</v>
      </c>
      <c r="AC5" s="149">
        <f t="shared" ref="AC5:AC9" si="5">W5+X5+Y5+Z5</f>
        <v>0</v>
      </c>
      <c r="AD5" s="153">
        <f t="shared" ref="AD5:AD58" si="6">IFERROR(AC5/AB5,AC5)</f>
        <v>0</v>
      </c>
      <c r="AE5" s="154"/>
    </row>
    <row r="6" spans="1:31" ht="16.5" customHeight="1" x14ac:dyDescent="0.25">
      <c r="A6" s="715"/>
      <c r="B6" s="713"/>
      <c r="C6" s="715"/>
      <c r="D6" s="713"/>
      <c r="E6" s="144">
        <v>2021</v>
      </c>
      <c r="F6" s="155">
        <v>0.3</v>
      </c>
      <c r="G6" s="86">
        <v>0.3</v>
      </c>
      <c r="H6" s="86">
        <f t="shared" si="0"/>
        <v>1</v>
      </c>
      <c r="I6" s="156">
        <v>90000000</v>
      </c>
      <c r="J6" s="148">
        <v>90000000</v>
      </c>
      <c r="K6" s="157">
        <v>0</v>
      </c>
      <c r="L6" s="157"/>
      <c r="M6" s="157"/>
      <c r="N6" s="157">
        <f t="shared" si="1"/>
        <v>90000000</v>
      </c>
      <c r="O6" s="158">
        <f t="shared" ref="O6:O35" si="7">N6/I6</f>
        <v>1</v>
      </c>
      <c r="P6" s="157">
        <v>0</v>
      </c>
      <c r="Q6" s="157">
        <v>21900000</v>
      </c>
      <c r="R6" s="157">
        <v>27000000</v>
      </c>
      <c r="S6" s="157">
        <v>36000000</v>
      </c>
      <c r="T6" s="157">
        <f t="shared" si="2"/>
        <v>84900000</v>
      </c>
      <c r="U6" s="152">
        <f t="shared" si="3"/>
        <v>0.94333333333333336</v>
      </c>
      <c r="V6" s="157">
        <v>0</v>
      </c>
      <c r="W6" s="157">
        <v>0</v>
      </c>
      <c r="X6" s="157">
        <v>0</v>
      </c>
      <c r="Y6" s="157">
        <v>0</v>
      </c>
      <c r="Z6" s="157">
        <v>0</v>
      </c>
      <c r="AA6" s="149">
        <v>0</v>
      </c>
      <c r="AB6" s="149">
        <f t="shared" si="4"/>
        <v>0</v>
      </c>
      <c r="AC6" s="149">
        <f t="shared" si="5"/>
        <v>0</v>
      </c>
      <c r="AD6" s="153">
        <f t="shared" si="6"/>
        <v>0</v>
      </c>
      <c r="AE6" s="154"/>
    </row>
    <row r="7" spans="1:31" ht="16.5" customHeight="1" x14ac:dyDescent="0.25">
      <c r="A7" s="715"/>
      <c r="B7" s="713"/>
      <c r="C7" s="715"/>
      <c r="D7" s="713"/>
      <c r="E7" s="159">
        <v>2022</v>
      </c>
      <c r="F7" s="160">
        <v>0.3</v>
      </c>
      <c r="G7" s="161">
        <v>0.3</v>
      </c>
      <c r="H7" s="162">
        <f t="shared" si="0"/>
        <v>1</v>
      </c>
      <c r="I7" s="163">
        <v>111147834</v>
      </c>
      <c r="J7" s="147">
        <v>87330441</v>
      </c>
      <c r="K7" s="147">
        <v>0</v>
      </c>
      <c r="L7" s="157"/>
      <c r="M7" s="147">
        <v>23817393</v>
      </c>
      <c r="N7" s="164">
        <f t="shared" si="1"/>
        <v>111147834</v>
      </c>
      <c r="O7" s="158">
        <f t="shared" si="7"/>
        <v>1</v>
      </c>
      <c r="P7" s="147">
        <v>9791595</v>
      </c>
      <c r="Q7" s="157">
        <v>23817393</v>
      </c>
      <c r="R7" s="157">
        <v>23817393</v>
      </c>
      <c r="S7" s="157">
        <v>29904060</v>
      </c>
      <c r="T7" s="165">
        <f t="shared" si="2"/>
        <v>87330441</v>
      </c>
      <c r="U7" s="166">
        <f t="shared" si="3"/>
        <v>0.7857142857142857</v>
      </c>
      <c r="V7" s="148">
        <v>5100000</v>
      </c>
      <c r="W7" s="148">
        <v>5100000</v>
      </c>
      <c r="X7" s="157"/>
      <c r="Y7" s="157">
        <v>0</v>
      </c>
      <c r="Z7" s="157"/>
      <c r="AA7" s="165">
        <v>0</v>
      </c>
      <c r="AB7" s="167">
        <f t="shared" si="4"/>
        <v>5100000</v>
      </c>
      <c r="AC7" s="167">
        <f t="shared" si="5"/>
        <v>5100000</v>
      </c>
      <c r="AD7" s="168">
        <f t="shared" si="6"/>
        <v>1</v>
      </c>
      <c r="AE7" s="154"/>
    </row>
    <row r="8" spans="1:31" ht="13.5" customHeight="1" x14ac:dyDescent="0.25">
      <c r="A8" s="715"/>
      <c r="B8" s="713"/>
      <c r="C8" s="715"/>
      <c r="D8" s="713"/>
      <c r="E8" s="169">
        <v>2023</v>
      </c>
      <c r="F8" s="170">
        <v>0.3</v>
      </c>
      <c r="G8" s="171">
        <v>0.3</v>
      </c>
      <c r="H8" s="171">
        <f t="shared" si="0"/>
        <v>1</v>
      </c>
      <c r="I8" s="172">
        <v>248867828</v>
      </c>
      <c r="J8" s="173">
        <v>142800000</v>
      </c>
      <c r="K8" s="174">
        <v>64800000</v>
      </c>
      <c r="L8" s="174"/>
      <c r="M8" s="174">
        <v>41267828</v>
      </c>
      <c r="N8" s="174">
        <f t="shared" si="1"/>
        <v>248867828</v>
      </c>
      <c r="O8" s="175">
        <f t="shared" si="7"/>
        <v>1</v>
      </c>
      <c r="P8" s="174">
        <v>0</v>
      </c>
      <c r="Q8" s="174">
        <v>35224000</v>
      </c>
      <c r="R8" s="174">
        <v>57960000</v>
      </c>
      <c r="S8" s="174"/>
      <c r="T8" s="176">
        <f t="shared" si="2"/>
        <v>93184000</v>
      </c>
      <c r="U8" s="177">
        <f>T8/I8</f>
        <v>0.3744316842753978</v>
      </c>
      <c r="V8" s="178">
        <v>23817393</v>
      </c>
      <c r="W8" s="178">
        <v>17730726</v>
      </c>
      <c r="X8" s="174">
        <v>1852464</v>
      </c>
      <c r="Y8" s="174"/>
      <c r="Z8" s="174"/>
      <c r="AA8" s="176">
        <v>0</v>
      </c>
      <c r="AB8" s="174">
        <f t="shared" si="4"/>
        <v>23817393</v>
      </c>
      <c r="AC8" s="174">
        <f t="shared" si="5"/>
        <v>19583190</v>
      </c>
      <c r="AD8" s="179">
        <f t="shared" si="6"/>
        <v>0.82222223061944688</v>
      </c>
      <c r="AE8" s="180"/>
    </row>
    <row r="9" spans="1:31" ht="16.5" customHeight="1" x14ac:dyDescent="0.25">
      <c r="A9" s="715"/>
      <c r="B9" s="713"/>
      <c r="C9" s="715"/>
      <c r="D9" s="713"/>
      <c r="E9" s="181">
        <v>2024</v>
      </c>
      <c r="F9" s="182">
        <v>0.1</v>
      </c>
      <c r="G9" s="183">
        <f>+'3. Metas Proyecto de Inv'!BA5</f>
        <v>0.1</v>
      </c>
      <c r="H9" s="183">
        <f t="shared" si="0"/>
        <v>1</v>
      </c>
      <c r="I9" s="184">
        <v>249966720</v>
      </c>
      <c r="J9" s="185">
        <v>91056000</v>
      </c>
      <c r="K9" s="186">
        <v>158910720</v>
      </c>
      <c r="L9" s="187"/>
      <c r="M9" s="187"/>
      <c r="N9" s="188">
        <f t="shared" si="1"/>
        <v>249966720</v>
      </c>
      <c r="O9" s="94">
        <f t="shared" si="7"/>
        <v>1</v>
      </c>
      <c r="P9" s="189"/>
      <c r="Q9" s="189">
        <v>24570667</v>
      </c>
      <c r="R9" s="189">
        <v>83621136</v>
      </c>
      <c r="S9" s="189">
        <v>114143360</v>
      </c>
      <c r="T9" s="190">
        <f t="shared" si="2"/>
        <v>222335163</v>
      </c>
      <c r="U9" s="177">
        <f>T9/I9</f>
        <v>0.88945905678963988</v>
      </c>
      <c r="V9" s="185">
        <v>60391479</v>
      </c>
      <c r="W9" s="191">
        <v>47723479</v>
      </c>
      <c r="X9" s="191">
        <v>12668000</v>
      </c>
      <c r="Y9" s="187"/>
      <c r="Z9" s="187"/>
      <c r="AA9" s="188">
        <v>0</v>
      </c>
      <c r="AB9" s="188">
        <f t="shared" si="4"/>
        <v>60391479</v>
      </c>
      <c r="AC9" s="188">
        <f t="shared" si="5"/>
        <v>60391479</v>
      </c>
      <c r="AD9" s="192">
        <f t="shared" si="6"/>
        <v>1</v>
      </c>
      <c r="AE9" s="154"/>
    </row>
    <row r="10" spans="1:31" ht="18.75" customHeight="1" x14ac:dyDescent="0.25">
      <c r="A10" s="716"/>
      <c r="B10" s="621"/>
      <c r="C10" s="716"/>
      <c r="D10" s="621"/>
      <c r="E10" s="193" t="s">
        <v>463</v>
      </c>
      <c r="F10" s="194">
        <f t="shared" ref="F10:G10" si="8">F5+F6+F7+F8+F9</f>
        <v>0.99999999999999989</v>
      </c>
      <c r="G10" s="195">
        <f t="shared" si="8"/>
        <v>0.99999999999999989</v>
      </c>
      <c r="H10" s="195">
        <f t="shared" si="0"/>
        <v>1</v>
      </c>
      <c r="I10" s="196">
        <f t="shared" ref="I10:N10" si="9">SUM(I5:I9)</f>
        <v>699982382</v>
      </c>
      <c r="J10" s="196">
        <f t="shared" si="9"/>
        <v>411186441</v>
      </c>
      <c r="K10" s="196">
        <f t="shared" si="9"/>
        <v>223710720</v>
      </c>
      <c r="L10" s="196">
        <f t="shared" si="9"/>
        <v>0</v>
      </c>
      <c r="M10" s="196">
        <f t="shared" si="9"/>
        <v>65085221</v>
      </c>
      <c r="N10" s="196">
        <f t="shared" si="9"/>
        <v>699982382</v>
      </c>
      <c r="O10" s="197">
        <f t="shared" si="7"/>
        <v>1</v>
      </c>
      <c r="P10" s="196">
        <f t="shared" ref="P10:T10" si="10">SUM(P5:P9)</f>
        <v>9791595</v>
      </c>
      <c r="Q10" s="196">
        <f t="shared" si="10"/>
        <v>105512060</v>
      </c>
      <c r="R10" s="196">
        <f t="shared" si="10"/>
        <v>192398529</v>
      </c>
      <c r="S10" s="196">
        <f t="shared" si="10"/>
        <v>180047420</v>
      </c>
      <c r="T10" s="196">
        <f t="shared" si="10"/>
        <v>487749604</v>
      </c>
      <c r="U10" s="198">
        <f t="shared" ref="U10:U12" si="11">T10/N10</f>
        <v>0.69680268609960527</v>
      </c>
      <c r="V10" s="196">
        <f t="shared" ref="V10:AC10" si="12">SUM(V5:V9)</f>
        <v>89308872</v>
      </c>
      <c r="W10" s="196">
        <f t="shared" si="12"/>
        <v>70554205</v>
      </c>
      <c r="X10" s="196">
        <f t="shared" si="12"/>
        <v>14520464</v>
      </c>
      <c r="Y10" s="196">
        <f t="shared" si="12"/>
        <v>0</v>
      </c>
      <c r="Z10" s="196">
        <f t="shared" si="12"/>
        <v>0</v>
      </c>
      <c r="AA10" s="196">
        <f t="shared" si="12"/>
        <v>0</v>
      </c>
      <c r="AB10" s="199">
        <f t="shared" si="12"/>
        <v>89308872</v>
      </c>
      <c r="AC10" s="199">
        <f t="shared" si="12"/>
        <v>85074669</v>
      </c>
      <c r="AD10" s="200">
        <f t="shared" si="6"/>
        <v>0.95258922316250949</v>
      </c>
      <c r="AE10" s="201"/>
    </row>
    <row r="11" spans="1:31" ht="16.5" customHeight="1" x14ac:dyDescent="0.25">
      <c r="A11" s="714" t="s">
        <v>20</v>
      </c>
      <c r="B11" s="712">
        <v>2</v>
      </c>
      <c r="C11" s="714" t="s">
        <v>279</v>
      </c>
      <c r="D11" s="712" t="s">
        <v>462</v>
      </c>
      <c r="E11" s="144">
        <v>2020</v>
      </c>
      <c r="F11" s="155">
        <v>0.05</v>
      </c>
      <c r="G11" s="146">
        <v>0.05</v>
      </c>
      <c r="H11" s="146">
        <f t="shared" si="0"/>
        <v>1</v>
      </c>
      <c r="I11" s="202">
        <v>121211940</v>
      </c>
      <c r="J11" s="148"/>
      <c r="K11" s="149"/>
      <c r="L11" s="148">
        <v>121211940</v>
      </c>
      <c r="M11" s="149"/>
      <c r="N11" s="157">
        <f t="shared" ref="N11:N15" si="13">SUM(J11+K11+L11+M11)</f>
        <v>121211940</v>
      </c>
      <c r="O11" s="203">
        <f t="shared" si="7"/>
        <v>1</v>
      </c>
      <c r="P11" s="151"/>
      <c r="Q11" s="151"/>
      <c r="R11" s="149">
        <v>7025424</v>
      </c>
      <c r="S11" s="149">
        <v>59628996</v>
      </c>
      <c r="T11" s="149">
        <f t="shared" ref="T11:T15" si="14">P11+Q11+R11+S11</f>
        <v>66654420</v>
      </c>
      <c r="U11" s="152">
        <f t="shared" si="11"/>
        <v>0.54989978710018173</v>
      </c>
      <c r="V11" s="148"/>
      <c r="W11" s="148"/>
      <c r="X11" s="149"/>
      <c r="Y11" s="149"/>
      <c r="Z11" s="149"/>
      <c r="AA11" s="149">
        <v>0</v>
      </c>
      <c r="AB11" s="149">
        <f t="shared" ref="AB11:AB15" si="15">V11-AA11</f>
        <v>0</v>
      </c>
      <c r="AC11" s="149">
        <f t="shared" ref="AC11:AC21" si="16">W11+X11+Y11+Z11</f>
        <v>0</v>
      </c>
      <c r="AD11" s="153">
        <f t="shared" si="6"/>
        <v>0</v>
      </c>
      <c r="AE11" s="154"/>
    </row>
    <row r="12" spans="1:31" ht="16.5" customHeight="1" x14ac:dyDescent="0.25">
      <c r="A12" s="715"/>
      <c r="B12" s="713"/>
      <c r="C12" s="715"/>
      <c r="D12" s="713"/>
      <c r="E12" s="144">
        <v>2021</v>
      </c>
      <c r="F12" s="155">
        <v>0.3</v>
      </c>
      <c r="G12" s="86">
        <v>0.3</v>
      </c>
      <c r="H12" s="86">
        <f t="shared" si="0"/>
        <v>1</v>
      </c>
      <c r="I12" s="147">
        <v>63000000</v>
      </c>
      <c r="J12" s="148">
        <v>0</v>
      </c>
      <c r="K12" s="157">
        <v>0</v>
      </c>
      <c r="L12" s="157">
        <v>63000000</v>
      </c>
      <c r="M12" s="157"/>
      <c r="N12" s="157">
        <f t="shared" si="13"/>
        <v>63000000</v>
      </c>
      <c r="O12" s="158">
        <f t="shared" si="7"/>
        <v>1</v>
      </c>
      <c r="P12" s="157">
        <v>0</v>
      </c>
      <c r="Q12" s="157">
        <v>0</v>
      </c>
      <c r="R12" s="157">
        <v>5600000</v>
      </c>
      <c r="S12" s="157">
        <v>34000000</v>
      </c>
      <c r="T12" s="157">
        <f t="shared" si="14"/>
        <v>39600000</v>
      </c>
      <c r="U12" s="152">
        <f t="shared" si="11"/>
        <v>0.62857142857142856</v>
      </c>
      <c r="V12" s="148">
        <v>54557520</v>
      </c>
      <c r="W12" s="148">
        <v>34454712</v>
      </c>
      <c r="X12" s="157">
        <v>16483232</v>
      </c>
      <c r="Y12" s="157"/>
      <c r="Z12" s="157">
        <v>3619576</v>
      </c>
      <c r="AA12" s="149">
        <v>0</v>
      </c>
      <c r="AB12" s="149">
        <f t="shared" si="15"/>
        <v>54557520</v>
      </c>
      <c r="AC12" s="149">
        <f t="shared" si="16"/>
        <v>54557520</v>
      </c>
      <c r="AD12" s="153">
        <f t="shared" si="6"/>
        <v>1</v>
      </c>
      <c r="AE12" s="154"/>
    </row>
    <row r="13" spans="1:31" ht="16.5" customHeight="1" x14ac:dyDescent="0.25">
      <c r="A13" s="715"/>
      <c r="B13" s="713"/>
      <c r="C13" s="715"/>
      <c r="D13" s="713"/>
      <c r="E13" s="204">
        <v>2022</v>
      </c>
      <c r="F13" s="205">
        <v>0.3</v>
      </c>
      <c r="G13" s="206">
        <v>0.3</v>
      </c>
      <c r="H13" s="207">
        <f t="shared" si="0"/>
        <v>1</v>
      </c>
      <c r="I13" s="208">
        <v>523600000</v>
      </c>
      <c r="J13" s="147">
        <v>104160000</v>
      </c>
      <c r="K13" s="147">
        <v>5000000</v>
      </c>
      <c r="L13" s="209">
        <v>70000000</v>
      </c>
      <c r="M13" s="157">
        <v>41670790</v>
      </c>
      <c r="N13" s="210">
        <f t="shared" si="13"/>
        <v>220830790</v>
      </c>
      <c r="O13" s="158">
        <f t="shared" si="7"/>
        <v>0.42175475553857905</v>
      </c>
      <c r="P13" s="147">
        <v>6180000</v>
      </c>
      <c r="Q13" s="157">
        <v>19570000</v>
      </c>
      <c r="R13" s="157">
        <v>34672997</v>
      </c>
      <c r="S13" s="157">
        <v>59279625</v>
      </c>
      <c r="T13" s="149">
        <f t="shared" si="14"/>
        <v>119702622</v>
      </c>
      <c r="U13" s="152">
        <f>IFERROR(T13/N13,0)</f>
        <v>0.54205585190362271</v>
      </c>
      <c r="V13" s="148">
        <v>23400000</v>
      </c>
      <c r="W13" s="148">
        <v>11138199</v>
      </c>
      <c r="X13" s="148">
        <v>2733341</v>
      </c>
      <c r="Y13" s="157">
        <v>9528460</v>
      </c>
      <c r="Z13" s="157"/>
      <c r="AA13" s="149">
        <v>0</v>
      </c>
      <c r="AB13" s="211">
        <f t="shared" si="15"/>
        <v>23400000</v>
      </c>
      <c r="AC13" s="211">
        <f t="shared" si="16"/>
        <v>23400000</v>
      </c>
      <c r="AD13" s="212">
        <f t="shared" si="6"/>
        <v>1</v>
      </c>
      <c r="AE13" s="154"/>
    </row>
    <row r="14" spans="1:31" ht="13.5" customHeight="1" x14ac:dyDescent="0.25">
      <c r="A14" s="715"/>
      <c r="B14" s="713"/>
      <c r="C14" s="715"/>
      <c r="D14" s="713"/>
      <c r="E14" s="169">
        <v>2023</v>
      </c>
      <c r="F14" s="170">
        <v>0.3</v>
      </c>
      <c r="G14" s="171">
        <v>0.3</v>
      </c>
      <c r="H14" s="171">
        <f t="shared" si="0"/>
        <v>1</v>
      </c>
      <c r="I14" s="172">
        <v>253630000</v>
      </c>
      <c r="J14" s="213">
        <v>30000000</v>
      </c>
      <c r="K14" s="174">
        <v>160130000</v>
      </c>
      <c r="L14" s="174">
        <v>55000000</v>
      </c>
      <c r="M14" s="174">
        <v>8500000</v>
      </c>
      <c r="N14" s="174">
        <f t="shared" si="13"/>
        <v>253630000</v>
      </c>
      <c r="O14" s="214">
        <f t="shared" si="7"/>
        <v>1</v>
      </c>
      <c r="P14" s="174">
        <v>0</v>
      </c>
      <c r="Q14" s="174">
        <v>11124867</v>
      </c>
      <c r="R14" s="174">
        <v>62212257</v>
      </c>
      <c r="S14" s="174"/>
      <c r="T14" s="151">
        <f t="shared" si="14"/>
        <v>73337124</v>
      </c>
      <c r="U14" s="177">
        <f>T14/I14</f>
        <v>0.28915003745613688</v>
      </c>
      <c r="V14" s="178">
        <v>101128168</v>
      </c>
      <c r="W14" s="178">
        <v>37854310</v>
      </c>
      <c r="X14" s="174">
        <v>39314316</v>
      </c>
      <c r="Y14" s="174">
        <v>16259642</v>
      </c>
      <c r="Z14" s="174"/>
      <c r="AA14" s="151">
        <v>0</v>
      </c>
      <c r="AB14" s="174">
        <f t="shared" si="15"/>
        <v>101128168</v>
      </c>
      <c r="AC14" s="174">
        <f t="shared" si="16"/>
        <v>93428268</v>
      </c>
      <c r="AD14" s="179">
        <f t="shared" si="6"/>
        <v>0.92385998725894058</v>
      </c>
      <c r="AE14" s="180"/>
    </row>
    <row r="15" spans="1:31" ht="16.5" customHeight="1" x14ac:dyDescent="0.25">
      <c r="A15" s="715"/>
      <c r="B15" s="713"/>
      <c r="C15" s="715"/>
      <c r="D15" s="713"/>
      <c r="E15" s="181">
        <v>2024</v>
      </c>
      <c r="F15" s="182">
        <v>0.05</v>
      </c>
      <c r="G15" s="183">
        <f>+'3. Metas Proyecto de Inv'!BA6</f>
        <v>0.05</v>
      </c>
      <c r="H15" s="183">
        <f t="shared" si="0"/>
        <v>1</v>
      </c>
      <c r="I15" s="184">
        <v>81949173</v>
      </c>
      <c r="J15" s="185">
        <v>68615840</v>
      </c>
      <c r="K15" s="186">
        <v>13333333</v>
      </c>
      <c r="L15" s="187"/>
      <c r="M15" s="187"/>
      <c r="N15" s="188">
        <f t="shared" si="13"/>
        <v>81949173</v>
      </c>
      <c r="O15" s="94">
        <f t="shared" si="7"/>
        <v>1</v>
      </c>
      <c r="P15" s="189"/>
      <c r="Q15" s="184">
        <v>16612256</v>
      </c>
      <c r="R15" s="189">
        <v>21668160</v>
      </c>
      <c r="S15" s="189">
        <v>42224213</v>
      </c>
      <c r="T15" s="188">
        <f t="shared" si="14"/>
        <v>80504629</v>
      </c>
      <c r="U15" s="177">
        <f>T15/I15</f>
        <v>0.98237268361451313</v>
      </c>
      <c r="V15" s="185">
        <v>98711752</v>
      </c>
      <c r="W15" s="191">
        <v>45992450</v>
      </c>
      <c r="X15" s="189">
        <v>18879613</v>
      </c>
      <c r="Y15" s="187">
        <v>31853643</v>
      </c>
      <c r="Z15" s="187">
        <v>1983769</v>
      </c>
      <c r="AA15" s="188">
        <v>2277</v>
      </c>
      <c r="AB15" s="188">
        <f t="shared" si="15"/>
        <v>98709475</v>
      </c>
      <c r="AC15" s="190">
        <f t="shared" si="16"/>
        <v>98709475</v>
      </c>
      <c r="AD15" s="192">
        <f t="shared" si="6"/>
        <v>1</v>
      </c>
      <c r="AE15" s="154"/>
    </row>
    <row r="16" spans="1:31" ht="18.75" customHeight="1" x14ac:dyDescent="0.25">
      <c r="A16" s="716"/>
      <c r="B16" s="621"/>
      <c r="C16" s="716"/>
      <c r="D16" s="621"/>
      <c r="E16" s="193" t="s">
        <v>463</v>
      </c>
      <c r="F16" s="194">
        <f t="shared" ref="F16:G16" si="17">F11+F12+F13+F14+F15</f>
        <v>1</v>
      </c>
      <c r="G16" s="195">
        <f t="shared" si="17"/>
        <v>1</v>
      </c>
      <c r="H16" s="195">
        <f t="shared" si="0"/>
        <v>1</v>
      </c>
      <c r="I16" s="196">
        <f t="shared" ref="I16:N16" si="18">SUM(I11:I15)</f>
        <v>1043391113</v>
      </c>
      <c r="J16" s="196">
        <f t="shared" si="18"/>
        <v>202775840</v>
      </c>
      <c r="K16" s="196">
        <f t="shared" si="18"/>
        <v>178463333</v>
      </c>
      <c r="L16" s="196">
        <f t="shared" si="18"/>
        <v>309211940</v>
      </c>
      <c r="M16" s="196">
        <f t="shared" si="18"/>
        <v>50170790</v>
      </c>
      <c r="N16" s="196">
        <f t="shared" si="18"/>
        <v>740621903</v>
      </c>
      <c r="O16" s="197">
        <f t="shared" si="7"/>
        <v>0.70982193903351753</v>
      </c>
      <c r="P16" s="196">
        <f t="shared" ref="P16:T16" si="19">SUM(P11:P15)</f>
        <v>6180000</v>
      </c>
      <c r="Q16" s="196">
        <f t="shared" si="19"/>
        <v>47307123</v>
      </c>
      <c r="R16" s="196">
        <f t="shared" si="19"/>
        <v>131178838</v>
      </c>
      <c r="S16" s="196">
        <f t="shared" si="19"/>
        <v>195132834</v>
      </c>
      <c r="T16" s="196">
        <f t="shared" si="19"/>
        <v>379798795</v>
      </c>
      <c r="U16" s="198">
        <f t="shared" ref="U16:U19" si="20">T16/N16</f>
        <v>0.51281064394877884</v>
      </c>
      <c r="V16" s="196">
        <f t="shared" ref="V16:AB16" si="21">SUM(V11:V15)</f>
        <v>277797440</v>
      </c>
      <c r="W16" s="196">
        <f t="shared" si="21"/>
        <v>129439671</v>
      </c>
      <c r="X16" s="196">
        <f t="shared" si="21"/>
        <v>77410502</v>
      </c>
      <c r="Y16" s="196">
        <f t="shared" si="21"/>
        <v>57641745</v>
      </c>
      <c r="Z16" s="196">
        <f t="shared" si="21"/>
        <v>5603345</v>
      </c>
      <c r="AA16" s="196">
        <f t="shared" si="21"/>
        <v>2277</v>
      </c>
      <c r="AB16" s="199">
        <f t="shared" si="21"/>
        <v>277795163</v>
      </c>
      <c r="AC16" s="215">
        <f t="shared" si="16"/>
        <v>270095263</v>
      </c>
      <c r="AD16" s="200">
        <f t="shared" si="6"/>
        <v>0.97228209477499072</v>
      </c>
      <c r="AE16" s="201"/>
    </row>
    <row r="17" spans="1:31" ht="16.5" customHeight="1" x14ac:dyDescent="0.25">
      <c r="A17" s="714" t="s">
        <v>464</v>
      </c>
      <c r="B17" s="712">
        <v>3</v>
      </c>
      <c r="C17" s="714" t="s">
        <v>285</v>
      </c>
      <c r="D17" s="712" t="s">
        <v>462</v>
      </c>
      <c r="E17" s="144">
        <v>2020</v>
      </c>
      <c r="F17" s="155">
        <v>0.02</v>
      </c>
      <c r="G17" s="146">
        <v>0.02</v>
      </c>
      <c r="H17" s="146">
        <f t="shared" si="0"/>
        <v>1</v>
      </c>
      <c r="I17" s="202">
        <v>252621030</v>
      </c>
      <c r="J17" s="148"/>
      <c r="K17" s="149"/>
      <c r="L17" s="149">
        <v>252621030</v>
      </c>
      <c r="M17" s="149"/>
      <c r="N17" s="157">
        <f t="shared" ref="N17:N21" si="22">SUM(J17+K17+L17+M17)</f>
        <v>252621030</v>
      </c>
      <c r="O17" s="203">
        <f t="shared" si="7"/>
        <v>1</v>
      </c>
      <c r="P17" s="151"/>
      <c r="Q17" s="151"/>
      <c r="R17" s="149">
        <v>31766263</v>
      </c>
      <c r="S17" s="149">
        <v>168777966</v>
      </c>
      <c r="T17" s="149">
        <f t="shared" ref="T17:T21" si="23">P17+Q17+R17+S17</f>
        <v>200544229</v>
      </c>
      <c r="U17" s="152">
        <f t="shared" si="20"/>
        <v>0.79385405482671023</v>
      </c>
      <c r="V17" s="148"/>
      <c r="W17" s="148"/>
      <c r="X17" s="149"/>
      <c r="Y17" s="149"/>
      <c r="Z17" s="149"/>
      <c r="AA17" s="149">
        <v>0</v>
      </c>
      <c r="AB17" s="149">
        <f t="shared" ref="AB17:AB21" si="24">V17-AA17</f>
        <v>0</v>
      </c>
      <c r="AC17" s="149">
        <f t="shared" si="16"/>
        <v>0</v>
      </c>
      <c r="AD17" s="153">
        <f t="shared" si="6"/>
        <v>0</v>
      </c>
      <c r="AE17" s="154"/>
    </row>
    <row r="18" spans="1:31" ht="16.5" customHeight="1" x14ac:dyDescent="0.25">
      <c r="A18" s="715"/>
      <c r="B18" s="713"/>
      <c r="C18" s="715"/>
      <c r="D18" s="713"/>
      <c r="E18" s="144">
        <v>2021</v>
      </c>
      <c r="F18" s="155">
        <v>0.33</v>
      </c>
      <c r="G18" s="86">
        <v>0.33</v>
      </c>
      <c r="H18" s="86">
        <f t="shared" si="0"/>
        <v>1</v>
      </c>
      <c r="I18" s="147">
        <v>1028214663</v>
      </c>
      <c r="J18" s="148">
        <v>869056179</v>
      </c>
      <c r="K18" s="157">
        <v>130605964</v>
      </c>
      <c r="L18" s="157">
        <v>28552520</v>
      </c>
      <c r="M18" s="157"/>
      <c r="N18" s="157">
        <f t="shared" si="22"/>
        <v>1028214663</v>
      </c>
      <c r="O18" s="158">
        <f t="shared" si="7"/>
        <v>1</v>
      </c>
      <c r="P18" s="157">
        <v>58329142</v>
      </c>
      <c r="Q18" s="157">
        <v>226213990</v>
      </c>
      <c r="R18" s="157">
        <v>281275970</v>
      </c>
      <c r="S18" s="157">
        <v>384576781</v>
      </c>
      <c r="T18" s="157">
        <f t="shared" si="23"/>
        <v>950395883</v>
      </c>
      <c r="U18" s="152">
        <f t="shared" si="20"/>
        <v>0.92431660158108442</v>
      </c>
      <c r="V18" s="148">
        <v>52076801</v>
      </c>
      <c r="W18" s="148">
        <v>11874197</v>
      </c>
      <c r="X18" s="157">
        <v>28715522</v>
      </c>
      <c r="Y18" s="157">
        <v>11284478</v>
      </c>
      <c r="Z18" s="157">
        <v>202604</v>
      </c>
      <c r="AA18" s="149">
        <v>0</v>
      </c>
      <c r="AB18" s="149">
        <f t="shared" si="24"/>
        <v>52076801</v>
      </c>
      <c r="AC18" s="149">
        <f t="shared" si="16"/>
        <v>52076801</v>
      </c>
      <c r="AD18" s="153">
        <f t="shared" si="6"/>
        <v>1</v>
      </c>
      <c r="AE18" s="154"/>
    </row>
    <row r="19" spans="1:31" ht="16.5" customHeight="1" x14ac:dyDescent="0.25">
      <c r="A19" s="715"/>
      <c r="B19" s="713"/>
      <c r="C19" s="715"/>
      <c r="D19" s="713"/>
      <c r="E19" s="204">
        <v>2022</v>
      </c>
      <c r="F19" s="205">
        <v>0.3</v>
      </c>
      <c r="G19" s="206">
        <v>0.3</v>
      </c>
      <c r="H19" s="207">
        <f t="shared" si="0"/>
        <v>1</v>
      </c>
      <c r="I19" s="208">
        <v>1182830528</v>
      </c>
      <c r="J19" s="148">
        <v>753298315</v>
      </c>
      <c r="K19" s="147">
        <v>109226517</v>
      </c>
      <c r="L19" s="157">
        <v>96622506</v>
      </c>
      <c r="M19" s="157">
        <v>223683190</v>
      </c>
      <c r="N19" s="210">
        <f t="shared" si="22"/>
        <v>1182830528</v>
      </c>
      <c r="O19" s="158">
        <f t="shared" si="7"/>
        <v>1</v>
      </c>
      <c r="P19" s="147">
        <v>85275461</v>
      </c>
      <c r="Q19" s="157">
        <v>280556824</v>
      </c>
      <c r="R19" s="157">
        <v>251457990</v>
      </c>
      <c r="S19" s="157">
        <v>294527026</v>
      </c>
      <c r="T19" s="149">
        <f t="shared" si="23"/>
        <v>911817301</v>
      </c>
      <c r="U19" s="152">
        <f t="shared" si="20"/>
        <v>0.77087738219079849</v>
      </c>
      <c r="V19" s="148">
        <v>77818780</v>
      </c>
      <c r="W19" s="148">
        <v>69205793</v>
      </c>
      <c r="X19" s="157">
        <v>2826228</v>
      </c>
      <c r="Y19" s="157">
        <v>5786758</v>
      </c>
      <c r="Z19" s="157"/>
      <c r="AA19" s="149">
        <v>1</v>
      </c>
      <c r="AB19" s="211">
        <f t="shared" si="24"/>
        <v>77818779</v>
      </c>
      <c r="AC19" s="211">
        <f t="shared" si="16"/>
        <v>77818779</v>
      </c>
      <c r="AD19" s="212">
        <f t="shared" si="6"/>
        <v>1</v>
      </c>
      <c r="AE19" s="154"/>
    </row>
    <row r="20" spans="1:31" ht="13.5" customHeight="1" x14ac:dyDescent="0.25">
      <c r="A20" s="715"/>
      <c r="B20" s="713"/>
      <c r="C20" s="715"/>
      <c r="D20" s="713"/>
      <c r="E20" s="144">
        <v>2023</v>
      </c>
      <c r="F20" s="216">
        <v>0.3</v>
      </c>
      <c r="G20" s="86">
        <v>0.3</v>
      </c>
      <c r="H20" s="86">
        <f t="shared" si="0"/>
        <v>1</v>
      </c>
      <c r="I20" s="172">
        <v>1027593167</v>
      </c>
      <c r="J20" s="217">
        <v>200590000</v>
      </c>
      <c r="K20" s="157">
        <v>698212000</v>
      </c>
      <c r="L20" s="157">
        <v>34481667</v>
      </c>
      <c r="M20" s="157">
        <v>94309500</v>
      </c>
      <c r="N20" s="157">
        <f t="shared" si="22"/>
        <v>1027593167</v>
      </c>
      <c r="O20" s="218">
        <f t="shared" si="7"/>
        <v>1</v>
      </c>
      <c r="P20" s="157">
        <v>0</v>
      </c>
      <c r="Q20" s="157">
        <v>124028234</v>
      </c>
      <c r="R20" s="157">
        <v>265143131</v>
      </c>
      <c r="S20" s="157"/>
      <c r="T20" s="149">
        <f t="shared" si="23"/>
        <v>389171365</v>
      </c>
      <c r="U20" s="177">
        <f>T20/I20</f>
        <v>0.37872124640159271</v>
      </c>
      <c r="V20" s="148">
        <v>271013227</v>
      </c>
      <c r="W20" s="148">
        <v>140462177</v>
      </c>
      <c r="X20" s="157">
        <v>116020385</v>
      </c>
      <c r="Y20" s="157">
        <v>9303013</v>
      </c>
      <c r="Z20" s="157"/>
      <c r="AA20" s="149">
        <v>0</v>
      </c>
      <c r="AB20" s="157">
        <f t="shared" si="24"/>
        <v>271013227</v>
      </c>
      <c r="AC20" s="157">
        <f t="shared" si="16"/>
        <v>265785575</v>
      </c>
      <c r="AD20" s="53">
        <f t="shared" si="6"/>
        <v>0.98071071269152488</v>
      </c>
      <c r="AE20" s="154"/>
    </row>
    <row r="21" spans="1:31" ht="16.5" customHeight="1" x14ac:dyDescent="0.25">
      <c r="A21" s="715"/>
      <c r="B21" s="713"/>
      <c r="C21" s="715"/>
      <c r="D21" s="713"/>
      <c r="E21" s="181">
        <v>2024</v>
      </c>
      <c r="F21" s="182">
        <v>0.05</v>
      </c>
      <c r="G21" s="183">
        <f>+'3. Metas Proyecto de Inv'!BA7</f>
        <v>0.05</v>
      </c>
      <c r="H21" s="183">
        <f t="shared" si="0"/>
        <v>1</v>
      </c>
      <c r="I21" s="184">
        <v>792127845</v>
      </c>
      <c r="J21" s="185">
        <v>103759000</v>
      </c>
      <c r="K21" s="189">
        <v>688368845</v>
      </c>
      <c r="L21" s="187"/>
      <c r="M21" s="187"/>
      <c r="N21" s="188">
        <f t="shared" si="22"/>
        <v>792127845</v>
      </c>
      <c r="O21" s="94">
        <f t="shared" si="7"/>
        <v>1</v>
      </c>
      <c r="P21" s="189"/>
      <c r="Q21" s="184">
        <v>118952250</v>
      </c>
      <c r="R21" s="189">
        <v>256226259</v>
      </c>
      <c r="S21" s="189">
        <v>357639525</v>
      </c>
      <c r="T21" s="188">
        <f t="shared" si="23"/>
        <v>732818034</v>
      </c>
      <c r="U21" s="177">
        <f>T21/I21</f>
        <v>0.92512596120137658</v>
      </c>
      <c r="V21" s="185">
        <v>272316951</v>
      </c>
      <c r="W21" s="185">
        <v>196601336</v>
      </c>
      <c r="X21" s="189">
        <v>46097412</v>
      </c>
      <c r="Y21" s="187">
        <v>21452018</v>
      </c>
      <c r="Z21" s="187">
        <v>3294185</v>
      </c>
      <c r="AA21" s="188">
        <v>4872000</v>
      </c>
      <c r="AB21" s="188">
        <f t="shared" si="24"/>
        <v>267444951</v>
      </c>
      <c r="AC21" s="188">
        <f t="shared" si="16"/>
        <v>267444951</v>
      </c>
      <c r="AD21" s="192">
        <f t="shared" si="6"/>
        <v>1</v>
      </c>
      <c r="AE21" s="154"/>
    </row>
    <row r="22" spans="1:31" ht="18.75" customHeight="1" x14ac:dyDescent="0.25">
      <c r="A22" s="716"/>
      <c r="B22" s="621"/>
      <c r="C22" s="716"/>
      <c r="D22" s="621"/>
      <c r="E22" s="193" t="s">
        <v>463</v>
      </c>
      <c r="F22" s="194">
        <f t="shared" ref="F22:G22" si="25">F17+F18+F19+F20+F21</f>
        <v>1</v>
      </c>
      <c r="G22" s="195">
        <f t="shared" si="25"/>
        <v>1</v>
      </c>
      <c r="H22" s="195">
        <f t="shared" si="0"/>
        <v>1</v>
      </c>
      <c r="I22" s="196">
        <f t="shared" ref="I22:N22" si="26">SUM(I17:I21)</f>
        <v>4283387233</v>
      </c>
      <c r="J22" s="196">
        <f t="shared" si="26"/>
        <v>1926703494</v>
      </c>
      <c r="K22" s="196">
        <f t="shared" si="26"/>
        <v>1626413326</v>
      </c>
      <c r="L22" s="196">
        <f t="shared" si="26"/>
        <v>412277723</v>
      </c>
      <c r="M22" s="196">
        <f t="shared" si="26"/>
        <v>317992690</v>
      </c>
      <c r="N22" s="196">
        <f t="shared" si="26"/>
        <v>4283387233</v>
      </c>
      <c r="O22" s="197">
        <f t="shared" si="7"/>
        <v>1</v>
      </c>
      <c r="P22" s="196">
        <f t="shared" ref="P22:T22" si="27">SUM(P17:P21)</f>
        <v>143604603</v>
      </c>
      <c r="Q22" s="196">
        <f t="shared" si="27"/>
        <v>749751298</v>
      </c>
      <c r="R22" s="196">
        <f t="shared" si="27"/>
        <v>1085869613</v>
      </c>
      <c r="S22" s="196">
        <f t="shared" si="27"/>
        <v>1205521298</v>
      </c>
      <c r="T22" s="196">
        <f t="shared" si="27"/>
        <v>3184746812</v>
      </c>
      <c r="U22" s="198">
        <f t="shared" ref="U22:U25" si="28">T22/N22</f>
        <v>0.74351130046429781</v>
      </c>
      <c r="V22" s="196">
        <f t="shared" ref="V22:AC22" si="29">SUM(V17:V21)</f>
        <v>673225759</v>
      </c>
      <c r="W22" s="196">
        <f t="shared" si="29"/>
        <v>418143503</v>
      </c>
      <c r="X22" s="196">
        <f t="shared" si="29"/>
        <v>193659547</v>
      </c>
      <c r="Y22" s="196">
        <f t="shared" si="29"/>
        <v>47826267</v>
      </c>
      <c r="Z22" s="196">
        <f t="shared" si="29"/>
        <v>3496789</v>
      </c>
      <c r="AA22" s="196">
        <f t="shared" si="29"/>
        <v>4872001</v>
      </c>
      <c r="AB22" s="199">
        <f t="shared" si="29"/>
        <v>668353758</v>
      </c>
      <c r="AC22" s="199">
        <f t="shared" si="29"/>
        <v>663126106</v>
      </c>
      <c r="AD22" s="200">
        <f t="shared" si="6"/>
        <v>0.99217831584332916</v>
      </c>
      <c r="AE22" s="201"/>
    </row>
    <row r="23" spans="1:31" ht="16.5" customHeight="1" x14ac:dyDescent="0.25">
      <c r="A23" s="714" t="s">
        <v>464</v>
      </c>
      <c r="B23" s="712">
        <v>4</v>
      </c>
      <c r="C23" s="714" t="s">
        <v>291</v>
      </c>
      <c r="D23" s="712" t="s">
        <v>462</v>
      </c>
      <c r="E23" s="144">
        <v>2020</v>
      </c>
      <c r="F23" s="155">
        <v>0.05</v>
      </c>
      <c r="G23" s="146">
        <v>0.05</v>
      </c>
      <c r="H23" s="146">
        <f t="shared" si="0"/>
        <v>1</v>
      </c>
      <c r="I23" s="202">
        <v>335062836</v>
      </c>
      <c r="J23" s="148"/>
      <c r="K23" s="149"/>
      <c r="L23" s="149">
        <v>146152750</v>
      </c>
      <c r="M23" s="149">
        <v>188910086</v>
      </c>
      <c r="N23" s="157">
        <f t="shared" ref="N23:N26" si="30">SUM(J23+K23+L23+M23)</f>
        <v>335062836</v>
      </c>
      <c r="O23" s="203">
        <f t="shared" si="7"/>
        <v>1</v>
      </c>
      <c r="P23" s="151"/>
      <c r="Q23" s="189"/>
      <c r="R23" s="149">
        <v>7367033</v>
      </c>
      <c r="S23" s="149">
        <v>167722924</v>
      </c>
      <c r="T23" s="149">
        <f t="shared" ref="T23:T27" si="31">P23+Q23+R23+S23</f>
        <v>175089957</v>
      </c>
      <c r="U23" s="152">
        <f t="shared" si="28"/>
        <v>0.52255857167041941</v>
      </c>
      <c r="V23" s="148"/>
      <c r="W23" s="148"/>
      <c r="X23" s="149"/>
      <c r="Y23" s="149"/>
      <c r="Z23" s="149"/>
      <c r="AA23" s="149">
        <v>0</v>
      </c>
      <c r="AB23" s="149">
        <f t="shared" ref="AB23:AB27" si="32">V23-AA23</f>
        <v>0</v>
      </c>
      <c r="AC23" s="149">
        <f t="shared" ref="AC23:AC58" si="33">W23+X23+Y23+Z23</f>
        <v>0</v>
      </c>
      <c r="AD23" s="153">
        <f t="shared" si="6"/>
        <v>0</v>
      </c>
      <c r="AE23" s="154"/>
    </row>
    <row r="24" spans="1:31" ht="16.5" customHeight="1" x14ac:dyDescent="0.25">
      <c r="A24" s="715"/>
      <c r="B24" s="713"/>
      <c r="C24" s="715"/>
      <c r="D24" s="713"/>
      <c r="E24" s="144">
        <v>2021</v>
      </c>
      <c r="F24" s="155">
        <v>0.3</v>
      </c>
      <c r="G24" s="86">
        <v>0.3</v>
      </c>
      <c r="H24" s="86">
        <f t="shared" si="0"/>
        <v>1</v>
      </c>
      <c r="I24" s="147">
        <v>992102051</v>
      </c>
      <c r="J24" s="148">
        <v>744045495</v>
      </c>
      <c r="K24" s="157">
        <v>211599976</v>
      </c>
      <c r="L24" s="157">
        <v>108676000</v>
      </c>
      <c r="M24" s="157">
        <v>-72219420</v>
      </c>
      <c r="N24" s="157">
        <f t="shared" si="30"/>
        <v>992102051</v>
      </c>
      <c r="O24" s="158">
        <f t="shared" si="7"/>
        <v>1</v>
      </c>
      <c r="P24" s="157">
        <v>54919054</v>
      </c>
      <c r="Q24" s="189">
        <v>212350532</v>
      </c>
      <c r="R24" s="157">
        <v>302078635</v>
      </c>
      <c r="S24" s="157">
        <v>371168792</v>
      </c>
      <c r="T24" s="157">
        <f t="shared" si="31"/>
        <v>940517013</v>
      </c>
      <c r="U24" s="152">
        <f t="shared" si="28"/>
        <v>0.94800430263398372</v>
      </c>
      <c r="V24" s="148">
        <v>159972879</v>
      </c>
      <c r="W24" s="148">
        <v>128683812</v>
      </c>
      <c r="X24" s="157">
        <v>3911133</v>
      </c>
      <c r="Y24" s="157"/>
      <c r="Z24" s="157"/>
      <c r="AA24" s="149">
        <v>27377934</v>
      </c>
      <c r="AB24" s="149">
        <f t="shared" si="32"/>
        <v>132594945</v>
      </c>
      <c r="AC24" s="149">
        <f t="shared" si="33"/>
        <v>132594945</v>
      </c>
      <c r="AD24" s="153">
        <f t="shared" si="6"/>
        <v>1</v>
      </c>
      <c r="AE24" s="180"/>
    </row>
    <row r="25" spans="1:31" ht="16.5" customHeight="1" x14ac:dyDescent="0.25">
      <c r="A25" s="715"/>
      <c r="B25" s="713"/>
      <c r="C25" s="715"/>
      <c r="D25" s="713"/>
      <c r="E25" s="204">
        <v>2022</v>
      </c>
      <c r="F25" s="205">
        <v>0.3</v>
      </c>
      <c r="G25" s="206">
        <v>0.3</v>
      </c>
      <c r="H25" s="207">
        <f t="shared" si="0"/>
        <v>1</v>
      </c>
      <c r="I25" s="208">
        <v>2028105940</v>
      </c>
      <c r="J25" s="147">
        <v>1260658086</v>
      </c>
      <c r="K25" s="147">
        <v>94897378</v>
      </c>
      <c r="L25" s="157">
        <v>299262451</v>
      </c>
      <c r="M25" s="157">
        <v>373288024</v>
      </c>
      <c r="N25" s="210">
        <f t="shared" si="30"/>
        <v>2028105939</v>
      </c>
      <c r="O25" s="158">
        <f t="shared" si="7"/>
        <v>0.99999999950692908</v>
      </c>
      <c r="P25" s="147">
        <v>156808799</v>
      </c>
      <c r="Q25" s="189">
        <v>379374534</v>
      </c>
      <c r="R25" s="157">
        <v>393349384</v>
      </c>
      <c r="S25" s="157">
        <v>575572781</v>
      </c>
      <c r="T25" s="149">
        <f t="shared" si="31"/>
        <v>1505105498</v>
      </c>
      <c r="U25" s="152">
        <f t="shared" si="28"/>
        <v>0.7421237071778034</v>
      </c>
      <c r="V25" s="148">
        <v>51585038</v>
      </c>
      <c r="W25" s="148">
        <v>47839455</v>
      </c>
      <c r="X25" s="157">
        <v>0</v>
      </c>
      <c r="Y25" s="157">
        <v>0</v>
      </c>
      <c r="Z25" s="157"/>
      <c r="AA25" s="149">
        <v>3745583</v>
      </c>
      <c r="AB25" s="211">
        <f t="shared" si="32"/>
        <v>47839455</v>
      </c>
      <c r="AC25" s="211">
        <f t="shared" si="33"/>
        <v>47839455</v>
      </c>
      <c r="AD25" s="212">
        <f t="shared" si="6"/>
        <v>1</v>
      </c>
      <c r="AE25" s="154"/>
    </row>
    <row r="26" spans="1:31" ht="13.5" customHeight="1" x14ac:dyDescent="0.25">
      <c r="A26" s="715"/>
      <c r="B26" s="713"/>
      <c r="C26" s="715"/>
      <c r="D26" s="713"/>
      <c r="E26" s="144">
        <v>2023</v>
      </c>
      <c r="F26" s="216">
        <v>0.3</v>
      </c>
      <c r="G26" s="86">
        <v>0.3</v>
      </c>
      <c r="H26" s="86">
        <f t="shared" si="0"/>
        <v>1</v>
      </c>
      <c r="I26" s="172">
        <v>2746249812</v>
      </c>
      <c r="J26" s="219">
        <v>1134985272</v>
      </c>
      <c r="K26" s="157">
        <v>1145388000</v>
      </c>
      <c r="L26" s="157">
        <v>31631250</v>
      </c>
      <c r="M26" s="157">
        <v>219584200</v>
      </c>
      <c r="N26" s="157">
        <f t="shared" si="30"/>
        <v>2531588722</v>
      </c>
      <c r="O26" s="220">
        <f t="shared" si="7"/>
        <v>0.921834827603076</v>
      </c>
      <c r="P26" s="157">
        <v>2822867</v>
      </c>
      <c r="Q26" s="157">
        <v>320273037</v>
      </c>
      <c r="R26" s="157">
        <v>633174668</v>
      </c>
      <c r="S26" s="157"/>
      <c r="T26" s="165">
        <f t="shared" si="31"/>
        <v>956270572</v>
      </c>
      <c r="U26" s="177">
        <f>T26/I26</f>
        <v>0.3482096085437984</v>
      </c>
      <c r="V26" s="148">
        <v>523000441</v>
      </c>
      <c r="W26" s="148">
        <v>308709541</v>
      </c>
      <c r="X26" s="157">
        <v>175609024</v>
      </c>
      <c r="Y26" s="157">
        <v>20971789</v>
      </c>
      <c r="Z26" s="157"/>
      <c r="AA26" s="165">
        <v>2835087</v>
      </c>
      <c r="AB26" s="157">
        <f t="shared" si="32"/>
        <v>520165354</v>
      </c>
      <c r="AC26" s="157">
        <f t="shared" si="33"/>
        <v>505290354</v>
      </c>
      <c r="AD26" s="53">
        <f t="shared" si="6"/>
        <v>0.97140332418217923</v>
      </c>
      <c r="AE26" s="154"/>
    </row>
    <row r="27" spans="1:31" ht="16.5" customHeight="1" x14ac:dyDescent="0.25">
      <c r="A27" s="715"/>
      <c r="B27" s="713"/>
      <c r="C27" s="715"/>
      <c r="D27" s="713"/>
      <c r="E27" s="181">
        <v>2024</v>
      </c>
      <c r="F27" s="182">
        <v>0.05</v>
      </c>
      <c r="G27" s="183">
        <f>+'3. Metas Proyecto de Inv'!BA8</f>
        <v>5.000000000000001E-2</v>
      </c>
      <c r="H27" s="183">
        <f t="shared" si="0"/>
        <v>1.0000000000000002</v>
      </c>
      <c r="I27" s="184">
        <v>1764140619</v>
      </c>
      <c r="J27" s="185">
        <v>617932531</v>
      </c>
      <c r="K27" s="189">
        <v>1146208088</v>
      </c>
      <c r="L27" s="221"/>
      <c r="M27" s="187"/>
      <c r="N27" s="188">
        <f>SUM(J27:M27)</f>
        <v>1764140619</v>
      </c>
      <c r="O27" s="94">
        <f t="shared" si="7"/>
        <v>1</v>
      </c>
      <c r="P27" s="189">
        <v>14450091</v>
      </c>
      <c r="Q27" s="189">
        <v>329251080</v>
      </c>
      <c r="R27" s="189">
        <v>605849076</v>
      </c>
      <c r="S27" s="189">
        <v>731028549</v>
      </c>
      <c r="T27" s="165">
        <f t="shared" si="31"/>
        <v>1680578796</v>
      </c>
      <c r="U27" s="177">
        <f>T27/I27</f>
        <v>0.95263312793774524</v>
      </c>
      <c r="V27" s="185">
        <v>681472393</v>
      </c>
      <c r="W27" s="185">
        <v>405949245</v>
      </c>
      <c r="X27" s="189">
        <v>182018497</v>
      </c>
      <c r="Y27" s="187">
        <v>38523033</v>
      </c>
      <c r="Z27" s="187">
        <v>47083618</v>
      </c>
      <c r="AA27" s="188">
        <v>7898000</v>
      </c>
      <c r="AB27" s="188">
        <f t="shared" si="32"/>
        <v>673574393</v>
      </c>
      <c r="AC27" s="188">
        <f t="shared" si="33"/>
        <v>673574393</v>
      </c>
      <c r="AD27" s="192">
        <f t="shared" si="6"/>
        <v>1</v>
      </c>
      <c r="AE27" s="154"/>
    </row>
    <row r="28" spans="1:31" ht="18.75" customHeight="1" x14ac:dyDescent="0.25">
      <c r="A28" s="716"/>
      <c r="B28" s="621"/>
      <c r="C28" s="716"/>
      <c r="D28" s="621"/>
      <c r="E28" s="193" t="s">
        <v>463</v>
      </c>
      <c r="F28" s="194">
        <f t="shared" ref="F28:G28" si="34">F23+F24+F25+F26+F27</f>
        <v>1</v>
      </c>
      <c r="G28" s="195">
        <f t="shared" si="34"/>
        <v>1</v>
      </c>
      <c r="H28" s="195">
        <f t="shared" si="0"/>
        <v>1</v>
      </c>
      <c r="I28" s="196">
        <f t="shared" ref="I28:N28" si="35">SUM(I23:I27)</f>
        <v>7865661258</v>
      </c>
      <c r="J28" s="196">
        <f t="shared" si="35"/>
        <v>3757621384</v>
      </c>
      <c r="K28" s="196">
        <f t="shared" si="35"/>
        <v>2598093442</v>
      </c>
      <c r="L28" s="196">
        <f t="shared" si="35"/>
        <v>585722451</v>
      </c>
      <c r="M28" s="196">
        <f t="shared" si="35"/>
        <v>709562890</v>
      </c>
      <c r="N28" s="196">
        <f t="shared" si="35"/>
        <v>7651000167</v>
      </c>
      <c r="O28" s="197">
        <f t="shared" si="7"/>
        <v>0.97270908523022492</v>
      </c>
      <c r="P28" s="196">
        <f t="shared" ref="P28:T28" si="36">SUM(P23:P27)</f>
        <v>229000811</v>
      </c>
      <c r="Q28" s="196">
        <f t="shared" si="36"/>
        <v>1241249183</v>
      </c>
      <c r="R28" s="196">
        <f t="shared" si="36"/>
        <v>1941818796</v>
      </c>
      <c r="S28" s="196">
        <f t="shared" si="36"/>
        <v>1845493046</v>
      </c>
      <c r="T28" s="196">
        <f t="shared" si="36"/>
        <v>5257561836</v>
      </c>
      <c r="U28" s="198">
        <f>T28/N28</f>
        <v>0.6871731435422932</v>
      </c>
      <c r="V28" s="196">
        <f t="shared" ref="V28:AB28" si="37">SUM(V23:V27)</f>
        <v>1416030751</v>
      </c>
      <c r="W28" s="196">
        <f t="shared" si="37"/>
        <v>891182053</v>
      </c>
      <c r="X28" s="196">
        <f t="shared" si="37"/>
        <v>361538654</v>
      </c>
      <c r="Y28" s="196">
        <f>SUM(Y23:Y27)</f>
        <v>59494822</v>
      </c>
      <c r="Z28" s="196">
        <f t="shared" si="37"/>
        <v>47083618</v>
      </c>
      <c r="AA28" s="196">
        <f t="shared" si="37"/>
        <v>41856604</v>
      </c>
      <c r="AB28" s="199">
        <f t="shared" si="37"/>
        <v>1374174147</v>
      </c>
      <c r="AC28" s="215">
        <f t="shared" si="33"/>
        <v>1359299147</v>
      </c>
      <c r="AD28" s="200">
        <f t="shared" si="6"/>
        <v>0.98917531665657221</v>
      </c>
      <c r="AE28" s="201"/>
    </row>
    <row r="29" spans="1:31" ht="16.5" customHeight="1" x14ac:dyDescent="0.25">
      <c r="A29" s="714" t="s">
        <v>464</v>
      </c>
      <c r="B29" s="712">
        <v>5</v>
      </c>
      <c r="C29" s="714" t="s">
        <v>295</v>
      </c>
      <c r="D29" s="712" t="s">
        <v>462</v>
      </c>
      <c r="E29" s="144">
        <v>2020</v>
      </c>
      <c r="F29" s="155">
        <v>0</v>
      </c>
      <c r="G29" s="146">
        <v>0</v>
      </c>
      <c r="H29" s="146" t="str">
        <f t="shared" si="0"/>
        <v/>
      </c>
      <c r="I29" s="222">
        <v>0</v>
      </c>
      <c r="J29" s="148">
        <v>0</v>
      </c>
      <c r="K29" s="149">
        <v>0</v>
      </c>
      <c r="L29" s="149">
        <v>0</v>
      </c>
      <c r="M29" s="149">
        <v>0</v>
      </c>
      <c r="N29" s="157">
        <f t="shared" ref="N29:N33" si="38">SUM(J29+K29+L29+M29)</f>
        <v>0</v>
      </c>
      <c r="O29" s="150" t="e">
        <f t="shared" si="7"/>
        <v>#DIV/0!</v>
      </c>
      <c r="P29" s="151"/>
      <c r="Q29" s="174"/>
      <c r="R29" s="149">
        <v>0</v>
      </c>
      <c r="S29" s="149">
        <v>0</v>
      </c>
      <c r="T29" s="149">
        <f t="shared" ref="T29:T33" si="39">P29+Q29+R29+S29</f>
        <v>0</v>
      </c>
      <c r="U29" s="152">
        <f t="shared" ref="U29:U31" si="40">IFERROR(T29/N29,0)</f>
        <v>0</v>
      </c>
      <c r="V29" s="148"/>
      <c r="W29" s="148"/>
      <c r="X29" s="149"/>
      <c r="Y29" s="149"/>
      <c r="Z29" s="149"/>
      <c r="AA29" s="149">
        <v>0</v>
      </c>
      <c r="AB29" s="149">
        <f t="shared" ref="AB29:AB33" si="41">V29-AA29</f>
        <v>0</v>
      </c>
      <c r="AC29" s="149">
        <f t="shared" si="33"/>
        <v>0</v>
      </c>
      <c r="AD29" s="153">
        <f t="shared" si="6"/>
        <v>0</v>
      </c>
      <c r="AE29" s="19"/>
    </row>
    <row r="30" spans="1:31" ht="16.5" customHeight="1" x14ac:dyDescent="0.25">
      <c r="A30" s="715"/>
      <c r="B30" s="713"/>
      <c r="C30" s="715"/>
      <c r="D30" s="713"/>
      <c r="E30" s="144">
        <v>2021</v>
      </c>
      <c r="F30" s="155">
        <v>0.3</v>
      </c>
      <c r="G30" s="86">
        <v>0.3</v>
      </c>
      <c r="H30" s="86">
        <f t="shared" si="0"/>
        <v>1</v>
      </c>
      <c r="I30" s="147">
        <v>317390184</v>
      </c>
      <c r="J30" s="148">
        <v>215272400</v>
      </c>
      <c r="K30" s="157">
        <v>102117784</v>
      </c>
      <c r="L30" s="157"/>
      <c r="M30" s="157"/>
      <c r="N30" s="157">
        <f t="shared" si="38"/>
        <v>317390184</v>
      </c>
      <c r="O30" s="158">
        <f t="shared" si="7"/>
        <v>1</v>
      </c>
      <c r="P30" s="157">
        <v>0</v>
      </c>
      <c r="Q30" s="174">
        <v>15220193</v>
      </c>
      <c r="R30" s="157">
        <v>69519071</v>
      </c>
      <c r="S30" s="157">
        <v>190474384</v>
      </c>
      <c r="T30" s="157">
        <f t="shared" si="39"/>
        <v>275213648</v>
      </c>
      <c r="U30" s="152">
        <f t="shared" si="40"/>
        <v>0.8671145544942247</v>
      </c>
      <c r="V30" s="148">
        <v>0</v>
      </c>
      <c r="W30" s="148">
        <v>0</v>
      </c>
      <c r="X30" s="157"/>
      <c r="Y30" s="157"/>
      <c r="Z30" s="157"/>
      <c r="AA30" s="149">
        <v>0</v>
      </c>
      <c r="AB30" s="149">
        <f t="shared" si="41"/>
        <v>0</v>
      </c>
      <c r="AC30" s="149">
        <f t="shared" si="33"/>
        <v>0</v>
      </c>
      <c r="AD30" s="153">
        <f t="shared" si="6"/>
        <v>0</v>
      </c>
      <c r="AE30" s="19"/>
    </row>
    <row r="31" spans="1:31" ht="16.5" customHeight="1" x14ac:dyDescent="0.25">
      <c r="A31" s="715"/>
      <c r="B31" s="713"/>
      <c r="C31" s="715"/>
      <c r="D31" s="713"/>
      <c r="E31" s="204">
        <v>2022</v>
      </c>
      <c r="F31" s="205">
        <v>0.3</v>
      </c>
      <c r="G31" s="206">
        <v>0.3</v>
      </c>
      <c r="H31" s="207">
        <f t="shared" si="0"/>
        <v>1</v>
      </c>
      <c r="I31" s="208">
        <v>268149535</v>
      </c>
      <c r="J31" s="147">
        <v>167177939</v>
      </c>
      <c r="K31" s="210">
        <v>51417097</v>
      </c>
      <c r="L31" s="157">
        <v>0</v>
      </c>
      <c r="M31" s="210">
        <v>49554499</v>
      </c>
      <c r="N31" s="210">
        <f t="shared" si="38"/>
        <v>268149535</v>
      </c>
      <c r="O31" s="158">
        <f t="shared" si="7"/>
        <v>1</v>
      </c>
      <c r="P31" s="210">
        <v>19335930</v>
      </c>
      <c r="Q31" s="174">
        <v>61885299</v>
      </c>
      <c r="R31" s="157">
        <v>60989772</v>
      </c>
      <c r="S31" s="157">
        <v>76435653</v>
      </c>
      <c r="T31" s="149">
        <f t="shared" si="39"/>
        <v>218646654</v>
      </c>
      <c r="U31" s="152">
        <f t="shared" si="40"/>
        <v>0.81539076321724746</v>
      </c>
      <c r="V31" s="148">
        <v>42176536</v>
      </c>
      <c r="W31" s="148">
        <v>18234025</v>
      </c>
      <c r="X31" s="148">
        <v>0</v>
      </c>
      <c r="Y31" s="157">
        <v>23942511</v>
      </c>
      <c r="Z31" s="157"/>
      <c r="AA31" s="149">
        <v>0</v>
      </c>
      <c r="AB31" s="211">
        <f t="shared" si="41"/>
        <v>42176536</v>
      </c>
      <c r="AC31" s="211">
        <f t="shared" si="33"/>
        <v>42176536</v>
      </c>
      <c r="AD31" s="212">
        <f t="shared" si="6"/>
        <v>1</v>
      </c>
      <c r="AE31" s="19"/>
    </row>
    <row r="32" spans="1:31" ht="13.5" customHeight="1" x14ac:dyDescent="0.25">
      <c r="A32" s="715"/>
      <c r="B32" s="713"/>
      <c r="C32" s="715"/>
      <c r="D32" s="713"/>
      <c r="E32" s="144">
        <v>2023</v>
      </c>
      <c r="F32" s="216">
        <v>0.3</v>
      </c>
      <c r="G32" s="86">
        <v>0.3</v>
      </c>
      <c r="H32" s="86">
        <f t="shared" si="0"/>
        <v>1</v>
      </c>
      <c r="I32" s="172">
        <v>255317025</v>
      </c>
      <c r="J32" s="217">
        <v>164061025</v>
      </c>
      <c r="K32" s="157">
        <v>91256000</v>
      </c>
      <c r="L32" s="157"/>
      <c r="M32" s="157"/>
      <c r="N32" s="157">
        <f t="shared" si="38"/>
        <v>255317025</v>
      </c>
      <c r="O32" s="218">
        <f t="shared" si="7"/>
        <v>1</v>
      </c>
      <c r="P32" s="157">
        <v>0</v>
      </c>
      <c r="Q32" s="157">
        <v>47802315</v>
      </c>
      <c r="R32" s="157">
        <v>70740825</v>
      </c>
      <c r="S32" s="157"/>
      <c r="T32" s="149">
        <f t="shared" si="39"/>
        <v>118543140</v>
      </c>
      <c r="U32" s="177">
        <f>T32/I32</f>
        <v>0.46429782737755149</v>
      </c>
      <c r="V32" s="148">
        <v>49502881</v>
      </c>
      <c r="W32" s="148">
        <v>41489823</v>
      </c>
      <c r="X32" s="157">
        <v>8013058</v>
      </c>
      <c r="Y32" s="157"/>
      <c r="Z32" s="157"/>
      <c r="AA32" s="149">
        <v>0</v>
      </c>
      <c r="AB32" s="157">
        <f t="shared" si="41"/>
        <v>49502881</v>
      </c>
      <c r="AC32" s="157">
        <f t="shared" si="33"/>
        <v>49502881</v>
      </c>
      <c r="AD32" s="53">
        <f t="shared" si="6"/>
        <v>1</v>
      </c>
      <c r="AE32" s="19"/>
    </row>
    <row r="33" spans="1:31" ht="16.5" customHeight="1" x14ac:dyDescent="0.25">
      <c r="A33" s="715"/>
      <c r="B33" s="713"/>
      <c r="C33" s="715"/>
      <c r="D33" s="713"/>
      <c r="E33" s="181">
        <v>2024</v>
      </c>
      <c r="F33" s="182">
        <v>0.1</v>
      </c>
      <c r="G33" s="183">
        <f>+'3. Metas Proyecto de Inv'!BA9</f>
        <v>0.1</v>
      </c>
      <c r="H33" s="183">
        <f t="shared" si="0"/>
        <v>1</v>
      </c>
      <c r="I33" s="184">
        <v>123648150</v>
      </c>
      <c r="J33" s="185">
        <v>46630500</v>
      </c>
      <c r="K33" s="186">
        <v>77017650</v>
      </c>
      <c r="L33" s="187"/>
      <c r="M33" s="187"/>
      <c r="N33" s="188">
        <f t="shared" si="38"/>
        <v>123648150</v>
      </c>
      <c r="O33" s="94">
        <f t="shared" si="7"/>
        <v>1</v>
      </c>
      <c r="P33" s="189"/>
      <c r="Q33" s="189">
        <v>20873750</v>
      </c>
      <c r="R33" s="189">
        <v>40505700</v>
      </c>
      <c r="S33" s="189">
        <v>54007600</v>
      </c>
      <c r="T33" s="188">
        <f t="shared" si="39"/>
        <v>115387050</v>
      </c>
      <c r="U33" s="177">
        <f>T33/I33</f>
        <v>0.93318864859684514</v>
      </c>
      <c r="V33" s="185">
        <v>42452785</v>
      </c>
      <c r="W33" s="185">
        <v>36092518</v>
      </c>
      <c r="X33" s="186">
        <v>6360267</v>
      </c>
      <c r="Y33" s="187"/>
      <c r="Z33" s="187"/>
      <c r="AA33" s="188">
        <v>0</v>
      </c>
      <c r="AB33" s="188">
        <f t="shared" si="41"/>
        <v>42452785</v>
      </c>
      <c r="AC33" s="188">
        <f t="shared" si="33"/>
        <v>42452785</v>
      </c>
      <c r="AD33" s="192">
        <f t="shared" si="6"/>
        <v>1</v>
      </c>
      <c r="AE33" s="19"/>
    </row>
    <row r="34" spans="1:31" ht="18.75" customHeight="1" x14ac:dyDescent="0.25">
      <c r="A34" s="716"/>
      <c r="B34" s="621"/>
      <c r="C34" s="716"/>
      <c r="D34" s="621"/>
      <c r="E34" s="193" t="s">
        <v>463</v>
      </c>
      <c r="F34" s="194">
        <f t="shared" ref="F34:G34" si="42">F29+F30+F31+F32+F33</f>
        <v>0.99999999999999989</v>
      </c>
      <c r="G34" s="195">
        <f t="shared" si="42"/>
        <v>0.99999999999999989</v>
      </c>
      <c r="H34" s="195">
        <f t="shared" si="0"/>
        <v>1</v>
      </c>
      <c r="I34" s="196">
        <f t="shared" ref="I34:N34" si="43">SUM(I29:I33)</f>
        <v>964504894</v>
      </c>
      <c r="J34" s="196">
        <f t="shared" si="43"/>
        <v>593141864</v>
      </c>
      <c r="K34" s="196">
        <f t="shared" si="43"/>
        <v>321808531</v>
      </c>
      <c r="L34" s="196">
        <f t="shared" si="43"/>
        <v>0</v>
      </c>
      <c r="M34" s="196">
        <f t="shared" si="43"/>
        <v>49554499</v>
      </c>
      <c r="N34" s="196">
        <f t="shared" si="43"/>
        <v>964504894</v>
      </c>
      <c r="O34" s="197">
        <f t="shared" si="7"/>
        <v>1</v>
      </c>
      <c r="P34" s="196">
        <f t="shared" ref="P34:T34" si="44">SUM(P29:P33)</f>
        <v>19335930</v>
      </c>
      <c r="Q34" s="196">
        <f t="shared" si="44"/>
        <v>145781557</v>
      </c>
      <c r="R34" s="196">
        <f t="shared" si="44"/>
        <v>241755368</v>
      </c>
      <c r="S34" s="196">
        <f t="shared" si="44"/>
        <v>320917637</v>
      </c>
      <c r="T34" s="196">
        <f t="shared" si="44"/>
        <v>727790492</v>
      </c>
      <c r="U34" s="198">
        <f t="shared" ref="U34:U37" si="45">T34/N34</f>
        <v>0.75457418259611231</v>
      </c>
      <c r="V34" s="196">
        <f t="shared" ref="V34:AB34" si="46">SUM(V29:V33)</f>
        <v>134132202</v>
      </c>
      <c r="W34" s="196">
        <f t="shared" si="46"/>
        <v>95816366</v>
      </c>
      <c r="X34" s="196">
        <f t="shared" si="46"/>
        <v>14373325</v>
      </c>
      <c r="Y34" s="196">
        <f t="shared" si="46"/>
        <v>23942511</v>
      </c>
      <c r="Z34" s="196">
        <f t="shared" si="46"/>
        <v>0</v>
      </c>
      <c r="AA34" s="196">
        <f t="shared" si="46"/>
        <v>0</v>
      </c>
      <c r="AB34" s="199">
        <f t="shared" si="46"/>
        <v>134132202</v>
      </c>
      <c r="AC34" s="215">
        <f t="shared" si="33"/>
        <v>134132202</v>
      </c>
      <c r="AD34" s="200">
        <f t="shared" si="6"/>
        <v>1</v>
      </c>
      <c r="AE34" s="117"/>
    </row>
    <row r="35" spans="1:31" ht="16.5" customHeight="1" x14ac:dyDescent="0.25">
      <c r="A35" s="714" t="s">
        <v>465</v>
      </c>
      <c r="B35" s="712">
        <v>6</v>
      </c>
      <c r="C35" s="714" t="s">
        <v>299</v>
      </c>
      <c r="D35" s="712" t="s">
        <v>462</v>
      </c>
      <c r="E35" s="144">
        <v>2020</v>
      </c>
      <c r="F35" s="155">
        <v>0.05</v>
      </c>
      <c r="G35" s="146">
        <v>0.05</v>
      </c>
      <c r="H35" s="146">
        <f t="shared" si="0"/>
        <v>1</v>
      </c>
      <c r="I35" s="147">
        <v>15000000</v>
      </c>
      <c r="J35" s="148"/>
      <c r="K35" s="149"/>
      <c r="L35" s="149">
        <v>15000000</v>
      </c>
      <c r="M35" s="149"/>
      <c r="N35" s="157">
        <f t="shared" ref="N35:N39" si="47">SUM(J35+K35+L35+M35)</f>
        <v>15000000</v>
      </c>
      <c r="O35" s="203">
        <f t="shared" si="7"/>
        <v>1</v>
      </c>
      <c r="P35" s="151"/>
      <c r="Q35" s="189"/>
      <c r="R35" s="149">
        <v>0</v>
      </c>
      <c r="S35" s="149">
        <v>594420</v>
      </c>
      <c r="T35" s="149">
        <f t="shared" ref="T35:T39" si="48">P35+Q35+R35+S35</f>
        <v>594420</v>
      </c>
      <c r="U35" s="152">
        <f t="shared" si="45"/>
        <v>3.9627999999999997E-2</v>
      </c>
      <c r="V35" s="148"/>
      <c r="W35" s="148"/>
      <c r="X35" s="149"/>
      <c r="Y35" s="149"/>
      <c r="Z35" s="149"/>
      <c r="AA35" s="149">
        <v>0</v>
      </c>
      <c r="AB35" s="149">
        <f t="shared" ref="AB35:AB39" si="49">V35-AA35</f>
        <v>0</v>
      </c>
      <c r="AC35" s="149">
        <f t="shared" si="33"/>
        <v>0</v>
      </c>
      <c r="AD35" s="153">
        <f t="shared" si="6"/>
        <v>0</v>
      </c>
      <c r="AE35" s="19"/>
    </row>
    <row r="36" spans="1:31" ht="16.5" customHeight="1" x14ac:dyDescent="0.25">
      <c r="A36" s="715"/>
      <c r="B36" s="713"/>
      <c r="C36" s="715"/>
      <c r="D36" s="713"/>
      <c r="E36" s="144">
        <v>2021</v>
      </c>
      <c r="F36" s="155">
        <v>0.3</v>
      </c>
      <c r="G36" s="86">
        <v>0.3</v>
      </c>
      <c r="H36" s="86">
        <f t="shared" si="0"/>
        <v>1</v>
      </c>
      <c r="I36" s="147">
        <v>3604934368</v>
      </c>
      <c r="J36" s="148">
        <v>504186280</v>
      </c>
      <c r="K36" s="157">
        <v>105508000</v>
      </c>
      <c r="L36" s="157">
        <v>2977240088</v>
      </c>
      <c r="M36" s="157">
        <v>8133157</v>
      </c>
      <c r="N36" s="157">
        <f t="shared" si="47"/>
        <v>3595067525</v>
      </c>
      <c r="O36" s="223">
        <f>+N36/I36</f>
        <v>0.9972629618204466</v>
      </c>
      <c r="P36" s="157">
        <v>13665305</v>
      </c>
      <c r="Q36" s="189">
        <v>165085631</v>
      </c>
      <c r="R36" s="157">
        <v>205230486</v>
      </c>
      <c r="S36" s="157">
        <v>528866618</v>
      </c>
      <c r="T36" s="157">
        <f t="shared" si="48"/>
        <v>912848040</v>
      </c>
      <c r="U36" s="152">
        <f t="shared" si="45"/>
        <v>0.25391679951825102</v>
      </c>
      <c r="V36" s="148">
        <v>14405580</v>
      </c>
      <c r="W36" s="148">
        <v>9405580</v>
      </c>
      <c r="X36" s="157">
        <v>4696393</v>
      </c>
      <c r="Y36" s="157"/>
      <c r="Z36" s="157"/>
      <c r="AA36" s="149">
        <v>0</v>
      </c>
      <c r="AB36" s="149">
        <f t="shared" si="49"/>
        <v>14405580</v>
      </c>
      <c r="AC36" s="149">
        <f t="shared" si="33"/>
        <v>14101973</v>
      </c>
      <c r="AD36" s="153">
        <f t="shared" si="6"/>
        <v>0.97892434737094935</v>
      </c>
      <c r="AE36" s="19"/>
    </row>
    <row r="37" spans="1:31" ht="16.5" customHeight="1" x14ac:dyDescent="0.25">
      <c r="A37" s="715"/>
      <c r="B37" s="713"/>
      <c r="C37" s="715"/>
      <c r="D37" s="713"/>
      <c r="E37" s="204">
        <v>2022</v>
      </c>
      <c r="F37" s="205">
        <v>0.3</v>
      </c>
      <c r="G37" s="206">
        <v>0.3</v>
      </c>
      <c r="H37" s="207">
        <f t="shared" si="0"/>
        <v>1</v>
      </c>
      <c r="I37" s="208">
        <v>1521266545</v>
      </c>
      <c r="J37" s="147">
        <v>1174882782</v>
      </c>
      <c r="K37" s="147">
        <v>0</v>
      </c>
      <c r="L37" s="157">
        <v>96943619</v>
      </c>
      <c r="M37" s="157">
        <v>241200144</v>
      </c>
      <c r="N37" s="210">
        <f t="shared" si="47"/>
        <v>1513026545</v>
      </c>
      <c r="O37" s="88">
        <f t="shared" ref="O37:O59" si="50">N37/I37</f>
        <v>0.99458346071759562</v>
      </c>
      <c r="P37" s="147">
        <v>88352977</v>
      </c>
      <c r="Q37" s="189">
        <v>379368999</v>
      </c>
      <c r="R37" s="157">
        <v>329244124</v>
      </c>
      <c r="S37" s="157">
        <v>424003064</v>
      </c>
      <c r="T37" s="149">
        <f t="shared" si="48"/>
        <v>1220969164</v>
      </c>
      <c r="U37" s="152">
        <f t="shared" si="45"/>
        <v>0.80697140974483039</v>
      </c>
      <c r="V37" s="148">
        <v>2682219485</v>
      </c>
      <c r="W37" s="148">
        <v>97173302</v>
      </c>
      <c r="X37" s="148">
        <v>114298076</v>
      </c>
      <c r="Y37" s="157">
        <v>40237562</v>
      </c>
      <c r="Z37" s="157">
        <v>0</v>
      </c>
      <c r="AA37" s="149">
        <v>2430510545</v>
      </c>
      <c r="AB37" s="211">
        <f t="shared" si="49"/>
        <v>251708940</v>
      </c>
      <c r="AC37" s="211">
        <f t="shared" si="33"/>
        <v>251708940</v>
      </c>
      <c r="AD37" s="212">
        <f t="shared" si="6"/>
        <v>1</v>
      </c>
      <c r="AE37" s="19"/>
    </row>
    <row r="38" spans="1:31" ht="13.5" customHeight="1" x14ac:dyDescent="0.25">
      <c r="A38" s="715"/>
      <c r="B38" s="713"/>
      <c r="C38" s="715"/>
      <c r="D38" s="713"/>
      <c r="E38" s="144">
        <v>2023</v>
      </c>
      <c r="F38" s="216">
        <v>0.33</v>
      </c>
      <c r="G38" s="86">
        <v>0.33</v>
      </c>
      <c r="H38" s="86">
        <f t="shared" si="0"/>
        <v>1</v>
      </c>
      <c r="I38" s="172">
        <v>1760846037</v>
      </c>
      <c r="J38" s="219">
        <v>728319953</v>
      </c>
      <c r="K38" s="157">
        <v>751876370</v>
      </c>
      <c r="L38" s="157">
        <v>233348214</v>
      </c>
      <c r="M38" s="157">
        <v>47301500</v>
      </c>
      <c r="N38" s="157">
        <f t="shared" si="47"/>
        <v>1760846037</v>
      </c>
      <c r="O38" s="220">
        <f t="shared" si="50"/>
        <v>1</v>
      </c>
      <c r="P38" s="157">
        <v>46501460</v>
      </c>
      <c r="Q38" s="157">
        <v>276053265</v>
      </c>
      <c r="R38" s="157">
        <v>433482900</v>
      </c>
      <c r="S38" s="157"/>
      <c r="T38" s="165">
        <f t="shared" si="48"/>
        <v>756037625</v>
      </c>
      <c r="U38" s="177">
        <f>T38/I38</f>
        <v>0.42936043760423331</v>
      </c>
      <c r="V38" s="157">
        <v>292057381</v>
      </c>
      <c r="W38" s="157">
        <v>143746664</v>
      </c>
      <c r="X38" s="157">
        <v>118484700</v>
      </c>
      <c r="Y38" s="157">
        <v>8247358</v>
      </c>
      <c r="Z38" s="157"/>
      <c r="AA38" s="157">
        <v>20634436</v>
      </c>
      <c r="AB38" s="157">
        <f t="shared" si="49"/>
        <v>271422945</v>
      </c>
      <c r="AC38" s="157">
        <f t="shared" si="33"/>
        <v>270478722</v>
      </c>
      <c r="AD38" s="53">
        <f t="shared" si="6"/>
        <v>0.99652121157258833</v>
      </c>
      <c r="AE38" s="19"/>
    </row>
    <row r="39" spans="1:31" ht="16.5" customHeight="1" x14ac:dyDescent="0.25">
      <c r="A39" s="715"/>
      <c r="B39" s="713"/>
      <c r="C39" s="715"/>
      <c r="D39" s="713"/>
      <c r="E39" s="181">
        <v>2024</v>
      </c>
      <c r="F39" s="182">
        <v>0.02</v>
      </c>
      <c r="G39" s="183">
        <f>+'3. Metas Proyecto de Inv'!BA10</f>
        <v>0.02</v>
      </c>
      <c r="H39" s="183">
        <f t="shared" si="0"/>
        <v>1</v>
      </c>
      <c r="I39" s="184">
        <v>1059769103</v>
      </c>
      <c r="J39" s="185">
        <v>209093798</v>
      </c>
      <c r="K39" s="189">
        <v>850675305</v>
      </c>
      <c r="L39" s="187"/>
      <c r="M39" s="187"/>
      <c r="N39" s="188">
        <f t="shared" si="47"/>
        <v>1059769103</v>
      </c>
      <c r="O39" s="94">
        <f t="shared" si="50"/>
        <v>1</v>
      </c>
      <c r="P39" s="189">
        <v>35615189</v>
      </c>
      <c r="Q39" s="186">
        <v>204006862</v>
      </c>
      <c r="R39" s="189">
        <v>342635353</v>
      </c>
      <c r="S39" s="189">
        <v>406722761</v>
      </c>
      <c r="T39" s="188">
        <f t="shared" si="48"/>
        <v>988980165</v>
      </c>
      <c r="U39" s="177">
        <f>T39/I39</f>
        <v>0.93320343289910013</v>
      </c>
      <c r="V39" s="185">
        <v>356114121</v>
      </c>
      <c r="W39" s="185">
        <v>288082466</v>
      </c>
      <c r="X39" s="189">
        <v>40319632</v>
      </c>
      <c r="Y39" s="187"/>
      <c r="Z39" s="187">
        <v>1544097</v>
      </c>
      <c r="AA39" s="188">
        <v>26167926</v>
      </c>
      <c r="AB39" s="188">
        <f t="shared" si="49"/>
        <v>329946195</v>
      </c>
      <c r="AC39" s="188">
        <f t="shared" si="33"/>
        <v>329946195</v>
      </c>
      <c r="AD39" s="192">
        <f t="shared" si="6"/>
        <v>1</v>
      </c>
      <c r="AE39" s="536" t="s">
        <v>1517</v>
      </c>
    </row>
    <row r="40" spans="1:31" ht="18.75" customHeight="1" x14ac:dyDescent="0.25">
      <c r="A40" s="716"/>
      <c r="B40" s="621"/>
      <c r="C40" s="716"/>
      <c r="D40" s="621"/>
      <c r="E40" s="193" t="s">
        <v>463</v>
      </c>
      <c r="F40" s="194">
        <f t="shared" ref="F40:G40" si="51">F35+F36+F37+F38+F39</f>
        <v>1</v>
      </c>
      <c r="G40" s="195">
        <f t="shared" si="51"/>
        <v>1</v>
      </c>
      <c r="H40" s="195">
        <f t="shared" si="0"/>
        <v>1</v>
      </c>
      <c r="I40" s="196">
        <f t="shared" ref="I40:N40" si="52">SUM(I35:I39)</f>
        <v>7961816053</v>
      </c>
      <c r="J40" s="196">
        <f t="shared" si="52"/>
        <v>2616482813</v>
      </c>
      <c r="K40" s="196">
        <f t="shared" si="52"/>
        <v>1708059675</v>
      </c>
      <c r="L40" s="196">
        <f t="shared" si="52"/>
        <v>3322531921</v>
      </c>
      <c r="M40" s="196">
        <f t="shared" si="52"/>
        <v>296634801</v>
      </c>
      <c r="N40" s="196">
        <f t="shared" si="52"/>
        <v>7943709210</v>
      </c>
      <c r="O40" s="197">
        <f t="shared" si="50"/>
        <v>0.99772578983494886</v>
      </c>
      <c r="P40" s="196">
        <f t="shared" ref="P40:T40" si="53">SUM(P35:P39)</f>
        <v>184134931</v>
      </c>
      <c r="Q40" s="196">
        <f t="shared" si="53"/>
        <v>1024514757</v>
      </c>
      <c r="R40" s="196">
        <f t="shared" si="53"/>
        <v>1310592863</v>
      </c>
      <c r="S40" s="196">
        <f t="shared" si="53"/>
        <v>1360186863</v>
      </c>
      <c r="T40" s="196">
        <f t="shared" si="53"/>
        <v>3879429414</v>
      </c>
      <c r="U40" s="198">
        <f t="shared" ref="U40:U43" si="54">T40/N40</f>
        <v>0.48836498308829712</v>
      </c>
      <c r="V40" s="196">
        <f t="shared" ref="V40:AB40" si="55">SUM(V35:V39)</f>
        <v>3344796567</v>
      </c>
      <c r="W40" s="196">
        <f t="shared" si="55"/>
        <v>538408012</v>
      </c>
      <c r="X40" s="196">
        <f t="shared" si="55"/>
        <v>277798801</v>
      </c>
      <c r="Y40" s="196">
        <f t="shared" si="55"/>
        <v>48484920</v>
      </c>
      <c r="Z40" s="196">
        <f t="shared" si="55"/>
        <v>1544097</v>
      </c>
      <c r="AA40" s="196">
        <f t="shared" si="55"/>
        <v>2477312907</v>
      </c>
      <c r="AB40" s="199">
        <f t="shared" si="55"/>
        <v>867483660</v>
      </c>
      <c r="AC40" s="215">
        <f t="shared" si="33"/>
        <v>866235830</v>
      </c>
      <c r="AD40" s="200">
        <f t="shared" si="6"/>
        <v>0.99856155215649822</v>
      </c>
      <c r="AE40" s="117"/>
    </row>
    <row r="41" spans="1:31" ht="16.5" customHeight="1" x14ac:dyDescent="0.25">
      <c r="A41" s="714" t="s">
        <v>465</v>
      </c>
      <c r="B41" s="712">
        <v>7</v>
      </c>
      <c r="C41" s="714" t="s">
        <v>307</v>
      </c>
      <c r="D41" s="712" t="s">
        <v>462</v>
      </c>
      <c r="E41" s="144">
        <v>2020</v>
      </c>
      <c r="F41" s="145">
        <v>0.05</v>
      </c>
      <c r="G41" s="146">
        <v>0.05</v>
      </c>
      <c r="H41" s="146">
        <f t="shared" si="0"/>
        <v>1</v>
      </c>
      <c r="I41" s="147">
        <v>282410620</v>
      </c>
      <c r="J41" s="148"/>
      <c r="K41" s="149"/>
      <c r="L41" s="148">
        <v>282410620</v>
      </c>
      <c r="M41" s="149"/>
      <c r="N41" s="187">
        <f t="shared" ref="N41:N45" si="56">SUM(J41+K41+L41+M41)</f>
        <v>282410620</v>
      </c>
      <c r="O41" s="203">
        <f t="shared" si="50"/>
        <v>1</v>
      </c>
      <c r="P41" s="189"/>
      <c r="Q41" s="189"/>
      <c r="R41" s="149">
        <v>52221300</v>
      </c>
      <c r="S41" s="149">
        <v>213147230</v>
      </c>
      <c r="T41" s="149">
        <f t="shared" ref="T41:T45" si="57">P41+Q41+R41+S41</f>
        <v>265368530</v>
      </c>
      <c r="U41" s="152">
        <f t="shared" si="54"/>
        <v>0.93965492515826776</v>
      </c>
      <c r="V41" s="148"/>
      <c r="W41" s="148"/>
      <c r="X41" s="149"/>
      <c r="Y41" s="149"/>
      <c r="Z41" s="149"/>
      <c r="AA41" s="149">
        <v>0</v>
      </c>
      <c r="AB41" s="149">
        <f t="shared" ref="AB41:AB45" si="58">V41-AA41</f>
        <v>0</v>
      </c>
      <c r="AC41" s="149">
        <f t="shared" si="33"/>
        <v>0</v>
      </c>
      <c r="AD41" s="153">
        <f t="shared" si="6"/>
        <v>0</v>
      </c>
      <c r="AE41" s="19"/>
    </row>
    <row r="42" spans="1:31" ht="16.5" customHeight="1" x14ac:dyDescent="0.25">
      <c r="A42" s="715"/>
      <c r="B42" s="713"/>
      <c r="C42" s="715"/>
      <c r="D42" s="713"/>
      <c r="E42" s="144">
        <v>2021</v>
      </c>
      <c r="F42" s="155">
        <v>0.3</v>
      </c>
      <c r="G42" s="86">
        <v>0.3</v>
      </c>
      <c r="H42" s="86">
        <f t="shared" si="0"/>
        <v>1</v>
      </c>
      <c r="I42" s="147">
        <v>1201581805</v>
      </c>
      <c r="J42" s="148">
        <v>1124070337</v>
      </c>
      <c r="K42" s="157">
        <v>45158400</v>
      </c>
      <c r="L42" s="157">
        <v>11400000</v>
      </c>
      <c r="M42" s="157">
        <v>20953068</v>
      </c>
      <c r="N42" s="157">
        <f t="shared" si="56"/>
        <v>1201581805</v>
      </c>
      <c r="O42" s="158">
        <f t="shared" si="50"/>
        <v>1</v>
      </c>
      <c r="P42" s="189">
        <v>66855377</v>
      </c>
      <c r="Q42" s="189">
        <v>280858402</v>
      </c>
      <c r="R42" s="157">
        <v>321983624</v>
      </c>
      <c r="S42" s="157">
        <v>438548094</v>
      </c>
      <c r="T42" s="157">
        <f t="shared" si="57"/>
        <v>1108245497</v>
      </c>
      <c r="U42" s="152">
        <f t="shared" si="54"/>
        <v>0.92232213602801683</v>
      </c>
      <c r="V42" s="148">
        <v>17042090</v>
      </c>
      <c r="W42" s="148">
        <v>17042090</v>
      </c>
      <c r="X42" s="157">
        <v>0</v>
      </c>
      <c r="Y42" s="157"/>
      <c r="Z42" s="157"/>
      <c r="AA42" s="149">
        <v>0</v>
      </c>
      <c r="AB42" s="149">
        <f t="shared" si="58"/>
        <v>17042090</v>
      </c>
      <c r="AC42" s="149">
        <f t="shared" si="33"/>
        <v>17042090</v>
      </c>
      <c r="AD42" s="153">
        <f t="shared" si="6"/>
        <v>1</v>
      </c>
      <c r="AE42" s="19"/>
    </row>
    <row r="43" spans="1:31" ht="16.5" customHeight="1" x14ac:dyDescent="0.25">
      <c r="A43" s="715"/>
      <c r="B43" s="713"/>
      <c r="C43" s="715"/>
      <c r="D43" s="713"/>
      <c r="E43" s="159">
        <v>2022</v>
      </c>
      <c r="F43" s="160">
        <v>0.3</v>
      </c>
      <c r="G43" s="161">
        <v>0.3</v>
      </c>
      <c r="H43" s="162">
        <f t="shared" si="0"/>
        <v>1</v>
      </c>
      <c r="I43" s="163">
        <v>1634217123</v>
      </c>
      <c r="J43" s="147">
        <v>1046807286</v>
      </c>
      <c r="K43" s="147">
        <v>61228327</v>
      </c>
      <c r="L43" s="157">
        <v>153606807</v>
      </c>
      <c r="M43" s="157">
        <v>355848234</v>
      </c>
      <c r="N43" s="164">
        <f t="shared" si="56"/>
        <v>1617490654</v>
      </c>
      <c r="O43" s="88">
        <f t="shared" si="50"/>
        <v>0.98976484289352296</v>
      </c>
      <c r="P43" s="189">
        <v>126234234</v>
      </c>
      <c r="Q43" s="189">
        <v>353066681</v>
      </c>
      <c r="R43" s="157">
        <v>341812676</v>
      </c>
      <c r="S43" s="157">
        <v>441624968</v>
      </c>
      <c r="T43" s="165">
        <f t="shared" si="57"/>
        <v>1262738559</v>
      </c>
      <c r="U43" s="166">
        <f t="shared" si="54"/>
        <v>0.78067749935821262</v>
      </c>
      <c r="V43" s="148">
        <v>93336308</v>
      </c>
      <c r="W43" s="148">
        <v>92986846</v>
      </c>
      <c r="X43" s="157"/>
      <c r="Y43" s="157">
        <v>244</v>
      </c>
      <c r="Z43" s="157">
        <v>0</v>
      </c>
      <c r="AA43" s="165">
        <v>349218</v>
      </c>
      <c r="AB43" s="167">
        <f t="shared" si="58"/>
        <v>92987090</v>
      </c>
      <c r="AC43" s="167">
        <f t="shared" si="33"/>
        <v>92987090</v>
      </c>
      <c r="AD43" s="168">
        <f t="shared" si="6"/>
        <v>1</v>
      </c>
      <c r="AE43" s="19"/>
    </row>
    <row r="44" spans="1:31" ht="13.5" customHeight="1" x14ac:dyDescent="0.25">
      <c r="A44" s="715"/>
      <c r="B44" s="713"/>
      <c r="C44" s="715"/>
      <c r="D44" s="713"/>
      <c r="E44" s="144">
        <v>2023</v>
      </c>
      <c r="F44" s="216">
        <v>0.33</v>
      </c>
      <c r="G44" s="86">
        <v>0.33</v>
      </c>
      <c r="H44" s="86">
        <f t="shared" si="0"/>
        <v>1</v>
      </c>
      <c r="I44" s="172">
        <v>2015564700</v>
      </c>
      <c r="J44" s="219">
        <v>1082749316</v>
      </c>
      <c r="K44" s="157">
        <v>774304000</v>
      </c>
      <c r="L44" s="157">
        <v>11550000</v>
      </c>
      <c r="M44" s="157">
        <v>146961384</v>
      </c>
      <c r="N44" s="157">
        <f t="shared" si="56"/>
        <v>2015564700</v>
      </c>
      <c r="O44" s="220">
        <f t="shared" si="50"/>
        <v>1</v>
      </c>
      <c r="P44" s="157">
        <v>5588867</v>
      </c>
      <c r="Q44" s="157">
        <v>347970450</v>
      </c>
      <c r="R44" s="157">
        <v>534499768</v>
      </c>
      <c r="S44" s="157"/>
      <c r="T44" s="165">
        <f t="shared" si="57"/>
        <v>888059085</v>
      </c>
      <c r="U44" s="177">
        <f>T44/I44</f>
        <v>0.44060063415478551</v>
      </c>
      <c r="V44" s="148">
        <v>354752095</v>
      </c>
      <c r="W44" s="148">
        <v>241074839</v>
      </c>
      <c r="X44" s="157">
        <v>113174064</v>
      </c>
      <c r="Y44" s="157">
        <v>503192</v>
      </c>
      <c r="Z44" s="157"/>
      <c r="AA44" s="165">
        <v>0</v>
      </c>
      <c r="AB44" s="157">
        <f t="shared" si="58"/>
        <v>354752095</v>
      </c>
      <c r="AC44" s="157">
        <f t="shared" si="33"/>
        <v>354752095</v>
      </c>
      <c r="AD44" s="53">
        <f t="shared" si="6"/>
        <v>1</v>
      </c>
      <c r="AE44" s="19"/>
    </row>
    <row r="45" spans="1:31" ht="16.5" customHeight="1" x14ac:dyDescent="0.25">
      <c r="A45" s="715"/>
      <c r="B45" s="713"/>
      <c r="C45" s="715"/>
      <c r="D45" s="713"/>
      <c r="E45" s="181">
        <v>2024</v>
      </c>
      <c r="F45" s="182">
        <v>0.02</v>
      </c>
      <c r="G45" s="183">
        <f>+'3. Metas Proyecto de Inv'!BA11</f>
        <v>2.0000000000000004E-2</v>
      </c>
      <c r="H45" s="183">
        <f t="shared" si="0"/>
        <v>1.0000000000000002</v>
      </c>
      <c r="I45" s="184">
        <v>1748997313</v>
      </c>
      <c r="J45" s="185">
        <v>442465057</v>
      </c>
      <c r="K45" s="189">
        <v>1306532256</v>
      </c>
      <c r="L45" s="187"/>
      <c r="M45" s="187"/>
      <c r="N45" s="188">
        <f t="shared" si="56"/>
        <v>1748997313</v>
      </c>
      <c r="O45" s="94">
        <f t="shared" si="50"/>
        <v>1</v>
      </c>
      <c r="P45" s="189"/>
      <c r="Q45" s="189">
        <v>282566764</v>
      </c>
      <c r="R45" s="189">
        <v>585111675</v>
      </c>
      <c r="S45" s="189">
        <v>773200320</v>
      </c>
      <c r="T45" s="188">
        <f t="shared" si="57"/>
        <v>1640878759</v>
      </c>
      <c r="U45" s="177">
        <f>T45/I45</f>
        <v>0.93818254996941786</v>
      </c>
      <c r="V45" s="185">
        <v>414373258</v>
      </c>
      <c r="W45" s="185">
        <v>349298332</v>
      </c>
      <c r="X45" s="189">
        <v>65074926</v>
      </c>
      <c r="Y45" s="187"/>
      <c r="Z45" s="187"/>
      <c r="AA45" s="188">
        <v>0</v>
      </c>
      <c r="AB45" s="188">
        <f t="shared" si="58"/>
        <v>414373258</v>
      </c>
      <c r="AC45" s="188">
        <f t="shared" si="33"/>
        <v>414373258</v>
      </c>
      <c r="AD45" s="192">
        <f t="shared" si="6"/>
        <v>1</v>
      </c>
      <c r="AE45" s="19"/>
    </row>
    <row r="46" spans="1:31" ht="18.75" customHeight="1" x14ac:dyDescent="0.25">
      <c r="A46" s="716"/>
      <c r="B46" s="621"/>
      <c r="C46" s="716"/>
      <c r="D46" s="621"/>
      <c r="E46" s="193" t="s">
        <v>463</v>
      </c>
      <c r="F46" s="194">
        <f t="shared" ref="F46:G46" si="59">F41+F42+F43+F44+F45</f>
        <v>1</v>
      </c>
      <c r="G46" s="195">
        <f t="shared" si="59"/>
        <v>1</v>
      </c>
      <c r="H46" s="195">
        <f t="shared" si="0"/>
        <v>1</v>
      </c>
      <c r="I46" s="196">
        <f t="shared" ref="I46:N46" si="60">SUM(I41:I45)</f>
        <v>6882771561</v>
      </c>
      <c r="J46" s="196">
        <f t="shared" si="60"/>
        <v>3696091996</v>
      </c>
      <c r="K46" s="196">
        <f t="shared" si="60"/>
        <v>2187222983</v>
      </c>
      <c r="L46" s="196">
        <f t="shared" si="60"/>
        <v>458967427</v>
      </c>
      <c r="M46" s="196">
        <f t="shared" si="60"/>
        <v>523762686</v>
      </c>
      <c r="N46" s="196">
        <f t="shared" si="60"/>
        <v>6866045092</v>
      </c>
      <c r="O46" s="224">
        <f t="shared" si="50"/>
        <v>0.99756980616721647</v>
      </c>
      <c r="P46" s="196">
        <f t="shared" ref="P46:T46" si="61">SUM(P41:P45)</f>
        <v>198678478</v>
      </c>
      <c r="Q46" s="196">
        <f t="shared" si="61"/>
        <v>1264462297</v>
      </c>
      <c r="R46" s="196">
        <f t="shared" si="61"/>
        <v>1835629043</v>
      </c>
      <c r="S46" s="196">
        <f t="shared" si="61"/>
        <v>1866520612</v>
      </c>
      <c r="T46" s="196">
        <f t="shared" si="61"/>
        <v>5165290430</v>
      </c>
      <c r="U46" s="198">
        <f t="shared" ref="U46:U48" si="62">T46/N46</f>
        <v>0.75229485981942634</v>
      </c>
      <c r="V46" s="196">
        <f t="shared" ref="V46:AB46" si="63">SUM(V41:V45)</f>
        <v>879503751</v>
      </c>
      <c r="W46" s="196">
        <f t="shared" si="63"/>
        <v>700402107</v>
      </c>
      <c r="X46" s="196">
        <f t="shared" si="63"/>
        <v>178248990</v>
      </c>
      <c r="Y46" s="196">
        <f t="shared" si="63"/>
        <v>503436</v>
      </c>
      <c r="Z46" s="196">
        <f t="shared" si="63"/>
        <v>0</v>
      </c>
      <c r="AA46" s="196">
        <f t="shared" si="63"/>
        <v>349218</v>
      </c>
      <c r="AB46" s="199">
        <f t="shared" si="63"/>
        <v>879154533</v>
      </c>
      <c r="AC46" s="215">
        <f t="shared" si="33"/>
        <v>879154533</v>
      </c>
      <c r="AD46" s="200">
        <f t="shared" si="6"/>
        <v>1</v>
      </c>
      <c r="AE46" s="117"/>
    </row>
    <row r="47" spans="1:31" ht="16.5" customHeight="1" x14ac:dyDescent="0.25">
      <c r="A47" s="714" t="s">
        <v>465</v>
      </c>
      <c r="B47" s="712">
        <v>8</v>
      </c>
      <c r="C47" s="714" t="s">
        <v>311</v>
      </c>
      <c r="D47" s="712" t="s">
        <v>462</v>
      </c>
      <c r="E47" s="144">
        <v>2020</v>
      </c>
      <c r="F47" s="145">
        <v>0.05</v>
      </c>
      <c r="G47" s="146">
        <v>0.05</v>
      </c>
      <c r="H47" s="146">
        <f t="shared" si="0"/>
        <v>1</v>
      </c>
      <c r="I47" s="147">
        <v>53128900</v>
      </c>
      <c r="J47" s="225"/>
      <c r="K47" s="226"/>
      <c r="L47" s="226">
        <v>53128900</v>
      </c>
      <c r="M47" s="226"/>
      <c r="N47" s="227">
        <f t="shared" ref="N47:N51" si="64">SUM(J47+K47+L47+M47)</f>
        <v>53128900</v>
      </c>
      <c r="O47" s="203">
        <f t="shared" si="50"/>
        <v>1</v>
      </c>
      <c r="P47" s="151"/>
      <c r="Q47" s="189"/>
      <c r="R47" s="149">
        <v>9659800</v>
      </c>
      <c r="S47" s="149">
        <v>38639200</v>
      </c>
      <c r="T47" s="149">
        <f t="shared" ref="T47:T51" si="65">P47+Q47+R47+S47</f>
        <v>48299000</v>
      </c>
      <c r="U47" s="152">
        <f t="shared" si="62"/>
        <v>0.90909090909090906</v>
      </c>
      <c r="V47" s="148"/>
      <c r="W47" s="148"/>
      <c r="X47" s="149"/>
      <c r="Y47" s="149"/>
      <c r="Z47" s="149"/>
      <c r="AA47" s="149">
        <v>0</v>
      </c>
      <c r="AB47" s="149">
        <f t="shared" ref="AB47:AB51" si="66">V47-AA47</f>
        <v>0</v>
      </c>
      <c r="AC47" s="149">
        <f t="shared" si="33"/>
        <v>0</v>
      </c>
      <c r="AD47" s="153">
        <f t="shared" si="6"/>
        <v>0</v>
      </c>
      <c r="AE47" s="19"/>
    </row>
    <row r="48" spans="1:31" ht="16.5" customHeight="1" x14ac:dyDescent="0.25">
      <c r="A48" s="715"/>
      <c r="B48" s="713"/>
      <c r="C48" s="715"/>
      <c r="D48" s="713"/>
      <c r="E48" s="144">
        <v>2021</v>
      </c>
      <c r="F48" s="155">
        <v>0.3</v>
      </c>
      <c r="G48" s="86">
        <v>0.3</v>
      </c>
      <c r="H48" s="86">
        <f t="shared" si="0"/>
        <v>1</v>
      </c>
      <c r="I48" s="147">
        <v>34999998</v>
      </c>
      <c r="J48" s="225">
        <v>0</v>
      </c>
      <c r="K48" s="228">
        <v>0</v>
      </c>
      <c r="L48" s="228"/>
      <c r="M48" s="228">
        <v>34999998</v>
      </c>
      <c r="N48" s="228">
        <f t="shared" si="64"/>
        <v>34999998</v>
      </c>
      <c r="O48" s="158">
        <f t="shared" si="50"/>
        <v>1</v>
      </c>
      <c r="P48" s="157">
        <v>0</v>
      </c>
      <c r="Q48" s="189">
        <v>0</v>
      </c>
      <c r="R48" s="157">
        <v>0</v>
      </c>
      <c r="S48" s="157">
        <v>20999999</v>
      </c>
      <c r="T48" s="157">
        <f t="shared" si="65"/>
        <v>20999999</v>
      </c>
      <c r="U48" s="152">
        <f t="shared" si="62"/>
        <v>0.60000000571428602</v>
      </c>
      <c r="V48" s="148">
        <v>4829900</v>
      </c>
      <c r="W48" s="148">
        <v>4829900</v>
      </c>
      <c r="X48" s="157"/>
      <c r="Y48" s="157"/>
      <c r="Z48" s="157"/>
      <c r="AA48" s="149">
        <v>0</v>
      </c>
      <c r="AB48" s="149">
        <f t="shared" si="66"/>
        <v>4829900</v>
      </c>
      <c r="AC48" s="149">
        <f t="shared" si="33"/>
        <v>4829900</v>
      </c>
      <c r="AD48" s="153">
        <f t="shared" si="6"/>
        <v>1</v>
      </c>
      <c r="AE48" s="19"/>
    </row>
    <row r="49" spans="1:31" ht="16.5" customHeight="1" x14ac:dyDescent="0.25">
      <c r="A49" s="715"/>
      <c r="B49" s="713"/>
      <c r="C49" s="715"/>
      <c r="D49" s="713"/>
      <c r="E49" s="159">
        <v>2022</v>
      </c>
      <c r="F49" s="229">
        <v>0.15</v>
      </c>
      <c r="G49" s="162">
        <v>0.15</v>
      </c>
      <c r="H49" s="162">
        <f t="shared" si="0"/>
        <v>1</v>
      </c>
      <c r="I49" s="163">
        <v>39999830</v>
      </c>
      <c r="J49" s="230">
        <v>0</v>
      </c>
      <c r="K49" s="230">
        <v>0</v>
      </c>
      <c r="L49" s="228">
        <v>19999915</v>
      </c>
      <c r="M49" s="228">
        <v>19999915</v>
      </c>
      <c r="N49" s="231">
        <f t="shared" si="64"/>
        <v>39999830</v>
      </c>
      <c r="O49" s="158">
        <f t="shared" si="50"/>
        <v>1</v>
      </c>
      <c r="P49" s="147">
        <v>0</v>
      </c>
      <c r="Q49" s="189">
        <v>0</v>
      </c>
      <c r="R49" s="157">
        <v>6533306</v>
      </c>
      <c r="S49" s="157">
        <v>13466609</v>
      </c>
      <c r="T49" s="165">
        <f t="shared" si="65"/>
        <v>19999915</v>
      </c>
      <c r="U49" s="232">
        <f>+T49/N49</f>
        <v>0.5</v>
      </c>
      <c r="V49" s="148">
        <v>13999999</v>
      </c>
      <c r="W49" s="148">
        <v>13999999</v>
      </c>
      <c r="X49" s="157"/>
      <c r="Y49" s="157">
        <v>0</v>
      </c>
      <c r="Z49" s="157">
        <v>0</v>
      </c>
      <c r="AA49" s="165">
        <v>0</v>
      </c>
      <c r="AB49" s="167">
        <f t="shared" si="66"/>
        <v>13999999</v>
      </c>
      <c r="AC49" s="167">
        <f t="shared" si="33"/>
        <v>13999999</v>
      </c>
      <c r="AD49" s="168">
        <f t="shared" si="6"/>
        <v>1</v>
      </c>
      <c r="AE49" s="19"/>
    </row>
    <row r="50" spans="1:31" ht="13.5" customHeight="1" x14ac:dyDescent="0.25">
      <c r="A50" s="715"/>
      <c r="B50" s="713"/>
      <c r="C50" s="715"/>
      <c r="D50" s="713"/>
      <c r="E50" s="144">
        <v>2023</v>
      </c>
      <c r="F50" s="86">
        <v>0.48</v>
      </c>
      <c r="G50" s="86">
        <v>0.48</v>
      </c>
      <c r="H50" s="86">
        <f t="shared" si="0"/>
        <v>1</v>
      </c>
      <c r="I50" s="172">
        <v>724720000</v>
      </c>
      <c r="J50" s="233">
        <v>59510000</v>
      </c>
      <c r="K50" s="228">
        <v>42800000</v>
      </c>
      <c r="L50" s="228">
        <v>617000000</v>
      </c>
      <c r="M50" s="228">
        <v>5410000</v>
      </c>
      <c r="N50" s="228">
        <f t="shared" si="64"/>
        <v>724720000</v>
      </c>
      <c r="O50" s="220">
        <f t="shared" si="50"/>
        <v>1</v>
      </c>
      <c r="P50" s="157">
        <v>1442667</v>
      </c>
      <c r="Q50" s="157">
        <v>16230000</v>
      </c>
      <c r="R50" s="157">
        <v>27215333</v>
      </c>
      <c r="S50" s="157"/>
      <c r="T50" s="165">
        <f t="shared" si="65"/>
        <v>44888000</v>
      </c>
      <c r="U50" s="177">
        <f>T50/I50</f>
        <v>6.1938403797328623E-2</v>
      </c>
      <c r="V50" s="148">
        <v>19999915</v>
      </c>
      <c r="W50" s="148">
        <v>7733300</v>
      </c>
      <c r="X50" s="157">
        <v>11999949</v>
      </c>
      <c r="Y50" s="157">
        <v>266666</v>
      </c>
      <c r="Z50" s="157"/>
      <c r="AA50" s="157">
        <v>0</v>
      </c>
      <c r="AB50" s="157">
        <f t="shared" si="66"/>
        <v>19999915</v>
      </c>
      <c r="AC50" s="157">
        <f t="shared" si="33"/>
        <v>19999915</v>
      </c>
      <c r="AD50" s="53">
        <f t="shared" si="6"/>
        <v>1</v>
      </c>
      <c r="AE50" s="19"/>
    </row>
    <row r="51" spans="1:31" ht="16.5" customHeight="1" x14ac:dyDescent="0.25">
      <c r="A51" s="715"/>
      <c r="B51" s="713"/>
      <c r="C51" s="715"/>
      <c r="D51" s="713"/>
      <c r="E51" s="181">
        <v>2024</v>
      </c>
      <c r="F51" s="234">
        <v>0.02</v>
      </c>
      <c r="G51" s="183">
        <f>+'3. Metas Proyecto de Inv'!BA12</f>
        <v>0.02</v>
      </c>
      <c r="H51" s="183">
        <f t="shared" si="0"/>
        <v>1</v>
      </c>
      <c r="I51" s="184">
        <v>94482495</v>
      </c>
      <c r="J51" s="235"/>
      <c r="K51" s="227">
        <v>94482495</v>
      </c>
      <c r="L51" s="227"/>
      <c r="M51" s="227"/>
      <c r="N51" s="236">
        <f t="shared" si="64"/>
        <v>94482495</v>
      </c>
      <c r="O51" s="94">
        <f t="shared" si="50"/>
        <v>1</v>
      </c>
      <c r="P51" s="189"/>
      <c r="Q51" s="186">
        <v>13400497</v>
      </c>
      <c r="R51" s="189">
        <v>32107230</v>
      </c>
      <c r="S51" s="189">
        <v>42809640</v>
      </c>
      <c r="T51" s="188">
        <f t="shared" si="65"/>
        <v>88317367</v>
      </c>
      <c r="U51" s="177">
        <f>T51/I51</f>
        <v>0.93474846319416094</v>
      </c>
      <c r="V51" s="185">
        <v>455972000</v>
      </c>
      <c r="W51" s="185">
        <v>326437333</v>
      </c>
      <c r="X51" s="189">
        <v>129534667</v>
      </c>
      <c r="Y51" s="187"/>
      <c r="Z51" s="187"/>
      <c r="AA51" s="188">
        <v>0</v>
      </c>
      <c r="AB51" s="188">
        <f t="shared" si="66"/>
        <v>455972000</v>
      </c>
      <c r="AC51" s="188">
        <f t="shared" si="33"/>
        <v>455972000</v>
      </c>
      <c r="AD51" s="192">
        <f t="shared" si="6"/>
        <v>1</v>
      </c>
      <c r="AE51" s="19"/>
    </row>
    <row r="52" spans="1:31" ht="18.75" customHeight="1" x14ac:dyDescent="0.25">
      <c r="A52" s="716"/>
      <c r="B52" s="621"/>
      <c r="C52" s="716"/>
      <c r="D52" s="621"/>
      <c r="E52" s="193" t="s">
        <v>463</v>
      </c>
      <c r="F52" s="194">
        <f t="shared" ref="F52:G52" si="67">F47+F48+F49+F50+F51</f>
        <v>1</v>
      </c>
      <c r="G52" s="195">
        <f t="shared" si="67"/>
        <v>1</v>
      </c>
      <c r="H52" s="195">
        <f t="shared" si="0"/>
        <v>1</v>
      </c>
      <c r="I52" s="196">
        <f t="shared" ref="I52:N52" si="68">SUM(I47:I51)</f>
        <v>947331223</v>
      </c>
      <c r="J52" s="196">
        <f t="shared" si="68"/>
        <v>59510000</v>
      </c>
      <c r="K52" s="196">
        <f t="shared" si="68"/>
        <v>137282495</v>
      </c>
      <c r="L52" s="196">
        <f t="shared" si="68"/>
        <v>690128815</v>
      </c>
      <c r="M52" s="196">
        <f t="shared" si="68"/>
        <v>60409913</v>
      </c>
      <c r="N52" s="196">
        <f t="shared" si="68"/>
        <v>947331223</v>
      </c>
      <c r="O52" s="224">
        <f t="shared" si="50"/>
        <v>1</v>
      </c>
      <c r="P52" s="196">
        <f t="shared" ref="P52:T52" si="69">SUM(P47:P51)</f>
        <v>1442667</v>
      </c>
      <c r="Q52" s="196">
        <f t="shared" si="69"/>
        <v>29630497</v>
      </c>
      <c r="R52" s="196">
        <f t="shared" si="69"/>
        <v>75515669</v>
      </c>
      <c r="S52" s="196">
        <f t="shared" si="69"/>
        <v>115915448</v>
      </c>
      <c r="T52" s="196">
        <f t="shared" si="69"/>
        <v>222504281</v>
      </c>
      <c r="U52" s="198">
        <f t="shared" ref="U52:U55" si="70">T52/N52</f>
        <v>0.23487485221417642</v>
      </c>
      <c r="V52" s="196">
        <f t="shared" ref="V52:AB52" si="71">SUM(V47:V51)</f>
        <v>494801814</v>
      </c>
      <c r="W52" s="196">
        <f t="shared" si="71"/>
        <v>353000532</v>
      </c>
      <c r="X52" s="196">
        <f t="shared" si="71"/>
        <v>141534616</v>
      </c>
      <c r="Y52" s="196">
        <f t="shared" si="71"/>
        <v>266666</v>
      </c>
      <c r="Z52" s="196">
        <f t="shared" si="71"/>
        <v>0</v>
      </c>
      <c r="AA52" s="196">
        <f t="shared" si="71"/>
        <v>0</v>
      </c>
      <c r="AB52" s="199">
        <f t="shared" si="71"/>
        <v>494801814</v>
      </c>
      <c r="AC52" s="215">
        <f t="shared" si="33"/>
        <v>494801814</v>
      </c>
      <c r="AD52" s="200">
        <f t="shared" si="6"/>
        <v>1</v>
      </c>
      <c r="AE52" s="117"/>
    </row>
    <row r="53" spans="1:31" ht="16.5" customHeight="1" x14ac:dyDescent="0.25">
      <c r="A53" s="714" t="s">
        <v>466</v>
      </c>
      <c r="B53" s="712">
        <v>9</v>
      </c>
      <c r="C53" s="714" t="s">
        <v>315</v>
      </c>
      <c r="D53" s="712" t="s">
        <v>462</v>
      </c>
      <c r="E53" s="144">
        <v>2020</v>
      </c>
      <c r="F53" s="155">
        <v>0.1</v>
      </c>
      <c r="G53" s="146">
        <v>0.1</v>
      </c>
      <c r="H53" s="146">
        <f t="shared" si="0"/>
        <v>1</v>
      </c>
      <c r="I53" s="202">
        <v>2224302410</v>
      </c>
      <c r="J53" s="148"/>
      <c r="K53" s="149"/>
      <c r="L53" s="149">
        <v>224302410</v>
      </c>
      <c r="M53" s="149">
        <v>2000000000</v>
      </c>
      <c r="N53" s="157">
        <f t="shared" ref="N53:N57" si="72">SUM(J53+K53+L53+M53)</f>
        <v>2224302410</v>
      </c>
      <c r="O53" s="203">
        <f t="shared" si="50"/>
        <v>1</v>
      </c>
      <c r="P53" s="151"/>
      <c r="Q53" s="189"/>
      <c r="R53" s="149">
        <v>23237791</v>
      </c>
      <c r="S53" s="149">
        <v>1460149280</v>
      </c>
      <c r="T53" s="149">
        <f t="shared" ref="T53:T56" si="73">P53+Q53+R53+S53</f>
        <v>1483387071</v>
      </c>
      <c r="U53" s="152">
        <f t="shared" si="70"/>
        <v>0.66689990728374027</v>
      </c>
      <c r="V53" s="148"/>
      <c r="W53" s="148"/>
      <c r="X53" s="149"/>
      <c r="Y53" s="149"/>
      <c r="Z53" s="149"/>
      <c r="AA53" s="149">
        <v>0</v>
      </c>
      <c r="AB53" s="149">
        <f t="shared" ref="AB53:AB57" si="74">V53-AA53</f>
        <v>0</v>
      </c>
      <c r="AC53" s="149">
        <f t="shared" si="33"/>
        <v>0</v>
      </c>
      <c r="AD53" s="153">
        <f t="shared" si="6"/>
        <v>0</v>
      </c>
      <c r="AE53" s="19"/>
    </row>
    <row r="54" spans="1:31" ht="16.5" customHeight="1" x14ac:dyDescent="0.25">
      <c r="A54" s="715"/>
      <c r="B54" s="713"/>
      <c r="C54" s="715"/>
      <c r="D54" s="713"/>
      <c r="E54" s="144">
        <v>2021</v>
      </c>
      <c r="F54" s="155">
        <v>0.3</v>
      </c>
      <c r="G54" s="146">
        <v>0.3</v>
      </c>
      <c r="H54" s="86">
        <f t="shared" si="0"/>
        <v>1</v>
      </c>
      <c r="I54" s="147">
        <v>1542789535</v>
      </c>
      <c r="J54" s="148">
        <v>637433036</v>
      </c>
      <c r="K54" s="157">
        <v>400000000</v>
      </c>
      <c r="L54" s="157">
        <v>582554876</v>
      </c>
      <c r="M54" s="157">
        <v>-77198379</v>
      </c>
      <c r="N54" s="157">
        <f t="shared" si="72"/>
        <v>1542789533</v>
      </c>
      <c r="O54" s="158">
        <f t="shared" si="50"/>
        <v>0.99999999870364686</v>
      </c>
      <c r="P54" s="157">
        <v>56090012</v>
      </c>
      <c r="Q54" s="189">
        <v>571849984</v>
      </c>
      <c r="R54" s="157">
        <v>647580148</v>
      </c>
      <c r="S54" s="157">
        <v>241040813</v>
      </c>
      <c r="T54" s="157">
        <f t="shared" si="73"/>
        <v>1516560957</v>
      </c>
      <c r="U54" s="152">
        <f t="shared" si="70"/>
        <v>0.98299925204379768</v>
      </c>
      <c r="V54" s="148">
        <v>740915339</v>
      </c>
      <c r="W54" s="148">
        <v>27229706</v>
      </c>
      <c r="X54" s="157">
        <v>685633</v>
      </c>
      <c r="Y54" s="157">
        <v>19914038</v>
      </c>
      <c r="Z54" s="157">
        <v>85962</v>
      </c>
      <c r="AA54" s="149">
        <v>0</v>
      </c>
      <c r="AB54" s="149">
        <f t="shared" si="74"/>
        <v>740915339</v>
      </c>
      <c r="AC54" s="149">
        <f t="shared" si="33"/>
        <v>47915339</v>
      </c>
      <c r="AD54" s="153">
        <f t="shared" si="6"/>
        <v>6.4670464326829116E-2</v>
      </c>
      <c r="AE54" s="19"/>
    </row>
    <row r="55" spans="1:31" ht="16.5" customHeight="1" x14ac:dyDescent="0.25">
      <c r="A55" s="715"/>
      <c r="B55" s="713"/>
      <c r="C55" s="715"/>
      <c r="D55" s="713"/>
      <c r="E55" s="159">
        <v>2022</v>
      </c>
      <c r="F55" s="160">
        <v>0.25</v>
      </c>
      <c r="G55" s="161">
        <v>0.25</v>
      </c>
      <c r="H55" s="162">
        <f t="shared" si="0"/>
        <v>1</v>
      </c>
      <c r="I55" s="163">
        <v>1233012315</v>
      </c>
      <c r="J55" s="147">
        <v>853896551</v>
      </c>
      <c r="K55" s="147">
        <v>-6446700</v>
      </c>
      <c r="L55" s="157">
        <v>169624000</v>
      </c>
      <c r="M55" s="157">
        <v>215938464</v>
      </c>
      <c r="N55" s="164">
        <f t="shared" si="72"/>
        <v>1233012315</v>
      </c>
      <c r="O55" s="158">
        <f t="shared" si="50"/>
        <v>1</v>
      </c>
      <c r="P55" s="147">
        <v>83055918</v>
      </c>
      <c r="Q55" s="189">
        <v>279741954</v>
      </c>
      <c r="R55" s="157">
        <v>242312947</v>
      </c>
      <c r="S55" s="157">
        <v>334620929</v>
      </c>
      <c r="T55" s="165">
        <f t="shared" si="73"/>
        <v>939731748</v>
      </c>
      <c r="U55" s="166">
        <f t="shared" si="70"/>
        <v>0.76214303504340908</v>
      </c>
      <c r="V55" s="148">
        <v>26228576</v>
      </c>
      <c r="W55" s="148">
        <v>23592380</v>
      </c>
      <c r="X55" s="157"/>
      <c r="Y55" s="157">
        <v>486360</v>
      </c>
      <c r="Z55" s="157">
        <v>0</v>
      </c>
      <c r="AA55" s="157">
        <v>2149836</v>
      </c>
      <c r="AB55" s="167">
        <f t="shared" si="74"/>
        <v>24078740</v>
      </c>
      <c r="AC55" s="167">
        <f t="shared" si="33"/>
        <v>24078740</v>
      </c>
      <c r="AD55" s="168">
        <f t="shared" si="6"/>
        <v>1</v>
      </c>
      <c r="AE55" s="19"/>
    </row>
    <row r="56" spans="1:31" ht="13.5" customHeight="1" x14ac:dyDescent="0.25">
      <c r="A56" s="715"/>
      <c r="B56" s="713"/>
      <c r="C56" s="715"/>
      <c r="D56" s="713"/>
      <c r="E56" s="144">
        <v>2023</v>
      </c>
      <c r="F56" s="216">
        <v>0.3</v>
      </c>
      <c r="G56" s="86">
        <v>0.3</v>
      </c>
      <c r="H56" s="86">
        <f t="shared" si="0"/>
        <v>1</v>
      </c>
      <c r="I56" s="172">
        <v>1775472608</v>
      </c>
      <c r="J56" s="219">
        <v>30000000</v>
      </c>
      <c r="K56" s="157">
        <v>957804000</v>
      </c>
      <c r="L56" s="157">
        <v>34098132</v>
      </c>
      <c r="M56" s="157">
        <v>33672000</v>
      </c>
      <c r="N56" s="157">
        <f t="shared" si="72"/>
        <v>1055574132</v>
      </c>
      <c r="O56" s="220">
        <f t="shared" si="50"/>
        <v>0.59453135308522875</v>
      </c>
      <c r="P56" s="157">
        <v>0</v>
      </c>
      <c r="Q56" s="157">
        <v>97079767</v>
      </c>
      <c r="R56" s="157">
        <v>280896557</v>
      </c>
      <c r="S56" s="157"/>
      <c r="T56" s="165">
        <f t="shared" si="73"/>
        <v>377976324</v>
      </c>
      <c r="U56" s="177">
        <f>T56/I56</f>
        <v>0.2128877248214916</v>
      </c>
      <c r="V56" s="148">
        <v>293280567</v>
      </c>
      <c r="W56" s="148">
        <v>187709237</v>
      </c>
      <c r="X56" s="157">
        <v>70069335</v>
      </c>
      <c r="Y56" s="157">
        <v>29670327</v>
      </c>
      <c r="Z56" s="157"/>
      <c r="AA56" s="157"/>
      <c r="AB56" s="157">
        <f t="shared" si="74"/>
        <v>293280567</v>
      </c>
      <c r="AC56" s="157">
        <f t="shared" si="33"/>
        <v>287448899</v>
      </c>
      <c r="AD56" s="53">
        <f t="shared" si="6"/>
        <v>0.98011573675114994</v>
      </c>
      <c r="AE56" s="19"/>
    </row>
    <row r="57" spans="1:31" ht="16.5" customHeight="1" x14ac:dyDescent="0.25">
      <c r="A57" s="715"/>
      <c r="B57" s="713"/>
      <c r="C57" s="715"/>
      <c r="D57" s="713"/>
      <c r="E57" s="181">
        <v>2024</v>
      </c>
      <c r="F57" s="182">
        <v>0.05</v>
      </c>
      <c r="G57" s="183">
        <f>+'3. Metas Proyecto de Inv'!BA13</f>
        <v>0.05</v>
      </c>
      <c r="H57" s="183">
        <f t="shared" si="0"/>
        <v>1</v>
      </c>
      <c r="I57" s="184">
        <v>702625848</v>
      </c>
      <c r="J57" s="185">
        <v>446964340</v>
      </c>
      <c r="K57" s="189">
        <v>255661508</v>
      </c>
      <c r="L57" s="187"/>
      <c r="M57" s="187"/>
      <c r="N57" s="188">
        <f t="shared" si="72"/>
        <v>702625848</v>
      </c>
      <c r="O57" s="94">
        <f t="shared" si="50"/>
        <v>1</v>
      </c>
      <c r="P57" s="189"/>
      <c r="Q57" s="157">
        <v>139677129</v>
      </c>
      <c r="R57" s="189">
        <v>222445541</v>
      </c>
      <c r="S57" s="189">
        <v>306462674</v>
      </c>
      <c r="T57" s="188">
        <f>P57+Q57+R57+S57</f>
        <v>668585344</v>
      </c>
      <c r="U57" s="177">
        <f>T57/I57</f>
        <v>0.9515524455912131</v>
      </c>
      <c r="V57" s="185">
        <v>307584177</v>
      </c>
      <c r="W57" s="185">
        <v>202156162</v>
      </c>
      <c r="X57" s="189">
        <v>66144026</v>
      </c>
      <c r="Y57" s="187">
        <v>3444612</v>
      </c>
      <c r="Z57" s="537">
        <v>21832176</v>
      </c>
      <c r="AA57" s="188">
        <v>14007201</v>
      </c>
      <c r="AB57" s="188">
        <f t="shared" si="74"/>
        <v>293576976</v>
      </c>
      <c r="AC57" s="188">
        <f t="shared" si="33"/>
        <v>293576976</v>
      </c>
      <c r="AD57" s="192">
        <f t="shared" si="6"/>
        <v>1</v>
      </c>
      <c r="AE57" s="19"/>
    </row>
    <row r="58" spans="1:31" ht="18.75" customHeight="1" x14ac:dyDescent="0.25">
      <c r="A58" s="716"/>
      <c r="B58" s="621"/>
      <c r="C58" s="716"/>
      <c r="D58" s="621"/>
      <c r="E58" s="193" t="s">
        <v>463</v>
      </c>
      <c r="F58" s="194">
        <f t="shared" ref="F58:G58" si="75">F53+F54+F55+F56+F57</f>
        <v>1</v>
      </c>
      <c r="G58" s="195">
        <f t="shared" si="75"/>
        <v>1</v>
      </c>
      <c r="H58" s="195">
        <f t="shared" si="0"/>
        <v>1</v>
      </c>
      <c r="I58" s="196">
        <f t="shared" ref="I58:N58" si="76">SUM(I53:I57)</f>
        <v>7478202716</v>
      </c>
      <c r="J58" s="196">
        <f t="shared" si="76"/>
        <v>1968293927</v>
      </c>
      <c r="K58" s="196">
        <f t="shared" si="76"/>
        <v>1607018808</v>
      </c>
      <c r="L58" s="196">
        <f t="shared" si="76"/>
        <v>1010579418</v>
      </c>
      <c r="M58" s="196">
        <f t="shared" si="76"/>
        <v>2172412085</v>
      </c>
      <c r="N58" s="196">
        <f t="shared" si="76"/>
        <v>6758304238</v>
      </c>
      <c r="O58" s="224">
        <f t="shared" si="50"/>
        <v>0.90373375724895233</v>
      </c>
      <c r="P58" s="196">
        <f t="shared" ref="P58:T58" si="77">SUM(P53:P57)</f>
        <v>139145930</v>
      </c>
      <c r="Q58" s="196">
        <f t="shared" si="77"/>
        <v>1088348834</v>
      </c>
      <c r="R58" s="196">
        <f t="shared" si="77"/>
        <v>1416472984</v>
      </c>
      <c r="S58" s="196">
        <f>SUM(S53:S57)</f>
        <v>2342273696</v>
      </c>
      <c r="T58" s="196">
        <f t="shared" si="77"/>
        <v>4986241444</v>
      </c>
      <c r="U58" s="198">
        <f>T58/N58</f>
        <v>0.73779475862654997</v>
      </c>
      <c r="V58" s="196">
        <f t="shared" ref="V58:AB58" si="78">SUM(V53:V57)</f>
        <v>1368008659</v>
      </c>
      <c r="W58" s="196">
        <f t="shared" si="78"/>
        <v>440687485</v>
      </c>
      <c r="X58" s="196">
        <f t="shared" si="78"/>
        <v>136898994</v>
      </c>
      <c r="Y58" s="196">
        <f t="shared" si="78"/>
        <v>53515337</v>
      </c>
      <c r="Z58" s="196">
        <f t="shared" si="78"/>
        <v>21918138</v>
      </c>
      <c r="AA58" s="196">
        <f t="shared" si="78"/>
        <v>16157037</v>
      </c>
      <c r="AB58" s="199">
        <f t="shared" si="78"/>
        <v>1351851622</v>
      </c>
      <c r="AC58" s="215">
        <f t="shared" si="33"/>
        <v>653019954</v>
      </c>
      <c r="AD58" s="200">
        <f t="shared" si="6"/>
        <v>0.48305593851630563</v>
      </c>
      <c r="AE58" s="117"/>
    </row>
    <row r="59" spans="1:31" ht="20.25" customHeight="1" x14ac:dyDescent="0.25">
      <c r="A59" s="411"/>
      <c r="B59" s="82"/>
      <c r="C59" s="411"/>
      <c r="D59" s="43"/>
      <c r="E59" s="723" t="s">
        <v>467</v>
      </c>
      <c r="F59" s="601"/>
      <c r="G59" s="601"/>
      <c r="H59" s="602"/>
      <c r="I59" s="191">
        <f>SUMIFS($I$5:$I$58,$E$5:$E$58,2024)</f>
        <v>6617707266</v>
      </c>
      <c r="J59" s="191">
        <f>SUMIFS($J$5:$J$58,$E$5:$E$58,2024)</f>
        <v>2026517066</v>
      </c>
      <c r="K59" s="191">
        <f>SUMIFS($K$5:$K$58,$E$5:$E$58,2024)</f>
        <v>4591190200</v>
      </c>
      <c r="L59" s="191">
        <f>SUMIFS($L$5:$L$58,$E$5:$E$58,2024)</f>
        <v>0</v>
      </c>
      <c r="M59" s="191">
        <f>SUMIFS($M$5:$M$58,$E$5:$E$58,2024)</f>
        <v>0</v>
      </c>
      <c r="N59" s="189">
        <f>SUMIFS($N$5:$N$58,$E$5:$E$58,2024)</f>
        <v>6617707266</v>
      </c>
      <c r="O59" s="237">
        <f t="shared" si="50"/>
        <v>1</v>
      </c>
      <c r="P59" s="191">
        <f>SUMIFS($P$5:$P$58,$E$5:$E$58,2024)</f>
        <v>50065280</v>
      </c>
      <c r="Q59" s="191">
        <f>SUMIFS($Q$5:$Q$58,$E$5:$E$58,2024)</f>
        <v>1149911255</v>
      </c>
      <c r="R59" s="191">
        <f>SUMIFS($R$5:$R$58,$E$5:$E$58,2024)</f>
        <v>2190170130</v>
      </c>
      <c r="S59" s="191">
        <f>SUMIFS($S$5:$S$58,$E$5:$E$58,2024)</f>
        <v>2828238642</v>
      </c>
      <c r="T59" s="191">
        <f>SUMIFS($T$5:$T$58,$E$5:$E$58,2024)</f>
        <v>6218385307</v>
      </c>
      <c r="U59" s="238"/>
      <c r="V59" s="191">
        <f>SUMIFS($V$5:$V$58,$E$5:$E$58,2024)</f>
        <v>2689388916</v>
      </c>
      <c r="W59" s="191">
        <f>SUMIFS($W$5:$W$58,$E$5:$E$58,2024)</f>
        <v>1898333321</v>
      </c>
      <c r="X59" s="191">
        <f>SUMIFS($X$5:$X$58,$E$5:$E$58,2024)</f>
        <v>567097040</v>
      </c>
      <c r="Y59" s="191">
        <f>SUMIFS($Y$5:$Y$58,$E$5:$E$58,2024)</f>
        <v>95273306</v>
      </c>
      <c r="Z59" s="191">
        <f>SUMIFS($Z$5:$Z$58,$E$5:$E$58,2024)</f>
        <v>75737845</v>
      </c>
      <c r="AA59" s="191">
        <f>SUMIFS($AA$5:$AA$58,$E$5:$E$58,2024)</f>
        <v>52947404</v>
      </c>
      <c r="AB59" s="191">
        <f>SUMIFS($AB$5:$AB$58,$E$5:$E$58,2024)</f>
        <v>2636441512</v>
      </c>
      <c r="AC59" s="191">
        <f>SUMIFS($AC$5:$AC$58,$E$5:$E$58,2024)</f>
        <v>2636441512</v>
      </c>
      <c r="AD59" s="239">
        <f>AC59/AB59</f>
        <v>1</v>
      </c>
      <c r="AE59" s="19"/>
    </row>
    <row r="60" spans="1:31" ht="13.5" customHeight="1" x14ac:dyDescent="0.25">
      <c r="A60" s="411"/>
      <c r="B60" s="43"/>
      <c r="C60" s="411"/>
      <c r="D60" s="43"/>
      <c r="E60" s="43"/>
      <c r="F60" s="43"/>
      <c r="G60" s="43"/>
      <c r="H60" s="240"/>
      <c r="I60" s="241"/>
      <c r="J60" s="44"/>
      <c r="K60" s="44"/>
      <c r="L60" s="44"/>
      <c r="M60" s="44"/>
      <c r="N60" s="44"/>
      <c r="O60" s="44"/>
      <c r="P60" s="44"/>
      <c r="Q60" s="44"/>
      <c r="R60" s="44"/>
      <c r="S60" s="44"/>
      <c r="T60" s="44"/>
      <c r="U60" s="82"/>
      <c r="V60" s="44"/>
      <c r="W60" s="44"/>
      <c r="X60" s="44"/>
      <c r="Y60" s="44"/>
      <c r="Z60" s="44"/>
      <c r="AA60" s="44"/>
      <c r="AB60" s="44"/>
      <c r="AC60" s="44"/>
      <c r="AD60" s="44"/>
      <c r="AE60" s="19"/>
    </row>
    <row r="61" spans="1:31" ht="12.75" customHeight="1" x14ac:dyDescent="0.25">
      <c r="A61" s="411"/>
      <c r="B61" s="43"/>
      <c r="C61" s="411"/>
      <c r="D61" s="43"/>
      <c r="E61" s="43"/>
      <c r="F61" s="43"/>
      <c r="G61" s="43"/>
      <c r="H61" s="240"/>
      <c r="I61" s="47"/>
      <c r="J61" s="44"/>
      <c r="K61" s="44"/>
      <c r="L61" s="44"/>
      <c r="M61" s="44"/>
      <c r="N61" s="44"/>
      <c r="O61" s="44"/>
      <c r="P61" s="44"/>
      <c r="Q61" s="44"/>
      <c r="R61" s="44"/>
      <c r="S61" s="44"/>
      <c r="T61" s="44"/>
      <c r="U61" s="82"/>
      <c r="V61" s="44"/>
      <c r="W61" s="44"/>
      <c r="X61" s="44"/>
      <c r="Y61" s="44"/>
      <c r="Z61" s="44"/>
      <c r="AA61" s="44"/>
      <c r="AB61" s="44"/>
      <c r="AC61" s="44"/>
      <c r="AD61" s="44"/>
      <c r="AE61" s="19"/>
    </row>
    <row r="62" spans="1:31" ht="12.75" hidden="1" customHeight="1" x14ac:dyDescent="0.25">
      <c r="A62" s="411"/>
      <c r="B62" s="43"/>
      <c r="C62" s="411"/>
      <c r="D62" s="43"/>
      <c r="E62" s="43"/>
      <c r="F62" s="43"/>
      <c r="G62" s="43"/>
      <c r="H62" s="240"/>
      <c r="I62" s="47"/>
      <c r="J62" s="44"/>
      <c r="K62" s="44"/>
      <c r="L62" s="44"/>
      <c r="M62" s="44"/>
      <c r="N62" s="44"/>
      <c r="O62" s="44"/>
      <c r="P62" s="44"/>
      <c r="Q62" s="44"/>
      <c r="R62" s="44"/>
      <c r="S62" s="44"/>
      <c r="T62" s="44"/>
      <c r="U62" s="82"/>
      <c r="V62" s="44"/>
      <c r="W62" s="44"/>
      <c r="X62" s="44"/>
      <c r="Y62" s="44"/>
      <c r="Z62" s="44"/>
      <c r="AA62" s="44"/>
      <c r="AB62" s="44"/>
      <c r="AC62" s="44"/>
      <c r="AD62" s="44"/>
      <c r="AE62" s="19"/>
    </row>
    <row r="63" spans="1:31" ht="12.75" hidden="1" customHeight="1" x14ac:dyDescent="0.25">
      <c r="A63" s="411"/>
      <c r="B63" s="43"/>
      <c r="C63" s="411"/>
      <c r="D63" s="43"/>
      <c r="E63" s="43"/>
      <c r="F63" s="43"/>
      <c r="G63" s="43"/>
      <c r="H63" s="240"/>
      <c r="I63" s="47"/>
      <c r="J63" s="44"/>
      <c r="K63" s="44"/>
      <c r="L63" s="44"/>
      <c r="M63" s="44"/>
      <c r="N63" s="44"/>
      <c r="O63" s="44"/>
      <c r="P63" s="44"/>
      <c r="Q63" s="44"/>
      <c r="R63" s="44"/>
      <c r="S63" s="44"/>
      <c r="T63" s="44"/>
      <c r="U63" s="82"/>
      <c r="V63" s="44"/>
      <c r="W63" s="44"/>
      <c r="X63" s="44"/>
      <c r="Y63" s="44"/>
      <c r="Z63" s="44"/>
      <c r="AA63" s="44"/>
      <c r="AB63" s="44"/>
      <c r="AC63" s="44"/>
      <c r="AD63" s="44"/>
      <c r="AE63" s="19"/>
    </row>
    <row r="64" spans="1:31" ht="12.75" hidden="1" customHeight="1" x14ac:dyDescent="0.25">
      <c r="A64" s="411"/>
      <c r="B64" s="43"/>
      <c r="C64" s="411"/>
      <c r="D64" s="43"/>
      <c r="E64" s="43"/>
      <c r="F64" s="43"/>
      <c r="G64" s="102"/>
      <c r="H64" s="240"/>
      <c r="I64" s="47"/>
      <c r="J64" s="44"/>
      <c r="K64" s="44"/>
      <c r="L64" s="44"/>
      <c r="M64" s="44"/>
      <c r="N64" s="44"/>
      <c r="O64" s="44"/>
      <c r="P64" s="44"/>
      <c r="Q64" s="44"/>
      <c r="R64" s="44"/>
      <c r="S64" s="44"/>
      <c r="T64" s="44"/>
      <c r="U64" s="82"/>
      <c r="V64" s="44"/>
      <c r="W64" s="44"/>
      <c r="X64" s="44"/>
      <c r="Y64" s="44"/>
      <c r="Z64" s="44"/>
      <c r="AA64" s="44"/>
      <c r="AB64" s="44"/>
      <c r="AC64" s="44"/>
      <c r="AD64" s="44"/>
      <c r="AE64" s="19"/>
    </row>
    <row r="65" spans="1:31" ht="12.75" hidden="1" customHeight="1" x14ac:dyDescent="0.25">
      <c r="A65" s="411"/>
      <c r="B65" s="43"/>
      <c r="C65" s="411"/>
      <c r="D65" s="43"/>
      <c r="E65" s="43"/>
      <c r="F65" s="43"/>
      <c r="G65" s="102"/>
      <c r="H65" s="240"/>
      <c r="I65" s="47"/>
      <c r="J65" s="44"/>
      <c r="K65" s="44"/>
      <c r="L65" s="44"/>
      <c r="M65" s="44"/>
      <c r="N65" s="44"/>
      <c r="O65" s="44"/>
      <c r="P65" s="44"/>
      <c r="Q65" s="44"/>
      <c r="R65" s="44"/>
      <c r="S65" s="44"/>
      <c r="T65" s="44"/>
      <c r="U65" s="82"/>
      <c r="V65" s="44"/>
      <c r="W65" s="44"/>
      <c r="X65" s="44"/>
      <c r="Y65" s="44"/>
      <c r="Z65" s="44"/>
      <c r="AA65" s="44"/>
      <c r="AB65" s="44"/>
      <c r="AC65" s="44"/>
      <c r="AD65" s="44"/>
      <c r="AE65" s="19"/>
    </row>
    <row r="66" spans="1:31" ht="12.75" hidden="1" customHeight="1" x14ac:dyDescent="0.25">
      <c r="A66" s="411"/>
      <c r="B66" s="43"/>
      <c r="C66" s="411"/>
      <c r="D66" s="43"/>
      <c r="E66" s="43"/>
      <c r="F66" s="43"/>
      <c r="G66" s="43"/>
      <c r="H66" s="240"/>
      <c r="I66" s="47"/>
      <c r="J66" s="44"/>
      <c r="K66" s="44"/>
      <c r="L66" s="44"/>
      <c r="M66" s="44"/>
      <c r="N66" s="44"/>
      <c r="O66" s="44"/>
      <c r="P66" s="44"/>
      <c r="Q66" s="44"/>
      <c r="R66" s="44"/>
      <c r="S66" s="44"/>
      <c r="T66" s="44"/>
      <c r="U66" s="82"/>
      <c r="V66" s="44"/>
      <c r="W66" s="44"/>
      <c r="X66" s="44"/>
      <c r="Y66" s="44"/>
      <c r="Z66" s="44"/>
      <c r="AA66" s="44"/>
      <c r="AB66" s="44"/>
      <c r="AC66" s="44"/>
      <c r="AD66" s="44"/>
      <c r="AE66" s="19"/>
    </row>
    <row r="67" spans="1:31" ht="12.75" hidden="1" customHeight="1" x14ac:dyDescent="0.25">
      <c r="A67" s="411"/>
      <c r="B67" s="43"/>
      <c r="C67" s="411"/>
      <c r="D67" s="43"/>
      <c r="E67" s="43"/>
      <c r="F67" s="43"/>
      <c r="G67" s="43"/>
      <c r="H67" s="240"/>
      <c r="I67" s="47"/>
      <c r="J67" s="44"/>
      <c r="K67" s="44"/>
      <c r="L67" s="44"/>
      <c r="M67" s="44"/>
      <c r="N67" s="44"/>
      <c r="O67" s="44"/>
      <c r="P67" s="44"/>
      <c r="Q67" s="44"/>
      <c r="R67" s="44"/>
      <c r="S67" s="44"/>
      <c r="T67" s="44"/>
      <c r="U67" s="82"/>
      <c r="V67" s="44"/>
      <c r="W67" s="44"/>
      <c r="X67" s="44"/>
      <c r="Y67" s="44"/>
      <c r="Z67" s="44"/>
      <c r="AA67" s="44"/>
      <c r="AB67" s="44"/>
      <c r="AC67" s="44"/>
      <c r="AD67" s="44"/>
      <c r="AE67" s="19"/>
    </row>
    <row r="68" spans="1:31" ht="12.75" hidden="1" customHeight="1" x14ac:dyDescent="0.25">
      <c r="A68" s="411"/>
      <c r="B68" s="43"/>
      <c r="C68" s="411"/>
      <c r="D68" s="43"/>
      <c r="E68" s="43"/>
      <c r="F68" s="43"/>
      <c r="G68" s="43"/>
      <c r="H68" s="240"/>
      <c r="I68" s="47"/>
      <c r="J68" s="44"/>
      <c r="K68" s="44"/>
      <c r="L68" s="44"/>
      <c r="M68" s="44"/>
      <c r="N68" s="44"/>
      <c r="O68" s="44"/>
      <c r="P68" s="44"/>
      <c r="Q68" s="44"/>
      <c r="R68" s="44"/>
      <c r="S68" s="44"/>
      <c r="T68" s="44"/>
      <c r="U68" s="82"/>
      <c r="V68" s="44"/>
      <c r="W68" s="44"/>
      <c r="X68" s="44"/>
      <c r="Y68" s="44"/>
      <c r="Z68" s="44"/>
      <c r="AA68" s="44"/>
      <c r="AB68" s="44"/>
      <c r="AC68" s="44"/>
      <c r="AD68" s="44"/>
      <c r="AE68" s="19"/>
    </row>
    <row r="69" spans="1:31" ht="12.75" hidden="1" customHeight="1" x14ac:dyDescent="0.25">
      <c r="A69" s="411"/>
      <c r="B69" s="43"/>
      <c r="C69" s="411"/>
      <c r="D69" s="43"/>
      <c r="E69" s="43"/>
      <c r="F69" s="43"/>
      <c r="G69" s="43"/>
      <c r="H69" s="240"/>
      <c r="I69" s="47"/>
      <c r="J69" s="44"/>
      <c r="K69" s="44"/>
      <c r="L69" s="44"/>
      <c r="M69" s="44"/>
      <c r="N69" s="44"/>
      <c r="O69" s="44"/>
      <c r="P69" s="44"/>
      <c r="Q69" s="44"/>
      <c r="R69" s="44"/>
      <c r="S69" s="44"/>
      <c r="T69" s="44"/>
      <c r="U69" s="82"/>
      <c r="V69" s="44"/>
      <c r="W69" s="44"/>
      <c r="X69" s="44"/>
      <c r="Y69" s="44"/>
      <c r="Z69" s="44"/>
      <c r="AA69" s="44"/>
      <c r="AB69" s="44"/>
      <c r="AC69" s="44"/>
      <c r="AD69" s="44"/>
      <c r="AE69" s="19"/>
    </row>
    <row r="70" spans="1:31" ht="12.75" hidden="1" customHeight="1" x14ac:dyDescent="0.25">
      <c r="A70" s="411"/>
      <c r="B70" s="43"/>
      <c r="C70" s="411"/>
      <c r="D70" s="43"/>
      <c r="E70" s="43"/>
      <c r="F70" s="43"/>
      <c r="G70" s="43"/>
      <c r="H70" s="240"/>
      <c r="I70" s="47"/>
      <c r="J70" s="44"/>
      <c r="K70" s="44"/>
      <c r="L70" s="44"/>
      <c r="M70" s="44"/>
      <c r="N70" s="44"/>
      <c r="O70" s="44"/>
      <c r="P70" s="44"/>
      <c r="Q70" s="44"/>
      <c r="R70" s="44"/>
      <c r="S70" s="44"/>
      <c r="T70" s="44"/>
      <c r="U70" s="82"/>
      <c r="V70" s="44"/>
      <c r="W70" s="44"/>
      <c r="X70" s="44"/>
      <c r="Y70" s="44"/>
      <c r="Z70" s="44"/>
      <c r="AA70" s="44"/>
      <c r="AB70" s="44"/>
      <c r="AC70" s="44"/>
      <c r="AD70" s="44"/>
      <c r="AE70" s="19"/>
    </row>
    <row r="71" spans="1:31" ht="12.75" hidden="1" customHeight="1" x14ac:dyDescent="0.25">
      <c r="A71" s="411"/>
      <c r="B71" s="43"/>
      <c r="C71" s="411"/>
      <c r="D71" s="43"/>
      <c r="E71" s="43"/>
      <c r="F71" s="43"/>
      <c r="G71" s="43"/>
      <c r="H71" s="240"/>
      <c r="I71" s="47"/>
      <c r="J71" s="44"/>
      <c r="K71" s="44"/>
      <c r="L71" s="44"/>
      <c r="M71" s="44"/>
      <c r="N71" s="44"/>
      <c r="O71" s="44"/>
      <c r="P71" s="44"/>
      <c r="Q71" s="44"/>
      <c r="R71" s="44"/>
      <c r="S71" s="44"/>
      <c r="T71" s="44"/>
      <c r="U71" s="82"/>
      <c r="V71" s="44"/>
      <c r="W71" s="44"/>
      <c r="X71" s="44"/>
      <c r="Y71" s="44"/>
      <c r="Z71" s="44"/>
      <c r="AA71" s="44"/>
      <c r="AB71" s="44"/>
      <c r="AC71" s="44"/>
      <c r="AD71" s="44"/>
      <c r="AE71" s="19"/>
    </row>
    <row r="72" spans="1:31" ht="12.75" hidden="1" customHeight="1" x14ac:dyDescent="0.25">
      <c r="A72" s="411"/>
      <c r="B72" s="43"/>
      <c r="C72" s="411"/>
      <c r="D72" s="43"/>
      <c r="E72" s="43"/>
      <c r="F72" s="43"/>
      <c r="G72" s="43"/>
      <c r="H72" s="240"/>
      <c r="I72" s="47"/>
      <c r="J72" s="44"/>
      <c r="K72" s="44"/>
      <c r="L72" s="44"/>
      <c r="M72" s="44"/>
      <c r="N72" s="44"/>
      <c r="O72" s="44"/>
      <c r="P72" s="44"/>
      <c r="Q72" s="44"/>
      <c r="R72" s="44"/>
      <c r="S72" s="44"/>
      <c r="T72" s="44"/>
      <c r="U72" s="82"/>
      <c r="V72" s="44"/>
      <c r="W72" s="44"/>
      <c r="X72" s="44"/>
      <c r="Y72" s="44"/>
      <c r="Z72" s="44"/>
      <c r="AA72" s="44"/>
      <c r="AB72" s="44"/>
      <c r="AC72" s="44"/>
      <c r="AD72" s="44"/>
      <c r="AE72" s="19"/>
    </row>
    <row r="73" spans="1:31" ht="12.75" hidden="1" customHeight="1" x14ac:dyDescent="0.25">
      <c r="A73" s="411"/>
      <c r="B73" s="43"/>
      <c r="C73" s="411"/>
      <c r="D73" s="43"/>
      <c r="E73" s="43"/>
      <c r="F73" s="43"/>
      <c r="G73" s="43"/>
      <c r="H73" s="240"/>
      <c r="I73" s="47"/>
      <c r="J73" s="44"/>
      <c r="K73" s="44"/>
      <c r="L73" s="44"/>
      <c r="M73" s="44"/>
      <c r="N73" s="44"/>
      <c r="O73" s="44"/>
      <c r="P73" s="44"/>
      <c r="Q73" s="44"/>
      <c r="R73" s="44"/>
      <c r="S73" s="44"/>
      <c r="T73" s="44"/>
      <c r="U73" s="82"/>
      <c r="V73" s="44"/>
      <c r="W73" s="44"/>
      <c r="X73" s="44"/>
      <c r="Y73" s="44"/>
      <c r="Z73" s="44"/>
      <c r="AA73" s="44"/>
      <c r="AB73" s="44"/>
      <c r="AC73" s="44"/>
      <c r="AD73" s="44"/>
      <c r="AE73" s="19"/>
    </row>
    <row r="74" spans="1:31" ht="12.75" hidden="1" customHeight="1" x14ac:dyDescent="0.25">
      <c r="A74" s="411"/>
      <c r="B74" s="43"/>
      <c r="C74" s="411"/>
      <c r="D74" s="43"/>
      <c r="E74" s="43"/>
      <c r="F74" s="43"/>
      <c r="G74" s="43"/>
      <c r="H74" s="240"/>
      <c r="I74" s="47"/>
      <c r="J74" s="44"/>
      <c r="K74" s="44"/>
      <c r="L74" s="44"/>
      <c r="M74" s="44"/>
      <c r="N74" s="44"/>
      <c r="O74" s="44"/>
      <c r="P74" s="44"/>
      <c r="Q74" s="44"/>
      <c r="R74" s="44"/>
      <c r="S74" s="44"/>
      <c r="T74" s="44"/>
      <c r="U74" s="82"/>
      <c r="V74" s="44"/>
      <c r="W74" s="44"/>
      <c r="X74" s="44"/>
      <c r="Y74" s="44"/>
      <c r="Z74" s="44"/>
      <c r="AA74" s="44"/>
      <c r="AB74" s="44"/>
      <c r="AC74" s="44"/>
      <c r="AD74" s="44"/>
      <c r="AE74" s="19"/>
    </row>
    <row r="75" spans="1:31" ht="12.75" hidden="1" customHeight="1" x14ac:dyDescent="0.25">
      <c r="A75" s="411"/>
      <c r="B75" s="43"/>
      <c r="C75" s="411"/>
      <c r="D75" s="43"/>
      <c r="E75" s="43"/>
      <c r="F75" s="43"/>
      <c r="G75" s="43"/>
      <c r="H75" s="240"/>
      <c r="I75" s="47"/>
      <c r="J75" s="44"/>
      <c r="K75" s="44"/>
      <c r="L75" s="44"/>
      <c r="M75" s="44"/>
      <c r="N75" s="44"/>
      <c r="O75" s="44"/>
      <c r="P75" s="44"/>
      <c r="Q75" s="44"/>
      <c r="R75" s="44"/>
      <c r="S75" s="44"/>
      <c r="T75" s="44"/>
      <c r="U75" s="82"/>
      <c r="V75" s="44"/>
      <c r="W75" s="44"/>
      <c r="X75" s="44"/>
      <c r="Y75" s="44"/>
      <c r="Z75" s="44"/>
      <c r="AA75" s="44"/>
      <c r="AB75" s="44"/>
      <c r="AC75" s="44"/>
      <c r="AD75" s="44"/>
      <c r="AE75" s="19"/>
    </row>
    <row r="76" spans="1:31" ht="12.75" hidden="1" customHeight="1" x14ac:dyDescent="0.25">
      <c r="A76" s="411"/>
      <c r="B76" s="43"/>
      <c r="C76" s="411"/>
      <c r="D76" s="43"/>
      <c r="E76" s="43"/>
      <c r="F76" s="43"/>
      <c r="G76" s="43"/>
      <c r="H76" s="240"/>
      <c r="I76" s="47"/>
      <c r="J76" s="44"/>
      <c r="K76" s="44"/>
      <c r="L76" s="44"/>
      <c r="M76" s="44"/>
      <c r="N76" s="44"/>
      <c r="O76" s="44"/>
      <c r="P76" s="44"/>
      <c r="Q76" s="44"/>
      <c r="R76" s="44"/>
      <c r="S76" s="44"/>
      <c r="T76" s="44"/>
      <c r="U76" s="82"/>
      <c r="V76" s="44"/>
      <c r="W76" s="44"/>
      <c r="X76" s="44"/>
      <c r="Y76" s="44"/>
      <c r="Z76" s="44"/>
      <c r="AA76" s="44"/>
      <c r="AB76" s="44"/>
      <c r="AC76" s="44"/>
      <c r="AD76" s="44"/>
      <c r="AE76" s="19"/>
    </row>
    <row r="77" spans="1:31" ht="12.75" hidden="1" customHeight="1" x14ac:dyDescent="0.25">
      <c r="A77" s="411"/>
      <c r="B77" s="43"/>
      <c r="C77" s="411"/>
      <c r="D77" s="43"/>
      <c r="E77" s="43"/>
      <c r="F77" s="43"/>
      <c r="G77" s="43"/>
      <c r="H77" s="240"/>
      <c r="I77" s="47"/>
      <c r="J77" s="44"/>
      <c r="K77" s="44"/>
      <c r="L77" s="44"/>
      <c r="M77" s="44"/>
      <c r="N77" s="44"/>
      <c r="O77" s="44"/>
      <c r="P77" s="44"/>
      <c r="Q77" s="44"/>
      <c r="R77" s="44"/>
      <c r="S77" s="44"/>
      <c r="T77" s="44"/>
      <c r="U77" s="82"/>
      <c r="V77" s="44"/>
      <c r="W77" s="44"/>
      <c r="X77" s="44"/>
      <c r="Y77" s="44"/>
      <c r="Z77" s="44"/>
      <c r="AA77" s="44"/>
      <c r="AB77" s="44"/>
      <c r="AC77" s="44"/>
      <c r="AD77" s="44"/>
      <c r="AE77" s="19"/>
    </row>
    <row r="78" spans="1:31" ht="12.75" hidden="1" customHeight="1" x14ac:dyDescent="0.25">
      <c r="A78" s="411"/>
      <c r="B78" s="43"/>
      <c r="C78" s="411"/>
      <c r="D78" s="43"/>
      <c r="E78" s="43"/>
      <c r="F78" s="43"/>
      <c r="G78" s="43"/>
      <c r="H78" s="240"/>
      <c r="I78" s="47"/>
      <c r="J78" s="44"/>
      <c r="K78" s="44"/>
      <c r="L78" s="44"/>
      <c r="M78" s="44"/>
      <c r="N78" s="44"/>
      <c r="O78" s="44"/>
      <c r="P78" s="44"/>
      <c r="Q78" s="44"/>
      <c r="R78" s="44"/>
      <c r="S78" s="44"/>
      <c r="T78" s="44"/>
      <c r="U78" s="82"/>
      <c r="V78" s="44"/>
      <c r="W78" s="44"/>
      <c r="X78" s="44"/>
      <c r="Y78" s="44"/>
      <c r="Z78" s="44"/>
      <c r="AA78" s="44"/>
      <c r="AB78" s="44"/>
      <c r="AC78" s="44"/>
      <c r="AD78" s="44"/>
      <c r="AE78" s="19"/>
    </row>
    <row r="79" spans="1:31" ht="12.75" hidden="1" customHeight="1" x14ac:dyDescent="0.25">
      <c r="A79" s="411"/>
      <c r="B79" s="43"/>
      <c r="C79" s="411"/>
      <c r="D79" s="43"/>
      <c r="E79" s="43"/>
      <c r="F79" s="43"/>
      <c r="G79" s="43"/>
      <c r="H79" s="240"/>
      <c r="I79" s="47"/>
      <c r="J79" s="44"/>
      <c r="K79" s="44"/>
      <c r="L79" s="44"/>
      <c r="M79" s="44"/>
      <c r="N79" s="44"/>
      <c r="O79" s="44"/>
      <c r="P79" s="44"/>
      <c r="Q79" s="44"/>
      <c r="R79" s="44"/>
      <c r="S79" s="44"/>
      <c r="T79" s="44"/>
      <c r="U79" s="82"/>
      <c r="V79" s="44"/>
      <c r="W79" s="44"/>
      <c r="X79" s="44"/>
      <c r="Y79" s="44"/>
      <c r="Z79" s="44"/>
      <c r="AA79" s="44"/>
      <c r="AB79" s="44"/>
      <c r="AC79" s="44"/>
      <c r="AD79" s="44"/>
      <c r="AE79" s="19"/>
    </row>
    <row r="80" spans="1:31" ht="12.75" hidden="1" customHeight="1" x14ac:dyDescent="0.25">
      <c r="A80" s="411"/>
      <c r="B80" s="43"/>
      <c r="C80" s="411"/>
      <c r="D80" s="43"/>
      <c r="E80" s="43"/>
      <c r="F80" s="43"/>
      <c r="G80" s="43"/>
      <c r="H80" s="240"/>
      <c r="I80" s="47"/>
      <c r="J80" s="44"/>
      <c r="K80" s="44"/>
      <c r="L80" s="44"/>
      <c r="M80" s="44"/>
      <c r="N80" s="44"/>
      <c r="O80" s="44"/>
      <c r="P80" s="44"/>
      <c r="Q80" s="44"/>
      <c r="R80" s="44"/>
      <c r="S80" s="44"/>
      <c r="T80" s="44"/>
      <c r="U80" s="82"/>
      <c r="V80" s="44"/>
      <c r="W80" s="44"/>
      <c r="X80" s="44"/>
      <c r="Y80" s="44"/>
      <c r="Z80" s="44"/>
      <c r="AA80" s="44"/>
      <c r="AB80" s="44"/>
      <c r="AC80" s="44"/>
      <c r="AD80" s="44"/>
      <c r="AE80" s="19"/>
    </row>
    <row r="81" spans="1:31" ht="12.75" hidden="1" customHeight="1" x14ac:dyDescent="0.25">
      <c r="A81" s="411"/>
      <c r="B81" s="43"/>
      <c r="C81" s="411"/>
      <c r="D81" s="43"/>
      <c r="E81" s="43"/>
      <c r="F81" s="43"/>
      <c r="G81" s="43"/>
      <c r="H81" s="240"/>
      <c r="I81" s="47"/>
      <c r="J81" s="44"/>
      <c r="K81" s="44"/>
      <c r="L81" s="44"/>
      <c r="M81" s="44"/>
      <c r="N81" s="44"/>
      <c r="O81" s="44"/>
      <c r="P81" s="44"/>
      <c r="Q81" s="44"/>
      <c r="R81" s="44"/>
      <c r="S81" s="44"/>
      <c r="T81" s="44"/>
      <c r="U81" s="82"/>
      <c r="V81" s="44"/>
      <c r="W81" s="44"/>
      <c r="X81" s="44"/>
      <c r="Y81" s="44"/>
      <c r="Z81" s="44"/>
      <c r="AA81" s="44"/>
      <c r="AB81" s="44"/>
      <c r="AC81" s="44"/>
      <c r="AD81" s="44"/>
      <c r="AE81" s="19"/>
    </row>
    <row r="82" spans="1:31" ht="12.75" hidden="1" customHeight="1" x14ac:dyDescent="0.25">
      <c r="A82" s="411"/>
      <c r="B82" s="43"/>
      <c r="C82" s="411"/>
      <c r="D82" s="43"/>
      <c r="E82" s="43"/>
      <c r="F82" s="43"/>
      <c r="G82" s="43"/>
      <c r="H82" s="240"/>
      <c r="I82" s="47"/>
      <c r="J82" s="44"/>
      <c r="K82" s="44"/>
      <c r="L82" s="44"/>
      <c r="M82" s="44"/>
      <c r="N82" s="44"/>
      <c r="O82" s="44"/>
      <c r="P82" s="44"/>
      <c r="Q82" s="44"/>
      <c r="R82" s="44"/>
      <c r="S82" s="44"/>
      <c r="T82" s="44"/>
      <c r="U82" s="82"/>
      <c r="V82" s="44"/>
      <c r="W82" s="44"/>
      <c r="X82" s="44"/>
      <c r="Y82" s="44"/>
      <c r="Z82" s="44"/>
      <c r="AA82" s="44"/>
      <c r="AB82" s="44"/>
      <c r="AC82" s="44"/>
      <c r="AD82" s="44"/>
      <c r="AE82" s="19"/>
    </row>
    <row r="83" spans="1:31" ht="12.75" hidden="1" customHeight="1" x14ac:dyDescent="0.25">
      <c r="A83" s="411"/>
      <c r="B83" s="43"/>
      <c r="C83" s="411"/>
      <c r="D83" s="43"/>
      <c r="E83" s="43"/>
      <c r="F83" s="43"/>
      <c r="G83" s="43"/>
      <c r="H83" s="240"/>
      <c r="I83" s="47"/>
      <c r="J83" s="44"/>
      <c r="K83" s="44"/>
      <c r="L83" s="44"/>
      <c r="M83" s="44"/>
      <c r="N83" s="44"/>
      <c r="O83" s="44"/>
      <c r="P83" s="44"/>
      <c r="Q83" s="44"/>
      <c r="R83" s="44"/>
      <c r="S83" s="44"/>
      <c r="T83" s="44"/>
      <c r="U83" s="82"/>
      <c r="V83" s="44"/>
      <c r="W83" s="44"/>
      <c r="X83" s="44"/>
      <c r="Y83" s="44"/>
      <c r="Z83" s="44"/>
      <c r="AA83" s="44"/>
      <c r="AB83" s="44"/>
      <c r="AC83" s="44"/>
      <c r="AD83" s="44"/>
      <c r="AE83" s="19"/>
    </row>
    <row r="84" spans="1:31" ht="12.75" hidden="1" customHeight="1" x14ac:dyDescent="0.25">
      <c r="A84" s="411"/>
      <c r="B84" s="43"/>
      <c r="C84" s="411"/>
      <c r="D84" s="43"/>
      <c r="E84" s="43"/>
      <c r="F84" s="43"/>
      <c r="G84" s="43"/>
      <c r="H84" s="240"/>
      <c r="I84" s="47"/>
      <c r="J84" s="44"/>
      <c r="K84" s="44"/>
      <c r="L84" s="44"/>
      <c r="M84" s="44"/>
      <c r="N84" s="44"/>
      <c r="O84" s="44"/>
      <c r="P84" s="44"/>
      <c r="Q84" s="44"/>
      <c r="R84" s="44"/>
      <c r="S84" s="44"/>
      <c r="T84" s="44"/>
      <c r="U84" s="82"/>
      <c r="V84" s="44"/>
      <c r="W84" s="44"/>
      <c r="X84" s="44"/>
      <c r="Y84" s="44"/>
      <c r="Z84" s="44"/>
      <c r="AA84" s="44"/>
      <c r="AB84" s="44"/>
      <c r="AC84" s="44"/>
      <c r="AD84" s="44"/>
      <c r="AE84" s="19"/>
    </row>
    <row r="85" spans="1:31" ht="12.75" hidden="1" customHeight="1" x14ac:dyDescent="0.25">
      <c r="A85" s="411"/>
      <c r="B85" s="43"/>
      <c r="C85" s="411"/>
      <c r="D85" s="43"/>
      <c r="E85" s="43"/>
      <c r="F85" s="43"/>
      <c r="G85" s="43"/>
      <c r="H85" s="240"/>
      <c r="I85" s="47"/>
      <c r="J85" s="44"/>
      <c r="K85" s="44"/>
      <c r="L85" s="44"/>
      <c r="M85" s="44"/>
      <c r="N85" s="44"/>
      <c r="O85" s="44"/>
      <c r="P85" s="44"/>
      <c r="Q85" s="44"/>
      <c r="R85" s="44"/>
      <c r="S85" s="44"/>
      <c r="T85" s="44"/>
      <c r="U85" s="82"/>
      <c r="V85" s="44"/>
      <c r="W85" s="44"/>
      <c r="X85" s="44"/>
      <c r="Y85" s="44"/>
      <c r="Z85" s="44"/>
      <c r="AA85" s="44"/>
      <c r="AB85" s="44"/>
      <c r="AC85" s="44"/>
      <c r="AD85" s="44"/>
      <c r="AE85" s="19"/>
    </row>
    <row r="86" spans="1:31" ht="12.75" hidden="1" customHeight="1" x14ac:dyDescent="0.25">
      <c r="A86" s="411"/>
      <c r="B86" s="43"/>
      <c r="C86" s="411"/>
      <c r="D86" s="43"/>
      <c r="E86" s="43"/>
      <c r="F86" s="43"/>
      <c r="G86" s="43"/>
      <c r="H86" s="240"/>
      <c r="I86" s="47"/>
      <c r="J86" s="44"/>
      <c r="K86" s="44"/>
      <c r="L86" s="44"/>
      <c r="M86" s="44"/>
      <c r="N86" s="44"/>
      <c r="O86" s="44"/>
      <c r="P86" s="44"/>
      <c r="Q86" s="44"/>
      <c r="R86" s="44"/>
      <c r="S86" s="44"/>
      <c r="T86" s="44"/>
      <c r="U86" s="82"/>
      <c r="V86" s="44"/>
      <c r="W86" s="44"/>
      <c r="X86" s="44"/>
      <c r="Y86" s="44"/>
      <c r="Z86" s="44"/>
      <c r="AA86" s="44"/>
      <c r="AB86" s="44"/>
      <c r="AC86" s="44"/>
      <c r="AD86" s="44"/>
      <c r="AE86" s="19"/>
    </row>
    <row r="87" spans="1:31" ht="12.75" hidden="1" customHeight="1" x14ac:dyDescent="0.25">
      <c r="A87" s="411"/>
      <c r="B87" s="43"/>
      <c r="C87" s="411"/>
      <c r="D87" s="43"/>
      <c r="E87" s="43"/>
      <c r="F87" s="43"/>
      <c r="G87" s="43"/>
      <c r="H87" s="240"/>
      <c r="I87" s="47"/>
      <c r="J87" s="44"/>
      <c r="K87" s="44"/>
      <c r="L87" s="44"/>
      <c r="M87" s="44"/>
      <c r="N87" s="44"/>
      <c r="O87" s="44"/>
      <c r="P87" s="44"/>
      <c r="Q87" s="44"/>
      <c r="R87" s="44"/>
      <c r="S87" s="44"/>
      <c r="T87" s="44"/>
      <c r="U87" s="82"/>
      <c r="V87" s="44"/>
      <c r="W87" s="44"/>
      <c r="X87" s="44"/>
      <c r="Y87" s="44"/>
      <c r="Z87" s="44"/>
      <c r="AA87" s="44"/>
      <c r="AB87" s="44"/>
      <c r="AC87" s="44"/>
      <c r="AD87" s="44"/>
      <c r="AE87" s="19"/>
    </row>
    <row r="88" spans="1:31" ht="12.75" hidden="1" customHeight="1" x14ac:dyDescent="0.25">
      <c r="A88" s="411"/>
      <c r="B88" s="43"/>
      <c r="C88" s="411"/>
      <c r="D88" s="43"/>
      <c r="E88" s="43"/>
      <c r="F88" s="43"/>
      <c r="G88" s="43"/>
      <c r="H88" s="240"/>
      <c r="I88" s="47"/>
      <c r="J88" s="44"/>
      <c r="K88" s="44"/>
      <c r="L88" s="44"/>
      <c r="M88" s="44"/>
      <c r="N88" s="44"/>
      <c r="O88" s="44"/>
      <c r="P88" s="44"/>
      <c r="Q88" s="44"/>
      <c r="R88" s="44"/>
      <c r="S88" s="44"/>
      <c r="T88" s="44"/>
      <c r="U88" s="82"/>
      <c r="V88" s="44"/>
      <c r="W88" s="44"/>
      <c r="X88" s="44"/>
      <c r="Y88" s="44"/>
      <c r="Z88" s="44"/>
      <c r="AA88" s="44"/>
      <c r="AB88" s="44"/>
      <c r="AC88" s="44"/>
      <c r="AD88" s="44"/>
      <c r="AE88" s="19"/>
    </row>
    <row r="89" spans="1:31" ht="12.75" hidden="1" customHeight="1" x14ac:dyDescent="0.25">
      <c r="A89" s="411"/>
      <c r="B89" s="43"/>
      <c r="C89" s="411"/>
      <c r="D89" s="43"/>
      <c r="E89" s="43"/>
      <c r="F89" s="43"/>
      <c r="G89" s="43"/>
      <c r="H89" s="240"/>
      <c r="I89" s="47"/>
      <c r="J89" s="44"/>
      <c r="K89" s="44"/>
      <c r="L89" s="44"/>
      <c r="M89" s="44"/>
      <c r="N89" s="44"/>
      <c r="O89" s="44"/>
      <c r="P89" s="44"/>
      <c r="Q89" s="44"/>
      <c r="R89" s="44"/>
      <c r="S89" s="44"/>
      <c r="T89" s="44"/>
      <c r="U89" s="82"/>
      <c r="V89" s="44"/>
      <c r="W89" s="44"/>
      <c r="X89" s="44"/>
      <c r="Y89" s="44"/>
      <c r="Z89" s="44"/>
      <c r="AA89" s="44"/>
      <c r="AB89" s="44"/>
      <c r="AC89" s="44"/>
      <c r="AD89" s="44"/>
      <c r="AE89" s="19"/>
    </row>
    <row r="90" spans="1:31" ht="12.75" hidden="1" customHeight="1" x14ac:dyDescent="0.25">
      <c r="A90" s="411"/>
      <c r="B90" s="43"/>
      <c r="C90" s="411"/>
      <c r="D90" s="43"/>
      <c r="E90" s="43"/>
      <c r="F90" s="43"/>
      <c r="G90" s="43"/>
      <c r="H90" s="240"/>
      <c r="I90" s="47"/>
      <c r="J90" s="44"/>
      <c r="K90" s="44"/>
      <c r="L90" s="44"/>
      <c r="M90" s="44"/>
      <c r="N90" s="44"/>
      <c r="O90" s="44"/>
      <c r="P90" s="44"/>
      <c r="Q90" s="44"/>
      <c r="R90" s="44"/>
      <c r="S90" s="44"/>
      <c r="T90" s="44"/>
      <c r="U90" s="82"/>
      <c r="V90" s="44"/>
      <c r="W90" s="44"/>
      <c r="X90" s="44"/>
      <c r="Y90" s="44"/>
      <c r="Z90" s="44"/>
      <c r="AA90" s="44"/>
      <c r="AB90" s="44"/>
      <c r="AC90" s="44"/>
      <c r="AD90" s="44"/>
      <c r="AE90" s="19"/>
    </row>
    <row r="91" spans="1:31" ht="12.75" hidden="1" customHeight="1" x14ac:dyDescent="0.25">
      <c r="A91" s="411"/>
      <c r="B91" s="43"/>
      <c r="C91" s="411"/>
      <c r="D91" s="43"/>
      <c r="E91" s="43"/>
      <c r="F91" s="43"/>
      <c r="G91" s="43"/>
      <c r="H91" s="240"/>
      <c r="I91" s="47"/>
      <c r="J91" s="44"/>
      <c r="K91" s="44"/>
      <c r="L91" s="44"/>
      <c r="M91" s="44"/>
      <c r="N91" s="44"/>
      <c r="O91" s="44"/>
      <c r="P91" s="44"/>
      <c r="Q91" s="44"/>
      <c r="R91" s="44"/>
      <c r="S91" s="44"/>
      <c r="T91" s="44"/>
      <c r="U91" s="82"/>
      <c r="V91" s="44"/>
      <c r="W91" s="44"/>
      <c r="X91" s="44"/>
      <c r="Y91" s="44"/>
      <c r="Z91" s="44"/>
      <c r="AA91" s="44"/>
      <c r="AB91" s="44"/>
      <c r="AC91" s="44"/>
      <c r="AD91" s="44"/>
      <c r="AE91" s="19"/>
    </row>
    <row r="92" spans="1:31" ht="12.75" hidden="1" customHeight="1" x14ac:dyDescent="0.25">
      <c r="A92" s="411"/>
      <c r="B92" s="43"/>
      <c r="C92" s="411"/>
      <c r="D92" s="43"/>
      <c r="E92" s="43"/>
      <c r="F92" s="43"/>
      <c r="G92" s="43"/>
      <c r="H92" s="240"/>
      <c r="I92" s="47"/>
      <c r="J92" s="44"/>
      <c r="K92" s="44"/>
      <c r="L92" s="44"/>
      <c r="M92" s="44"/>
      <c r="N92" s="44"/>
      <c r="O92" s="44"/>
      <c r="P92" s="44"/>
      <c r="Q92" s="44"/>
      <c r="R92" s="44"/>
      <c r="S92" s="44"/>
      <c r="T92" s="44"/>
      <c r="U92" s="82"/>
      <c r="V92" s="44"/>
      <c r="W92" s="44"/>
      <c r="X92" s="44"/>
      <c r="Y92" s="44"/>
      <c r="Z92" s="44"/>
      <c r="AA92" s="44"/>
      <c r="AB92" s="44"/>
      <c r="AC92" s="44"/>
      <c r="AD92" s="44"/>
      <c r="AE92" s="19"/>
    </row>
    <row r="93" spans="1:31" ht="12.75" hidden="1" customHeight="1" x14ac:dyDescent="0.25">
      <c r="A93" s="411"/>
      <c r="B93" s="43"/>
      <c r="C93" s="411"/>
      <c r="D93" s="43"/>
      <c r="E93" s="43"/>
      <c r="F93" s="43"/>
      <c r="G93" s="43"/>
      <c r="H93" s="240"/>
      <c r="I93" s="47"/>
      <c r="J93" s="44"/>
      <c r="K93" s="44"/>
      <c r="L93" s="44"/>
      <c r="M93" s="44"/>
      <c r="N93" s="44"/>
      <c r="O93" s="44"/>
      <c r="P93" s="44"/>
      <c r="Q93" s="44"/>
      <c r="R93" s="44"/>
      <c r="S93" s="44"/>
      <c r="T93" s="44"/>
      <c r="U93" s="82"/>
      <c r="V93" s="44"/>
      <c r="W93" s="44"/>
      <c r="X93" s="44"/>
      <c r="Y93" s="44"/>
      <c r="Z93" s="44"/>
      <c r="AA93" s="44"/>
      <c r="AB93" s="44"/>
      <c r="AC93" s="44"/>
      <c r="AD93" s="44"/>
      <c r="AE93" s="19"/>
    </row>
    <row r="94" spans="1:31" ht="12.75" hidden="1" customHeight="1" x14ac:dyDescent="0.25">
      <c r="A94" s="411"/>
      <c r="B94" s="43"/>
      <c r="C94" s="411"/>
      <c r="D94" s="43"/>
      <c r="E94" s="43"/>
      <c r="F94" s="43"/>
      <c r="G94" s="43"/>
      <c r="H94" s="240"/>
      <c r="I94" s="47"/>
      <c r="J94" s="44"/>
      <c r="K94" s="44"/>
      <c r="L94" s="44"/>
      <c r="M94" s="44"/>
      <c r="N94" s="44"/>
      <c r="O94" s="44"/>
      <c r="P94" s="44"/>
      <c r="Q94" s="44"/>
      <c r="R94" s="44"/>
      <c r="S94" s="44"/>
      <c r="T94" s="44"/>
      <c r="U94" s="82"/>
      <c r="V94" s="44"/>
      <c r="W94" s="44"/>
      <c r="X94" s="44"/>
      <c r="Y94" s="44"/>
      <c r="Z94" s="44"/>
      <c r="AA94" s="44"/>
      <c r="AB94" s="44"/>
      <c r="AC94" s="44"/>
      <c r="AD94" s="44"/>
      <c r="AE94" s="19"/>
    </row>
    <row r="95" spans="1:31" ht="12.75" hidden="1" customHeight="1" x14ac:dyDescent="0.25">
      <c r="A95" s="411"/>
      <c r="B95" s="43"/>
      <c r="C95" s="411"/>
      <c r="D95" s="43"/>
      <c r="E95" s="43"/>
      <c r="F95" s="43"/>
      <c r="G95" s="43"/>
      <c r="H95" s="240"/>
      <c r="I95" s="47"/>
      <c r="J95" s="44"/>
      <c r="K95" s="44"/>
      <c r="L95" s="44"/>
      <c r="M95" s="44"/>
      <c r="N95" s="44"/>
      <c r="O95" s="44"/>
      <c r="P95" s="44"/>
      <c r="Q95" s="44"/>
      <c r="R95" s="44"/>
      <c r="S95" s="44"/>
      <c r="T95" s="44"/>
      <c r="U95" s="82"/>
      <c r="V95" s="44"/>
      <c r="W95" s="44"/>
      <c r="X95" s="44"/>
      <c r="Y95" s="44"/>
      <c r="Z95" s="44"/>
      <c r="AA95" s="44"/>
      <c r="AB95" s="44"/>
      <c r="AC95" s="44"/>
      <c r="AD95" s="44"/>
      <c r="AE95" s="19"/>
    </row>
    <row r="96" spans="1:31" ht="12.75" hidden="1" customHeight="1" x14ac:dyDescent="0.25">
      <c r="A96" s="411"/>
      <c r="B96" s="43"/>
      <c r="C96" s="411"/>
      <c r="D96" s="43"/>
      <c r="E96" s="43"/>
      <c r="F96" s="43"/>
      <c r="G96" s="43"/>
      <c r="H96" s="240"/>
      <c r="I96" s="47"/>
      <c r="J96" s="44"/>
      <c r="K96" s="44"/>
      <c r="L96" s="44"/>
      <c r="M96" s="44"/>
      <c r="N96" s="44"/>
      <c r="O96" s="44"/>
      <c r="P96" s="44"/>
      <c r="Q96" s="44"/>
      <c r="R96" s="44"/>
      <c r="S96" s="44"/>
      <c r="T96" s="44"/>
      <c r="U96" s="82"/>
      <c r="V96" s="44"/>
      <c r="W96" s="44"/>
      <c r="X96" s="44"/>
      <c r="Y96" s="44"/>
      <c r="Z96" s="44"/>
      <c r="AA96" s="44"/>
      <c r="AB96" s="44"/>
      <c r="AC96" s="44"/>
      <c r="AD96" s="44"/>
      <c r="AE96" s="19"/>
    </row>
    <row r="97" spans="1:31" ht="12.75" hidden="1" customHeight="1" x14ac:dyDescent="0.25">
      <c r="A97" s="411"/>
      <c r="B97" s="43"/>
      <c r="C97" s="411"/>
      <c r="D97" s="43"/>
      <c r="E97" s="43"/>
      <c r="F97" s="43"/>
      <c r="G97" s="43"/>
      <c r="H97" s="240"/>
      <c r="I97" s="47"/>
      <c r="J97" s="44"/>
      <c r="K97" s="44"/>
      <c r="L97" s="44"/>
      <c r="M97" s="44"/>
      <c r="N97" s="44"/>
      <c r="O97" s="44"/>
      <c r="P97" s="44"/>
      <c r="Q97" s="44"/>
      <c r="R97" s="44"/>
      <c r="S97" s="44"/>
      <c r="T97" s="44"/>
      <c r="U97" s="82"/>
      <c r="V97" s="44"/>
      <c r="W97" s="44"/>
      <c r="X97" s="44"/>
      <c r="Y97" s="44"/>
      <c r="Z97" s="44"/>
      <c r="AA97" s="44"/>
      <c r="AB97" s="44"/>
      <c r="AC97" s="44"/>
      <c r="AD97" s="44"/>
      <c r="AE97" s="19"/>
    </row>
    <row r="98" spans="1:31" ht="12.75" hidden="1" customHeight="1" x14ac:dyDescent="0.25">
      <c r="A98" s="411"/>
      <c r="B98" s="43"/>
      <c r="C98" s="411"/>
      <c r="D98" s="43"/>
      <c r="E98" s="43"/>
      <c r="F98" s="43"/>
      <c r="G98" s="43"/>
      <c r="H98" s="240"/>
      <c r="I98" s="47"/>
      <c r="J98" s="44"/>
      <c r="K98" s="44"/>
      <c r="L98" s="44"/>
      <c r="M98" s="44"/>
      <c r="N98" s="44"/>
      <c r="O98" s="44"/>
      <c r="P98" s="44"/>
      <c r="Q98" s="44"/>
      <c r="R98" s="44"/>
      <c r="S98" s="44"/>
      <c r="T98" s="44"/>
      <c r="U98" s="82"/>
      <c r="V98" s="44"/>
      <c r="W98" s="44"/>
      <c r="X98" s="44"/>
      <c r="Y98" s="44"/>
      <c r="Z98" s="44"/>
      <c r="AA98" s="44"/>
      <c r="AB98" s="44"/>
      <c r="AC98" s="44"/>
      <c r="AD98" s="44"/>
      <c r="AE98" s="19"/>
    </row>
    <row r="99" spans="1:31" ht="12.75" hidden="1" customHeight="1" x14ac:dyDescent="0.25">
      <c r="A99" s="411"/>
      <c r="B99" s="43"/>
      <c r="C99" s="411"/>
      <c r="D99" s="43"/>
      <c r="E99" s="43"/>
      <c r="F99" s="43"/>
      <c r="G99" s="43"/>
      <c r="H99" s="240"/>
      <c r="I99" s="47"/>
      <c r="J99" s="44"/>
      <c r="K99" s="44"/>
      <c r="L99" s="44"/>
      <c r="M99" s="44"/>
      <c r="N99" s="44"/>
      <c r="O99" s="44"/>
      <c r="P99" s="44"/>
      <c r="Q99" s="44"/>
      <c r="R99" s="44"/>
      <c r="S99" s="44"/>
      <c r="T99" s="44"/>
      <c r="U99" s="82"/>
      <c r="V99" s="44"/>
      <c r="W99" s="44"/>
      <c r="X99" s="44"/>
      <c r="Y99" s="44"/>
      <c r="Z99" s="44"/>
      <c r="AA99" s="44"/>
      <c r="AB99" s="44"/>
      <c r="AC99" s="44"/>
      <c r="AD99" s="44"/>
      <c r="AE99" s="19"/>
    </row>
    <row r="100" spans="1:31" ht="12.75" hidden="1" customHeight="1" x14ac:dyDescent="0.25">
      <c r="A100" s="411"/>
      <c r="B100" s="43"/>
      <c r="C100" s="411"/>
      <c r="D100" s="43"/>
      <c r="E100" s="43"/>
      <c r="F100" s="43"/>
      <c r="G100" s="43"/>
      <c r="H100" s="240"/>
      <c r="I100" s="47"/>
      <c r="J100" s="44"/>
      <c r="K100" s="44"/>
      <c r="L100" s="44"/>
      <c r="M100" s="44"/>
      <c r="N100" s="44"/>
      <c r="O100" s="44"/>
      <c r="P100" s="44"/>
      <c r="Q100" s="44"/>
      <c r="R100" s="44"/>
      <c r="S100" s="44"/>
      <c r="T100" s="44"/>
      <c r="U100" s="82"/>
      <c r="V100" s="44"/>
      <c r="W100" s="44"/>
      <c r="X100" s="44"/>
      <c r="Y100" s="44"/>
      <c r="Z100" s="44"/>
      <c r="AA100" s="44"/>
      <c r="AB100" s="44"/>
      <c r="AC100" s="44"/>
      <c r="AD100" s="44"/>
      <c r="AE100" s="19"/>
    </row>
  </sheetData>
  <autoFilter ref="A4:AE59" xr:uid="{00000000-0009-0000-0000-000004000000}"/>
  <mergeCells count="41">
    <mergeCell ref="C35:C40"/>
    <mergeCell ref="B35:B40"/>
    <mergeCell ref="D23:D28"/>
    <mergeCell ref="E59:H59"/>
    <mergeCell ref="B41:B46"/>
    <mergeCell ref="C41:C46"/>
    <mergeCell ref="D41:D46"/>
    <mergeCell ref="D47:D52"/>
    <mergeCell ref="D29:D34"/>
    <mergeCell ref="D35:D40"/>
    <mergeCell ref="B29:B34"/>
    <mergeCell ref="C29:C34"/>
    <mergeCell ref="A5:A10"/>
    <mergeCell ref="A29:A34"/>
    <mergeCell ref="A35:A40"/>
    <mergeCell ref="A23:A28"/>
    <mergeCell ref="A11:A16"/>
    <mergeCell ref="A17:A22"/>
    <mergeCell ref="A41:A46"/>
    <mergeCell ref="A47:A52"/>
    <mergeCell ref="D53:D58"/>
    <mergeCell ref="A53:A58"/>
    <mergeCell ref="B53:B58"/>
    <mergeCell ref="C53:C58"/>
    <mergeCell ref="B47:B52"/>
    <mergeCell ref="C47:C52"/>
    <mergeCell ref="P3:U3"/>
    <mergeCell ref="V3:AD3"/>
    <mergeCell ref="C17:C22"/>
    <mergeCell ref="D17:D22"/>
    <mergeCell ref="C23:C28"/>
    <mergeCell ref="I3:O3"/>
    <mergeCell ref="F3:H3"/>
    <mergeCell ref="D11:D16"/>
    <mergeCell ref="D5:D10"/>
    <mergeCell ref="B17:B22"/>
    <mergeCell ref="B23:B28"/>
    <mergeCell ref="B11:B16"/>
    <mergeCell ref="C11:C16"/>
    <mergeCell ref="C5:C10"/>
    <mergeCell ref="B5:B10"/>
  </mergeCells>
  <pageMargins left="0.70866141732283472" right="0.70866141732283472" top="0.74803149606299213" bottom="0.74803149606299213"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45D03"/>
  </sheetPr>
  <dimension ref="A1:V100"/>
  <sheetViews>
    <sheetView showGridLines="0" workbookViewId="0">
      <selection activeCell="Q39" sqref="Q39"/>
    </sheetView>
  </sheetViews>
  <sheetFormatPr baseColWidth="10" defaultColWidth="12.7109375" defaultRowHeight="15" customHeight="1" x14ac:dyDescent="0.25"/>
  <cols>
    <col min="1" max="1" width="24.28515625" style="452" customWidth="1"/>
    <col min="2" max="2" width="16.7109375" customWidth="1"/>
    <col min="3" max="3" width="23.140625" style="452" customWidth="1"/>
    <col min="4" max="4" width="15.28515625" style="452" customWidth="1"/>
    <col min="5" max="5" width="24" style="452" customWidth="1"/>
    <col min="6" max="9" width="10" customWidth="1"/>
    <col min="10" max="10" width="28.28515625" customWidth="1"/>
    <col min="11" max="13" width="43.85546875" style="452" customWidth="1"/>
    <col min="14" max="14" width="6.7109375" customWidth="1"/>
    <col min="15" max="15" width="11.140625" customWidth="1"/>
    <col min="16" max="16" width="12.42578125" customWidth="1"/>
    <col min="17" max="18" width="11.140625" customWidth="1"/>
    <col min="19" max="19" width="10" customWidth="1"/>
    <col min="20" max="22" width="9.28515625" hidden="1" customWidth="1"/>
  </cols>
  <sheetData>
    <row r="1" spans="1:22" ht="19.5" customHeight="1" x14ac:dyDescent="0.25">
      <c r="A1" s="411"/>
      <c r="B1" s="82"/>
      <c r="C1" s="411"/>
      <c r="D1" s="411"/>
      <c r="E1" s="411"/>
      <c r="F1" s="44"/>
      <c r="G1" s="44"/>
      <c r="H1" s="44"/>
      <c r="I1" s="44"/>
      <c r="J1" s="43"/>
      <c r="K1" s="411"/>
      <c r="L1" s="411"/>
      <c r="M1" s="411"/>
      <c r="N1" s="125"/>
      <c r="O1" s="43"/>
      <c r="P1" s="44"/>
      <c r="Q1" s="44"/>
      <c r="R1" s="44"/>
      <c r="S1" s="43"/>
      <c r="T1" s="43"/>
      <c r="U1" s="43"/>
      <c r="V1" s="43"/>
    </row>
    <row r="2" spans="1:22" s="439" customFormat="1" ht="30" customHeight="1" x14ac:dyDescent="0.25">
      <c r="A2" s="456"/>
      <c r="B2" s="526"/>
      <c r="C2" s="456"/>
      <c r="D2" s="456"/>
      <c r="E2" s="456"/>
      <c r="F2" s="751" t="s">
        <v>468</v>
      </c>
      <c r="G2" s="673"/>
      <c r="H2" s="673"/>
      <c r="I2" s="752"/>
      <c r="J2" s="754" t="s">
        <v>469</v>
      </c>
      <c r="K2" s="673"/>
      <c r="L2" s="673"/>
      <c r="M2" s="674"/>
      <c r="N2" s="527"/>
      <c r="O2" s="753" t="s">
        <v>470</v>
      </c>
      <c r="P2" s="673"/>
      <c r="Q2" s="673"/>
      <c r="R2" s="752"/>
      <c r="S2" s="528"/>
      <c r="T2" s="528"/>
      <c r="U2" s="528"/>
      <c r="V2" s="528"/>
    </row>
    <row r="3" spans="1:22" s="439" customFormat="1" ht="96" customHeight="1" x14ac:dyDescent="0.25">
      <c r="A3" s="463" t="s">
        <v>471</v>
      </c>
      <c r="B3" s="529" t="s">
        <v>323</v>
      </c>
      <c r="C3" s="463" t="s">
        <v>324</v>
      </c>
      <c r="D3" s="463" t="s">
        <v>472</v>
      </c>
      <c r="E3" s="463" t="s">
        <v>473</v>
      </c>
      <c r="F3" s="529" t="s">
        <v>474</v>
      </c>
      <c r="G3" s="529" t="s">
        <v>475</v>
      </c>
      <c r="H3" s="529" t="s">
        <v>476</v>
      </c>
      <c r="I3" s="529" t="s">
        <v>477</v>
      </c>
      <c r="J3" s="530" t="s">
        <v>478</v>
      </c>
      <c r="K3" s="535" t="s">
        <v>479</v>
      </c>
      <c r="L3" s="535" t="s">
        <v>480</v>
      </c>
      <c r="M3" s="535" t="s">
        <v>481</v>
      </c>
      <c r="N3" s="531"/>
      <c r="O3" s="532" t="s">
        <v>444</v>
      </c>
      <c r="P3" s="533" t="s">
        <v>482</v>
      </c>
      <c r="Q3" s="533" t="s">
        <v>483</v>
      </c>
      <c r="R3" s="533" t="s">
        <v>484</v>
      </c>
      <c r="S3" s="534"/>
      <c r="T3" s="534"/>
      <c r="U3" s="534"/>
      <c r="V3" s="534"/>
    </row>
    <row r="4" spans="1:22" ht="54.75" customHeight="1" x14ac:dyDescent="0.25">
      <c r="A4" s="724" t="s">
        <v>485</v>
      </c>
      <c r="B4" s="726">
        <v>384</v>
      </c>
      <c r="C4" s="724" t="s">
        <v>486</v>
      </c>
      <c r="D4" s="724">
        <v>411</v>
      </c>
      <c r="E4" s="724" t="s">
        <v>487</v>
      </c>
      <c r="F4" s="740">
        <v>0.69</v>
      </c>
      <c r="G4" s="741">
        <v>0.31</v>
      </c>
      <c r="H4" s="741"/>
      <c r="I4" s="741"/>
      <c r="J4" s="743" t="s">
        <v>488</v>
      </c>
      <c r="K4" s="727" t="s">
        <v>489</v>
      </c>
      <c r="L4" s="727" t="s">
        <v>490</v>
      </c>
      <c r="M4" s="727" t="s">
        <v>491</v>
      </c>
      <c r="N4" s="730"/>
      <c r="O4" s="242">
        <v>2020</v>
      </c>
      <c r="P4" s="243">
        <v>0</v>
      </c>
      <c r="Q4" s="244">
        <v>0</v>
      </c>
      <c r="R4" s="244">
        <v>0</v>
      </c>
      <c r="S4" s="43"/>
      <c r="T4" s="43"/>
      <c r="U4" s="43"/>
      <c r="V4" s="43"/>
    </row>
    <row r="5" spans="1:22" ht="45" customHeight="1" x14ac:dyDescent="0.25">
      <c r="A5" s="715"/>
      <c r="B5" s="713"/>
      <c r="C5" s="715"/>
      <c r="D5" s="715"/>
      <c r="E5" s="715"/>
      <c r="F5" s="713"/>
      <c r="G5" s="713"/>
      <c r="H5" s="713"/>
      <c r="I5" s="713"/>
      <c r="J5" s="713"/>
      <c r="K5" s="728"/>
      <c r="L5" s="728"/>
      <c r="M5" s="728"/>
      <c r="N5" s="713"/>
      <c r="O5" s="242">
        <v>2021</v>
      </c>
      <c r="P5" s="245">
        <v>1</v>
      </c>
      <c r="Q5" s="244">
        <v>1</v>
      </c>
      <c r="R5" s="88">
        <f t="shared" ref="R5:R8" si="0">+Q5/P5</f>
        <v>1</v>
      </c>
      <c r="S5" s="43"/>
      <c r="T5" s="43"/>
      <c r="U5" s="43"/>
      <c r="V5" s="43"/>
    </row>
    <row r="6" spans="1:22" ht="45" customHeight="1" x14ac:dyDescent="0.25">
      <c r="A6" s="716"/>
      <c r="B6" s="713"/>
      <c r="C6" s="715"/>
      <c r="D6" s="715"/>
      <c r="E6" s="715"/>
      <c r="F6" s="713"/>
      <c r="G6" s="713"/>
      <c r="H6" s="713"/>
      <c r="I6" s="713"/>
      <c r="J6" s="713"/>
      <c r="K6" s="728"/>
      <c r="L6" s="728"/>
      <c r="M6" s="728"/>
      <c r="N6" s="713"/>
      <c r="O6" s="246">
        <v>2022</v>
      </c>
      <c r="P6" s="247">
        <v>1</v>
      </c>
      <c r="Q6" s="248">
        <v>1</v>
      </c>
      <c r="R6" s="249">
        <f t="shared" si="0"/>
        <v>1</v>
      </c>
      <c r="S6" s="43"/>
      <c r="T6" s="43"/>
      <c r="U6" s="43"/>
      <c r="V6" s="43"/>
    </row>
    <row r="7" spans="1:22" ht="45" customHeight="1" x14ac:dyDescent="0.25">
      <c r="A7" s="725" t="s">
        <v>492</v>
      </c>
      <c r="B7" s="713"/>
      <c r="C7" s="715"/>
      <c r="D7" s="715"/>
      <c r="E7" s="715"/>
      <c r="F7" s="713"/>
      <c r="G7" s="713"/>
      <c r="H7" s="713"/>
      <c r="I7" s="713"/>
      <c r="J7" s="713"/>
      <c r="K7" s="728"/>
      <c r="L7" s="728"/>
      <c r="M7" s="728"/>
      <c r="N7" s="713"/>
      <c r="O7" s="250">
        <v>2023</v>
      </c>
      <c r="P7" s="245">
        <v>1</v>
      </c>
      <c r="Q7" s="244">
        <v>1</v>
      </c>
      <c r="R7" s="88">
        <f t="shared" si="0"/>
        <v>1</v>
      </c>
      <c r="S7" s="43"/>
      <c r="T7" s="43"/>
      <c r="U7" s="43"/>
      <c r="V7" s="43"/>
    </row>
    <row r="8" spans="1:22" ht="45" customHeight="1" x14ac:dyDescent="0.25">
      <c r="A8" s="715"/>
      <c r="B8" s="713"/>
      <c r="C8" s="715"/>
      <c r="D8" s="715"/>
      <c r="E8" s="715"/>
      <c r="F8" s="713"/>
      <c r="G8" s="713"/>
      <c r="H8" s="713"/>
      <c r="I8" s="713"/>
      <c r="J8" s="713"/>
      <c r="K8" s="728"/>
      <c r="L8" s="728"/>
      <c r="M8" s="728"/>
      <c r="N8" s="713"/>
      <c r="O8" s="251">
        <v>2024</v>
      </c>
      <c r="P8" s="252">
        <v>1</v>
      </c>
      <c r="Q8" s="253">
        <f>+F4+G4+H4+I4</f>
        <v>1</v>
      </c>
      <c r="R8" s="81">
        <f t="shared" si="0"/>
        <v>1</v>
      </c>
      <c r="S8" s="43"/>
      <c r="T8" s="43"/>
      <c r="U8" s="43"/>
      <c r="V8" s="43"/>
    </row>
    <row r="9" spans="1:22" ht="45" customHeight="1" x14ac:dyDescent="0.25">
      <c r="A9" s="716"/>
      <c r="B9" s="621"/>
      <c r="C9" s="716"/>
      <c r="D9" s="716"/>
      <c r="E9" s="716"/>
      <c r="F9" s="621"/>
      <c r="G9" s="621"/>
      <c r="H9" s="621"/>
      <c r="I9" s="621"/>
      <c r="J9" s="621"/>
      <c r="K9" s="729"/>
      <c r="L9" s="729"/>
      <c r="M9" s="729"/>
      <c r="N9" s="713"/>
      <c r="O9" s="254" t="s">
        <v>493</v>
      </c>
      <c r="P9" s="255">
        <f t="shared" ref="P9:Q9" si="1">AVERAGE(P5,P6,P7,P8)</f>
        <v>1</v>
      </c>
      <c r="Q9" s="256">
        <f t="shared" si="1"/>
        <v>1</v>
      </c>
      <c r="R9" s="257">
        <f>AVERAGE(R5,R6,R7,R8)/AVERAGE(P5,P6,P7,P8)</f>
        <v>1</v>
      </c>
      <c r="S9" s="43"/>
      <c r="T9" s="43"/>
      <c r="U9" s="258"/>
      <c r="V9" s="258"/>
    </row>
    <row r="10" spans="1:22" ht="26.25" customHeight="1" x14ac:dyDescent="0.25">
      <c r="A10" s="724" t="s">
        <v>494</v>
      </c>
      <c r="B10" s="726">
        <v>390</v>
      </c>
      <c r="C10" s="724" t="s">
        <v>392</v>
      </c>
      <c r="D10" s="724">
        <v>417</v>
      </c>
      <c r="E10" s="724" t="s">
        <v>246</v>
      </c>
      <c r="F10" s="744"/>
      <c r="G10" s="744"/>
      <c r="H10" s="744"/>
      <c r="I10" s="747"/>
      <c r="J10" s="743" t="s">
        <v>495</v>
      </c>
      <c r="K10" s="742" t="s">
        <v>1508</v>
      </c>
      <c r="L10" s="727" t="s">
        <v>490</v>
      </c>
      <c r="M10" s="731" t="s">
        <v>496</v>
      </c>
      <c r="N10" s="730"/>
      <c r="O10" s="242">
        <v>2020</v>
      </c>
      <c r="P10" s="243">
        <v>50</v>
      </c>
      <c r="Q10" s="244">
        <v>43.85</v>
      </c>
      <c r="R10" s="88">
        <f t="shared" ref="R10:R14" si="2">+Q10/P10</f>
        <v>0.877</v>
      </c>
      <c r="S10" s="43"/>
      <c r="T10" s="43"/>
      <c r="U10" s="43"/>
      <c r="V10" s="43"/>
    </row>
    <row r="11" spans="1:22" ht="26.25" customHeight="1" x14ac:dyDescent="0.25">
      <c r="A11" s="715"/>
      <c r="B11" s="713"/>
      <c r="C11" s="715"/>
      <c r="D11" s="715"/>
      <c r="E11" s="715"/>
      <c r="F11" s="713"/>
      <c r="G11" s="713"/>
      <c r="H11" s="713"/>
      <c r="I11" s="713"/>
      <c r="J11" s="713"/>
      <c r="K11" s="728"/>
      <c r="L11" s="728"/>
      <c r="M11" s="728"/>
      <c r="N11" s="713"/>
      <c r="O11" s="250">
        <v>2021</v>
      </c>
      <c r="P11" s="243">
        <v>50</v>
      </c>
      <c r="Q11" s="244">
        <v>45.6</v>
      </c>
      <c r="R11" s="88">
        <f t="shared" si="2"/>
        <v>0.91200000000000003</v>
      </c>
      <c r="S11" s="43"/>
      <c r="T11" s="43"/>
      <c r="U11" s="43"/>
      <c r="V11" s="43"/>
    </row>
    <row r="12" spans="1:22" ht="26.25" customHeight="1" x14ac:dyDescent="0.25">
      <c r="A12" s="716"/>
      <c r="B12" s="713"/>
      <c r="C12" s="715"/>
      <c r="D12" s="715"/>
      <c r="E12" s="715"/>
      <c r="F12" s="713"/>
      <c r="G12" s="713"/>
      <c r="H12" s="713"/>
      <c r="I12" s="713"/>
      <c r="J12" s="713"/>
      <c r="K12" s="728"/>
      <c r="L12" s="728"/>
      <c r="M12" s="728"/>
      <c r="N12" s="713"/>
      <c r="O12" s="246">
        <v>2022</v>
      </c>
      <c r="P12" s="259">
        <v>50</v>
      </c>
      <c r="Q12" s="248">
        <v>54.82</v>
      </c>
      <c r="R12" s="249">
        <f t="shared" si="2"/>
        <v>1.0964</v>
      </c>
      <c r="S12" s="43"/>
      <c r="T12" s="43"/>
      <c r="U12" s="43"/>
      <c r="V12" s="43"/>
    </row>
    <row r="13" spans="1:22" ht="26.25" customHeight="1" x14ac:dyDescent="0.25">
      <c r="A13" s="725" t="s">
        <v>497</v>
      </c>
      <c r="B13" s="713"/>
      <c r="C13" s="715"/>
      <c r="D13" s="715"/>
      <c r="E13" s="715"/>
      <c r="F13" s="713"/>
      <c r="G13" s="713"/>
      <c r="H13" s="713"/>
      <c r="I13" s="713"/>
      <c r="J13" s="713"/>
      <c r="K13" s="728"/>
      <c r="L13" s="728"/>
      <c r="M13" s="728"/>
      <c r="N13" s="713"/>
      <c r="O13" s="250">
        <v>2023</v>
      </c>
      <c r="P13" s="243">
        <v>50</v>
      </c>
      <c r="Q13" s="244">
        <v>53.9</v>
      </c>
      <c r="R13" s="88">
        <f t="shared" si="2"/>
        <v>1.0780000000000001</v>
      </c>
      <c r="S13" s="43"/>
      <c r="T13" s="43"/>
      <c r="U13" s="43"/>
      <c r="V13" s="43"/>
    </row>
    <row r="14" spans="1:22" ht="26.25" customHeight="1" x14ac:dyDescent="0.25">
      <c r="A14" s="715"/>
      <c r="B14" s="713"/>
      <c r="C14" s="715"/>
      <c r="D14" s="715"/>
      <c r="E14" s="715"/>
      <c r="F14" s="713"/>
      <c r="G14" s="713"/>
      <c r="H14" s="713"/>
      <c r="I14" s="713"/>
      <c r="J14" s="713"/>
      <c r="K14" s="728"/>
      <c r="L14" s="728"/>
      <c r="M14" s="728"/>
      <c r="N14" s="713"/>
      <c r="O14" s="251">
        <v>2024</v>
      </c>
      <c r="P14" s="260">
        <v>50</v>
      </c>
      <c r="Q14" s="253">
        <v>50.08</v>
      </c>
      <c r="R14" s="81">
        <f t="shared" si="2"/>
        <v>1.0016</v>
      </c>
      <c r="S14" s="43"/>
      <c r="T14" s="43"/>
      <c r="U14" s="43"/>
      <c r="V14" s="43"/>
    </row>
    <row r="15" spans="1:22" ht="26.25" customHeight="1" x14ac:dyDescent="0.25">
      <c r="A15" s="716"/>
      <c r="B15" s="621"/>
      <c r="C15" s="716"/>
      <c r="D15" s="716"/>
      <c r="E15" s="716"/>
      <c r="F15" s="621"/>
      <c r="G15" s="621"/>
      <c r="H15" s="621"/>
      <c r="I15" s="621"/>
      <c r="J15" s="621"/>
      <c r="K15" s="729"/>
      <c r="L15" s="729"/>
      <c r="M15" s="729"/>
      <c r="N15" s="713"/>
      <c r="O15" s="254" t="s">
        <v>493</v>
      </c>
      <c r="P15" s="261">
        <v>50</v>
      </c>
      <c r="Q15" s="262">
        <v>0.50080000000000002</v>
      </c>
      <c r="R15" s="262">
        <f>AVERAGE(Q11,Q10,Q12,Q13,Q14)/AVERAGE(P10,P11,P12,P13,P14)</f>
        <v>0.99299999999999999</v>
      </c>
      <c r="S15" s="43"/>
      <c r="T15" s="43"/>
      <c r="U15" s="43"/>
      <c r="V15" s="43"/>
    </row>
    <row r="16" spans="1:22" ht="38.25" customHeight="1" x14ac:dyDescent="0.25">
      <c r="A16" s="725" t="s">
        <v>498</v>
      </c>
      <c r="B16" s="726">
        <v>385</v>
      </c>
      <c r="C16" s="724" t="s">
        <v>406</v>
      </c>
      <c r="D16" s="724">
        <v>412</v>
      </c>
      <c r="E16" s="724" t="s">
        <v>230</v>
      </c>
      <c r="F16" s="740">
        <v>0.26</v>
      </c>
      <c r="G16" s="741">
        <v>0.74</v>
      </c>
      <c r="H16" s="741"/>
      <c r="I16" s="741"/>
      <c r="J16" s="743" t="s">
        <v>154</v>
      </c>
      <c r="K16" s="742" t="s">
        <v>499</v>
      </c>
      <c r="L16" s="727" t="s">
        <v>490</v>
      </c>
      <c r="M16" s="731" t="s">
        <v>500</v>
      </c>
      <c r="N16" s="730"/>
      <c r="O16" s="242">
        <v>2020</v>
      </c>
      <c r="P16" s="244">
        <v>0</v>
      </c>
      <c r="Q16" s="244">
        <v>0</v>
      </c>
      <c r="R16" s="244">
        <v>0</v>
      </c>
      <c r="S16" s="43"/>
      <c r="T16" s="43"/>
      <c r="U16" s="43"/>
      <c r="V16" s="43"/>
    </row>
    <row r="17" spans="1:22" ht="38.25" customHeight="1" x14ac:dyDescent="0.25">
      <c r="A17" s="715"/>
      <c r="B17" s="713"/>
      <c r="C17" s="715"/>
      <c r="D17" s="715"/>
      <c r="E17" s="715"/>
      <c r="F17" s="713"/>
      <c r="G17" s="713"/>
      <c r="H17" s="713"/>
      <c r="I17" s="713"/>
      <c r="J17" s="713"/>
      <c r="K17" s="749"/>
      <c r="L17" s="728"/>
      <c r="M17" s="728"/>
      <c r="N17" s="713"/>
      <c r="O17" s="250">
        <v>2021</v>
      </c>
      <c r="P17" s="244">
        <v>1</v>
      </c>
      <c r="Q17" s="244">
        <v>1</v>
      </c>
      <c r="R17" s="88">
        <f t="shared" ref="R17:R20" si="3">+Q17/P17</f>
        <v>1</v>
      </c>
      <c r="S17" s="43"/>
      <c r="T17" s="43"/>
      <c r="U17" s="43"/>
      <c r="V17" s="43"/>
    </row>
    <row r="18" spans="1:22" ht="38.25" customHeight="1" x14ac:dyDescent="0.25">
      <c r="A18" s="715"/>
      <c r="B18" s="713"/>
      <c r="C18" s="715"/>
      <c r="D18" s="715"/>
      <c r="E18" s="715"/>
      <c r="F18" s="713"/>
      <c r="G18" s="713"/>
      <c r="H18" s="713"/>
      <c r="I18" s="713"/>
      <c r="J18" s="713"/>
      <c r="K18" s="749"/>
      <c r="L18" s="728"/>
      <c r="M18" s="728"/>
      <c r="N18" s="713"/>
      <c r="O18" s="246">
        <v>2022</v>
      </c>
      <c r="P18" s="248">
        <v>1</v>
      </c>
      <c r="Q18" s="248">
        <v>1</v>
      </c>
      <c r="R18" s="88">
        <f t="shared" si="3"/>
        <v>1</v>
      </c>
      <c r="S18" s="43"/>
      <c r="T18" s="43"/>
      <c r="U18" s="43"/>
      <c r="V18" s="43"/>
    </row>
    <row r="19" spans="1:22" ht="38.25" customHeight="1" x14ac:dyDescent="0.25">
      <c r="A19" s="715"/>
      <c r="B19" s="713"/>
      <c r="C19" s="715"/>
      <c r="D19" s="715"/>
      <c r="E19" s="715"/>
      <c r="F19" s="713"/>
      <c r="G19" s="713"/>
      <c r="H19" s="713"/>
      <c r="I19" s="713"/>
      <c r="J19" s="713"/>
      <c r="K19" s="749"/>
      <c r="L19" s="728"/>
      <c r="M19" s="728"/>
      <c r="N19" s="713"/>
      <c r="O19" s="250">
        <v>2023</v>
      </c>
      <c r="P19" s="244">
        <v>1</v>
      </c>
      <c r="Q19" s="248">
        <v>1</v>
      </c>
      <c r="R19" s="88">
        <f t="shared" si="3"/>
        <v>1</v>
      </c>
      <c r="S19" s="43"/>
      <c r="T19" s="43"/>
      <c r="U19" s="43"/>
      <c r="V19" s="43"/>
    </row>
    <row r="20" spans="1:22" ht="38.25" customHeight="1" x14ac:dyDescent="0.25">
      <c r="A20" s="715"/>
      <c r="B20" s="713"/>
      <c r="C20" s="715"/>
      <c r="D20" s="715"/>
      <c r="E20" s="715"/>
      <c r="F20" s="713"/>
      <c r="G20" s="713"/>
      <c r="H20" s="713"/>
      <c r="I20" s="713"/>
      <c r="J20" s="713"/>
      <c r="K20" s="749"/>
      <c r="L20" s="728"/>
      <c r="M20" s="728"/>
      <c r="N20" s="713"/>
      <c r="O20" s="251">
        <v>2024</v>
      </c>
      <c r="P20" s="253">
        <v>1</v>
      </c>
      <c r="Q20" s="263">
        <f>+F16+G16+H16+I16</f>
        <v>1</v>
      </c>
      <c r="R20" s="264">
        <f t="shared" si="3"/>
        <v>1</v>
      </c>
      <c r="S20" s="43"/>
      <c r="T20" s="43"/>
      <c r="U20" s="43"/>
      <c r="V20" s="43"/>
    </row>
    <row r="21" spans="1:22" ht="38.25" customHeight="1" x14ac:dyDescent="0.25">
      <c r="A21" s="716"/>
      <c r="B21" s="621"/>
      <c r="C21" s="716"/>
      <c r="D21" s="716"/>
      <c r="E21" s="716"/>
      <c r="F21" s="621"/>
      <c r="G21" s="621"/>
      <c r="H21" s="621"/>
      <c r="I21" s="621"/>
      <c r="J21" s="621"/>
      <c r="K21" s="750"/>
      <c r="L21" s="729"/>
      <c r="M21" s="729"/>
      <c r="N21" s="713"/>
      <c r="O21" s="254" t="s">
        <v>493</v>
      </c>
      <c r="P21" s="255">
        <f t="shared" ref="P21:Q21" si="4">AVERAGE(P17,P18,P19,P20)</f>
        <v>1</v>
      </c>
      <c r="Q21" s="256">
        <f t="shared" si="4"/>
        <v>1</v>
      </c>
      <c r="R21" s="257">
        <f>AVERAGE(R17,R18,R19,R20)/AVERAGE(P17,P18,P19,P20)</f>
        <v>1</v>
      </c>
      <c r="S21" s="43"/>
      <c r="T21" s="43"/>
      <c r="U21" s="43"/>
      <c r="V21" s="43"/>
    </row>
    <row r="22" spans="1:22" ht="54" customHeight="1" x14ac:dyDescent="0.25">
      <c r="A22" s="724" t="s">
        <v>501</v>
      </c>
      <c r="B22" s="726">
        <v>374</v>
      </c>
      <c r="C22" s="724" t="s">
        <v>413</v>
      </c>
      <c r="D22" s="724">
        <v>627</v>
      </c>
      <c r="E22" s="724" t="s">
        <v>502</v>
      </c>
      <c r="F22" s="734">
        <v>2.3E-3</v>
      </c>
      <c r="G22" s="737">
        <v>1.77E-2</v>
      </c>
      <c r="H22" s="737"/>
      <c r="I22" s="737"/>
      <c r="J22" s="748" t="s">
        <v>503</v>
      </c>
      <c r="K22" s="742" t="s">
        <v>1501</v>
      </c>
      <c r="L22" s="727" t="s">
        <v>490</v>
      </c>
      <c r="M22" s="727" t="s">
        <v>504</v>
      </c>
      <c r="N22" s="730">
        <f>LEN(K22)</f>
        <v>3071</v>
      </c>
      <c r="O22" s="242">
        <v>2020</v>
      </c>
      <c r="P22" s="85">
        <v>0.05</v>
      </c>
      <c r="Q22" s="85">
        <v>0.05</v>
      </c>
      <c r="R22" s="88">
        <f t="shared" ref="R22:R38" si="5">+Q22/P22</f>
        <v>1</v>
      </c>
      <c r="S22" s="43"/>
      <c r="T22" s="43"/>
      <c r="U22" s="43"/>
      <c r="V22" s="43"/>
    </row>
    <row r="23" spans="1:22" ht="54" customHeight="1" x14ac:dyDescent="0.25">
      <c r="A23" s="715"/>
      <c r="B23" s="713"/>
      <c r="C23" s="715"/>
      <c r="D23" s="715"/>
      <c r="E23" s="715"/>
      <c r="F23" s="713"/>
      <c r="G23" s="713"/>
      <c r="H23" s="713"/>
      <c r="I23" s="713"/>
      <c r="J23" s="713"/>
      <c r="K23" s="728"/>
      <c r="L23" s="728"/>
      <c r="M23" s="728"/>
      <c r="N23" s="713"/>
      <c r="O23" s="250">
        <v>2021</v>
      </c>
      <c r="P23" s="85">
        <v>0.3</v>
      </c>
      <c r="Q23" s="85">
        <v>0.3</v>
      </c>
      <c r="R23" s="88">
        <f t="shared" si="5"/>
        <v>1</v>
      </c>
      <c r="S23" s="43"/>
      <c r="T23" s="43"/>
      <c r="U23" s="43"/>
      <c r="V23" s="43"/>
    </row>
    <row r="24" spans="1:22" ht="54" customHeight="1" x14ac:dyDescent="0.25">
      <c r="A24" s="716"/>
      <c r="B24" s="713"/>
      <c r="C24" s="715"/>
      <c r="D24" s="715"/>
      <c r="E24" s="715"/>
      <c r="F24" s="713"/>
      <c r="G24" s="713"/>
      <c r="H24" s="713"/>
      <c r="I24" s="713"/>
      <c r="J24" s="713"/>
      <c r="K24" s="728"/>
      <c r="L24" s="728"/>
      <c r="M24" s="728"/>
      <c r="N24" s="713"/>
      <c r="O24" s="246">
        <v>2022</v>
      </c>
      <c r="P24" s="265">
        <v>0.22500000000000001</v>
      </c>
      <c r="Q24" s="265">
        <v>0.22500000000000001</v>
      </c>
      <c r="R24" s="249">
        <f t="shared" si="5"/>
        <v>1</v>
      </c>
      <c r="S24" s="43"/>
      <c r="T24" s="43"/>
      <c r="U24" s="43"/>
      <c r="V24" s="43"/>
    </row>
    <row r="25" spans="1:22" ht="54" customHeight="1" x14ac:dyDescent="0.25">
      <c r="A25" s="725" t="s">
        <v>505</v>
      </c>
      <c r="B25" s="713"/>
      <c r="C25" s="715"/>
      <c r="D25" s="715"/>
      <c r="E25" s="715"/>
      <c r="F25" s="713"/>
      <c r="G25" s="713"/>
      <c r="H25" s="713"/>
      <c r="I25" s="713"/>
      <c r="J25" s="713"/>
      <c r="K25" s="728"/>
      <c r="L25" s="728"/>
      <c r="M25" s="728"/>
      <c r="N25" s="713"/>
      <c r="O25" s="250">
        <v>2023</v>
      </c>
      <c r="P25" s="85">
        <v>0.40500000000000003</v>
      </c>
      <c r="Q25" s="265">
        <v>0.40500000000000003</v>
      </c>
      <c r="R25" s="88">
        <f t="shared" si="5"/>
        <v>1</v>
      </c>
      <c r="S25" s="43"/>
      <c r="T25" s="43"/>
      <c r="U25" s="43"/>
      <c r="V25" s="43"/>
    </row>
    <row r="26" spans="1:22" ht="54" customHeight="1" x14ac:dyDescent="0.25">
      <c r="A26" s="715"/>
      <c r="B26" s="713"/>
      <c r="C26" s="715"/>
      <c r="D26" s="715"/>
      <c r="E26" s="715"/>
      <c r="F26" s="713"/>
      <c r="G26" s="713"/>
      <c r="H26" s="713"/>
      <c r="I26" s="713"/>
      <c r="J26" s="713"/>
      <c r="K26" s="728"/>
      <c r="L26" s="728"/>
      <c r="M26" s="728"/>
      <c r="N26" s="713"/>
      <c r="O26" s="251">
        <v>2024</v>
      </c>
      <c r="P26" s="266">
        <v>0.02</v>
      </c>
      <c r="Q26" s="266">
        <f>+F22+G22+H22+I22</f>
        <v>0.02</v>
      </c>
      <c r="R26" s="81">
        <f t="shared" si="5"/>
        <v>1</v>
      </c>
      <c r="S26" s="43"/>
      <c r="T26" s="43"/>
      <c r="U26" s="43"/>
      <c r="V26" s="43"/>
    </row>
    <row r="27" spans="1:22" ht="54" customHeight="1" x14ac:dyDescent="0.25">
      <c r="A27" s="716"/>
      <c r="B27" s="621"/>
      <c r="C27" s="716"/>
      <c r="D27" s="716"/>
      <c r="E27" s="716"/>
      <c r="F27" s="621"/>
      <c r="G27" s="621"/>
      <c r="H27" s="621"/>
      <c r="I27" s="621"/>
      <c r="J27" s="621"/>
      <c r="K27" s="729"/>
      <c r="L27" s="729"/>
      <c r="M27" s="729"/>
      <c r="N27" s="713"/>
      <c r="O27" s="254" t="s">
        <v>493</v>
      </c>
      <c r="P27" s="267">
        <f>P22+P23+P24+P25+P26</f>
        <v>1</v>
      </c>
      <c r="Q27" s="262">
        <f>Q23+Q22+Q24+Q25+Q26</f>
        <v>1</v>
      </c>
      <c r="R27" s="257">
        <f t="shared" si="5"/>
        <v>1</v>
      </c>
      <c r="S27" s="43"/>
      <c r="T27" s="43"/>
      <c r="U27" s="43"/>
      <c r="V27" s="43"/>
    </row>
    <row r="28" spans="1:22" ht="19.5" customHeight="1" x14ac:dyDescent="0.25">
      <c r="A28" s="725" t="s">
        <v>506</v>
      </c>
      <c r="B28" s="726">
        <v>375</v>
      </c>
      <c r="C28" s="725" t="s">
        <v>418</v>
      </c>
      <c r="D28" s="724">
        <v>628</v>
      </c>
      <c r="E28" s="725" t="s">
        <v>217</v>
      </c>
      <c r="F28" s="739">
        <v>8.6E-3</v>
      </c>
      <c r="G28" s="736">
        <v>1.14E-2</v>
      </c>
      <c r="H28" s="736"/>
      <c r="I28" s="736"/>
      <c r="J28" s="745" t="s">
        <v>507</v>
      </c>
      <c r="K28" s="727" t="s">
        <v>1502</v>
      </c>
      <c r="L28" s="727" t="s">
        <v>490</v>
      </c>
      <c r="M28" s="727" t="s">
        <v>508</v>
      </c>
      <c r="N28" s="730">
        <f>LEN(K28)</f>
        <v>2954</v>
      </c>
      <c r="O28" s="242">
        <v>2020</v>
      </c>
      <c r="P28" s="268">
        <v>0.05</v>
      </c>
      <c r="Q28" s="85">
        <v>0.05</v>
      </c>
      <c r="R28" s="88">
        <f t="shared" si="5"/>
        <v>1</v>
      </c>
      <c r="S28" s="43"/>
      <c r="T28" s="43"/>
      <c r="U28" s="43"/>
      <c r="V28" s="43"/>
    </row>
    <row r="29" spans="1:22" ht="19.5" customHeight="1" x14ac:dyDescent="0.25">
      <c r="A29" s="715"/>
      <c r="B29" s="713"/>
      <c r="C29" s="715"/>
      <c r="D29" s="715"/>
      <c r="E29" s="715"/>
      <c r="F29" s="713"/>
      <c r="G29" s="713"/>
      <c r="H29" s="713"/>
      <c r="I29" s="713"/>
      <c r="J29" s="713"/>
      <c r="K29" s="732"/>
      <c r="L29" s="728"/>
      <c r="M29" s="728"/>
      <c r="N29" s="713"/>
      <c r="O29" s="250">
        <v>2021</v>
      </c>
      <c r="P29" s="268">
        <v>0.3</v>
      </c>
      <c r="Q29" s="85">
        <v>0.3</v>
      </c>
      <c r="R29" s="88">
        <f t="shared" si="5"/>
        <v>1</v>
      </c>
      <c r="S29" s="43"/>
      <c r="T29" s="43"/>
      <c r="U29" s="43"/>
      <c r="V29" s="43"/>
    </row>
    <row r="30" spans="1:22" ht="19.5" customHeight="1" x14ac:dyDescent="0.25">
      <c r="A30" s="715"/>
      <c r="B30" s="713"/>
      <c r="C30" s="715"/>
      <c r="D30" s="715"/>
      <c r="E30" s="715"/>
      <c r="F30" s="713"/>
      <c r="G30" s="713"/>
      <c r="H30" s="713"/>
      <c r="I30" s="713"/>
      <c r="J30" s="713"/>
      <c r="K30" s="732"/>
      <c r="L30" s="728"/>
      <c r="M30" s="728"/>
      <c r="N30" s="713"/>
      <c r="O30" s="246">
        <v>2022</v>
      </c>
      <c r="P30" s="269">
        <v>0.3</v>
      </c>
      <c r="Q30" s="265">
        <v>0.3</v>
      </c>
      <c r="R30" s="88">
        <f t="shared" si="5"/>
        <v>1</v>
      </c>
      <c r="S30" s="43"/>
      <c r="T30" s="43"/>
      <c r="U30" s="43"/>
      <c r="V30" s="43"/>
    </row>
    <row r="31" spans="1:22" ht="19.5" customHeight="1" x14ac:dyDescent="0.25">
      <c r="A31" s="715"/>
      <c r="B31" s="713"/>
      <c r="C31" s="715"/>
      <c r="D31" s="715"/>
      <c r="E31" s="715"/>
      <c r="F31" s="713"/>
      <c r="G31" s="713"/>
      <c r="H31" s="713"/>
      <c r="I31" s="713"/>
      <c r="J31" s="713"/>
      <c r="K31" s="732"/>
      <c r="L31" s="728"/>
      <c r="M31" s="728"/>
      <c r="N31" s="713"/>
      <c r="O31" s="250">
        <v>2023</v>
      </c>
      <c r="P31" s="268">
        <v>0.33</v>
      </c>
      <c r="Q31" s="265">
        <v>0.33</v>
      </c>
      <c r="R31" s="88">
        <f t="shared" si="5"/>
        <v>1</v>
      </c>
      <c r="S31" s="43"/>
      <c r="T31" s="43"/>
      <c r="U31" s="43"/>
      <c r="V31" s="43"/>
    </row>
    <row r="32" spans="1:22" ht="19.5" customHeight="1" x14ac:dyDescent="0.25">
      <c r="A32" s="715"/>
      <c r="B32" s="713"/>
      <c r="C32" s="715"/>
      <c r="D32" s="715"/>
      <c r="E32" s="715"/>
      <c r="F32" s="713"/>
      <c r="G32" s="713"/>
      <c r="H32" s="713"/>
      <c r="I32" s="713"/>
      <c r="J32" s="713"/>
      <c r="K32" s="732"/>
      <c r="L32" s="728"/>
      <c r="M32" s="728"/>
      <c r="N32" s="713"/>
      <c r="O32" s="251">
        <v>2024</v>
      </c>
      <c r="P32" s="270">
        <v>0.02</v>
      </c>
      <c r="Q32" s="271">
        <f>+F28+G28+H28+I28</f>
        <v>0.02</v>
      </c>
      <c r="R32" s="81">
        <f t="shared" si="5"/>
        <v>1</v>
      </c>
      <c r="S32" s="43"/>
      <c r="T32" s="43"/>
      <c r="U32" s="43"/>
      <c r="V32" s="43"/>
    </row>
    <row r="33" spans="1:22" ht="19.5" customHeight="1" x14ac:dyDescent="0.25">
      <c r="A33" s="716"/>
      <c r="B33" s="621"/>
      <c r="C33" s="716"/>
      <c r="D33" s="716"/>
      <c r="E33" s="716"/>
      <c r="F33" s="621"/>
      <c r="G33" s="621"/>
      <c r="H33" s="621"/>
      <c r="I33" s="621"/>
      <c r="J33" s="621"/>
      <c r="K33" s="733"/>
      <c r="L33" s="729"/>
      <c r="M33" s="729"/>
      <c r="N33" s="713"/>
      <c r="O33" s="254" t="s">
        <v>493</v>
      </c>
      <c r="P33" s="267">
        <f>P28+P29+P30+P31+P32</f>
        <v>1</v>
      </c>
      <c r="Q33" s="262">
        <f>Q29+Q28+Q30+Q31+Q32</f>
        <v>1</v>
      </c>
      <c r="R33" s="257">
        <f t="shared" si="5"/>
        <v>1</v>
      </c>
      <c r="S33" s="43"/>
      <c r="T33" s="43"/>
      <c r="U33" s="43"/>
      <c r="V33" s="43"/>
    </row>
    <row r="34" spans="1:22" ht="50.25" customHeight="1" x14ac:dyDescent="0.25">
      <c r="A34" s="725" t="s">
        <v>509</v>
      </c>
      <c r="B34" s="726">
        <v>387</v>
      </c>
      <c r="C34" s="725" t="s">
        <v>433</v>
      </c>
      <c r="D34" s="724">
        <v>414</v>
      </c>
      <c r="E34" s="725" t="s">
        <v>238</v>
      </c>
      <c r="F34" s="738">
        <v>0.56000000000000005</v>
      </c>
      <c r="G34" s="735">
        <v>0.44</v>
      </c>
      <c r="H34" s="735"/>
      <c r="I34" s="735"/>
      <c r="J34" s="745" t="s">
        <v>154</v>
      </c>
      <c r="K34" s="746" t="s">
        <v>1510</v>
      </c>
      <c r="L34" s="727" t="s">
        <v>490</v>
      </c>
      <c r="M34" s="727" t="s">
        <v>510</v>
      </c>
      <c r="N34" s="730">
        <f>LEN(K34)</f>
        <v>2902</v>
      </c>
      <c r="O34" s="242">
        <v>2020</v>
      </c>
      <c r="P34" s="245">
        <v>1</v>
      </c>
      <c r="Q34" s="244">
        <v>1</v>
      </c>
      <c r="R34" s="88">
        <f t="shared" si="5"/>
        <v>1</v>
      </c>
      <c r="S34" s="43"/>
      <c r="T34" s="43"/>
      <c r="U34" s="43"/>
      <c r="V34" s="43"/>
    </row>
    <row r="35" spans="1:22" ht="50.25" customHeight="1" x14ac:dyDescent="0.25">
      <c r="A35" s="715"/>
      <c r="B35" s="713"/>
      <c r="C35" s="715"/>
      <c r="D35" s="715"/>
      <c r="E35" s="715"/>
      <c r="F35" s="713"/>
      <c r="G35" s="713"/>
      <c r="H35" s="713"/>
      <c r="I35" s="713"/>
      <c r="J35" s="713"/>
      <c r="K35" s="715"/>
      <c r="L35" s="728"/>
      <c r="M35" s="728"/>
      <c r="N35" s="713"/>
      <c r="O35" s="250">
        <v>2021</v>
      </c>
      <c r="P35" s="245">
        <v>1</v>
      </c>
      <c r="Q35" s="244">
        <v>1</v>
      </c>
      <c r="R35" s="88">
        <f t="shared" si="5"/>
        <v>1</v>
      </c>
      <c r="S35" s="43"/>
      <c r="T35" s="43"/>
      <c r="U35" s="43"/>
      <c r="V35" s="43"/>
    </row>
    <row r="36" spans="1:22" ht="50.25" customHeight="1" x14ac:dyDescent="0.25">
      <c r="A36" s="715"/>
      <c r="B36" s="713"/>
      <c r="C36" s="715"/>
      <c r="D36" s="715"/>
      <c r="E36" s="715"/>
      <c r="F36" s="713"/>
      <c r="G36" s="713"/>
      <c r="H36" s="713"/>
      <c r="I36" s="713"/>
      <c r="J36" s="713"/>
      <c r="K36" s="715"/>
      <c r="L36" s="728"/>
      <c r="M36" s="728"/>
      <c r="N36" s="713"/>
      <c r="O36" s="246">
        <v>2022</v>
      </c>
      <c r="P36" s="247">
        <v>1</v>
      </c>
      <c r="Q36" s="248">
        <v>1</v>
      </c>
      <c r="R36" s="249">
        <f t="shared" si="5"/>
        <v>1</v>
      </c>
      <c r="S36" s="43"/>
      <c r="T36" s="43"/>
      <c r="U36" s="43"/>
      <c r="V36" s="43"/>
    </row>
    <row r="37" spans="1:22" ht="50.25" customHeight="1" x14ac:dyDescent="0.25">
      <c r="A37" s="715"/>
      <c r="B37" s="713"/>
      <c r="C37" s="715"/>
      <c r="D37" s="715"/>
      <c r="E37" s="715"/>
      <c r="F37" s="713"/>
      <c r="G37" s="713"/>
      <c r="H37" s="713"/>
      <c r="I37" s="713"/>
      <c r="J37" s="713"/>
      <c r="K37" s="715"/>
      <c r="L37" s="728"/>
      <c r="M37" s="728"/>
      <c r="N37" s="713"/>
      <c r="O37" s="250">
        <v>2023</v>
      </c>
      <c r="P37" s="245">
        <v>1</v>
      </c>
      <c r="Q37" s="272">
        <v>1</v>
      </c>
      <c r="R37" s="88">
        <f t="shared" si="5"/>
        <v>1</v>
      </c>
      <c r="S37" s="43"/>
      <c r="T37" s="43"/>
      <c r="U37" s="43"/>
      <c r="V37" s="43"/>
    </row>
    <row r="38" spans="1:22" ht="50.25" customHeight="1" x14ac:dyDescent="0.25">
      <c r="A38" s="715"/>
      <c r="B38" s="713"/>
      <c r="C38" s="715"/>
      <c r="D38" s="715"/>
      <c r="E38" s="715"/>
      <c r="F38" s="713"/>
      <c r="G38" s="713"/>
      <c r="H38" s="713"/>
      <c r="I38" s="713"/>
      <c r="J38" s="713"/>
      <c r="K38" s="715"/>
      <c r="L38" s="728"/>
      <c r="M38" s="728"/>
      <c r="N38" s="713"/>
      <c r="O38" s="251">
        <v>2024</v>
      </c>
      <c r="P38" s="252">
        <v>1</v>
      </c>
      <c r="Q38" s="273">
        <f>+F34+G34+H34+I34</f>
        <v>1</v>
      </c>
      <c r="R38" s="81">
        <f t="shared" si="5"/>
        <v>1</v>
      </c>
      <c r="S38" s="43"/>
      <c r="T38" s="43"/>
      <c r="U38" s="43"/>
      <c r="V38" s="43"/>
    </row>
    <row r="39" spans="1:22" ht="50.25" customHeight="1" x14ac:dyDescent="0.25">
      <c r="A39" s="716"/>
      <c r="B39" s="621"/>
      <c r="C39" s="716"/>
      <c r="D39" s="716"/>
      <c r="E39" s="716"/>
      <c r="F39" s="621"/>
      <c r="G39" s="621"/>
      <c r="H39" s="621"/>
      <c r="I39" s="621"/>
      <c r="J39" s="621"/>
      <c r="K39" s="716"/>
      <c r="L39" s="729"/>
      <c r="M39" s="729"/>
      <c r="N39" s="713"/>
      <c r="O39" s="254" t="s">
        <v>493</v>
      </c>
      <c r="P39" s="255">
        <f t="shared" ref="P39:Q39" si="6">AVERAGE(P34,P35,P36,P37,P38)</f>
        <v>1</v>
      </c>
      <c r="Q39" s="256">
        <f t="shared" si="6"/>
        <v>1</v>
      </c>
      <c r="R39" s="257">
        <f>AVERAGE(R34,R35,R36,R37,R38)/AVERAGE(P34,P35,P36,P37,P38)</f>
        <v>1</v>
      </c>
      <c r="S39" s="43"/>
      <c r="T39" s="43"/>
      <c r="U39" s="43"/>
      <c r="V39" s="43"/>
    </row>
    <row r="40" spans="1:22" ht="19.5" customHeight="1" x14ac:dyDescent="0.25">
      <c r="A40" s="411"/>
      <c r="B40" s="43"/>
      <c r="C40" s="411"/>
      <c r="D40" s="411"/>
      <c r="E40" s="411"/>
      <c r="F40" s="44"/>
      <c r="G40" s="44"/>
      <c r="H40" s="44"/>
      <c r="I40" s="44"/>
      <c r="J40" s="43"/>
      <c r="K40" s="411"/>
      <c r="L40" s="411"/>
      <c r="M40" s="411"/>
      <c r="N40" s="125"/>
      <c r="O40" s="43"/>
      <c r="P40" s="44"/>
      <c r="Q40" s="44"/>
      <c r="R40" s="44"/>
      <c r="S40" s="43"/>
      <c r="T40" s="43"/>
      <c r="U40" s="43"/>
      <c r="V40" s="43"/>
    </row>
    <row r="41" spans="1:22" ht="19.5" customHeight="1" x14ac:dyDescent="0.25">
      <c r="A41" s="411"/>
      <c r="B41" s="43"/>
      <c r="C41" s="411"/>
      <c r="D41" s="411"/>
      <c r="E41" s="411"/>
      <c r="F41" s="44"/>
      <c r="G41" s="44"/>
      <c r="H41" s="44"/>
      <c r="I41" s="44"/>
      <c r="J41" s="43"/>
      <c r="K41" s="411"/>
      <c r="L41" s="411"/>
      <c r="M41" s="411"/>
      <c r="N41" s="125"/>
      <c r="O41" s="43"/>
      <c r="P41" s="44"/>
      <c r="Q41" s="44"/>
      <c r="R41" s="44"/>
      <c r="S41" s="43"/>
      <c r="T41" s="43"/>
      <c r="U41" s="43"/>
      <c r="V41" s="43"/>
    </row>
    <row r="42" spans="1:22" ht="19.5" customHeight="1" x14ac:dyDescent="0.25">
      <c r="A42" s="411"/>
      <c r="B42" s="43"/>
      <c r="C42" s="411"/>
      <c r="D42" s="411"/>
      <c r="E42" s="411"/>
      <c r="F42" s="44"/>
      <c r="G42" s="44"/>
      <c r="H42" s="44"/>
      <c r="I42" s="44"/>
      <c r="J42" s="43"/>
      <c r="K42" s="411"/>
      <c r="L42" s="411"/>
      <c r="M42" s="411"/>
      <c r="N42" s="125"/>
      <c r="O42" s="43"/>
      <c r="P42" s="44"/>
      <c r="Q42" s="44"/>
      <c r="R42" s="44"/>
      <c r="S42" s="43"/>
      <c r="T42" s="43"/>
      <c r="U42" s="43"/>
      <c r="V42" s="43"/>
    </row>
    <row r="43" spans="1:22" ht="19.5" customHeight="1" x14ac:dyDescent="0.25">
      <c r="A43" s="411"/>
      <c r="B43" s="43"/>
      <c r="C43" s="411"/>
      <c r="D43" s="411"/>
      <c r="E43" s="411"/>
      <c r="F43" s="44"/>
      <c r="G43" s="44"/>
      <c r="H43" s="44"/>
      <c r="I43" s="44"/>
      <c r="J43" s="43"/>
      <c r="K43" s="411"/>
      <c r="L43" s="411"/>
      <c r="M43" s="411"/>
      <c r="N43" s="125"/>
      <c r="O43" s="43"/>
      <c r="P43" s="44"/>
      <c r="Q43" s="44"/>
      <c r="R43" s="44"/>
      <c r="S43" s="43"/>
      <c r="T43" s="43"/>
      <c r="U43" s="43"/>
      <c r="V43" s="43"/>
    </row>
    <row r="44" spans="1:22" ht="19.5" customHeight="1" x14ac:dyDescent="0.25">
      <c r="A44" s="411"/>
      <c r="B44" s="43"/>
      <c r="C44" s="411"/>
      <c r="D44" s="411"/>
      <c r="E44" s="411"/>
      <c r="F44" s="44"/>
      <c r="G44" s="44"/>
      <c r="H44" s="44"/>
      <c r="I44" s="44"/>
      <c r="J44" s="43"/>
      <c r="K44" s="411"/>
      <c r="L44" s="411"/>
      <c r="M44" s="411"/>
      <c r="N44" s="125"/>
      <c r="O44" s="43"/>
      <c r="P44" s="44"/>
      <c r="Q44" s="44"/>
      <c r="R44" s="44"/>
      <c r="S44" s="43"/>
      <c r="T44" s="43"/>
      <c r="U44" s="43"/>
      <c r="V44" s="43"/>
    </row>
    <row r="45" spans="1:22" ht="19.5" customHeight="1" x14ac:dyDescent="0.25">
      <c r="A45" s="411"/>
      <c r="B45" s="43"/>
      <c r="C45" s="411"/>
      <c r="D45" s="411"/>
      <c r="E45" s="411"/>
      <c r="F45" s="44"/>
      <c r="G45" s="44"/>
      <c r="H45" s="44"/>
      <c r="I45" s="44"/>
      <c r="J45" s="43"/>
      <c r="K45" s="411"/>
      <c r="L45" s="411"/>
      <c r="M45" s="411"/>
      <c r="N45" s="125"/>
      <c r="O45" s="43"/>
      <c r="P45" s="44"/>
      <c r="Q45" s="44"/>
      <c r="R45" s="44"/>
      <c r="S45" s="43"/>
      <c r="T45" s="43"/>
      <c r="U45" s="43"/>
      <c r="V45" s="43"/>
    </row>
    <row r="46" spans="1:22" ht="19.5" customHeight="1" x14ac:dyDescent="0.25">
      <c r="A46" s="411"/>
      <c r="B46" s="43"/>
      <c r="C46" s="411"/>
      <c r="D46" s="411"/>
      <c r="E46" s="411"/>
      <c r="F46" s="44"/>
      <c r="G46" s="44"/>
      <c r="H46" s="44"/>
      <c r="I46" s="44"/>
      <c r="J46" s="43"/>
      <c r="K46" s="411"/>
      <c r="L46" s="411"/>
      <c r="M46" s="411"/>
      <c r="N46" s="125"/>
      <c r="O46" s="43"/>
      <c r="P46" s="44"/>
      <c r="Q46" s="44"/>
      <c r="R46" s="44"/>
      <c r="S46" s="43"/>
      <c r="T46" s="43"/>
      <c r="U46" s="43"/>
      <c r="V46" s="43"/>
    </row>
    <row r="47" spans="1:22" ht="19.5" customHeight="1" x14ac:dyDescent="0.25">
      <c r="A47" s="411"/>
      <c r="B47" s="43"/>
      <c r="C47" s="411"/>
      <c r="D47" s="411"/>
      <c r="E47" s="411"/>
      <c r="F47" s="44"/>
      <c r="G47" s="44"/>
      <c r="H47" s="44"/>
      <c r="I47" s="44"/>
      <c r="J47" s="43"/>
      <c r="K47" s="411"/>
      <c r="L47" s="411"/>
      <c r="M47" s="411"/>
      <c r="N47" s="125"/>
      <c r="O47" s="43"/>
      <c r="P47" s="44"/>
      <c r="Q47" s="44"/>
      <c r="R47" s="44"/>
      <c r="S47" s="43"/>
      <c r="T47" s="43"/>
      <c r="U47" s="43"/>
      <c r="V47" s="43"/>
    </row>
    <row r="48" spans="1:22" ht="19.5" customHeight="1" x14ac:dyDescent="0.25">
      <c r="A48" s="411"/>
      <c r="B48" s="43"/>
      <c r="C48" s="411"/>
      <c r="D48" s="411"/>
      <c r="E48" s="411"/>
      <c r="F48" s="44"/>
      <c r="G48" s="44"/>
      <c r="H48" s="44"/>
      <c r="I48" s="44"/>
      <c r="J48" s="43"/>
      <c r="K48" s="411"/>
      <c r="L48" s="411"/>
      <c r="M48" s="411"/>
      <c r="N48" s="125"/>
      <c r="O48" s="43"/>
      <c r="P48" s="44"/>
      <c r="Q48" s="44"/>
      <c r="R48" s="44"/>
      <c r="S48" s="43"/>
      <c r="T48" s="43"/>
      <c r="U48" s="43"/>
      <c r="V48" s="43"/>
    </row>
    <row r="49" spans="1:22" ht="19.5" customHeight="1" x14ac:dyDescent="0.25">
      <c r="A49" s="411"/>
      <c r="B49" s="43"/>
      <c r="C49" s="411"/>
      <c r="D49" s="411"/>
      <c r="E49" s="411"/>
      <c r="F49" s="44"/>
      <c r="G49" s="44"/>
      <c r="H49" s="44"/>
      <c r="I49" s="44"/>
      <c r="J49" s="43"/>
      <c r="K49" s="411"/>
      <c r="L49" s="411"/>
      <c r="M49" s="411"/>
      <c r="N49" s="125"/>
      <c r="O49" s="43"/>
      <c r="P49" s="44"/>
      <c r="Q49" s="44"/>
      <c r="R49" s="44"/>
      <c r="S49" s="43"/>
      <c r="T49" s="43"/>
      <c r="U49" s="43"/>
      <c r="V49" s="43"/>
    </row>
    <row r="50" spans="1:22" ht="19.5" customHeight="1" x14ac:dyDescent="0.25">
      <c r="A50" s="411"/>
      <c r="B50" s="43"/>
      <c r="C50" s="411"/>
      <c r="D50" s="411"/>
      <c r="E50" s="411"/>
      <c r="F50" s="44"/>
      <c r="G50" s="44"/>
      <c r="H50" s="44"/>
      <c r="I50" s="44"/>
      <c r="J50" s="43"/>
      <c r="K50" s="411"/>
      <c r="L50" s="411"/>
      <c r="M50" s="411"/>
      <c r="N50" s="125"/>
      <c r="O50" s="43"/>
      <c r="P50" s="44"/>
      <c r="Q50" s="44"/>
      <c r="R50" s="44"/>
      <c r="S50" s="43"/>
      <c r="T50" s="43"/>
      <c r="U50" s="43"/>
      <c r="V50" s="43"/>
    </row>
    <row r="51" spans="1:22" ht="19.5" customHeight="1" x14ac:dyDescent="0.25">
      <c r="A51" s="411"/>
      <c r="B51" s="43"/>
      <c r="C51" s="411"/>
      <c r="D51" s="411"/>
      <c r="E51" s="411"/>
      <c r="F51" s="44"/>
      <c r="G51" s="44"/>
      <c r="H51" s="44"/>
      <c r="I51" s="44"/>
      <c r="J51" s="43"/>
      <c r="K51" s="411"/>
      <c r="L51" s="411"/>
      <c r="M51" s="411"/>
      <c r="N51" s="125"/>
      <c r="O51" s="43"/>
      <c r="P51" s="44"/>
      <c r="Q51" s="44"/>
      <c r="R51" s="44"/>
      <c r="S51" s="43"/>
      <c r="T51" s="43"/>
      <c r="U51" s="43"/>
      <c r="V51" s="43"/>
    </row>
    <row r="52" spans="1:22" ht="19.5" customHeight="1" x14ac:dyDescent="0.25">
      <c r="A52" s="411"/>
      <c r="B52" s="43"/>
      <c r="C52" s="411"/>
      <c r="D52" s="411"/>
      <c r="E52" s="411"/>
      <c r="F52" s="44"/>
      <c r="G52" s="44"/>
      <c r="H52" s="44"/>
      <c r="I52" s="44"/>
      <c r="J52" s="43"/>
      <c r="K52" s="411"/>
      <c r="L52" s="411"/>
      <c r="M52" s="411"/>
      <c r="N52" s="125"/>
      <c r="O52" s="43"/>
      <c r="P52" s="44"/>
      <c r="Q52" s="44"/>
      <c r="R52" s="44"/>
      <c r="S52" s="43"/>
      <c r="T52" s="43"/>
      <c r="U52" s="43"/>
      <c r="V52" s="43"/>
    </row>
    <row r="53" spans="1:22" ht="19.5" customHeight="1" x14ac:dyDescent="0.25">
      <c r="A53" s="411"/>
      <c r="B53" s="43"/>
      <c r="C53" s="411"/>
      <c r="D53" s="411"/>
      <c r="E53" s="411"/>
      <c r="F53" s="44"/>
      <c r="G53" s="44"/>
      <c r="H53" s="44"/>
      <c r="I53" s="44"/>
      <c r="J53" s="43"/>
      <c r="K53" s="411"/>
      <c r="L53" s="411"/>
      <c r="M53" s="411"/>
      <c r="N53" s="125"/>
      <c r="O53" s="43"/>
      <c r="P53" s="44"/>
      <c r="Q53" s="44"/>
      <c r="R53" s="44"/>
      <c r="S53" s="43"/>
      <c r="T53" s="43"/>
      <c r="U53" s="43"/>
      <c r="V53" s="43"/>
    </row>
    <row r="54" spans="1:22" ht="19.5" customHeight="1" x14ac:dyDescent="0.25">
      <c r="A54" s="411"/>
      <c r="B54" s="43"/>
      <c r="C54" s="411"/>
      <c r="D54" s="411"/>
      <c r="E54" s="411"/>
      <c r="F54" s="44"/>
      <c r="G54" s="44"/>
      <c r="H54" s="44"/>
      <c r="I54" s="44"/>
      <c r="J54" s="43"/>
      <c r="K54" s="411"/>
      <c r="L54" s="411"/>
      <c r="M54" s="411"/>
      <c r="N54" s="125"/>
      <c r="O54" s="43"/>
      <c r="P54" s="44"/>
      <c r="Q54" s="44"/>
      <c r="R54" s="44"/>
      <c r="S54" s="43"/>
      <c r="T54" s="43"/>
      <c r="U54" s="43"/>
      <c r="V54" s="43"/>
    </row>
    <row r="55" spans="1:22" ht="19.5" customHeight="1" x14ac:dyDescent="0.25">
      <c r="A55" s="411"/>
      <c r="B55" s="43"/>
      <c r="C55" s="411"/>
      <c r="D55" s="411"/>
      <c r="E55" s="411"/>
      <c r="F55" s="44"/>
      <c r="G55" s="44"/>
      <c r="H55" s="44"/>
      <c r="I55" s="44"/>
      <c r="J55" s="43"/>
      <c r="K55" s="411"/>
      <c r="L55" s="411"/>
      <c r="M55" s="411"/>
      <c r="N55" s="125"/>
      <c r="O55" s="43"/>
      <c r="P55" s="44"/>
      <c r="Q55" s="44"/>
      <c r="R55" s="44"/>
      <c r="S55" s="43"/>
      <c r="T55" s="43"/>
      <c r="U55" s="43"/>
      <c r="V55" s="43"/>
    </row>
    <row r="56" spans="1:22" ht="19.5" customHeight="1" x14ac:dyDescent="0.25">
      <c r="A56" s="411"/>
      <c r="B56" s="43"/>
      <c r="C56" s="411"/>
      <c r="D56" s="411"/>
      <c r="E56" s="411"/>
      <c r="F56" s="44"/>
      <c r="G56" s="44"/>
      <c r="H56" s="44"/>
      <c r="I56" s="44"/>
      <c r="J56" s="43"/>
      <c r="K56" s="411"/>
      <c r="L56" s="411"/>
      <c r="M56" s="411"/>
      <c r="N56" s="125"/>
      <c r="O56" s="43"/>
      <c r="P56" s="44"/>
      <c r="Q56" s="44"/>
      <c r="R56" s="44"/>
      <c r="S56" s="43"/>
      <c r="T56" s="43"/>
      <c r="U56" s="43"/>
      <c r="V56" s="43"/>
    </row>
    <row r="57" spans="1:22" ht="19.5" customHeight="1" x14ac:dyDescent="0.25">
      <c r="A57" s="411"/>
      <c r="B57" s="43"/>
      <c r="C57" s="411"/>
      <c r="D57" s="411"/>
      <c r="E57" s="411"/>
      <c r="F57" s="44"/>
      <c r="G57" s="44"/>
      <c r="H57" s="44"/>
      <c r="I57" s="44"/>
      <c r="J57" s="43"/>
      <c r="K57" s="411"/>
      <c r="L57" s="411"/>
      <c r="M57" s="411"/>
      <c r="N57" s="125"/>
      <c r="O57" s="43"/>
      <c r="P57" s="44"/>
      <c r="Q57" s="44"/>
      <c r="R57" s="44"/>
      <c r="S57" s="43"/>
      <c r="T57" s="43"/>
      <c r="U57" s="43"/>
      <c r="V57" s="43"/>
    </row>
    <row r="58" spans="1:22" ht="19.5" customHeight="1" x14ac:dyDescent="0.25">
      <c r="A58" s="411"/>
      <c r="B58" s="43"/>
      <c r="C58" s="411"/>
      <c r="D58" s="411"/>
      <c r="E58" s="411"/>
      <c r="F58" s="44"/>
      <c r="G58" s="44"/>
      <c r="H58" s="44"/>
      <c r="I58" s="44"/>
      <c r="J58" s="43"/>
      <c r="K58" s="411"/>
      <c r="L58" s="411"/>
      <c r="M58" s="411"/>
      <c r="N58" s="125"/>
      <c r="O58" s="43"/>
      <c r="P58" s="44"/>
      <c r="Q58" s="44"/>
      <c r="R58" s="44"/>
      <c r="S58" s="43"/>
      <c r="T58" s="43"/>
      <c r="U58" s="43"/>
      <c r="V58" s="43"/>
    </row>
    <row r="59" spans="1:22" ht="19.5" customHeight="1" x14ac:dyDescent="0.25">
      <c r="A59" s="411"/>
      <c r="B59" s="43"/>
      <c r="C59" s="411"/>
      <c r="D59" s="411"/>
      <c r="E59" s="411"/>
      <c r="F59" s="44"/>
      <c r="G59" s="44"/>
      <c r="H59" s="44"/>
      <c r="I59" s="44"/>
      <c r="J59" s="43"/>
      <c r="K59" s="411"/>
      <c r="L59" s="411"/>
      <c r="M59" s="411"/>
      <c r="N59" s="125"/>
      <c r="O59" s="43"/>
      <c r="P59" s="44"/>
      <c r="Q59" s="44"/>
      <c r="R59" s="44"/>
      <c r="S59" s="43"/>
      <c r="T59" s="43"/>
      <c r="U59" s="43"/>
      <c r="V59" s="43"/>
    </row>
    <row r="60" spans="1:22" ht="19.5" customHeight="1" x14ac:dyDescent="0.25">
      <c r="A60" s="411"/>
      <c r="B60" s="43"/>
      <c r="C60" s="411"/>
      <c r="D60" s="411"/>
      <c r="E60" s="411"/>
      <c r="F60" s="44"/>
      <c r="G60" s="44"/>
      <c r="H60" s="44"/>
      <c r="I60" s="44"/>
      <c r="J60" s="43"/>
      <c r="K60" s="411"/>
      <c r="L60" s="411"/>
      <c r="M60" s="411"/>
      <c r="N60" s="125"/>
      <c r="O60" s="43"/>
      <c r="P60" s="44"/>
      <c r="Q60" s="44"/>
      <c r="R60" s="44"/>
      <c r="S60" s="43"/>
      <c r="T60" s="43"/>
      <c r="U60" s="43"/>
      <c r="V60" s="43"/>
    </row>
    <row r="61" spans="1:22" ht="19.5" customHeight="1" x14ac:dyDescent="0.25">
      <c r="A61" s="411"/>
      <c r="B61" s="43"/>
      <c r="C61" s="411"/>
      <c r="D61" s="411"/>
      <c r="E61" s="411"/>
      <c r="F61" s="44"/>
      <c r="G61" s="44"/>
      <c r="H61" s="44"/>
      <c r="I61" s="44"/>
      <c r="J61" s="43"/>
      <c r="K61" s="411"/>
      <c r="L61" s="411"/>
      <c r="M61" s="411"/>
      <c r="N61" s="125"/>
      <c r="O61" s="43"/>
      <c r="P61" s="44"/>
      <c r="Q61" s="44"/>
      <c r="R61" s="44"/>
      <c r="S61" s="43"/>
      <c r="T61" s="43"/>
      <c r="U61" s="43"/>
      <c r="V61" s="43"/>
    </row>
    <row r="62" spans="1:22" ht="19.5" customHeight="1" x14ac:dyDescent="0.25">
      <c r="A62" s="411"/>
      <c r="B62" s="43"/>
      <c r="C62" s="411"/>
      <c r="D62" s="411"/>
      <c r="E62" s="411"/>
      <c r="F62" s="44"/>
      <c r="G62" s="44"/>
      <c r="H62" s="44"/>
      <c r="I62" s="44"/>
      <c r="J62" s="43"/>
      <c r="K62" s="411"/>
      <c r="L62" s="411"/>
      <c r="M62" s="411"/>
      <c r="N62" s="125"/>
      <c r="O62" s="43"/>
      <c r="P62" s="44"/>
      <c r="Q62" s="44"/>
      <c r="R62" s="44"/>
      <c r="S62" s="43"/>
      <c r="T62" s="43"/>
      <c r="U62" s="43"/>
      <c r="V62" s="43"/>
    </row>
    <row r="63" spans="1:22" ht="19.5" customHeight="1" x14ac:dyDescent="0.25">
      <c r="A63" s="411"/>
      <c r="B63" s="43"/>
      <c r="C63" s="411"/>
      <c r="D63" s="411"/>
      <c r="E63" s="411"/>
      <c r="F63" s="44"/>
      <c r="G63" s="44"/>
      <c r="H63" s="44"/>
      <c r="I63" s="44"/>
      <c r="J63" s="43"/>
      <c r="K63" s="411"/>
      <c r="L63" s="411"/>
      <c r="M63" s="411"/>
      <c r="N63" s="125"/>
      <c r="O63" s="43"/>
      <c r="P63" s="44"/>
      <c r="Q63" s="44"/>
      <c r="R63" s="44"/>
      <c r="S63" s="43"/>
      <c r="T63" s="43"/>
      <c r="U63" s="43"/>
      <c r="V63" s="43"/>
    </row>
    <row r="64" spans="1:22" ht="19.5" customHeight="1" x14ac:dyDescent="0.25">
      <c r="A64" s="411"/>
      <c r="B64" s="43"/>
      <c r="C64" s="411"/>
      <c r="D64" s="411"/>
      <c r="E64" s="411"/>
      <c r="F64" s="44"/>
      <c r="G64" s="44"/>
      <c r="H64" s="44"/>
      <c r="I64" s="44"/>
      <c r="J64" s="43"/>
      <c r="K64" s="411"/>
      <c r="L64" s="411"/>
      <c r="M64" s="411"/>
      <c r="N64" s="125"/>
      <c r="O64" s="43"/>
      <c r="P64" s="44"/>
      <c r="Q64" s="44"/>
      <c r="R64" s="44"/>
      <c r="S64" s="43"/>
      <c r="T64" s="43"/>
      <c r="U64" s="43"/>
      <c r="V64" s="43"/>
    </row>
    <row r="65" spans="1:22" ht="19.5" customHeight="1" x14ac:dyDescent="0.25">
      <c r="A65" s="411"/>
      <c r="B65" s="43"/>
      <c r="C65" s="411"/>
      <c r="D65" s="411"/>
      <c r="E65" s="411"/>
      <c r="F65" s="44"/>
      <c r="G65" s="44"/>
      <c r="H65" s="44"/>
      <c r="I65" s="44"/>
      <c r="J65" s="43"/>
      <c r="K65" s="411"/>
      <c r="L65" s="411"/>
      <c r="M65" s="411"/>
      <c r="N65" s="125"/>
      <c r="O65" s="43"/>
      <c r="P65" s="44"/>
      <c r="Q65" s="44"/>
      <c r="R65" s="44"/>
      <c r="S65" s="43"/>
      <c r="T65" s="43"/>
      <c r="U65" s="43"/>
      <c r="V65" s="43"/>
    </row>
    <row r="66" spans="1:22" ht="19.5" customHeight="1" x14ac:dyDescent="0.25">
      <c r="A66" s="411"/>
      <c r="B66" s="43"/>
      <c r="C66" s="411"/>
      <c r="D66" s="411"/>
      <c r="E66" s="411"/>
      <c r="F66" s="44"/>
      <c r="G66" s="44"/>
      <c r="H66" s="44"/>
      <c r="I66" s="44"/>
      <c r="J66" s="43"/>
      <c r="K66" s="411"/>
      <c r="L66" s="411"/>
      <c r="M66" s="411"/>
      <c r="N66" s="125"/>
      <c r="O66" s="43"/>
      <c r="P66" s="44"/>
      <c r="Q66" s="44"/>
      <c r="R66" s="44"/>
      <c r="S66" s="43"/>
      <c r="T66" s="43"/>
      <c r="U66" s="43"/>
      <c r="V66" s="43"/>
    </row>
    <row r="67" spans="1:22" ht="19.5" customHeight="1" x14ac:dyDescent="0.25">
      <c r="A67" s="411"/>
      <c r="B67" s="43"/>
      <c r="C67" s="411"/>
      <c r="D67" s="411"/>
      <c r="E67" s="411"/>
      <c r="F67" s="44"/>
      <c r="G67" s="44"/>
      <c r="H67" s="44"/>
      <c r="I67" s="44"/>
      <c r="J67" s="43"/>
      <c r="K67" s="411"/>
      <c r="L67" s="411"/>
      <c r="M67" s="411"/>
      <c r="N67" s="125"/>
      <c r="O67" s="43"/>
      <c r="P67" s="44"/>
      <c r="Q67" s="44"/>
      <c r="R67" s="44"/>
      <c r="S67" s="43"/>
      <c r="T67" s="43"/>
      <c r="U67" s="43"/>
      <c r="V67" s="43"/>
    </row>
    <row r="68" spans="1:22" ht="19.5" customHeight="1" x14ac:dyDescent="0.25">
      <c r="A68" s="411"/>
      <c r="B68" s="43"/>
      <c r="C68" s="411"/>
      <c r="D68" s="411"/>
      <c r="E68" s="411"/>
      <c r="F68" s="44"/>
      <c r="G68" s="44"/>
      <c r="H68" s="44"/>
      <c r="I68" s="44"/>
      <c r="J68" s="43"/>
      <c r="K68" s="411"/>
      <c r="L68" s="411"/>
      <c r="M68" s="411"/>
      <c r="N68" s="125"/>
      <c r="O68" s="43"/>
      <c r="P68" s="44"/>
      <c r="Q68" s="44"/>
      <c r="R68" s="44"/>
      <c r="S68" s="43"/>
      <c r="T68" s="43"/>
      <c r="U68" s="43"/>
      <c r="V68" s="43"/>
    </row>
    <row r="69" spans="1:22" ht="19.5" customHeight="1" x14ac:dyDescent="0.25">
      <c r="A69" s="411"/>
      <c r="B69" s="43"/>
      <c r="C69" s="411"/>
      <c r="D69" s="411"/>
      <c r="E69" s="411"/>
      <c r="F69" s="44"/>
      <c r="G69" s="44"/>
      <c r="H69" s="44"/>
      <c r="I69" s="44"/>
      <c r="J69" s="43"/>
      <c r="K69" s="411"/>
      <c r="L69" s="411"/>
      <c r="M69" s="411"/>
      <c r="N69" s="125"/>
      <c r="O69" s="43"/>
      <c r="P69" s="44"/>
      <c r="Q69" s="44"/>
      <c r="R69" s="44"/>
      <c r="S69" s="43"/>
      <c r="T69" s="43"/>
      <c r="U69" s="43"/>
      <c r="V69" s="43"/>
    </row>
    <row r="70" spans="1:22" ht="19.5" customHeight="1" x14ac:dyDescent="0.25">
      <c r="A70" s="411"/>
      <c r="B70" s="43"/>
      <c r="C70" s="411"/>
      <c r="D70" s="411"/>
      <c r="E70" s="411"/>
      <c r="F70" s="44"/>
      <c r="G70" s="44"/>
      <c r="H70" s="44"/>
      <c r="I70" s="44"/>
      <c r="J70" s="43"/>
      <c r="K70" s="411"/>
      <c r="L70" s="411"/>
      <c r="M70" s="411"/>
      <c r="N70" s="125"/>
      <c r="O70" s="43"/>
      <c r="P70" s="44"/>
      <c r="Q70" s="44"/>
      <c r="R70" s="44"/>
      <c r="S70" s="43"/>
      <c r="T70" s="43"/>
      <c r="U70" s="43"/>
      <c r="V70" s="43"/>
    </row>
    <row r="71" spans="1:22" ht="19.5" customHeight="1" x14ac:dyDescent="0.25">
      <c r="A71" s="411"/>
      <c r="B71" s="43"/>
      <c r="C71" s="411"/>
      <c r="D71" s="411"/>
      <c r="E71" s="411"/>
      <c r="F71" s="44"/>
      <c r="G71" s="44"/>
      <c r="H71" s="44"/>
      <c r="I71" s="44"/>
      <c r="J71" s="43"/>
      <c r="K71" s="411"/>
      <c r="L71" s="411"/>
      <c r="M71" s="411"/>
      <c r="N71" s="125"/>
      <c r="O71" s="43"/>
      <c r="P71" s="44"/>
      <c r="Q71" s="44"/>
      <c r="R71" s="44"/>
      <c r="S71" s="43"/>
      <c r="T71" s="43"/>
      <c r="U71" s="43"/>
      <c r="V71" s="43"/>
    </row>
    <row r="72" spans="1:22" ht="19.5" customHeight="1" x14ac:dyDescent="0.25">
      <c r="A72" s="411"/>
      <c r="B72" s="43"/>
      <c r="C72" s="411"/>
      <c r="D72" s="411"/>
      <c r="E72" s="411"/>
      <c r="F72" s="44"/>
      <c r="G72" s="44"/>
      <c r="H72" s="44"/>
      <c r="I72" s="44"/>
      <c r="J72" s="43"/>
      <c r="K72" s="411"/>
      <c r="L72" s="411"/>
      <c r="M72" s="411"/>
      <c r="N72" s="125"/>
      <c r="O72" s="43"/>
      <c r="P72" s="44"/>
      <c r="Q72" s="44"/>
      <c r="R72" s="44"/>
      <c r="S72" s="43"/>
      <c r="T72" s="43"/>
      <c r="U72" s="43"/>
      <c r="V72" s="43"/>
    </row>
    <row r="73" spans="1:22" ht="19.5" customHeight="1" x14ac:dyDescent="0.25">
      <c r="A73" s="411"/>
      <c r="B73" s="43"/>
      <c r="C73" s="411"/>
      <c r="D73" s="411"/>
      <c r="E73" s="411"/>
      <c r="F73" s="44"/>
      <c r="G73" s="44"/>
      <c r="H73" s="44"/>
      <c r="I73" s="44"/>
      <c r="J73" s="43"/>
      <c r="K73" s="411"/>
      <c r="L73" s="411"/>
      <c r="M73" s="411"/>
      <c r="N73" s="125"/>
      <c r="O73" s="43"/>
      <c r="P73" s="44"/>
      <c r="Q73" s="44"/>
      <c r="R73" s="44"/>
      <c r="S73" s="43"/>
      <c r="T73" s="43"/>
      <c r="U73" s="43"/>
      <c r="V73" s="43"/>
    </row>
    <row r="74" spans="1:22" ht="19.5" customHeight="1" x14ac:dyDescent="0.25">
      <c r="A74" s="411"/>
      <c r="B74" s="43"/>
      <c r="C74" s="411"/>
      <c r="D74" s="411"/>
      <c r="E74" s="411"/>
      <c r="F74" s="44"/>
      <c r="G74" s="44"/>
      <c r="H74" s="44"/>
      <c r="I74" s="44"/>
      <c r="J74" s="43"/>
      <c r="K74" s="411"/>
      <c r="L74" s="411"/>
      <c r="M74" s="411"/>
      <c r="N74" s="125"/>
      <c r="O74" s="43"/>
      <c r="P74" s="44"/>
      <c r="Q74" s="44"/>
      <c r="R74" s="44"/>
      <c r="S74" s="43"/>
      <c r="T74" s="43"/>
      <c r="U74" s="43"/>
      <c r="V74" s="43"/>
    </row>
    <row r="75" spans="1:22" ht="19.5" customHeight="1" x14ac:dyDescent="0.25">
      <c r="A75" s="411"/>
      <c r="B75" s="43"/>
      <c r="C75" s="411"/>
      <c r="D75" s="411"/>
      <c r="E75" s="411"/>
      <c r="F75" s="44"/>
      <c r="G75" s="44"/>
      <c r="H75" s="44"/>
      <c r="I75" s="44"/>
      <c r="J75" s="43"/>
      <c r="K75" s="411"/>
      <c r="L75" s="411"/>
      <c r="M75" s="411"/>
      <c r="N75" s="125"/>
      <c r="O75" s="43"/>
      <c r="P75" s="44"/>
      <c r="Q75" s="44"/>
      <c r="R75" s="44"/>
      <c r="S75" s="43"/>
      <c r="T75" s="43"/>
      <c r="U75" s="43"/>
      <c r="V75" s="43"/>
    </row>
    <row r="76" spans="1:22" ht="19.5" customHeight="1" x14ac:dyDescent="0.25">
      <c r="A76" s="411"/>
      <c r="B76" s="43"/>
      <c r="C76" s="411"/>
      <c r="D76" s="411"/>
      <c r="E76" s="411"/>
      <c r="F76" s="44"/>
      <c r="G76" s="44"/>
      <c r="H76" s="44"/>
      <c r="I76" s="44"/>
      <c r="J76" s="43"/>
      <c r="K76" s="411"/>
      <c r="L76" s="411"/>
      <c r="M76" s="411"/>
      <c r="N76" s="125"/>
      <c r="O76" s="43"/>
      <c r="P76" s="44"/>
      <c r="Q76" s="44"/>
      <c r="R76" s="44"/>
      <c r="S76" s="43"/>
      <c r="T76" s="43"/>
      <c r="U76" s="43"/>
      <c r="V76" s="43"/>
    </row>
    <row r="77" spans="1:22" ht="19.5" customHeight="1" x14ac:dyDescent="0.25">
      <c r="A77" s="411"/>
      <c r="B77" s="43"/>
      <c r="C77" s="411"/>
      <c r="D77" s="411"/>
      <c r="E77" s="411"/>
      <c r="F77" s="44"/>
      <c r="G77" s="44"/>
      <c r="H77" s="44"/>
      <c r="I77" s="44"/>
      <c r="J77" s="43"/>
      <c r="K77" s="411"/>
      <c r="L77" s="411"/>
      <c r="M77" s="411"/>
      <c r="N77" s="125"/>
      <c r="O77" s="43"/>
      <c r="P77" s="44"/>
      <c r="Q77" s="44"/>
      <c r="R77" s="44"/>
      <c r="S77" s="43"/>
      <c r="T77" s="43"/>
      <c r="U77" s="43"/>
      <c r="V77" s="43"/>
    </row>
    <row r="78" spans="1:22" ht="19.5" customHeight="1" x14ac:dyDescent="0.25">
      <c r="A78" s="411"/>
      <c r="B78" s="43"/>
      <c r="C78" s="411"/>
      <c r="D78" s="411"/>
      <c r="E78" s="411"/>
      <c r="F78" s="44"/>
      <c r="G78" s="44"/>
      <c r="H78" s="44"/>
      <c r="I78" s="44"/>
      <c r="J78" s="43"/>
      <c r="K78" s="411"/>
      <c r="L78" s="411"/>
      <c r="M78" s="411"/>
      <c r="N78" s="125"/>
      <c r="O78" s="43"/>
      <c r="P78" s="44"/>
      <c r="Q78" s="44"/>
      <c r="R78" s="44"/>
      <c r="S78" s="43"/>
      <c r="T78" s="43"/>
      <c r="U78" s="43"/>
      <c r="V78" s="43"/>
    </row>
    <row r="79" spans="1:22" ht="19.5" customHeight="1" x14ac:dyDescent="0.25">
      <c r="A79" s="411"/>
      <c r="B79" s="43"/>
      <c r="C79" s="411"/>
      <c r="D79" s="411"/>
      <c r="E79" s="411"/>
      <c r="F79" s="44"/>
      <c r="G79" s="44"/>
      <c r="H79" s="44"/>
      <c r="I79" s="44"/>
      <c r="J79" s="43"/>
      <c r="K79" s="411"/>
      <c r="L79" s="411"/>
      <c r="M79" s="411"/>
      <c r="N79" s="125"/>
      <c r="O79" s="43"/>
      <c r="P79" s="44"/>
      <c r="Q79" s="44"/>
      <c r="R79" s="44"/>
      <c r="S79" s="43"/>
      <c r="T79" s="43"/>
      <c r="U79" s="43"/>
      <c r="V79" s="43"/>
    </row>
    <row r="80" spans="1:22" ht="19.5" customHeight="1" x14ac:dyDescent="0.25">
      <c r="A80" s="411"/>
      <c r="B80" s="43"/>
      <c r="C80" s="411"/>
      <c r="D80" s="411"/>
      <c r="E80" s="411"/>
      <c r="F80" s="44"/>
      <c r="G80" s="44"/>
      <c r="H80" s="44"/>
      <c r="I80" s="44"/>
      <c r="J80" s="43"/>
      <c r="K80" s="411"/>
      <c r="L80" s="411"/>
      <c r="M80" s="411"/>
      <c r="N80" s="125"/>
      <c r="O80" s="43"/>
      <c r="P80" s="44"/>
      <c r="Q80" s="44"/>
      <c r="R80" s="44"/>
      <c r="S80" s="43"/>
      <c r="T80" s="43"/>
      <c r="U80" s="43"/>
      <c r="V80" s="43"/>
    </row>
    <row r="81" spans="1:22" ht="19.5" customHeight="1" x14ac:dyDescent="0.25">
      <c r="A81" s="411"/>
      <c r="B81" s="43"/>
      <c r="C81" s="411"/>
      <c r="D81" s="411"/>
      <c r="E81" s="411"/>
      <c r="F81" s="44"/>
      <c r="G81" s="44"/>
      <c r="H81" s="44"/>
      <c r="I81" s="44"/>
      <c r="J81" s="43"/>
      <c r="K81" s="411"/>
      <c r="L81" s="411"/>
      <c r="M81" s="411"/>
      <c r="N81" s="125"/>
      <c r="O81" s="43"/>
      <c r="P81" s="44"/>
      <c r="Q81" s="44"/>
      <c r="R81" s="44"/>
      <c r="S81" s="43"/>
      <c r="T81" s="43"/>
      <c r="U81" s="43"/>
      <c r="V81" s="43"/>
    </row>
    <row r="82" spans="1:22" ht="19.5" customHeight="1" x14ac:dyDescent="0.25">
      <c r="A82" s="411"/>
      <c r="B82" s="43"/>
      <c r="C82" s="411"/>
      <c r="D82" s="411"/>
      <c r="E82" s="411"/>
      <c r="F82" s="44"/>
      <c r="G82" s="44"/>
      <c r="H82" s="44"/>
      <c r="I82" s="44"/>
      <c r="J82" s="43"/>
      <c r="K82" s="411"/>
      <c r="L82" s="411"/>
      <c r="M82" s="411"/>
      <c r="N82" s="125"/>
      <c r="O82" s="43"/>
      <c r="P82" s="44"/>
      <c r="Q82" s="44"/>
      <c r="R82" s="44"/>
      <c r="S82" s="43"/>
      <c r="T82" s="43"/>
      <c r="U82" s="43"/>
      <c r="V82" s="43"/>
    </row>
    <row r="83" spans="1:22" ht="19.5" customHeight="1" x14ac:dyDescent="0.25">
      <c r="A83" s="411"/>
      <c r="B83" s="43"/>
      <c r="C83" s="411"/>
      <c r="D83" s="411"/>
      <c r="E83" s="411"/>
      <c r="F83" s="44"/>
      <c r="G83" s="44"/>
      <c r="H83" s="44"/>
      <c r="I83" s="44"/>
      <c r="J83" s="43"/>
      <c r="K83" s="411"/>
      <c r="L83" s="411"/>
      <c r="M83" s="411"/>
      <c r="N83" s="125"/>
      <c r="O83" s="43"/>
      <c r="P83" s="44"/>
      <c r="Q83" s="44"/>
      <c r="R83" s="44"/>
      <c r="S83" s="43"/>
      <c r="T83" s="43"/>
      <c r="U83" s="43"/>
      <c r="V83" s="43"/>
    </row>
    <row r="84" spans="1:22" ht="19.5" customHeight="1" x14ac:dyDescent="0.25">
      <c r="A84" s="411"/>
      <c r="B84" s="43"/>
      <c r="C84" s="411"/>
      <c r="D84" s="411"/>
      <c r="E84" s="411"/>
      <c r="F84" s="44"/>
      <c r="G84" s="44"/>
      <c r="H84" s="44"/>
      <c r="I84" s="44"/>
      <c r="J84" s="43"/>
      <c r="K84" s="411"/>
      <c r="L84" s="411"/>
      <c r="M84" s="411"/>
      <c r="N84" s="125"/>
      <c r="O84" s="43"/>
      <c r="P84" s="44"/>
      <c r="Q84" s="44"/>
      <c r="R84" s="44"/>
      <c r="S84" s="43"/>
      <c r="T84" s="43"/>
      <c r="U84" s="43"/>
      <c r="V84" s="43"/>
    </row>
    <row r="85" spans="1:22" ht="19.5" customHeight="1" x14ac:dyDescent="0.25">
      <c r="A85" s="411"/>
      <c r="B85" s="43"/>
      <c r="C85" s="411"/>
      <c r="D85" s="411"/>
      <c r="E85" s="411"/>
      <c r="F85" s="44"/>
      <c r="G85" s="44"/>
      <c r="H85" s="44"/>
      <c r="I85" s="44"/>
      <c r="J85" s="43"/>
      <c r="K85" s="411"/>
      <c r="L85" s="411"/>
      <c r="M85" s="411"/>
      <c r="N85" s="125"/>
      <c r="O85" s="43"/>
      <c r="P85" s="44"/>
      <c r="Q85" s="44"/>
      <c r="R85" s="44"/>
      <c r="S85" s="43"/>
      <c r="T85" s="43"/>
      <c r="U85" s="43"/>
      <c r="V85" s="43"/>
    </row>
    <row r="86" spans="1:22" ht="19.5" customHeight="1" x14ac:dyDescent="0.25">
      <c r="A86" s="411"/>
      <c r="B86" s="43"/>
      <c r="C86" s="411"/>
      <c r="D86" s="411"/>
      <c r="E86" s="411"/>
      <c r="F86" s="44"/>
      <c r="G86" s="44"/>
      <c r="H86" s="44"/>
      <c r="I86" s="44"/>
      <c r="J86" s="43"/>
      <c r="K86" s="411"/>
      <c r="L86" s="411"/>
      <c r="M86" s="411"/>
      <c r="N86" s="125"/>
      <c r="O86" s="43"/>
      <c r="P86" s="44"/>
      <c r="Q86" s="44"/>
      <c r="R86" s="44"/>
      <c r="S86" s="43"/>
      <c r="T86" s="43"/>
      <c r="U86" s="43"/>
      <c r="V86" s="43"/>
    </row>
    <row r="87" spans="1:22" ht="19.5" customHeight="1" x14ac:dyDescent="0.25">
      <c r="A87" s="411"/>
      <c r="B87" s="43"/>
      <c r="C87" s="411"/>
      <c r="D87" s="411"/>
      <c r="E87" s="411"/>
      <c r="F87" s="44"/>
      <c r="G87" s="44"/>
      <c r="H87" s="44"/>
      <c r="I87" s="44"/>
      <c r="J87" s="43"/>
      <c r="K87" s="411"/>
      <c r="L87" s="411"/>
      <c r="M87" s="411"/>
      <c r="N87" s="125"/>
      <c r="O87" s="43"/>
      <c r="P87" s="44"/>
      <c r="Q87" s="44"/>
      <c r="R87" s="44"/>
      <c r="S87" s="43"/>
      <c r="T87" s="43"/>
      <c r="U87" s="43"/>
      <c r="V87" s="43"/>
    </row>
    <row r="88" spans="1:22" ht="19.5" customHeight="1" x14ac:dyDescent="0.25">
      <c r="A88" s="411"/>
      <c r="B88" s="43"/>
      <c r="C88" s="411"/>
      <c r="D88" s="411"/>
      <c r="E88" s="411"/>
      <c r="F88" s="44"/>
      <c r="G88" s="44"/>
      <c r="H88" s="44"/>
      <c r="I88" s="44"/>
      <c r="J88" s="43"/>
      <c r="K88" s="411"/>
      <c r="L88" s="411"/>
      <c r="M88" s="411"/>
      <c r="N88" s="125"/>
      <c r="O88" s="43"/>
      <c r="P88" s="44"/>
      <c r="Q88" s="44"/>
      <c r="R88" s="44"/>
      <c r="S88" s="43"/>
      <c r="T88" s="43"/>
      <c r="U88" s="43"/>
      <c r="V88" s="43"/>
    </row>
    <row r="89" spans="1:22" ht="19.5" customHeight="1" x14ac:dyDescent="0.25">
      <c r="A89" s="411"/>
      <c r="B89" s="43"/>
      <c r="C89" s="411"/>
      <c r="D89" s="411"/>
      <c r="E89" s="411"/>
      <c r="F89" s="44"/>
      <c r="G89" s="44"/>
      <c r="H89" s="44"/>
      <c r="I89" s="44"/>
      <c r="J89" s="43"/>
      <c r="K89" s="411"/>
      <c r="L89" s="411"/>
      <c r="M89" s="411"/>
      <c r="N89" s="125"/>
      <c r="O89" s="43"/>
      <c r="P89" s="44"/>
      <c r="Q89" s="44"/>
      <c r="R89" s="44"/>
      <c r="S89" s="43"/>
      <c r="T89" s="43"/>
      <c r="U89" s="43"/>
      <c r="V89" s="43"/>
    </row>
    <row r="90" spans="1:22" ht="19.5" customHeight="1" x14ac:dyDescent="0.25">
      <c r="A90" s="411"/>
      <c r="B90" s="43"/>
      <c r="C90" s="411"/>
      <c r="D90" s="411"/>
      <c r="E90" s="411"/>
      <c r="F90" s="44"/>
      <c r="G90" s="44"/>
      <c r="H90" s="44"/>
      <c r="I90" s="44"/>
      <c r="J90" s="43"/>
      <c r="K90" s="411"/>
      <c r="L90" s="411"/>
      <c r="M90" s="411"/>
      <c r="N90" s="125"/>
      <c r="O90" s="43"/>
      <c r="P90" s="44"/>
      <c r="Q90" s="44"/>
      <c r="R90" s="44"/>
      <c r="S90" s="43"/>
      <c r="T90" s="43"/>
      <c r="U90" s="43"/>
      <c r="V90" s="43"/>
    </row>
    <row r="91" spans="1:22" ht="19.5" customHeight="1" x14ac:dyDescent="0.25">
      <c r="A91" s="411"/>
      <c r="B91" s="43"/>
      <c r="C91" s="411"/>
      <c r="D91" s="411"/>
      <c r="E91" s="411"/>
      <c r="F91" s="44"/>
      <c r="G91" s="44"/>
      <c r="H91" s="44"/>
      <c r="I91" s="44"/>
      <c r="J91" s="43"/>
      <c r="K91" s="411"/>
      <c r="L91" s="411"/>
      <c r="M91" s="411"/>
      <c r="N91" s="125"/>
      <c r="O91" s="43"/>
      <c r="P91" s="44"/>
      <c r="Q91" s="44"/>
      <c r="R91" s="44"/>
      <c r="S91" s="43"/>
      <c r="T91" s="43"/>
      <c r="U91" s="43"/>
      <c r="V91" s="43"/>
    </row>
    <row r="92" spans="1:22" ht="19.5" customHeight="1" x14ac:dyDescent="0.25">
      <c r="A92" s="411"/>
      <c r="B92" s="43"/>
      <c r="C92" s="411"/>
      <c r="D92" s="411"/>
      <c r="E92" s="411"/>
      <c r="F92" s="44"/>
      <c r="G92" s="44"/>
      <c r="H92" s="44"/>
      <c r="I92" s="44"/>
      <c r="J92" s="43"/>
      <c r="K92" s="411"/>
      <c r="L92" s="411"/>
      <c r="M92" s="411"/>
      <c r="N92" s="125"/>
      <c r="O92" s="43"/>
      <c r="P92" s="44"/>
      <c r="Q92" s="44"/>
      <c r="R92" s="44"/>
      <c r="S92" s="43"/>
      <c r="T92" s="43"/>
      <c r="U92" s="43"/>
      <c r="V92" s="43"/>
    </row>
    <row r="93" spans="1:22" ht="19.5" customHeight="1" x14ac:dyDescent="0.25">
      <c r="A93" s="411"/>
      <c r="B93" s="43"/>
      <c r="C93" s="411"/>
      <c r="D93" s="411"/>
      <c r="E93" s="411"/>
      <c r="F93" s="44"/>
      <c r="G93" s="44"/>
      <c r="H93" s="44"/>
      <c r="I93" s="44"/>
      <c r="J93" s="43"/>
      <c r="K93" s="411"/>
      <c r="L93" s="411"/>
      <c r="M93" s="411"/>
      <c r="N93" s="125"/>
      <c r="O93" s="43"/>
      <c r="P93" s="44"/>
      <c r="Q93" s="44"/>
      <c r="R93" s="44"/>
      <c r="S93" s="43"/>
      <c r="T93" s="43"/>
      <c r="U93" s="43"/>
      <c r="V93" s="43"/>
    </row>
    <row r="94" spans="1:22" ht="19.5" customHeight="1" x14ac:dyDescent="0.25">
      <c r="A94" s="411"/>
      <c r="B94" s="43"/>
      <c r="C94" s="411"/>
      <c r="D94" s="411"/>
      <c r="E94" s="411"/>
      <c r="F94" s="44"/>
      <c r="G94" s="44"/>
      <c r="H94" s="44"/>
      <c r="I94" s="44"/>
      <c r="J94" s="43"/>
      <c r="K94" s="411"/>
      <c r="L94" s="411"/>
      <c r="M94" s="411"/>
      <c r="N94" s="125"/>
      <c r="O94" s="43"/>
      <c r="P94" s="44"/>
      <c r="Q94" s="44"/>
      <c r="R94" s="44"/>
      <c r="S94" s="43"/>
      <c r="T94" s="43"/>
      <c r="U94" s="43"/>
      <c r="V94" s="43"/>
    </row>
    <row r="95" spans="1:22" ht="19.5" customHeight="1" x14ac:dyDescent="0.25">
      <c r="A95" s="411"/>
      <c r="B95" s="43"/>
      <c r="C95" s="411"/>
      <c r="D95" s="411"/>
      <c r="E95" s="411"/>
      <c r="F95" s="44"/>
      <c r="G95" s="44"/>
      <c r="H95" s="44"/>
      <c r="I95" s="44"/>
      <c r="J95" s="43"/>
      <c r="K95" s="411"/>
      <c r="L95" s="411"/>
      <c r="M95" s="411"/>
      <c r="N95" s="125"/>
      <c r="O95" s="43"/>
      <c r="P95" s="44"/>
      <c r="Q95" s="44"/>
      <c r="R95" s="44"/>
      <c r="S95" s="43"/>
      <c r="T95" s="43"/>
      <c r="U95" s="43"/>
      <c r="V95" s="43"/>
    </row>
    <row r="96" spans="1:22" ht="19.5" customHeight="1" x14ac:dyDescent="0.25">
      <c r="A96" s="411"/>
      <c r="B96" s="43"/>
      <c r="C96" s="411"/>
      <c r="D96" s="411"/>
      <c r="E96" s="411"/>
      <c r="F96" s="44"/>
      <c r="G96" s="44"/>
      <c r="H96" s="44"/>
      <c r="I96" s="44"/>
      <c r="J96" s="43"/>
      <c r="K96" s="411"/>
      <c r="L96" s="411"/>
      <c r="M96" s="411"/>
      <c r="N96" s="125"/>
      <c r="O96" s="43"/>
      <c r="P96" s="44"/>
      <c r="Q96" s="44"/>
      <c r="R96" s="44"/>
      <c r="S96" s="43"/>
      <c r="T96" s="43"/>
      <c r="U96" s="43"/>
      <c r="V96" s="43"/>
    </row>
    <row r="97" spans="1:22" ht="19.5" customHeight="1" x14ac:dyDescent="0.25">
      <c r="A97" s="411"/>
      <c r="B97" s="43"/>
      <c r="C97" s="411"/>
      <c r="D97" s="411"/>
      <c r="E97" s="411"/>
      <c r="F97" s="44"/>
      <c r="G97" s="44"/>
      <c r="H97" s="44"/>
      <c r="I97" s="44"/>
      <c r="J97" s="43"/>
      <c r="K97" s="411"/>
      <c r="L97" s="411"/>
      <c r="M97" s="411"/>
      <c r="N97" s="125"/>
      <c r="O97" s="43"/>
      <c r="P97" s="44"/>
      <c r="Q97" s="44"/>
      <c r="R97" s="44"/>
      <c r="S97" s="43"/>
      <c r="T97" s="43"/>
      <c r="U97" s="43"/>
      <c r="V97" s="43"/>
    </row>
    <row r="98" spans="1:22" ht="19.5" customHeight="1" x14ac:dyDescent="0.25">
      <c r="A98" s="411"/>
      <c r="B98" s="43"/>
      <c r="C98" s="411"/>
      <c r="D98" s="411"/>
      <c r="E98" s="411"/>
      <c r="F98" s="44"/>
      <c r="G98" s="44"/>
      <c r="H98" s="44"/>
      <c r="I98" s="44"/>
      <c r="J98" s="43"/>
      <c r="K98" s="411"/>
      <c r="L98" s="411"/>
      <c r="M98" s="411"/>
      <c r="N98" s="125"/>
      <c r="O98" s="43"/>
      <c r="P98" s="44"/>
      <c r="Q98" s="44"/>
      <c r="R98" s="44"/>
      <c r="S98" s="43"/>
      <c r="T98" s="43"/>
      <c r="U98" s="43"/>
      <c r="V98" s="43"/>
    </row>
    <row r="99" spans="1:22" ht="19.5" customHeight="1" x14ac:dyDescent="0.25">
      <c r="A99" s="411"/>
      <c r="B99" s="43"/>
      <c r="C99" s="411"/>
      <c r="D99" s="411"/>
      <c r="E99" s="411"/>
      <c r="F99" s="44"/>
      <c r="G99" s="44"/>
      <c r="H99" s="44"/>
      <c r="I99" s="44"/>
      <c r="J99" s="43"/>
      <c r="K99" s="411"/>
      <c r="L99" s="411"/>
      <c r="M99" s="411"/>
      <c r="N99" s="125"/>
      <c r="O99" s="43"/>
      <c r="P99" s="44"/>
      <c r="Q99" s="44"/>
      <c r="R99" s="44"/>
      <c r="S99" s="43"/>
      <c r="T99" s="43"/>
      <c r="U99" s="43"/>
      <c r="V99" s="43"/>
    </row>
    <row r="100" spans="1:22" ht="19.5" customHeight="1" x14ac:dyDescent="0.25">
      <c r="A100" s="411"/>
      <c r="B100" s="43"/>
      <c r="C100" s="411"/>
      <c r="D100" s="411"/>
      <c r="E100" s="411"/>
      <c r="F100" s="44"/>
      <c r="G100" s="44"/>
      <c r="H100" s="44"/>
      <c r="I100" s="44"/>
      <c r="J100" s="43"/>
      <c r="K100" s="411"/>
      <c r="L100" s="411"/>
      <c r="M100" s="411"/>
      <c r="N100" s="125"/>
      <c r="O100" s="43"/>
      <c r="P100" s="44"/>
      <c r="Q100" s="44"/>
      <c r="R100" s="44"/>
      <c r="S100" s="43"/>
      <c r="T100" s="43"/>
      <c r="U100" s="43"/>
      <c r="V100" s="43"/>
    </row>
  </sheetData>
  <mergeCells count="90">
    <mergeCell ref="L4:L9"/>
    <mergeCell ref="M4:M9"/>
    <mergeCell ref="F2:I2"/>
    <mergeCell ref="O2:R2"/>
    <mergeCell ref="J2:M2"/>
    <mergeCell ref="N4:N9"/>
    <mergeCell ref="F4:F9"/>
    <mergeCell ref="I16:I21"/>
    <mergeCell ref="K22:K27"/>
    <mergeCell ref="J22:J27"/>
    <mergeCell ref="L22:L27"/>
    <mergeCell ref="L10:L15"/>
    <mergeCell ref="L16:L21"/>
    <mergeCell ref="K16:K21"/>
    <mergeCell ref="J16:J21"/>
    <mergeCell ref="M10:M15"/>
    <mergeCell ref="N10:N15"/>
    <mergeCell ref="H10:H15"/>
    <mergeCell ref="I10:I15"/>
    <mergeCell ref="G10:G15"/>
    <mergeCell ref="D28:D33"/>
    <mergeCell ref="A34:A39"/>
    <mergeCell ref="D34:D39"/>
    <mergeCell ref="K10:K15"/>
    <mergeCell ref="J4:J9"/>
    <mergeCell ref="J10:J15"/>
    <mergeCell ref="K4:K9"/>
    <mergeCell ref="H4:H9"/>
    <mergeCell ref="I4:I9"/>
    <mergeCell ref="F10:F15"/>
    <mergeCell ref="H34:H39"/>
    <mergeCell ref="I34:I39"/>
    <mergeCell ref="J34:J39"/>
    <mergeCell ref="J28:J33"/>
    <mergeCell ref="K34:K39"/>
    <mergeCell ref="G4:G9"/>
    <mergeCell ref="F16:F21"/>
    <mergeCell ref="G22:G27"/>
    <mergeCell ref="H22:H27"/>
    <mergeCell ref="G16:G21"/>
    <mergeCell ref="G28:G33"/>
    <mergeCell ref="H28:H33"/>
    <mergeCell ref="H16:H21"/>
    <mergeCell ref="E34:E39"/>
    <mergeCell ref="F34:F39"/>
    <mergeCell ref="E28:E33"/>
    <mergeCell ref="F28:F33"/>
    <mergeCell ref="E22:E27"/>
    <mergeCell ref="K28:K33"/>
    <mergeCell ref="L28:L33"/>
    <mergeCell ref="L34:L39"/>
    <mergeCell ref="F22:F27"/>
    <mergeCell ref="G34:G39"/>
    <mergeCell ref="I28:I33"/>
    <mergeCell ref="I22:I27"/>
    <mergeCell ref="M28:M33"/>
    <mergeCell ref="M34:M39"/>
    <mergeCell ref="N22:N27"/>
    <mergeCell ref="N16:N21"/>
    <mergeCell ref="N28:N33"/>
    <mergeCell ref="M16:M21"/>
    <mergeCell ref="M22:M27"/>
    <mergeCell ref="N34:N39"/>
    <mergeCell ref="B34:B39"/>
    <mergeCell ref="C34:C39"/>
    <mergeCell ref="B22:B27"/>
    <mergeCell ref="A25:A27"/>
    <mergeCell ref="A22:A24"/>
    <mergeCell ref="A28:A33"/>
    <mergeCell ref="B28:B33"/>
    <mergeCell ref="C28:C33"/>
    <mergeCell ref="C22:C27"/>
    <mergeCell ref="C10:C15"/>
    <mergeCell ref="C16:C21"/>
    <mergeCell ref="C4:C9"/>
    <mergeCell ref="A4:A6"/>
    <mergeCell ref="A7:A9"/>
    <mergeCell ref="A10:A12"/>
    <mergeCell ref="A13:A15"/>
    <mergeCell ref="B10:B15"/>
    <mergeCell ref="B4:B9"/>
    <mergeCell ref="A16:A21"/>
    <mergeCell ref="B16:B21"/>
    <mergeCell ref="D22:D27"/>
    <mergeCell ref="D16:D21"/>
    <mergeCell ref="D10:D15"/>
    <mergeCell ref="D4:D9"/>
    <mergeCell ref="E10:E15"/>
    <mergeCell ref="E4:E9"/>
    <mergeCell ref="E16:E21"/>
  </mergeCells>
  <pageMargins left="0.70866141732283472" right="0.70866141732283472" top="0.74803149606299213" bottom="0.74803149606299213" header="0" footer="0"/>
  <pageSetup scale="2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AU234"/>
  <sheetViews>
    <sheetView workbookViewId="0"/>
  </sheetViews>
  <sheetFormatPr baseColWidth="10" defaultColWidth="12.7109375" defaultRowHeight="15" customHeight="1" x14ac:dyDescent="0.25"/>
  <cols>
    <col min="1" max="1" width="21.42578125" customWidth="1"/>
    <col min="2" max="2" width="17" customWidth="1"/>
    <col min="3" max="3" width="18.28515625" customWidth="1"/>
    <col min="4" max="7" width="17" customWidth="1"/>
    <col min="8" max="10" width="13.7109375" customWidth="1"/>
    <col min="11" max="11" width="17.140625" customWidth="1"/>
    <col min="12" max="14" width="17" customWidth="1"/>
    <col min="15" max="27" width="18" customWidth="1"/>
    <col min="28" max="47" width="10" customWidth="1"/>
  </cols>
  <sheetData>
    <row r="1" spans="1:47" ht="18" customHeight="1" x14ac:dyDescent="0.25">
      <c r="A1" s="274"/>
      <c r="B1" s="274"/>
      <c r="C1" s="274"/>
      <c r="D1" s="274"/>
      <c r="E1" s="274"/>
      <c r="F1" s="274"/>
      <c r="G1" s="274"/>
      <c r="H1" s="274"/>
      <c r="I1" s="274"/>
      <c r="J1" s="274"/>
      <c r="K1" s="274"/>
      <c r="L1" s="274"/>
      <c r="M1" s="274"/>
      <c r="N1" s="274"/>
      <c r="O1" s="274"/>
      <c r="P1" s="274"/>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row>
    <row r="2" spans="1:47" ht="29.25" customHeight="1" x14ac:dyDescent="0.25">
      <c r="A2" s="757" t="s">
        <v>511</v>
      </c>
      <c r="B2" s="757" t="s">
        <v>512</v>
      </c>
      <c r="C2" s="755" t="s">
        <v>253</v>
      </c>
      <c r="D2" s="558"/>
      <c r="E2" s="755" t="s">
        <v>254</v>
      </c>
      <c r="F2" s="558"/>
      <c r="G2" s="755" t="s">
        <v>255</v>
      </c>
      <c r="H2" s="558"/>
      <c r="I2" s="755" t="s">
        <v>513</v>
      </c>
      <c r="J2" s="558"/>
      <c r="K2" s="757" t="s">
        <v>514</v>
      </c>
      <c r="L2" s="757" t="s">
        <v>515</v>
      </c>
      <c r="M2" s="276"/>
      <c r="N2" s="276"/>
      <c r="O2" s="276"/>
      <c r="P2" s="276"/>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275"/>
      <c r="AT2" s="275"/>
      <c r="AU2" s="275"/>
    </row>
    <row r="3" spans="1:47" ht="36" customHeight="1" x14ac:dyDescent="0.25">
      <c r="A3" s="621"/>
      <c r="B3" s="621"/>
      <c r="C3" s="277" t="s">
        <v>516</v>
      </c>
      <c r="D3" s="277" t="s">
        <v>517</v>
      </c>
      <c r="E3" s="277" t="s">
        <v>516</v>
      </c>
      <c r="F3" s="277" t="s">
        <v>517</v>
      </c>
      <c r="G3" s="277" t="s">
        <v>516</v>
      </c>
      <c r="H3" s="277" t="s">
        <v>517</v>
      </c>
      <c r="I3" s="277" t="s">
        <v>516</v>
      </c>
      <c r="J3" s="277" t="s">
        <v>517</v>
      </c>
      <c r="K3" s="621"/>
      <c r="L3" s="621"/>
      <c r="M3" s="276"/>
      <c r="N3" s="276"/>
      <c r="O3" s="276"/>
      <c r="P3" s="276"/>
      <c r="Q3" s="275"/>
      <c r="R3" s="275"/>
      <c r="S3" s="275"/>
      <c r="T3" s="275"/>
      <c r="U3" s="275"/>
      <c r="V3" s="275"/>
      <c r="W3" s="275"/>
      <c r="X3" s="275"/>
      <c r="Y3" s="275"/>
      <c r="Z3" s="275"/>
      <c r="AA3" s="275"/>
      <c r="AB3" s="275"/>
      <c r="AC3" s="275"/>
      <c r="AD3" s="275"/>
      <c r="AE3" s="275"/>
      <c r="AF3" s="275"/>
      <c r="AG3" s="275"/>
      <c r="AH3" s="275"/>
      <c r="AI3" s="275"/>
      <c r="AJ3" s="275"/>
      <c r="AK3" s="275"/>
      <c r="AL3" s="275"/>
      <c r="AM3" s="275"/>
      <c r="AN3" s="275"/>
      <c r="AO3" s="275"/>
      <c r="AP3" s="275"/>
      <c r="AQ3" s="275"/>
      <c r="AR3" s="275"/>
      <c r="AS3" s="275"/>
      <c r="AT3" s="275"/>
      <c r="AU3" s="275"/>
    </row>
    <row r="4" spans="1:47" ht="22.5" customHeight="1" x14ac:dyDescent="0.25">
      <c r="A4" s="757" t="s">
        <v>518</v>
      </c>
      <c r="B4" s="277" t="s">
        <v>444</v>
      </c>
      <c r="C4" s="278"/>
      <c r="D4" s="278"/>
      <c r="E4" s="278"/>
      <c r="F4" s="278"/>
      <c r="G4" s="278"/>
      <c r="H4" s="278"/>
      <c r="I4" s="278"/>
      <c r="J4" s="278"/>
      <c r="K4" s="278">
        <f t="shared" ref="K4:L4" si="0">+C4+E4+G4+I4</f>
        <v>0</v>
      </c>
      <c r="L4" s="278">
        <f t="shared" si="0"/>
        <v>0</v>
      </c>
      <c r="M4" s="276"/>
      <c r="N4" s="276"/>
      <c r="O4" s="276"/>
      <c r="P4" s="276"/>
      <c r="Q4" s="275"/>
      <c r="R4" s="275"/>
      <c r="S4" s="275"/>
      <c r="T4" s="275"/>
      <c r="U4" s="275"/>
      <c r="V4" s="275"/>
      <c r="W4" s="275"/>
      <c r="X4" s="275"/>
      <c r="Y4" s="275"/>
      <c r="Z4" s="275"/>
      <c r="AA4" s="275"/>
      <c r="AB4" s="275"/>
      <c r="AC4" s="275"/>
      <c r="AD4" s="275"/>
      <c r="AE4" s="275"/>
      <c r="AF4" s="275"/>
      <c r="AG4" s="275"/>
      <c r="AH4" s="275"/>
      <c r="AI4" s="275"/>
      <c r="AJ4" s="275"/>
      <c r="AK4" s="275"/>
      <c r="AL4" s="275"/>
      <c r="AM4" s="275"/>
      <c r="AN4" s="275"/>
      <c r="AO4" s="275"/>
      <c r="AP4" s="275"/>
      <c r="AQ4" s="275"/>
      <c r="AR4" s="275"/>
      <c r="AS4" s="275"/>
      <c r="AT4" s="275"/>
      <c r="AU4" s="275"/>
    </row>
    <row r="5" spans="1:47" ht="22.5" customHeight="1" x14ac:dyDescent="0.25">
      <c r="A5" s="713"/>
      <c r="B5" s="277" t="s">
        <v>519</v>
      </c>
      <c r="C5" s="278"/>
      <c r="D5" s="278"/>
      <c r="E5" s="278"/>
      <c r="F5" s="278"/>
      <c r="G5" s="278"/>
      <c r="H5" s="278"/>
      <c r="I5" s="278"/>
      <c r="J5" s="278"/>
      <c r="K5" s="278">
        <f t="shared" ref="K5:L5" si="1">+C5+E5+G5+I5</f>
        <v>0</v>
      </c>
      <c r="L5" s="278">
        <f t="shared" si="1"/>
        <v>0</v>
      </c>
      <c r="M5" s="276"/>
      <c r="N5" s="276"/>
      <c r="O5" s="276"/>
      <c r="P5" s="276"/>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row>
    <row r="6" spans="1:47" ht="22.5" customHeight="1" x14ac:dyDescent="0.25">
      <c r="A6" s="621"/>
      <c r="B6" s="277" t="s">
        <v>520</v>
      </c>
      <c r="C6" s="279">
        <f t="shared" ref="C6:L6" si="2">SUM(C4:C5)</f>
        <v>0</v>
      </c>
      <c r="D6" s="279">
        <f t="shared" si="2"/>
        <v>0</v>
      </c>
      <c r="E6" s="279">
        <f t="shared" si="2"/>
        <v>0</v>
      </c>
      <c r="F6" s="279">
        <f t="shared" si="2"/>
        <v>0</v>
      </c>
      <c r="G6" s="279">
        <f t="shared" si="2"/>
        <v>0</v>
      </c>
      <c r="H6" s="279">
        <f t="shared" si="2"/>
        <v>0</v>
      </c>
      <c r="I6" s="279">
        <f t="shared" si="2"/>
        <v>0</v>
      </c>
      <c r="J6" s="279">
        <f t="shared" si="2"/>
        <v>0</v>
      </c>
      <c r="K6" s="279">
        <f t="shared" si="2"/>
        <v>0</v>
      </c>
      <c r="L6" s="279">
        <f t="shared" si="2"/>
        <v>0</v>
      </c>
      <c r="M6" s="276"/>
      <c r="N6" s="276"/>
      <c r="O6" s="276"/>
      <c r="P6" s="276"/>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row>
    <row r="7" spans="1:47" ht="22.5" customHeight="1" x14ac:dyDescent="0.25">
      <c r="A7" s="757" t="s">
        <v>518</v>
      </c>
      <c r="B7" s="277" t="s">
        <v>444</v>
      </c>
      <c r="C7" s="278"/>
      <c r="D7" s="278"/>
      <c r="E7" s="278"/>
      <c r="F7" s="278"/>
      <c r="G7" s="278"/>
      <c r="H7" s="278"/>
      <c r="I7" s="278"/>
      <c r="J7" s="278"/>
      <c r="K7" s="278">
        <f t="shared" ref="K7:L7" si="3">+C7+E7+G7+I7</f>
        <v>0</v>
      </c>
      <c r="L7" s="278">
        <f t="shared" si="3"/>
        <v>0</v>
      </c>
      <c r="M7" s="276"/>
      <c r="N7" s="276"/>
      <c r="O7" s="276"/>
      <c r="P7" s="276"/>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c r="AT7" s="275"/>
      <c r="AU7" s="275"/>
    </row>
    <row r="8" spans="1:47" ht="18" customHeight="1" x14ac:dyDescent="0.25">
      <c r="A8" s="713"/>
      <c r="B8" s="277" t="s">
        <v>519</v>
      </c>
      <c r="C8" s="278"/>
      <c r="D8" s="278"/>
      <c r="E8" s="278"/>
      <c r="F8" s="278"/>
      <c r="G8" s="278"/>
      <c r="H8" s="278"/>
      <c r="I8" s="278"/>
      <c r="J8" s="278"/>
      <c r="K8" s="278">
        <f t="shared" ref="K8:L8" si="4">+C8+E8+G8+I8</f>
        <v>0</v>
      </c>
      <c r="L8" s="278">
        <f t="shared" si="4"/>
        <v>0</v>
      </c>
      <c r="M8" s="274"/>
      <c r="N8" s="274"/>
      <c r="O8" s="274"/>
      <c r="P8" s="274"/>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c r="AT8" s="275"/>
      <c r="AU8" s="275"/>
    </row>
    <row r="9" spans="1:47" ht="13.5" customHeight="1" x14ac:dyDescent="0.25">
      <c r="A9" s="621"/>
      <c r="B9" s="277" t="s">
        <v>520</v>
      </c>
      <c r="C9" s="279">
        <f t="shared" ref="C9:L9" si="5">SUM(C7:C8)</f>
        <v>0</v>
      </c>
      <c r="D9" s="279">
        <f t="shared" si="5"/>
        <v>0</v>
      </c>
      <c r="E9" s="279">
        <f t="shared" si="5"/>
        <v>0</v>
      </c>
      <c r="F9" s="279">
        <f t="shared" si="5"/>
        <v>0</v>
      </c>
      <c r="G9" s="279">
        <f t="shared" si="5"/>
        <v>0</v>
      </c>
      <c r="H9" s="279">
        <f t="shared" si="5"/>
        <v>0</v>
      </c>
      <c r="I9" s="279">
        <f t="shared" si="5"/>
        <v>0</v>
      </c>
      <c r="J9" s="279">
        <f t="shared" si="5"/>
        <v>0</v>
      </c>
      <c r="K9" s="279">
        <f t="shared" si="5"/>
        <v>0</v>
      </c>
      <c r="L9" s="279">
        <f t="shared" si="5"/>
        <v>0</v>
      </c>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5"/>
    </row>
    <row r="10" spans="1:47" ht="13.5" customHeight="1" x14ac:dyDescent="0.25">
      <c r="A10" s="275"/>
      <c r="B10" s="275"/>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row>
    <row r="11" spans="1:47" ht="33" customHeight="1" x14ac:dyDescent="0.25">
      <c r="A11" s="280"/>
      <c r="B11" s="280"/>
      <c r="C11" s="280"/>
      <c r="D11" s="758" t="s">
        <v>521</v>
      </c>
      <c r="E11" s="601"/>
      <c r="F11" s="601"/>
      <c r="G11" s="615"/>
      <c r="H11" s="755" t="s">
        <v>522</v>
      </c>
      <c r="I11" s="557"/>
      <c r="J11" s="557"/>
      <c r="K11" s="558"/>
      <c r="L11" s="755" t="s">
        <v>523</v>
      </c>
      <c r="M11" s="557"/>
      <c r="N11" s="557"/>
      <c r="O11" s="558"/>
      <c r="P11" s="755" t="s">
        <v>524</v>
      </c>
      <c r="Q11" s="557"/>
      <c r="R11" s="557"/>
      <c r="S11" s="558"/>
      <c r="T11" s="755" t="s">
        <v>525</v>
      </c>
      <c r="U11" s="557"/>
      <c r="V11" s="557"/>
      <c r="W11" s="558"/>
      <c r="X11" s="755" t="s">
        <v>526</v>
      </c>
      <c r="Y11" s="557"/>
      <c r="Z11" s="557"/>
      <c r="AA11" s="558"/>
      <c r="AB11" s="280"/>
      <c r="AC11" s="280"/>
      <c r="AD11" s="280"/>
      <c r="AE11" s="280"/>
      <c r="AF11" s="280"/>
      <c r="AG11" s="280"/>
      <c r="AH11" s="280"/>
      <c r="AI11" s="280"/>
      <c r="AJ11" s="280"/>
      <c r="AK11" s="280"/>
      <c r="AL11" s="280"/>
      <c r="AM11" s="280"/>
      <c r="AN11" s="280"/>
      <c r="AO11" s="280"/>
      <c r="AP11" s="280"/>
      <c r="AQ11" s="280"/>
      <c r="AR11" s="280"/>
      <c r="AS11" s="280"/>
      <c r="AT11" s="280"/>
      <c r="AU11" s="280"/>
    </row>
    <row r="12" spans="1:47" ht="38.25" customHeight="1" x14ac:dyDescent="0.25">
      <c r="A12" s="281" t="s">
        <v>527</v>
      </c>
      <c r="B12" s="281" t="s">
        <v>528</v>
      </c>
      <c r="C12" s="281" t="s">
        <v>529</v>
      </c>
      <c r="D12" s="282" t="s">
        <v>530</v>
      </c>
      <c r="E12" s="282" t="s">
        <v>531</v>
      </c>
      <c r="F12" s="282" t="s">
        <v>532</v>
      </c>
      <c r="G12" s="283" t="s">
        <v>533</v>
      </c>
      <c r="H12" s="284" t="s">
        <v>534</v>
      </c>
      <c r="I12" s="284" t="s">
        <v>535</v>
      </c>
      <c r="J12" s="284" t="s">
        <v>536</v>
      </c>
      <c r="K12" s="284" t="s">
        <v>537</v>
      </c>
      <c r="L12" s="284" t="s">
        <v>530</v>
      </c>
      <c r="M12" s="284" t="s">
        <v>531</v>
      </c>
      <c r="N12" s="284" t="s">
        <v>532</v>
      </c>
      <c r="O12" s="284" t="s">
        <v>533</v>
      </c>
      <c r="P12" s="284" t="s">
        <v>530</v>
      </c>
      <c r="Q12" s="284" t="s">
        <v>531</v>
      </c>
      <c r="R12" s="284" t="s">
        <v>532</v>
      </c>
      <c r="S12" s="284" t="s">
        <v>533</v>
      </c>
      <c r="T12" s="284" t="s">
        <v>530</v>
      </c>
      <c r="U12" s="284" t="s">
        <v>531</v>
      </c>
      <c r="V12" s="284" t="s">
        <v>532</v>
      </c>
      <c r="W12" s="284" t="s">
        <v>533</v>
      </c>
      <c r="X12" s="284" t="s">
        <v>530</v>
      </c>
      <c r="Y12" s="284" t="s">
        <v>531</v>
      </c>
      <c r="Z12" s="284" t="s">
        <v>532</v>
      </c>
      <c r="AA12" s="284" t="s">
        <v>533</v>
      </c>
      <c r="AB12" s="280"/>
      <c r="AC12" s="280"/>
      <c r="AD12" s="280"/>
      <c r="AE12" s="280"/>
      <c r="AF12" s="280"/>
      <c r="AG12" s="280"/>
      <c r="AH12" s="280"/>
      <c r="AI12" s="280"/>
      <c r="AJ12" s="280"/>
      <c r="AK12" s="280"/>
      <c r="AL12" s="280"/>
      <c r="AM12" s="280"/>
      <c r="AN12" s="280"/>
      <c r="AO12" s="280"/>
      <c r="AP12" s="280"/>
      <c r="AQ12" s="280"/>
      <c r="AR12" s="280"/>
      <c r="AS12" s="280"/>
      <c r="AT12" s="280"/>
      <c r="AU12" s="280"/>
    </row>
    <row r="13" spans="1:47" ht="24.75" customHeight="1" x14ac:dyDescent="0.25">
      <c r="A13" s="285"/>
      <c r="B13" s="286">
        <v>1</v>
      </c>
      <c r="C13" s="286" t="s">
        <v>538</v>
      </c>
      <c r="D13" s="286"/>
      <c r="E13" s="285"/>
      <c r="F13" s="286"/>
      <c r="G13" s="285"/>
      <c r="H13" s="286"/>
      <c r="I13" s="285"/>
      <c r="J13" s="285"/>
      <c r="K13" s="285"/>
      <c r="L13" s="287"/>
      <c r="M13" s="287"/>
      <c r="N13" s="287"/>
      <c r="O13" s="287"/>
      <c r="P13" s="287"/>
      <c r="Q13" s="287"/>
      <c r="R13" s="287"/>
      <c r="S13" s="287"/>
      <c r="T13" s="287"/>
      <c r="U13" s="287"/>
      <c r="V13" s="287"/>
      <c r="W13" s="287"/>
      <c r="X13" s="287"/>
      <c r="Y13" s="287"/>
      <c r="Z13" s="287"/>
      <c r="AA13" s="287"/>
      <c r="AB13" s="280"/>
      <c r="AC13" s="280"/>
      <c r="AD13" s="280"/>
      <c r="AE13" s="280"/>
      <c r="AF13" s="280"/>
      <c r="AG13" s="280"/>
      <c r="AH13" s="280"/>
      <c r="AI13" s="280"/>
      <c r="AJ13" s="280"/>
      <c r="AK13" s="280"/>
      <c r="AL13" s="280"/>
      <c r="AM13" s="280"/>
      <c r="AN13" s="280"/>
      <c r="AO13" s="280"/>
      <c r="AP13" s="280"/>
      <c r="AQ13" s="280"/>
      <c r="AR13" s="280"/>
      <c r="AS13" s="280"/>
      <c r="AT13" s="280"/>
      <c r="AU13" s="280"/>
    </row>
    <row r="14" spans="1:47" ht="24.75" customHeight="1" x14ac:dyDescent="0.25">
      <c r="A14" s="285"/>
      <c r="B14" s="286">
        <v>2</v>
      </c>
      <c r="C14" s="286" t="s">
        <v>539</v>
      </c>
      <c r="D14" s="286"/>
      <c r="E14" s="285"/>
      <c r="F14" s="286"/>
      <c r="G14" s="285"/>
      <c r="H14" s="286"/>
      <c r="I14" s="285"/>
      <c r="J14" s="285"/>
      <c r="K14" s="285"/>
      <c r="L14" s="287"/>
      <c r="M14" s="287"/>
      <c r="N14" s="287"/>
      <c r="O14" s="287"/>
      <c r="P14" s="287"/>
      <c r="Q14" s="287"/>
      <c r="R14" s="287"/>
      <c r="S14" s="287"/>
      <c r="T14" s="287"/>
      <c r="U14" s="287"/>
      <c r="V14" s="287"/>
      <c r="W14" s="287"/>
      <c r="X14" s="287"/>
      <c r="Y14" s="287"/>
      <c r="Z14" s="287"/>
      <c r="AA14" s="287"/>
      <c r="AB14" s="280"/>
      <c r="AC14" s="280"/>
      <c r="AD14" s="280"/>
      <c r="AE14" s="280"/>
      <c r="AF14" s="280"/>
      <c r="AG14" s="280"/>
      <c r="AH14" s="280"/>
      <c r="AI14" s="280"/>
      <c r="AJ14" s="280"/>
      <c r="AK14" s="280"/>
      <c r="AL14" s="280"/>
      <c r="AM14" s="280"/>
      <c r="AN14" s="280"/>
      <c r="AO14" s="280"/>
      <c r="AP14" s="280"/>
      <c r="AQ14" s="280"/>
      <c r="AR14" s="280"/>
      <c r="AS14" s="280"/>
      <c r="AT14" s="280"/>
      <c r="AU14" s="280"/>
    </row>
    <row r="15" spans="1:47" ht="24.75" customHeight="1" x14ac:dyDescent="0.25">
      <c r="A15" s="285"/>
      <c r="B15" s="286">
        <v>3</v>
      </c>
      <c r="C15" s="286" t="s">
        <v>540</v>
      </c>
      <c r="D15" s="286"/>
      <c r="E15" s="285"/>
      <c r="F15" s="286"/>
      <c r="G15" s="285"/>
      <c r="H15" s="286"/>
      <c r="I15" s="285"/>
      <c r="J15" s="285"/>
      <c r="K15" s="285"/>
      <c r="L15" s="287"/>
      <c r="M15" s="287"/>
      <c r="N15" s="287"/>
      <c r="O15" s="287"/>
      <c r="P15" s="287"/>
      <c r="Q15" s="287"/>
      <c r="R15" s="287"/>
      <c r="S15" s="287"/>
      <c r="T15" s="287"/>
      <c r="U15" s="287"/>
      <c r="V15" s="287"/>
      <c r="W15" s="287"/>
      <c r="X15" s="287"/>
      <c r="Y15" s="287"/>
      <c r="Z15" s="287"/>
      <c r="AA15" s="287"/>
      <c r="AB15" s="280"/>
      <c r="AC15" s="280"/>
      <c r="AD15" s="280"/>
      <c r="AE15" s="280"/>
      <c r="AF15" s="280"/>
      <c r="AG15" s="280"/>
      <c r="AH15" s="280"/>
      <c r="AI15" s="280"/>
      <c r="AJ15" s="280"/>
      <c r="AK15" s="280"/>
      <c r="AL15" s="280"/>
      <c r="AM15" s="280"/>
      <c r="AN15" s="280"/>
      <c r="AO15" s="280"/>
      <c r="AP15" s="280"/>
      <c r="AQ15" s="280"/>
      <c r="AR15" s="280"/>
      <c r="AS15" s="280"/>
      <c r="AT15" s="280"/>
      <c r="AU15" s="280"/>
    </row>
    <row r="16" spans="1:47" ht="24.75" customHeight="1" x14ac:dyDescent="0.25">
      <c r="A16" s="285"/>
      <c r="B16" s="286">
        <v>4</v>
      </c>
      <c r="C16" s="286" t="s">
        <v>541</v>
      </c>
      <c r="D16" s="286"/>
      <c r="E16" s="285"/>
      <c r="F16" s="286"/>
      <c r="G16" s="285"/>
      <c r="H16" s="286"/>
      <c r="I16" s="285"/>
      <c r="J16" s="285"/>
      <c r="K16" s="285"/>
      <c r="L16" s="287"/>
      <c r="M16" s="287"/>
      <c r="N16" s="287"/>
      <c r="O16" s="287"/>
      <c r="P16" s="287"/>
      <c r="Q16" s="287"/>
      <c r="R16" s="287"/>
      <c r="S16" s="287"/>
      <c r="T16" s="287"/>
      <c r="U16" s="287"/>
      <c r="V16" s="287"/>
      <c r="W16" s="287"/>
      <c r="X16" s="287"/>
      <c r="Y16" s="287"/>
      <c r="Z16" s="287"/>
      <c r="AA16" s="287"/>
      <c r="AB16" s="280"/>
      <c r="AC16" s="280"/>
      <c r="AD16" s="280"/>
      <c r="AE16" s="280"/>
      <c r="AF16" s="280"/>
      <c r="AG16" s="280"/>
      <c r="AH16" s="280"/>
      <c r="AI16" s="280"/>
      <c r="AJ16" s="280"/>
      <c r="AK16" s="280"/>
      <c r="AL16" s="280"/>
      <c r="AM16" s="280"/>
      <c r="AN16" s="280"/>
      <c r="AO16" s="280"/>
      <c r="AP16" s="280"/>
      <c r="AQ16" s="280"/>
      <c r="AR16" s="280"/>
      <c r="AS16" s="280"/>
      <c r="AT16" s="280"/>
      <c r="AU16" s="280"/>
    </row>
    <row r="17" spans="1:47" ht="24.75" customHeight="1" x14ac:dyDescent="0.25">
      <c r="A17" s="285"/>
      <c r="B17" s="286">
        <v>5</v>
      </c>
      <c r="C17" s="286" t="s">
        <v>542</v>
      </c>
      <c r="D17" s="286"/>
      <c r="E17" s="285"/>
      <c r="F17" s="286"/>
      <c r="G17" s="285"/>
      <c r="H17" s="286"/>
      <c r="I17" s="285"/>
      <c r="J17" s="285"/>
      <c r="K17" s="285"/>
      <c r="L17" s="287"/>
      <c r="M17" s="287"/>
      <c r="N17" s="287"/>
      <c r="O17" s="287"/>
      <c r="P17" s="287"/>
      <c r="Q17" s="287"/>
      <c r="R17" s="287"/>
      <c r="S17" s="287"/>
      <c r="T17" s="287"/>
      <c r="U17" s="287"/>
      <c r="V17" s="287"/>
      <c r="W17" s="287"/>
      <c r="X17" s="287"/>
      <c r="Y17" s="287"/>
      <c r="Z17" s="287"/>
      <c r="AA17" s="287"/>
      <c r="AB17" s="280"/>
      <c r="AC17" s="280"/>
      <c r="AD17" s="280"/>
      <c r="AE17" s="280"/>
      <c r="AF17" s="280"/>
      <c r="AG17" s="280"/>
      <c r="AH17" s="280"/>
      <c r="AI17" s="280"/>
      <c r="AJ17" s="280"/>
      <c r="AK17" s="280"/>
      <c r="AL17" s="280"/>
      <c r="AM17" s="280"/>
      <c r="AN17" s="280"/>
      <c r="AO17" s="280"/>
      <c r="AP17" s="280"/>
      <c r="AQ17" s="280"/>
      <c r="AR17" s="280"/>
      <c r="AS17" s="280"/>
      <c r="AT17" s="280"/>
      <c r="AU17" s="280"/>
    </row>
    <row r="18" spans="1:47" ht="24.75" customHeight="1" x14ac:dyDescent="0.25">
      <c r="A18" s="285"/>
      <c r="B18" s="286">
        <v>6</v>
      </c>
      <c r="C18" s="286" t="s">
        <v>543</v>
      </c>
      <c r="D18" s="286"/>
      <c r="E18" s="285"/>
      <c r="F18" s="286"/>
      <c r="G18" s="285"/>
      <c r="H18" s="286"/>
      <c r="I18" s="285"/>
      <c r="J18" s="285"/>
      <c r="K18" s="285"/>
      <c r="L18" s="287"/>
      <c r="M18" s="287"/>
      <c r="N18" s="287"/>
      <c r="O18" s="287"/>
      <c r="P18" s="287"/>
      <c r="Q18" s="287"/>
      <c r="R18" s="287"/>
      <c r="S18" s="287"/>
      <c r="T18" s="287"/>
      <c r="U18" s="287"/>
      <c r="V18" s="287"/>
      <c r="W18" s="287"/>
      <c r="X18" s="287"/>
      <c r="Y18" s="287"/>
      <c r="Z18" s="287"/>
      <c r="AA18" s="287"/>
      <c r="AB18" s="280"/>
      <c r="AC18" s="280"/>
      <c r="AD18" s="280"/>
      <c r="AE18" s="280"/>
      <c r="AF18" s="280"/>
      <c r="AG18" s="280"/>
      <c r="AH18" s="280"/>
      <c r="AI18" s="280"/>
      <c r="AJ18" s="280"/>
      <c r="AK18" s="280"/>
      <c r="AL18" s="280"/>
      <c r="AM18" s="280"/>
      <c r="AN18" s="280"/>
      <c r="AO18" s="280"/>
      <c r="AP18" s="280"/>
      <c r="AQ18" s="280"/>
      <c r="AR18" s="280"/>
      <c r="AS18" s="280"/>
      <c r="AT18" s="280"/>
      <c r="AU18" s="280"/>
    </row>
    <row r="19" spans="1:47" ht="24.75" customHeight="1" x14ac:dyDescent="0.25">
      <c r="A19" s="285"/>
      <c r="B19" s="286">
        <v>7</v>
      </c>
      <c r="C19" s="286" t="s">
        <v>544</v>
      </c>
      <c r="D19" s="286"/>
      <c r="E19" s="285"/>
      <c r="F19" s="286"/>
      <c r="G19" s="285"/>
      <c r="H19" s="286"/>
      <c r="I19" s="285"/>
      <c r="J19" s="285"/>
      <c r="K19" s="285"/>
      <c r="L19" s="287"/>
      <c r="M19" s="287"/>
      <c r="N19" s="287"/>
      <c r="O19" s="287"/>
      <c r="P19" s="287"/>
      <c r="Q19" s="287"/>
      <c r="R19" s="287"/>
      <c r="S19" s="287"/>
      <c r="T19" s="287"/>
      <c r="U19" s="287"/>
      <c r="V19" s="287"/>
      <c r="W19" s="287"/>
      <c r="X19" s="287"/>
      <c r="Y19" s="287"/>
      <c r="Z19" s="287"/>
      <c r="AA19" s="287"/>
      <c r="AB19" s="280"/>
      <c r="AC19" s="280"/>
      <c r="AD19" s="280"/>
      <c r="AE19" s="280"/>
      <c r="AF19" s="280"/>
      <c r="AG19" s="280"/>
      <c r="AH19" s="280"/>
      <c r="AI19" s="280"/>
      <c r="AJ19" s="280"/>
      <c r="AK19" s="280"/>
      <c r="AL19" s="280"/>
      <c r="AM19" s="280"/>
      <c r="AN19" s="280"/>
      <c r="AO19" s="280"/>
      <c r="AP19" s="280"/>
      <c r="AQ19" s="280"/>
      <c r="AR19" s="280"/>
      <c r="AS19" s="280"/>
      <c r="AT19" s="280"/>
      <c r="AU19" s="280"/>
    </row>
    <row r="20" spans="1:47" ht="24.75" customHeight="1" x14ac:dyDescent="0.25">
      <c r="A20" s="285"/>
      <c r="B20" s="286">
        <v>8</v>
      </c>
      <c r="C20" s="286" t="s">
        <v>545</v>
      </c>
      <c r="D20" s="286"/>
      <c r="E20" s="285"/>
      <c r="F20" s="286"/>
      <c r="G20" s="285"/>
      <c r="H20" s="286"/>
      <c r="I20" s="285"/>
      <c r="J20" s="285"/>
      <c r="K20" s="285"/>
      <c r="L20" s="287"/>
      <c r="M20" s="287"/>
      <c r="N20" s="287"/>
      <c r="O20" s="287"/>
      <c r="P20" s="287"/>
      <c r="Q20" s="287"/>
      <c r="R20" s="287"/>
      <c r="S20" s="287"/>
      <c r="T20" s="287"/>
      <c r="U20" s="287"/>
      <c r="V20" s="287"/>
      <c r="W20" s="287"/>
      <c r="X20" s="287"/>
      <c r="Y20" s="287"/>
      <c r="Z20" s="287"/>
      <c r="AA20" s="287"/>
      <c r="AB20" s="280"/>
      <c r="AC20" s="280"/>
      <c r="AD20" s="280"/>
      <c r="AE20" s="280"/>
      <c r="AF20" s="280"/>
      <c r="AG20" s="280"/>
      <c r="AH20" s="280"/>
      <c r="AI20" s="280"/>
      <c r="AJ20" s="280"/>
      <c r="AK20" s="280"/>
      <c r="AL20" s="280"/>
      <c r="AM20" s="280"/>
      <c r="AN20" s="280"/>
      <c r="AO20" s="280"/>
      <c r="AP20" s="280"/>
      <c r="AQ20" s="280"/>
      <c r="AR20" s="280"/>
      <c r="AS20" s="280"/>
      <c r="AT20" s="280"/>
      <c r="AU20" s="280"/>
    </row>
    <row r="21" spans="1:47" ht="24.75" customHeight="1" x14ac:dyDescent="0.25">
      <c r="A21" s="285"/>
      <c r="B21" s="286">
        <v>9</v>
      </c>
      <c r="C21" s="286" t="s">
        <v>546</v>
      </c>
      <c r="D21" s="286"/>
      <c r="E21" s="285"/>
      <c r="F21" s="286"/>
      <c r="G21" s="285"/>
      <c r="H21" s="286"/>
      <c r="I21" s="285"/>
      <c r="J21" s="285"/>
      <c r="K21" s="285"/>
      <c r="L21" s="287"/>
      <c r="M21" s="287"/>
      <c r="N21" s="287"/>
      <c r="O21" s="287"/>
      <c r="P21" s="287"/>
      <c r="Q21" s="287"/>
      <c r="R21" s="287"/>
      <c r="S21" s="287"/>
      <c r="T21" s="287"/>
      <c r="U21" s="287"/>
      <c r="V21" s="287"/>
      <c r="W21" s="287"/>
      <c r="X21" s="287"/>
      <c r="Y21" s="287"/>
      <c r="Z21" s="287"/>
      <c r="AA21" s="287"/>
      <c r="AB21" s="280"/>
      <c r="AC21" s="280"/>
      <c r="AD21" s="280"/>
      <c r="AE21" s="280"/>
      <c r="AF21" s="280"/>
      <c r="AG21" s="280"/>
      <c r="AH21" s="280"/>
      <c r="AI21" s="280"/>
      <c r="AJ21" s="280"/>
      <c r="AK21" s="280"/>
      <c r="AL21" s="280"/>
      <c r="AM21" s="280"/>
      <c r="AN21" s="280"/>
      <c r="AO21" s="280"/>
      <c r="AP21" s="280"/>
      <c r="AQ21" s="280"/>
      <c r="AR21" s="280"/>
      <c r="AS21" s="280"/>
      <c r="AT21" s="280"/>
      <c r="AU21" s="280"/>
    </row>
    <row r="22" spans="1:47" ht="24.75" customHeight="1" x14ac:dyDescent="0.25">
      <c r="A22" s="285"/>
      <c r="B22" s="286">
        <v>10</v>
      </c>
      <c r="C22" s="286" t="s">
        <v>547</v>
      </c>
      <c r="D22" s="286"/>
      <c r="E22" s="285"/>
      <c r="F22" s="286"/>
      <c r="G22" s="285"/>
      <c r="H22" s="286"/>
      <c r="I22" s="285"/>
      <c r="J22" s="285"/>
      <c r="K22" s="285"/>
      <c r="L22" s="287"/>
      <c r="M22" s="287"/>
      <c r="N22" s="287"/>
      <c r="O22" s="287"/>
      <c r="P22" s="287"/>
      <c r="Q22" s="287"/>
      <c r="R22" s="287"/>
      <c r="S22" s="287"/>
      <c r="T22" s="287"/>
      <c r="U22" s="287"/>
      <c r="V22" s="287"/>
      <c r="W22" s="287"/>
      <c r="X22" s="287"/>
      <c r="Y22" s="287"/>
      <c r="Z22" s="287"/>
      <c r="AA22" s="287"/>
      <c r="AB22" s="280"/>
      <c r="AC22" s="280"/>
      <c r="AD22" s="280"/>
      <c r="AE22" s="280"/>
      <c r="AF22" s="280"/>
      <c r="AG22" s="280"/>
      <c r="AH22" s="280"/>
      <c r="AI22" s="280"/>
      <c r="AJ22" s="280"/>
      <c r="AK22" s="280"/>
      <c r="AL22" s="280"/>
      <c r="AM22" s="280"/>
      <c r="AN22" s="280"/>
      <c r="AO22" s="280"/>
      <c r="AP22" s="280"/>
      <c r="AQ22" s="280"/>
      <c r="AR22" s="280"/>
      <c r="AS22" s="280"/>
      <c r="AT22" s="280"/>
      <c r="AU22" s="280"/>
    </row>
    <row r="23" spans="1:47" ht="24.75" customHeight="1" x14ac:dyDescent="0.25">
      <c r="A23" s="285"/>
      <c r="B23" s="286">
        <v>11</v>
      </c>
      <c r="C23" s="286" t="s">
        <v>548</v>
      </c>
      <c r="D23" s="286"/>
      <c r="E23" s="285"/>
      <c r="F23" s="286"/>
      <c r="G23" s="285"/>
      <c r="H23" s="286"/>
      <c r="I23" s="285"/>
      <c r="J23" s="285"/>
      <c r="K23" s="285"/>
      <c r="L23" s="287"/>
      <c r="M23" s="287"/>
      <c r="N23" s="287"/>
      <c r="O23" s="287"/>
      <c r="P23" s="287"/>
      <c r="Q23" s="287"/>
      <c r="R23" s="287"/>
      <c r="S23" s="287"/>
      <c r="T23" s="287"/>
      <c r="U23" s="287"/>
      <c r="V23" s="287"/>
      <c r="W23" s="287"/>
      <c r="X23" s="287"/>
      <c r="Y23" s="287"/>
      <c r="Z23" s="287"/>
      <c r="AA23" s="287"/>
      <c r="AB23" s="280"/>
      <c r="AC23" s="280"/>
      <c r="AD23" s="280"/>
      <c r="AE23" s="280"/>
      <c r="AF23" s="280"/>
      <c r="AG23" s="280"/>
      <c r="AH23" s="280"/>
      <c r="AI23" s="280"/>
      <c r="AJ23" s="280"/>
      <c r="AK23" s="280"/>
      <c r="AL23" s="280"/>
      <c r="AM23" s="280"/>
      <c r="AN23" s="280"/>
      <c r="AO23" s="280"/>
      <c r="AP23" s="280"/>
      <c r="AQ23" s="280"/>
      <c r="AR23" s="280"/>
      <c r="AS23" s="280"/>
      <c r="AT23" s="280"/>
      <c r="AU23" s="280"/>
    </row>
    <row r="24" spans="1:47" ht="24.75" customHeight="1" x14ac:dyDescent="0.25">
      <c r="A24" s="285"/>
      <c r="B24" s="286">
        <v>12</v>
      </c>
      <c r="C24" s="286" t="s">
        <v>549</v>
      </c>
      <c r="D24" s="286"/>
      <c r="E24" s="285"/>
      <c r="F24" s="286"/>
      <c r="G24" s="285"/>
      <c r="H24" s="286"/>
      <c r="I24" s="285"/>
      <c r="J24" s="285"/>
      <c r="K24" s="285"/>
      <c r="L24" s="287"/>
      <c r="M24" s="287"/>
      <c r="N24" s="287"/>
      <c r="O24" s="287"/>
      <c r="P24" s="287"/>
      <c r="Q24" s="287"/>
      <c r="R24" s="287"/>
      <c r="S24" s="287"/>
      <c r="T24" s="287"/>
      <c r="U24" s="287"/>
      <c r="V24" s="287"/>
      <c r="W24" s="287"/>
      <c r="X24" s="287"/>
      <c r="Y24" s="287"/>
      <c r="Z24" s="287"/>
      <c r="AA24" s="287"/>
      <c r="AB24" s="280"/>
      <c r="AC24" s="280"/>
      <c r="AD24" s="280"/>
      <c r="AE24" s="280"/>
      <c r="AF24" s="280"/>
      <c r="AG24" s="280"/>
      <c r="AH24" s="280"/>
      <c r="AI24" s="280"/>
      <c r="AJ24" s="280"/>
      <c r="AK24" s="280"/>
      <c r="AL24" s="280"/>
      <c r="AM24" s="280"/>
      <c r="AN24" s="280"/>
      <c r="AO24" s="280"/>
      <c r="AP24" s="280"/>
      <c r="AQ24" s="280"/>
      <c r="AR24" s="280"/>
      <c r="AS24" s="280"/>
      <c r="AT24" s="280"/>
      <c r="AU24" s="280"/>
    </row>
    <row r="25" spans="1:47" ht="24.75" customHeight="1" x14ac:dyDescent="0.25">
      <c r="A25" s="285"/>
      <c r="B25" s="286">
        <v>13</v>
      </c>
      <c r="C25" s="286" t="s">
        <v>550</v>
      </c>
      <c r="D25" s="286"/>
      <c r="E25" s="285"/>
      <c r="F25" s="286"/>
      <c r="G25" s="285"/>
      <c r="H25" s="286"/>
      <c r="I25" s="285"/>
      <c r="J25" s="285"/>
      <c r="K25" s="285"/>
      <c r="L25" s="287"/>
      <c r="M25" s="287"/>
      <c r="N25" s="287"/>
      <c r="O25" s="287"/>
      <c r="P25" s="287"/>
      <c r="Q25" s="287"/>
      <c r="R25" s="287"/>
      <c r="S25" s="287"/>
      <c r="T25" s="287"/>
      <c r="U25" s="287"/>
      <c r="V25" s="287"/>
      <c r="W25" s="287"/>
      <c r="X25" s="287"/>
      <c r="Y25" s="287"/>
      <c r="Z25" s="287"/>
      <c r="AA25" s="287"/>
      <c r="AB25" s="280"/>
      <c r="AC25" s="280"/>
      <c r="AD25" s="280"/>
      <c r="AE25" s="280"/>
      <c r="AF25" s="280"/>
      <c r="AG25" s="280"/>
      <c r="AH25" s="280"/>
      <c r="AI25" s="280"/>
      <c r="AJ25" s="280"/>
      <c r="AK25" s="280"/>
      <c r="AL25" s="280"/>
      <c r="AM25" s="280"/>
      <c r="AN25" s="280"/>
      <c r="AO25" s="280"/>
      <c r="AP25" s="280"/>
      <c r="AQ25" s="280"/>
      <c r="AR25" s="280"/>
      <c r="AS25" s="280"/>
      <c r="AT25" s="280"/>
      <c r="AU25" s="280"/>
    </row>
    <row r="26" spans="1:47" ht="24.75" customHeight="1" x14ac:dyDescent="0.25">
      <c r="A26" s="285"/>
      <c r="B26" s="286">
        <v>14</v>
      </c>
      <c r="C26" s="286" t="s">
        <v>551</v>
      </c>
      <c r="D26" s="286"/>
      <c r="E26" s="285"/>
      <c r="F26" s="286"/>
      <c r="G26" s="285"/>
      <c r="H26" s="286"/>
      <c r="I26" s="285"/>
      <c r="J26" s="285"/>
      <c r="K26" s="285"/>
      <c r="L26" s="287"/>
      <c r="M26" s="287"/>
      <c r="N26" s="287"/>
      <c r="O26" s="287"/>
      <c r="P26" s="287"/>
      <c r="Q26" s="287"/>
      <c r="R26" s="287"/>
      <c r="S26" s="287"/>
      <c r="T26" s="287"/>
      <c r="U26" s="287"/>
      <c r="V26" s="287"/>
      <c r="W26" s="287"/>
      <c r="X26" s="287"/>
      <c r="Y26" s="287"/>
      <c r="Z26" s="287"/>
      <c r="AA26" s="287"/>
      <c r="AB26" s="280"/>
      <c r="AC26" s="280"/>
      <c r="AD26" s="280"/>
      <c r="AE26" s="280"/>
      <c r="AF26" s="280"/>
      <c r="AG26" s="280"/>
      <c r="AH26" s="280"/>
      <c r="AI26" s="280"/>
      <c r="AJ26" s="280"/>
      <c r="AK26" s="280"/>
      <c r="AL26" s="280"/>
      <c r="AM26" s="280"/>
      <c r="AN26" s="280"/>
      <c r="AO26" s="280"/>
      <c r="AP26" s="280"/>
      <c r="AQ26" s="280"/>
      <c r="AR26" s="280"/>
      <c r="AS26" s="280"/>
      <c r="AT26" s="280"/>
      <c r="AU26" s="280"/>
    </row>
    <row r="27" spans="1:47" ht="24.75" customHeight="1" x14ac:dyDescent="0.25">
      <c r="A27" s="285"/>
      <c r="B27" s="286">
        <v>15</v>
      </c>
      <c r="C27" s="286" t="s">
        <v>552</v>
      </c>
      <c r="D27" s="286"/>
      <c r="E27" s="285"/>
      <c r="F27" s="286"/>
      <c r="G27" s="285"/>
      <c r="H27" s="286"/>
      <c r="I27" s="285"/>
      <c r="J27" s="285"/>
      <c r="K27" s="285"/>
      <c r="L27" s="287"/>
      <c r="M27" s="287"/>
      <c r="N27" s="287"/>
      <c r="O27" s="287"/>
      <c r="P27" s="287"/>
      <c r="Q27" s="287"/>
      <c r="R27" s="287"/>
      <c r="S27" s="287"/>
      <c r="T27" s="287"/>
      <c r="U27" s="287"/>
      <c r="V27" s="287"/>
      <c r="W27" s="287"/>
      <c r="X27" s="287"/>
      <c r="Y27" s="287"/>
      <c r="Z27" s="287"/>
      <c r="AA27" s="287"/>
      <c r="AB27" s="280"/>
      <c r="AC27" s="280"/>
      <c r="AD27" s="280"/>
      <c r="AE27" s="280"/>
      <c r="AF27" s="280"/>
      <c r="AG27" s="280"/>
      <c r="AH27" s="280"/>
      <c r="AI27" s="280"/>
      <c r="AJ27" s="280"/>
      <c r="AK27" s="280"/>
      <c r="AL27" s="280"/>
      <c r="AM27" s="280"/>
      <c r="AN27" s="280"/>
      <c r="AO27" s="280"/>
      <c r="AP27" s="280"/>
      <c r="AQ27" s="280"/>
      <c r="AR27" s="280"/>
      <c r="AS27" s="280"/>
      <c r="AT27" s="280"/>
      <c r="AU27" s="280"/>
    </row>
    <row r="28" spans="1:47" ht="24.75" customHeight="1" x14ac:dyDescent="0.25">
      <c r="A28" s="285"/>
      <c r="B28" s="286">
        <v>16</v>
      </c>
      <c r="C28" s="286" t="s">
        <v>553</v>
      </c>
      <c r="D28" s="286"/>
      <c r="E28" s="285"/>
      <c r="F28" s="286"/>
      <c r="G28" s="285"/>
      <c r="H28" s="286"/>
      <c r="I28" s="285"/>
      <c r="J28" s="285"/>
      <c r="K28" s="285"/>
      <c r="L28" s="287"/>
      <c r="M28" s="287"/>
      <c r="N28" s="287"/>
      <c r="O28" s="287"/>
      <c r="P28" s="287"/>
      <c r="Q28" s="287"/>
      <c r="R28" s="287"/>
      <c r="S28" s="287"/>
      <c r="T28" s="287"/>
      <c r="U28" s="287"/>
      <c r="V28" s="287"/>
      <c r="W28" s="287"/>
      <c r="X28" s="287"/>
      <c r="Y28" s="287"/>
      <c r="Z28" s="287"/>
      <c r="AA28" s="287"/>
      <c r="AB28" s="280"/>
      <c r="AC28" s="280"/>
      <c r="AD28" s="280"/>
      <c r="AE28" s="280"/>
      <c r="AF28" s="280"/>
      <c r="AG28" s="280"/>
      <c r="AH28" s="280"/>
      <c r="AI28" s="280"/>
      <c r="AJ28" s="280"/>
      <c r="AK28" s="280"/>
      <c r="AL28" s="280"/>
      <c r="AM28" s="280"/>
      <c r="AN28" s="280"/>
      <c r="AO28" s="280"/>
      <c r="AP28" s="280"/>
      <c r="AQ28" s="280"/>
      <c r="AR28" s="280"/>
      <c r="AS28" s="280"/>
      <c r="AT28" s="280"/>
      <c r="AU28" s="280"/>
    </row>
    <row r="29" spans="1:47" ht="24.75" customHeight="1" x14ac:dyDescent="0.25">
      <c r="A29" s="285"/>
      <c r="B29" s="286">
        <v>17</v>
      </c>
      <c r="C29" s="286" t="s">
        <v>554</v>
      </c>
      <c r="D29" s="286"/>
      <c r="E29" s="285"/>
      <c r="F29" s="286"/>
      <c r="G29" s="285"/>
      <c r="H29" s="286"/>
      <c r="I29" s="285"/>
      <c r="J29" s="285"/>
      <c r="K29" s="285"/>
      <c r="L29" s="287"/>
      <c r="M29" s="287"/>
      <c r="N29" s="287"/>
      <c r="O29" s="287"/>
      <c r="P29" s="287"/>
      <c r="Q29" s="287"/>
      <c r="R29" s="287"/>
      <c r="S29" s="287"/>
      <c r="T29" s="287"/>
      <c r="U29" s="287"/>
      <c r="V29" s="287"/>
      <c r="W29" s="287"/>
      <c r="X29" s="287"/>
      <c r="Y29" s="287"/>
      <c r="Z29" s="287"/>
      <c r="AA29" s="287"/>
      <c r="AB29" s="280"/>
      <c r="AC29" s="280"/>
      <c r="AD29" s="280"/>
      <c r="AE29" s="280"/>
      <c r="AF29" s="280"/>
      <c r="AG29" s="280"/>
      <c r="AH29" s="280"/>
      <c r="AI29" s="280"/>
      <c r="AJ29" s="280"/>
      <c r="AK29" s="280"/>
      <c r="AL29" s="280"/>
      <c r="AM29" s="280"/>
      <c r="AN29" s="280"/>
      <c r="AO29" s="280"/>
      <c r="AP29" s="280"/>
      <c r="AQ29" s="280"/>
      <c r="AR29" s="280"/>
      <c r="AS29" s="280"/>
      <c r="AT29" s="280"/>
      <c r="AU29" s="280"/>
    </row>
    <row r="30" spans="1:47" ht="24.75" customHeight="1" x14ac:dyDescent="0.25">
      <c r="A30" s="285"/>
      <c r="B30" s="286">
        <v>18</v>
      </c>
      <c r="C30" s="286" t="s">
        <v>555</v>
      </c>
      <c r="D30" s="286"/>
      <c r="E30" s="285"/>
      <c r="F30" s="286"/>
      <c r="G30" s="285"/>
      <c r="H30" s="286"/>
      <c r="I30" s="285"/>
      <c r="J30" s="285"/>
      <c r="K30" s="285"/>
      <c r="L30" s="287"/>
      <c r="M30" s="287"/>
      <c r="N30" s="287"/>
      <c r="O30" s="287"/>
      <c r="P30" s="287"/>
      <c r="Q30" s="287"/>
      <c r="R30" s="287"/>
      <c r="S30" s="287"/>
      <c r="T30" s="287"/>
      <c r="U30" s="287"/>
      <c r="V30" s="287"/>
      <c r="W30" s="287"/>
      <c r="X30" s="287"/>
      <c r="Y30" s="287"/>
      <c r="Z30" s="287"/>
      <c r="AA30" s="287"/>
      <c r="AB30" s="280"/>
      <c r="AC30" s="280"/>
      <c r="AD30" s="280"/>
      <c r="AE30" s="280"/>
      <c r="AF30" s="280"/>
      <c r="AG30" s="280"/>
      <c r="AH30" s="280"/>
      <c r="AI30" s="280"/>
      <c r="AJ30" s="280"/>
      <c r="AK30" s="280"/>
      <c r="AL30" s="280"/>
      <c r="AM30" s="280"/>
      <c r="AN30" s="280"/>
      <c r="AO30" s="280"/>
      <c r="AP30" s="280"/>
      <c r="AQ30" s="280"/>
      <c r="AR30" s="280"/>
      <c r="AS30" s="280"/>
      <c r="AT30" s="280"/>
      <c r="AU30" s="280"/>
    </row>
    <row r="31" spans="1:47" ht="24.75" customHeight="1" x14ac:dyDescent="0.25">
      <c r="A31" s="285"/>
      <c r="B31" s="286">
        <v>19</v>
      </c>
      <c r="C31" s="286" t="s">
        <v>556</v>
      </c>
      <c r="D31" s="286"/>
      <c r="E31" s="285"/>
      <c r="F31" s="286"/>
      <c r="G31" s="285"/>
      <c r="H31" s="286"/>
      <c r="I31" s="285"/>
      <c r="J31" s="285"/>
      <c r="K31" s="285"/>
      <c r="L31" s="287"/>
      <c r="M31" s="287"/>
      <c r="N31" s="287"/>
      <c r="O31" s="287"/>
      <c r="P31" s="287"/>
      <c r="Q31" s="287"/>
      <c r="R31" s="287"/>
      <c r="S31" s="287"/>
      <c r="T31" s="287"/>
      <c r="U31" s="287"/>
      <c r="V31" s="287"/>
      <c r="W31" s="287"/>
      <c r="X31" s="287"/>
      <c r="Y31" s="287"/>
      <c r="Z31" s="287"/>
      <c r="AA31" s="287"/>
      <c r="AB31" s="280"/>
      <c r="AC31" s="280"/>
      <c r="AD31" s="280"/>
      <c r="AE31" s="280"/>
      <c r="AF31" s="280"/>
      <c r="AG31" s="280"/>
      <c r="AH31" s="280"/>
      <c r="AI31" s="280"/>
      <c r="AJ31" s="280"/>
      <c r="AK31" s="280"/>
      <c r="AL31" s="280"/>
      <c r="AM31" s="280"/>
      <c r="AN31" s="280"/>
      <c r="AO31" s="280"/>
      <c r="AP31" s="280"/>
      <c r="AQ31" s="280"/>
      <c r="AR31" s="280"/>
      <c r="AS31" s="280"/>
      <c r="AT31" s="280"/>
      <c r="AU31" s="280"/>
    </row>
    <row r="32" spans="1:47" ht="24.75" customHeight="1" x14ac:dyDescent="0.25">
      <c r="A32" s="285"/>
      <c r="B32" s="286">
        <v>20</v>
      </c>
      <c r="C32" s="286" t="s">
        <v>557</v>
      </c>
      <c r="D32" s="286"/>
      <c r="E32" s="285"/>
      <c r="F32" s="286"/>
      <c r="G32" s="285"/>
      <c r="H32" s="286"/>
      <c r="I32" s="285"/>
      <c r="J32" s="285"/>
      <c r="K32" s="285"/>
      <c r="L32" s="287"/>
      <c r="M32" s="287"/>
      <c r="N32" s="287"/>
      <c r="O32" s="287"/>
      <c r="P32" s="287"/>
      <c r="Q32" s="287"/>
      <c r="R32" s="287"/>
      <c r="S32" s="287"/>
      <c r="T32" s="287"/>
      <c r="U32" s="287"/>
      <c r="V32" s="287"/>
      <c r="W32" s="287"/>
      <c r="X32" s="287"/>
      <c r="Y32" s="287"/>
      <c r="Z32" s="287"/>
      <c r="AA32" s="287"/>
      <c r="AB32" s="280"/>
      <c r="AC32" s="280"/>
      <c r="AD32" s="280"/>
      <c r="AE32" s="280"/>
      <c r="AF32" s="280"/>
      <c r="AG32" s="280"/>
      <c r="AH32" s="280"/>
      <c r="AI32" s="280"/>
      <c r="AJ32" s="280"/>
      <c r="AK32" s="280"/>
      <c r="AL32" s="280"/>
      <c r="AM32" s="280"/>
      <c r="AN32" s="280"/>
      <c r="AO32" s="280"/>
      <c r="AP32" s="280"/>
      <c r="AQ32" s="280"/>
      <c r="AR32" s="280"/>
      <c r="AS32" s="280"/>
      <c r="AT32" s="280"/>
      <c r="AU32" s="280"/>
    </row>
    <row r="33" spans="1:47" ht="24.75" customHeight="1" x14ac:dyDescent="0.25">
      <c r="A33" s="285"/>
      <c r="B33" s="286">
        <v>77</v>
      </c>
      <c r="C33" s="286" t="s">
        <v>558</v>
      </c>
      <c r="D33" s="286"/>
      <c r="E33" s="285"/>
      <c r="F33" s="286"/>
      <c r="G33" s="285"/>
      <c r="H33" s="286"/>
      <c r="I33" s="285"/>
      <c r="J33" s="285"/>
      <c r="K33" s="285"/>
      <c r="L33" s="287"/>
      <c r="M33" s="287"/>
      <c r="N33" s="287"/>
      <c r="O33" s="287"/>
      <c r="P33" s="287"/>
      <c r="Q33" s="287"/>
      <c r="R33" s="287"/>
      <c r="S33" s="287"/>
      <c r="T33" s="287"/>
      <c r="U33" s="287"/>
      <c r="V33" s="287"/>
      <c r="W33" s="287"/>
      <c r="X33" s="287"/>
      <c r="Y33" s="287"/>
      <c r="Z33" s="287"/>
      <c r="AA33" s="287"/>
      <c r="AB33" s="280"/>
      <c r="AC33" s="280"/>
      <c r="AD33" s="280"/>
      <c r="AE33" s="280"/>
      <c r="AF33" s="280"/>
      <c r="AG33" s="280"/>
      <c r="AH33" s="280"/>
      <c r="AI33" s="280"/>
      <c r="AJ33" s="280"/>
      <c r="AK33" s="280"/>
      <c r="AL33" s="280"/>
      <c r="AM33" s="280"/>
      <c r="AN33" s="280"/>
      <c r="AO33" s="280"/>
      <c r="AP33" s="280"/>
      <c r="AQ33" s="280"/>
      <c r="AR33" s="280"/>
      <c r="AS33" s="280"/>
      <c r="AT33" s="280"/>
      <c r="AU33" s="280"/>
    </row>
    <row r="34" spans="1:47" ht="24.75" customHeight="1" x14ac:dyDescent="0.25">
      <c r="A34" s="756"/>
      <c r="B34" s="557"/>
      <c r="C34" s="558"/>
      <c r="D34" s="288">
        <f t="shared" ref="D34:AA34" si="6">SUM(D13:D33)</f>
        <v>0</v>
      </c>
      <c r="E34" s="288">
        <f t="shared" si="6"/>
        <v>0</v>
      </c>
      <c r="F34" s="288">
        <f t="shared" si="6"/>
        <v>0</v>
      </c>
      <c r="G34" s="288">
        <f t="shared" si="6"/>
        <v>0</v>
      </c>
      <c r="H34" s="288">
        <f t="shared" si="6"/>
        <v>0</v>
      </c>
      <c r="I34" s="288">
        <f t="shared" si="6"/>
        <v>0</v>
      </c>
      <c r="J34" s="288">
        <f t="shared" si="6"/>
        <v>0</v>
      </c>
      <c r="K34" s="288">
        <f t="shared" si="6"/>
        <v>0</v>
      </c>
      <c r="L34" s="289">
        <f t="shared" si="6"/>
        <v>0</v>
      </c>
      <c r="M34" s="289">
        <f t="shared" si="6"/>
        <v>0</v>
      </c>
      <c r="N34" s="289">
        <f t="shared" si="6"/>
        <v>0</v>
      </c>
      <c r="O34" s="289">
        <f t="shared" si="6"/>
        <v>0</v>
      </c>
      <c r="P34" s="289">
        <f t="shared" si="6"/>
        <v>0</v>
      </c>
      <c r="Q34" s="289">
        <f t="shared" si="6"/>
        <v>0</v>
      </c>
      <c r="R34" s="289">
        <f t="shared" si="6"/>
        <v>0</v>
      </c>
      <c r="S34" s="289">
        <f t="shared" si="6"/>
        <v>0</v>
      </c>
      <c r="T34" s="289">
        <f t="shared" si="6"/>
        <v>0</v>
      </c>
      <c r="U34" s="289">
        <f t="shared" si="6"/>
        <v>0</v>
      </c>
      <c r="V34" s="289">
        <f t="shared" si="6"/>
        <v>0</v>
      </c>
      <c r="W34" s="289">
        <f t="shared" si="6"/>
        <v>0</v>
      </c>
      <c r="X34" s="289">
        <f t="shared" si="6"/>
        <v>0</v>
      </c>
      <c r="Y34" s="289">
        <f t="shared" si="6"/>
        <v>0</v>
      </c>
      <c r="Z34" s="289">
        <f t="shared" si="6"/>
        <v>0</v>
      </c>
      <c r="AA34" s="289">
        <f t="shared" si="6"/>
        <v>0</v>
      </c>
      <c r="AB34" s="280"/>
      <c r="AC34" s="280"/>
      <c r="AD34" s="280"/>
      <c r="AE34" s="280"/>
      <c r="AF34" s="280"/>
      <c r="AG34" s="280"/>
      <c r="AH34" s="280"/>
      <c r="AI34" s="280"/>
      <c r="AJ34" s="280"/>
      <c r="AK34" s="280"/>
      <c r="AL34" s="280"/>
      <c r="AM34" s="280"/>
      <c r="AN34" s="280"/>
      <c r="AO34" s="280"/>
      <c r="AP34" s="280"/>
      <c r="AQ34" s="280"/>
      <c r="AR34" s="280"/>
      <c r="AS34" s="280"/>
      <c r="AT34" s="280"/>
      <c r="AU34" s="280"/>
    </row>
    <row r="35" spans="1:47" ht="24.75" customHeight="1" x14ac:dyDescent="0.25">
      <c r="A35" s="285"/>
      <c r="B35" s="286"/>
      <c r="C35" s="286"/>
      <c r="D35" s="286"/>
      <c r="E35" s="285"/>
      <c r="F35" s="286"/>
      <c r="G35" s="285"/>
      <c r="H35" s="286"/>
      <c r="I35" s="285"/>
      <c r="J35" s="285"/>
      <c r="K35" s="285"/>
      <c r="L35" s="287"/>
      <c r="M35" s="287"/>
      <c r="N35" s="287"/>
      <c r="O35" s="287"/>
      <c r="P35" s="287"/>
      <c r="Q35" s="287"/>
      <c r="R35" s="287"/>
      <c r="S35" s="287"/>
      <c r="T35" s="287"/>
      <c r="U35" s="287"/>
      <c r="V35" s="287"/>
      <c r="W35" s="287"/>
      <c r="X35" s="287"/>
      <c r="Y35" s="287"/>
      <c r="Z35" s="287"/>
      <c r="AA35" s="287"/>
      <c r="AB35" s="275"/>
      <c r="AC35" s="275"/>
      <c r="AD35" s="275"/>
      <c r="AE35" s="275"/>
      <c r="AF35" s="275"/>
      <c r="AG35" s="275"/>
      <c r="AH35" s="275"/>
      <c r="AI35" s="275"/>
      <c r="AJ35" s="275"/>
      <c r="AK35" s="275"/>
      <c r="AL35" s="275"/>
      <c r="AM35" s="275"/>
      <c r="AN35" s="275"/>
      <c r="AO35" s="275"/>
      <c r="AP35" s="275"/>
      <c r="AQ35" s="275"/>
      <c r="AR35" s="275"/>
      <c r="AS35" s="275"/>
      <c r="AT35" s="275"/>
      <c r="AU35" s="275"/>
    </row>
    <row r="36" spans="1:47" ht="24.75" customHeight="1" x14ac:dyDescent="0.25">
      <c r="A36" s="285"/>
      <c r="B36" s="286"/>
      <c r="C36" s="286"/>
      <c r="D36" s="286"/>
      <c r="E36" s="285"/>
      <c r="F36" s="286"/>
      <c r="G36" s="285"/>
      <c r="H36" s="286"/>
      <c r="I36" s="285"/>
      <c r="J36" s="285"/>
      <c r="K36" s="285"/>
      <c r="L36" s="287"/>
      <c r="M36" s="287"/>
      <c r="N36" s="287"/>
      <c r="O36" s="287"/>
      <c r="P36" s="287"/>
      <c r="Q36" s="287"/>
      <c r="R36" s="287"/>
      <c r="S36" s="287"/>
      <c r="T36" s="287"/>
      <c r="U36" s="287"/>
      <c r="V36" s="287"/>
      <c r="W36" s="287"/>
      <c r="X36" s="287"/>
      <c r="Y36" s="287"/>
      <c r="Z36" s="287"/>
      <c r="AA36" s="287"/>
      <c r="AB36" s="275"/>
      <c r="AC36" s="275"/>
      <c r="AD36" s="275"/>
      <c r="AE36" s="275"/>
      <c r="AF36" s="275"/>
      <c r="AG36" s="275"/>
      <c r="AH36" s="275"/>
      <c r="AI36" s="275"/>
      <c r="AJ36" s="275"/>
      <c r="AK36" s="275"/>
      <c r="AL36" s="275"/>
      <c r="AM36" s="275"/>
      <c r="AN36" s="275"/>
      <c r="AO36" s="275"/>
      <c r="AP36" s="275"/>
      <c r="AQ36" s="275"/>
      <c r="AR36" s="275"/>
      <c r="AS36" s="275"/>
      <c r="AT36" s="275"/>
      <c r="AU36" s="275"/>
    </row>
    <row r="37" spans="1:47" ht="24.75" customHeight="1" x14ac:dyDescent="0.25">
      <c r="A37" s="285"/>
      <c r="B37" s="286"/>
      <c r="C37" s="286"/>
      <c r="D37" s="286"/>
      <c r="E37" s="285"/>
      <c r="F37" s="286"/>
      <c r="G37" s="285"/>
      <c r="H37" s="286"/>
      <c r="I37" s="285"/>
      <c r="J37" s="285"/>
      <c r="K37" s="285"/>
      <c r="L37" s="287"/>
      <c r="M37" s="287"/>
      <c r="N37" s="287"/>
      <c r="O37" s="287"/>
      <c r="P37" s="287"/>
      <c r="Q37" s="287"/>
      <c r="R37" s="287"/>
      <c r="S37" s="287"/>
      <c r="T37" s="287"/>
      <c r="U37" s="287"/>
      <c r="V37" s="287"/>
      <c r="W37" s="287"/>
      <c r="X37" s="287"/>
      <c r="Y37" s="287"/>
      <c r="Z37" s="287"/>
      <c r="AA37" s="287"/>
      <c r="AB37" s="275"/>
      <c r="AC37" s="275"/>
      <c r="AD37" s="275"/>
      <c r="AE37" s="275"/>
      <c r="AF37" s="275"/>
      <c r="AG37" s="275"/>
      <c r="AH37" s="275"/>
      <c r="AI37" s="275"/>
      <c r="AJ37" s="275"/>
      <c r="AK37" s="275"/>
      <c r="AL37" s="275"/>
      <c r="AM37" s="275"/>
      <c r="AN37" s="275"/>
      <c r="AO37" s="275"/>
      <c r="AP37" s="275"/>
      <c r="AQ37" s="275"/>
      <c r="AR37" s="275"/>
      <c r="AS37" s="275"/>
      <c r="AT37" s="275"/>
      <c r="AU37" s="275"/>
    </row>
    <row r="38" spans="1:47" ht="24.75" customHeight="1" x14ac:dyDescent="0.25">
      <c r="A38" s="285"/>
      <c r="B38" s="286"/>
      <c r="C38" s="286"/>
      <c r="D38" s="286"/>
      <c r="E38" s="285"/>
      <c r="F38" s="286"/>
      <c r="G38" s="285"/>
      <c r="H38" s="286"/>
      <c r="I38" s="285"/>
      <c r="J38" s="285"/>
      <c r="K38" s="285"/>
      <c r="L38" s="287"/>
      <c r="M38" s="287"/>
      <c r="N38" s="287"/>
      <c r="O38" s="287"/>
      <c r="P38" s="287"/>
      <c r="Q38" s="287"/>
      <c r="R38" s="287"/>
      <c r="S38" s="287"/>
      <c r="T38" s="287"/>
      <c r="U38" s="287"/>
      <c r="V38" s="287"/>
      <c r="W38" s="287"/>
      <c r="X38" s="287"/>
      <c r="Y38" s="287"/>
      <c r="Z38" s="287"/>
      <c r="AA38" s="287"/>
      <c r="AB38" s="275"/>
      <c r="AC38" s="275"/>
      <c r="AD38" s="275"/>
      <c r="AE38" s="275"/>
      <c r="AF38" s="275"/>
      <c r="AG38" s="275"/>
      <c r="AH38" s="275"/>
      <c r="AI38" s="275"/>
      <c r="AJ38" s="275"/>
      <c r="AK38" s="275"/>
      <c r="AL38" s="275"/>
      <c r="AM38" s="275"/>
      <c r="AN38" s="275"/>
      <c r="AO38" s="275"/>
      <c r="AP38" s="275"/>
      <c r="AQ38" s="275"/>
      <c r="AR38" s="275"/>
      <c r="AS38" s="275"/>
      <c r="AT38" s="275"/>
      <c r="AU38" s="275"/>
    </row>
    <row r="39" spans="1:47" ht="24.75" customHeight="1" x14ac:dyDescent="0.25">
      <c r="A39" s="285"/>
      <c r="B39" s="286"/>
      <c r="C39" s="285"/>
      <c r="D39" s="286"/>
      <c r="E39" s="285"/>
      <c r="F39" s="286"/>
      <c r="G39" s="285"/>
      <c r="H39" s="286"/>
      <c r="I39" s="285"/>
      <c r="J39" s="285"/>
      <c r="K39" s="285"/>
      <c r="L39" s="287"/>
      <c r="M39" s="287"/>
      <c r="N39" s="287"/>
      <c r="O39" s="287"/>
      <c r="P39" s="287"/>
      <c r="Q39" s="287"/>
      <c r="R39" s="287"/>
      <c r="S39" s="287"/>
      <c r="T39" s="287"/>
      <c r="U39" s="287"/>
      <c r="V39" s="287"/>
      <c r="W39" s="287"/>
      <c r="X39" s="287"/>
      <c r="Y39" s="287"/>
      <c r="Z39" s="287"/>
      <c r="AA39" s="287"/>
      <c r="AB39" s="275"/>
      <c r="AC39" s="275"/>
      <c r="AD39" s="275"/>
      <c r="AE39" s="275"/>
      <c r="AF39" s="275"/>
      <c r="AG39" s="275"/>
      <c r="AH39" s="275"/>
      <c r="AI39" s="275"/>
      <c r="AJ39" s="275"/>
      <c r="AK39" s="275"/>
      <c r="AL39" s="275"/>
      <c r="AM39" s="275"/>
      <c r="AN39" s="275"/>
      <c r="AO39" s="275"/>
      <c r="AP39" s="275"/>
      <c r="AQ39" s="275"/>
      <c r="AR39" s="275"/>
      <c r="AS39" s="275"/>
      <c r="AT39" s="275"/>
      <c r="AU39" s="275"/>
    </row>
    <row r="40" spans="1:47" ht="24.75" customHeight="1" x14ac:dyDescent="0.25">
      <c r="A40" s="285"/>
      <c r="B40" s="286"/>
      <c r="C40" s="285"/>
      <c r="D40" s="286"/>
      <c r="E40" s="285"/>
      <c r="F40" s="286"/>
      <c r="G40" s="285"/>
      <c r="H40" s="286"/>
      <c r="I40" s="285"/>
      <c r="J40" s="285"/>
      <c r="K40" s="285"/>
      <c r="L40" s="287"/>
      <c r="M40" s="287"/>
      <c r="N40" s="287"/>
      <c r="O40" s="287"/>
      <c r="P40" s="287"/>
      <c r="Q40" s="287"/>
      <c r="R40" s="287"/>
      <c r="S40" s="287"/>
      <c r="T40" s="287"/>
      <c r="U40" s="287"/>
      <c r="V40" s="287"/>
      <c r="W40" s="287"/>
      <c r="X40" s="287"/>
      <c r="Y40" s="287"/>
      <c r="Z40" s="287"/>
      <c r="AA40" s="287"/>
      <c r="AB40" s="275"/>
      <c r="AC40" s="275"/>
      <c r="AD40" s="275"/>
      <c r="AE40" s="275"/>
      <c r="AF40" s="275"/>
      <c r="AG40" s="275"/>
      <c r="AH40" s="275"/>
      <c r="AI40" s="275"/>
      <c r="AJ40" s="275"/>
      <c r="AK40" s="275"/>
      <c r="AL40" s="275"/>
      <c r="AM40" s="275"/>
      <c r="AN40" s="275"/>
      <c r="AO40" s="275"/>
      <c r="AP40" s="275"/>
      <c r="AQ40" s="275"/>
      <c r="AR40" s="275"/>
      <c r="AS40" s="275"/>
      <c r="AT40" s="275"/>
      <c r="AU40" s="275"/>
    </row>
    <row r="41" spans="1:47" ht="24.75" customHeight="1" x14ac:dyDescent="0.25">
      <c r="A41" s="285"/>
      <c r="B41" s="286"/>
      <c r="C41" s="285"/>
      <c r="D41" s="286"/>
      <c r="E41" s="285"/>
      <c r="F41" s="286"/>
      <c r="G41" s="285"/>
      <c r="H41" s="286"/>
      <c r="I41" s="285"/>
      <c r="J41" s="285"/>
      <c r="K41" s="285"/>
      <c r="L41" s="287"/>
      <c r="M41" s="287"/>
      <c r="N41" s="287"/>
      <c r="O41" s="287"/>
      <c r="P41" s="287"/>
      <c r="Q41" s="287"/>
      <c r="R41" s="287"/>
      <c r="S41" s="287"/>
      <c r="T41" s="287"/>
      <c r="U41" s="287"/>
      <c r="V41" s="287"/>
      <c r="W41" s="287"/>
      <c r="X41" s="287"/>
      <c r="Y41" s="287"/>
      <c r="Z41" s="287"/>
      <c r="AA41" s="287"/>
      <c r="AB41" s="275"/>
      <c r="AC41" s="275"/>
      <c r="AD41" s="275"/>
      <c r="AE41" s="275"/>
      <c r="AF41" s="275"/>
      <c r="AG41" s="275"/>
      <c r="AH41" s="275"/>
      <c r="AI41" s="275"/>
      <c r="AJ41" s="275"/>
      <c r="AK41" s="275"/>
      <c r="AL41" s="275"/>
      <c r="AM41" s="275"/>
      <c r="AN41" s="275"/>
      <c r="AO41" s="275"/>
      <c r="AP41" s="275"/>
      <c r="AQ41" s="275"/>
      <c r="AR41" s="275"/>
      <c r="AS41" s="275"/>
      <c r="AT41" s="275"/>
      <c r="AU41" s="275"/>
    </row>
    <row r="42" spans="1:47" ht="24.75" customHeight="1" x14ac:dyDescent="0.25">
      <c r="A42" s="285"/>
      <c r="B42" s="286"/>
      <c r="C42" s="285"/>
      <c r="D42" s="286"/>
      <c r="E42" s="285"/>
      <c r="F42" s="286"/>
      <c r="G42" s="285"/>
      <c r="H42" s="286"/>
      <c r="I42" s="285"/>
      <c r="J42" s="285"/>
      <c r="K42" s="285"/>
      <c r="L42" s="287"/>
      <c r="M42" s="287"/>
      <c r="N42" s="287"/>
      <c r="O42" s="287"/>
      <c r="P42" s="287"/>
      <c r="Q42" s="287"/>
      <c r="R42" s="287"/>
      <c r="S42" s="287"/>
      <c r="T42" s="287"/>
      <c r="U42" s="287"/>
      <c r="V42" s="287"/>
      <c r="W42" s="287"/>
      <c r="X42" s="287"/>
      <c r="Y42" s="287"/>
      <c r="Z42" s="287"/>
      <c r="AA42" s="287"/>
      <c r="AB42" s="275"/>
      <c r="AC42" s="275"/>
      <c r="AD42" s="275"/>
      <c r="AE42" s="275"/>
      <c r="AF42" s="275"/>
      <c r="AG42" s="275"/>
      <c r="AH42" s="275"/>
      <c r="AI42" s="275"/>
      <c r="AJ42" s="275"/>
      <c r="AK42" s="275"/>
      <c r="AL42" s="275"/>
      <c r="AM42" s="275"/>
      <c r="AN42" s="275"/>
      <c r="AO42" s="275"/>
      <c r="AP42" s="275"/>
      <c r="AQ42" s="275"/>
      <c r="AR42" s="275"/>
      <c r="AS42" s="275"/>
      <c r="AT42" s="275"/>
      <c r="AU42" s="275"/>
    </row>
    <row r="43" spans="1:47" ht="24.75" customHeight="1" x14ac:dyDescent="0.25">
      <c r="A43" s="285"/>
      <c r="B43" s="286"/>
      <c r="C43" s="285"/>
      <c r="D43" s="286"/>
      <c r="E43" s="285"/>
      <c r="F43" s="286"/>
      <c r="G43" s="285"/>
      <c r="H43" s="286"/>
      <c r="I43" s="285"/>
      <c r="J43" s="285"/>
      <c r="K43" s="285"/>
      <c r="L43" s="287"/>
      <c r="M43" s="287"/>
      <c r="N43" s="287"/>
      <c r="O43" s="287"/>
      <c r="P43" s="287"/>
      <c r="Q43" s="287"/>
      <c r="R43" s="287"/>
      <c r="S43" s="287"/>
      <c r="T43" s="287"/>
      <c r="U43" s="287"/>
      <c r="V43" s="287"/>
      <c r="W43" s="287"/>
      <c r="X43" s="287"/>
      <c r="Y43" s="287"/>
      <c r="Z43" s="287"/>
      <c r="AA43" s="287"/>
      <c r="AB43" s="275"/>
      <c r="AC43" s="275"/>
      <c r="AD43" s="275"/>
      <c r="AE43" s="275"/>
      <c r="AF43" s="275"/>
      <c r="AG43" s="275"/>
      <c r="AH43" s="275"/>
      <c r="AI43" s="275"/>
      <c r="AJ43" s="275"/>
      <c r="AK43" s="275"/>
      <c r="AL43" s="275"/>
      <c r="AM43" s="275"/>
      <c r="AN43" s="275"/>
      <c r="AO43" s="275"/>
      <c r="AP43" s="275"/>
      <c r="AQ43" s="275"/>
      <c r="AR43" s="275"/>
      <c r="AS43" s="275"/>
      <c r="AT43" s="275"/>
      <c r="AU43" s="275"/>
    </row>
    <row r="44" spans="1:47" ht="24.75" customHeight="1" x14ac:dyDescent="0.25">
      <c r="A44" s="285"/>
      <c r="B44" s="286"/>
      <c r="C44" s="285"/>
      <c r="D44" s="286"/>
      <c r="E44" s="285"/>
      <c r="F44" s="286"/>
      <c r="G44" s="285"/>
      <c r="H44" s="286"/>
      <c r="I44" s="285"/>
      <c r="J44" s="285"/>
      <c r="K44" s="285"/>
      <c r="L44" s="287"/>
      <c r="M44" s="287"/>
      <c r="N44" s="287"/>
      <c r="O44" s="287"/>
      <c r="P44" s="287"/>
      <c r="Q44" s="287"/>
      <c r="R44" s="287"/>
      <c r="S44" s="287"/>
      <c r="T44" s="287"/>
      <c r="U44" s="287"/>
      <c r="V44" s="287"/>
      <c r="W44" s="287"/>
      <c r="X44" s="287"/>
      <c r="Y44" s="287"/>
      <c r="Z44" s="287"/>
      <c r="AA44" s="287"/>
      <c r="AB44" s="275"/>
      <c r="AC44" s="275"/>
      <c r="AD44" s="275"/>
      <c r="AE44" s="275"/>
      <c r="AF44" s="275"/>
      <c r="AG44" s="275"/>
      <c r="AH44" s="275"/>
      <c r="AI44" s="275"/>
      <c r="AJ44" s="275"/>
      <c r="AK44" s="275"/>
      <c r="AL44" s="275"/>
      <c r="AM44" s="275"/>
      <c r="AN44" s="275"/>
      <c r="AO44" s="275"/>
      <c r="AP44" s="275"/>
      <c r="AQ44" s="275"/>
      <c r="AR44" s="275"/>
      <c r="AS44" s="275"/>
      <c r="AT44" s="275"/>
      <c r="AU44" s="275"/>
    </row>
    <row r="45" spans="1:47" ht="24.75" customHeight="1" x14ac:dyDescent="0.25">
      <c r="A45" s="285"/>
      <c r="B45" s="286"/>
      <c r="C45" s="285"/>
      <c r="D45" s="286"/>
      <c r="E45" s="285"/>
      <c r="F45" s="286"/>
      <c r="G45" s="285"/>
      <c r="H45" s="286"/>
      <c r="I45" s="285"/>
      <c r="J45" s="285"/>
      <c r="K45" s="285"/>
      <c r="L45" s="287"/>
      <c r="M45" s="287"/>
      <c r="N45" s="287"/>
      <c r="O45" s="287"/>
      <c r="P45" s="287"/>
      <c r="Q45" s="287"/>
      <c r="R45" s="287"/>
      <c r="S45" s="287"/>
      <c r="T45" s="287"/>
      <c r="U45" s="287"/>
      <c r="V45" s="287"/>
      <c r="W45" s="287"/>
      <c r="X45" s="287"/>
      <c r="Y45" s="287"/>
      <c r="Z45" s="287"/>
      <c r="AA45" s="287"/>
      <c r="AB45" s="275"/>
      <c r="AC45" s="275"/>
      <c r="AD45" s="275"/>
      <c r="AE45" s="275"/>
      <c r="AF45" s="275"/>
      <c r="AG45" s="275"/>
      <c r="AH45" s="275"/>
      <c r="AI45" s="275"/>
      <c r="AJ45" s="275"/>
      <c r="AK45" s="275"/>
      <c r="AL45" s="275"/>
      <c r="AM45" s="275"/>
      <c r="AN45" s="275"/>
      <c r="AO45" s="275"/>
      <c r="AP45" s="275"/>
      <c r="AQ45" s="275"/>
      <c r="AR45" s="275"/>
      <c r="AS45" s="275"/>
      <c r="AT45" s="275"/>
      <c r="AU45" s="275"/>
    </row>
    <row r="46" spans="1:47" ht="24.75" customHeight="1" x14ac:dyDescent="0.25">
      <c r="A46" s="285"/>
      <c r="B46" s="286"/>
      <c r="C46" s="285"/>
      <c r="D46" s="286"/>
      <c r="E46" s="285"/>
      <c r="F46" s="286"/>
      <c r="G46" s="285"/>
      <c r="H46" s="286"/>
      <c r="I46" s="285"/>
      <c r="J46" s="285"/>
      <c r="K46" s="285"/>
      <c r="L46" s="287"/>
      <c r="M46" s="287"/>
      <c r="N46" s="287"/>
      <c r="O46" s="287"/>
      <c r="P46" s="287"/>
      <c r="Q46" s="287"/>
      <c r="R46" s="287"/>
      <c r="S46" s="287"/>
      <c r="T46" s="287"/>
      <c r="U46" s="287"/>
      <c r="V46" s="287"/>
      <c r="W46" s="287"/>
      <c r="X46" s="287"/>
      <c r="Y46" s="287"/>
      <c r="Z46" s="287"/>
      <c r="AA46" s="287"/>
      <c r="AB46" s="275"/>
      <c r="AC46" s="275"/>
      <c r="AD46" s="275"/>
      <c r="AE46" s="275"/>
      <c r="AF46" s="275"/>
      <c r="AG46" s="275"/>
      <c r="AH46" s="275"/>
      <c r="AI46" s="275"/>
      <c r="AJ46" s="275"/>
      <c r="AK46" s="275"/>
      <c r="AL46" s="275"/>
      <c r="AM46" s="275"/>
      <c r="AN46" s="275"/>
      <c r="AO46" s="275"/>
      <c r="AP46" s="275"/>
      <c r="AQ46" s="275"/>
      <c r="AR46" s="275"/>
      <c r="AS46" s="275"/>
      <c r="AT46" s="275"/>
      <c r="AU46" s="275"/>
    </row>
    <row r="47" spans="1:47" ht="24.75" customHeight="1" x14ac:dyDescent="0.25">
      <c r="A47" s="285"/>
      <c r="B47" s="286"/>
      <c r="C47" s="285"/>
      <c r="D47" s="286"/>
      <c r="E47" s="285"/>
      <c r="F47" s="286"/>
      <c r="G47" s="285"/>
      <c r="H47" s="286"/>
      <c r="I47" s="285"/>
      <c r="J47" s="285"/>
      <c r="K47" s="285"/>
      <c r="L47" s="287"/>
      <c r="M47" s="287"/>
      <c r="N47" s="287"/>
      <c r="O47" s="287"/>
      <c r="P47" s="287"/>
      <c r="Q47" s="287"/>
      <c r="R47" s="287"/>
      <c r="S47" s="287"/>
      <c r="T47" s="287"/>
      <c r="U47" s="287"/>
      <c r="V47" s="287"/>
      <c r="W47" s="287"/>
      <c r="X47" s="287"/>
      <c r="Y47" s="287"/>
      <c r="Z47" s="287"/>
      <c r="AA47" s="287"/>
      <c r="AB47" s="275"/>
      <c r="AC47" s="275"/>
      <c r="AD47" s="275"/>
      <c r="AE47" s="275"/>
      <c r="AF47" s="275"/>
      <c r="AG47" s="275"/>
      <c r="AH47" s="275"/>
      <c r="AI47" s="275"/>
      <c r="AJ47" s="275"/>
      <c r="AK47" s="275"/>
      <c r="AL47" s="275"/>
      <c r="AM47" s="275"/>
      <c r="AN47" s="275"/>
      <c r="AO47" s="275"/>
      <c r="AP47" s="275"/>
      <c r="AQ47" s="275"/>
      <c r="AR47" s="275"/>
      <c r="AS47" s="275"/>
      <c r="AT47" s="275"/>
      <c r="AU47" s="275"/>
    </row>
    <row r="48" spans="1:47" ht="24.75" customHeight="1" x14ac:dyDescent="0.25">
      <c r="A48" s="285"/>
      <c r="B48" s="286"/>
      <c r="C48" s="285"/>
      <c r="D48" s="286"/>
      <c r="E48" s="285"/>
      <c r="F48" s="286"/>
      <c r="G48" s="285"/>
      <c r="H48" s="286"/>
      <c r="I48" s="285"/>
      <c r="J48" s="285"/>
      <c r="K48" s="285"/>
      <c r="L48" s="287"/>
      <c r="M48" s="287"/>
      <c r="N48" s="287"/>
      <c r="O48" s="287"/>
      <c r="P48" s="287"/>
      <c r="Q48" s="287"/>
      <c r="R48" s="287"/>
      <c r="S48" s="287"/>
      <c r="T48" s="287"/>
      <c r="U48" s="287"/>
      <c r="V48" s="287"/>
      <c r="W48" s="287"/>
      <c r="X48" s="287"/>
      <c r="Y48" s="287"/>
      <c r="Z48" s="287"/>
      <c r="AA48" s="287"/>
      <c r="AB48" s="275"/>
      <c r="AC48" s="275"/>
      <c r="AD48" s="275"/>
      <c r="AE48" s="275"/>
      <c r="AF48" s="275"/>
      <c r="AG48" s="275"/>
      <c r="AH48" s="275"/>
      <c r="AI48" s="275"/>
      <c r="AJ48" s="275"/>
      <c r="AK48" s="275"/>
      <c r="AL48" s="275"/>
      <c r="AM48" s="275"/>
      <c r="AN48" s="275"/>
      <c r="AO48" s="275"/>
      <c r="AP48" s="275"/>
      <c r="AQ48" s="275"/>
      <c r="AR48" s="275"/>
      <c r="AS48" s="275"/>
      <c r="AT48" s="275"/>
      <c r="AU48" s="275"/>
    </row>
    <row r="49" spans="1:47" ht="24.75" customHeight="1" x14ac:dyDescent="0.25">
      <c r="A49" s="285"/>
      <c r="B49" s="286"/>
      <c r="C49" s="285"/>
      <c r="D49" s="286"/>
      <c r="E49" s="285"/>
      <c r="F49" s="286"/>
      <c r="G49" s="285"/>
      <c r="H49" s="286"/>
      <c r="I49" s="285"/>
      <c r="J49" s="285"/>
      <c r="K49" s="285"/>
      <c r="L49" s="287"/>
      <c r="M49" s="287"/>
      <c r="N49" s="287"/>
      <c r="O49" s="287"/>
      <c r="P49" s="287"/>
      <c r="Q49" s="287"/>
      <c r="R49" s="287"/>
      <c r="S49" s="287"/>
      <c r="T49" s="287"/>
      <c r="U49" s="287"/>
      <c r="V49" s="287"/>
      <c r="W49" s="287"/>
      <c r="X49" s="287"/>
      <c r="Y49" s="287"/>
      <c r="Z49" s="287"/>
      <c r="AA49" s="287"/>
      <c r="AB49" s="275"/>
      <c r="AC49" s="275"/>
      <c r="AD49" s="275"/>
      <c r="AE49" s="275"/>
      <c r="AF49" s="275"/>
      <c r="AG49" s="275"/>
      <c r="AH49" s="275"/>
      <c r="AI49" s="275"/>
      <c r="AJ49" s="275"/>
      <c r="AK49" s="275"/>
      <c r="AL49" s="275"/>
      <c r="AM49" s="275"/>
      <c r="AN49" s="275"/>
      <c r="AO49" s="275"/>
      <c r="AP49" s="275"/>
      <c r="AQ49" s="275"/>
      <c r="AR49" s="275"/>
      <c r="AS49" s="275"/>
      <c r="AT49" s="275"/>
      <c r="AU49" s="275"/>
    </row>
    <row r="50" spans="1:47" ht="24.75" customHeight="1" x14ac:dyDescent="0.25">
      <c r="A50" s="285"/>
      <c r="B50" s="286"/>
      <c r="C50" s="285"/>
      <c r="D50" s="286"/>
      <c r="E50" s="285"/>
      <c r="F50" s="286"/>
      <c r="G50" s="285"/>
      <c r="H50" s="286"/>
      <c r="I50" s="285"/>
      <c r="J50" s="285"/>
      <c r="K50" s="285"/>
      <c r="L50" s="287"/>
      <c r="M50" s="287"/>
      <c r="N50" s="287"/>
      <c r="O50" s="287"/>
      <c r="P50" s="287"/>
      <c r="Q50" s="287"/>
      <c r="R50" s="287"/>
      <c r="S50" s="287"/>
      <c r="T50" s="287"/>
      <c r="U50" s="287"/>
      <c r="V50" s="287"/>
      <c r="W50" s="287"/>
      <c r="X50" s="287"/>
      <c r="Y50" s="287"/>
      <c r="Z50" s="287"/>
      <c r="AA50" s="287"/>
      <c r="AB50" s="275"/>
      <c r="AC50" s="275"/>
      <c r="AD50" s="275"/>
      <c r="AE50" s="275"/>
      <c r="AF50" s="275"/>
      <c r="AG50" s="275"/>
      <c r="AH50" s="275"/>
      <c r="AI50" s="275"/>
      <c r="AJ50" s="275"/>
      <c r="AK50" s="275"/>
      <c r="AL50" s="275"/>
      <c r="AM50" s="275"/>
      <c r="AN50" s="275"/>
      <c r="AO50" s="275"/>
      <c r="AP50" s="275"/>
      <c r="AQ50" s="275"/>
      <c r="AR50" s="275"/>
      <c r="AS50" s="275"/>
      <c r="AT50" s="275"/>
      <c r="AU50" s="275"/>
    </row>
    <row r="51" spans="1:47" ht="24.75" customHeight="1" x14ac:dyDescent="0.25">
      <c r="A51" s="285"/>
      <c r="B51" s="286"/>
      <c r="C51" s="285"/>
      <c r="D51" s="286"/>
      <c r="E51" s="285"/>
      <c r="F51" s="286"/>
      <c r="G51" s="285"/>
      <c r="H51" s="286"/>
      <c r="I51" s="285"/>
      <c r="J51" s="285"/>
      <c r="K51" s="285"/>
      <c r="L51" s="287"/>
      <c r="M51" s="287"/>
      <c r="N51" s="287"/>
      <c r="O51" s="287"/>
      <c r="P51" s="287"/>
      <c r="Q51" s="287"/>
      <c r="R51" s="287"/>
      <c r="S51" s="287"/>
      <c r="T51" s="287"/>
      <c r="U51" s="287"/>
      <c r="V51" s="287"/>
      <c r="W51" s="287"/>
      <c r="X51" s="287"/>
      <c r="Y51" s="287"/>
      <c r="Z51" s="287"/>
      <c r="AA51" s="287"/>
      <c r="AB51" s="275"/>
      <c r="AC51" s="275"/>
      <c r="AD51" s="275"/>
      <c r="AE51" s="275"/>
      <c r="AF51" s="275"/>
      <c r="AG51" s="275"/>
      <c r="AH51" s="275"/>
      <c r="AI51" s="275"/>
      <c r="AJ51" s="275"/>
      <c r="AK51" s="275"/>
      <c r="AL51" s="275"/>
      <c r="AM51" s="275"/>
      <c r="AN51" s="275"/>
      <c r="AO51" s="275"/>
      <c r="AP51" s="275"/>
      <c r="AQ51" s="275"/>
      <c r="AR51" s="275"/>
      <c r="AS51" s="275"/>
      <c r="AT51" s="275"/>
      <c r="AU51" s="275"/>
    </row>
    <row r="52" spans="1:47" ht="24.75" customHeight="1" x14ac:dyDescent="0.25">
      <c r="A52" s="285"/>
      <c r="B52" s="286"/>
      <c r="C52" s="285"/>
      <c r="D52" s="286"/>
      <c r="E52" s="285"/>
      <c r="F52" s="286"/>
      <c r="G52" s="285"/>
      <c r="H52" s="286"/>
      <c r="I52" s="285"/>
      <c r="J52" s="285"/>
      <c r="K52" s="285"/>
      <c r="L52" s="287"/>
      <c r="M52" s="287"/>
      <c r="N52" s="287"/>
      <c r="O52" s="287"/>
      <c r="P52" s="287"/>
      <c r="Q52" s="287"/>
      <c r="R52" s="287"/>
      <c r="S52" s="287"/>
      <c r="T52" s="287"/>
      <c r="U52" s="287"/>
      <c r="V52" s="287"/>
      <c r="W52" s="287"/>
      <c r="X52" s="287"/>
      <c r="Y52" s="287"/>
      <c r="Z52" s="287"/>
      <c r="AA52" s="287"/>
      <c r="AB52" s="275"/>
      <c r="AC52" s="275"/>
      <c r="AD52" s="275"/>
      <c r="AE52" s="275"/>
      <c r="AF52" s="275"/>
      <c r="AG52" s="275"/>
      <c r="AH52" s="275"/>
      <c r="AI52" s="275"/>
      <c r="AJ52" s="275"/>
      <c r="AK52" s="275"/>
      <c r="AL52" s="275"/>
      <c r="AM52" s="275"/>
      <c r="AN52" s="275"/>
      <c r="AO52" s="275"/>
      <c r="AP52" s="275"/>
      <c r="AQ52" s="275"/>
      <c r="AR52" s="275"/>
      <c r="AS52" s="275"/>
      <c r="AT52" s="275"/>
      <c r="AU52" s="275"/>
    </row>
    <row r="53" spans="1:47" ht="24.75" customHeight="1" x14ac:dyDescent="0.25">
      <c r="A53" s="285"/>
      <c r="B53" s="286"/>
      <c r="C53" s="285"/>
      <c r="D53" s="286"/>
      <c r="E53" s="285"/>
      <c r="F53" s="286"/>
      <c r="G53" s="285"/>
      <c r="H53" s="286"/>
      <c r="I53" s="285"/>
      <c r="J53" s="285"/>
      <c r="K53" s="285"/>
      <c r="L53" s="287"/>
      <c r="M53" s="287"/>
      <c r="N53" s="287"/>
      <c r="O53" s="287"/>
      <c r="P53" s="287"/>
      <c r="Q53" s="287"/>
      <c r="R53" s="287"/>
      <c r="S53" s="287"/>
      <c r="T53" s="287"/>
      <c r="U53" s="287"/>
      <c r="V53" s="287"/>
      <c r="W53" s="287"/>
      <c r="X53" s="287"/>
      <c r="Y53" s="287"/>
      <c r="Z53" s="287"/>
      <c r="AA53" s="287"/>
      <c r="AB53" s="275"/>
      <c r="AC53" s="275"/>
      <c r="AD53" s="275"/>
      <c r="AE53" s="275"/>
      <c r="AF53" s="275"/>
      <c r="AG53" s="275"/>
      <c r="AH53" s="275"/>
      <c r="AI53" s="275"/>
      <c r="AJ53" s="275"/>
      <c r="AK53" s="275"/>
      <c r="AL53" s="275"/>
      <c r="AM53" s="275"/>
      <c r="AN53" s="275"/>
      <c r="AO53" s="275"/>
      <c r="AP53" s="275"/>
      <c r="AQ53" s="275"/>
      <c r="AR53" s="275"/>
      <c r="AS53" s="275"/>
      <c r="AT53" s="275"/>
      <c r="AU53" s="275"/>
    </row>
    <row r="54" spans="1:47" ht="24.75" customHeight="1" x14ac:dyDescent="0.25">
      <c r="A54" s="285"/>
      <c r="B54" s="286"/>
      <c r="C54" s="285"/>
      <c r="D54" s="286"/>
      <c r="E54" s="285"/>
      <c r="F54" s="286"/>
      <c r="G54" s="285"/>
      <c r="H54" s="286"/>
      <c r="I54" s="285"/>
      <c r="J54" s="285"/>
      <c r="K54" s="285"/>
      <c r="L54" s="287"/>
      <c r="M54" s="287"/>
      <c r="N54" s="287"/>
      <c r="O54" s="287"/>
      <c r="P54" s="287"/>
      <c r="Q54" s="287"/>
      <c r="R54" s="287"/>
      <c r="S54" s="287"/>
      <c r="T54" s="287"/>
      <c r="U54" s="287"/>
      <c r="V54" s="287"/>
      <c r="W54" s="287"/>
      <c r="X54" s="287"/>
      <c r="Y54" s="287"/>
      <c r="Z54" s="287"/>
      <c r="AA54" s="287"/>
      <c r="AB54" s="275"/>
      <c r="AC54" s="275"/>
      <c r="AD54" s="275"/>
      <c r="AE54" s="275"/>
      <c r="AF54" s="275"/>
      <c r="AG54" s="275"/>
      <c r="AH54" s="275"/>
      <c r="AI54" s="275"/>
      <c r="AJ54" s="275"/>
      <c r="AK54" s="275"/>
      <c r="AL54" s="275"/>
      <c r="AM54" s="275"/>
      <c r="AN54" s="275"/>
      <c r="AO54" s="275"/>
      <c r="AP54" s="275"/>
      <c r="AQ54" s="275"/>
      <c r="AR54" s="275"/>
      <c r="AS54" s="275"/>
      <c r="AT54" s="275"/>
      <c r="AU54" s="275"/>
    </row>
    <row r="55" spans="1:47" ht="24.75" customHeight="1" x14ac:dyDescent="0.25">
      <c r="A55" s="285"/>
      <c r="B55" s="286"/>
      <c r="C55" s="285"/>
      <c r="D55" s="286"/>
      <c r="E55" s="285"/>
      <c r="F55" s="286"/>
      <c r="G55" s="285"/>
      <c r="H55" s="286"/>
      <c r="I55" s="285"/>
      <c r="J55" s="285"/>
      <c r="K55" s="285"/>
      <c r="L55" s="287"/>
      <c r="M55" s="287"/>
      <c r="N55" s="287"/>
      <c r="O55" s="287"/>
      <c r="P55" s="287"/>
      <c r="Q55" s="287"/>
      <c r="R55" s="287"/>
      <c r="S55" s="287"/>
      <c r="T55" s="287"/>
      <c r="U55" s="287"/>
      <c r="V55" s="287"/>
      <c r="W55" s="287"/>
      <c r="X55" s="287"/>
      <c r="Y55" s="287"/>
      <c r="Z55" s="287"/>
      <c r="AA55" s="287"/>
      <c r="AB55" s="275"/>
      <c r="AC55" s="275"/>
      <c r="AD55" s="275"/>
      <c r="AE55" s="275"/>
      <c r="AF55" s="275"/>
      <c r="AG55" s="275"/>
      <c r="AH55" s="275"/>
      <c r="AI55" s="275"/>
      <c r="AJ55" s="275"/>
      <c r="AK55" s="275"/>
      <c r="AL55" s="275"/>
      <c r="AM55" s="275"/>
      <c r="AN55" s="275"/>
      <c r="AO55" s="275"/>
      <c r="AP55" s="275"/>
      <c r="AQ55" s="275"/>
      <c r="AR55" s="275"/>
      <c r="AS55" s="275"/>
      <c r="AT55" s="275"/>
      <c r="AU55" s="275"/>
    </row>
    <row r="56" spans="1:47" ht="24.75" customHeight="1" x14ac:dyDescent="0.25">
      <c r="A56" s="285"/>
      <c r="B56" s="286"/>
      <c r="C56" s="285"/>
      <c r="D56" s="286"/>
      <c r="E56" s="285"/>
      <c r="F56" s="286"/>
      <c r="G56" s="285"/>
      <c r="H56" s="286"/>
      <c r="I56" s="285"/>
      <c r="J56" s="285"/>
      <c r="K56" s="285"/>
      <c r="L56" s="287"/>
      <c r="M56" s="287"/>
      <c r="N56" s="287"/>
      <c r="O56" s="287"/>
      <c r="P56" s="287"/>
      <c r="Q56" s="287"/>
      <c r="R56" s="287"/>
      <c r="S56" s="287"/>
      <c r="T56" s="287"/>
      <c r="U56" s="287"/>
      <c r="V56" s="287"/>
      <c r="W56" s="287"/>
      <c r="X56" s="287"/>
      <c r="Y56" s="287"/>
      <c r="Z56" s="287"/>
      <c r="AA56" s="287"/>
      <c r="AB56" s="275"/>
      <c r="AC56" s="275"/>
      <c r="AD56" s="275"/>
      <c r="AE56" s="275"/>
      <c r="AF56" s="275"/>
      <c r="AG56" s="275"/>
      <c r="AH56" s="275"/>
      <c r="AI56" s="275"/>
      <c r="AJ56" s="275"/>
      <c r="AK56" s="275"/>
      <c r="AL56" s="275"/>
      <c r="AM56" s="275"/>
      <c r="AN56" s="275"/>
      <c r="AO56" s="275"/>
      <c r="AP56" s="275"/>
      <c r="AQ56" s="275"/>
      <c r="AR56" s="275"/>
      <c r="AS56" s="275"/>
      <c r="AT56" s="275"/>
      <c r="AU56" s="275"/>
    </row>
    <row r="57" spans="1:47" ht="24.75" customHeight="1" x14ac:dyDescent="0.25">
      <c r="A57" s="285"/>
      <c r="B57" s="286"/>
      <c r="C57" s="285"/>
      <c r="D57" s="286"/>
      <c r="E57" s="285"/>
      <c r="F57" s="286"/>
      <c r="G57" s="285"/>
      <c r="H57" s="286"/>
      <c r="I57" s="285"/>
      <c r="J57" s="285"/>
      <c r="K57" s="285"/>
      <c r="L57" s="287"/>
      <c r="M57" s="287"/>
      <c r="N57" s="287"/>
      <c r="O57" s="287"/>
      <c r="P57" s="287"/>
      <c r="Q57" s="287"/>
      <c r="R57" s="287"/>
      <c r="S57" s="287"/>
      <c r="T57" s="287"/>
      <c r="U57" s="287"/>
      <c r="V57" s="287"/>
      <c r="W57" s="287"/>
      <c r="X57" s="287"/>
      <c r="Y57" s="287"/>
      <c r="Z57" s="287"/>
      <c r="AA57" s="287"/>
      <c r="AB57" s="275"/>
      <c r="AC57" s="275"/>
      <c r="AD57" s="275"/>
      <c r="AE57" s="275"/>
      <c r="AF57" s="275"/>
      <c r="AG57" s="275"/>
      <c r="AH57" s="275"/>
      <c r="AI57" s="275"/>
      <c r="AJ57" s="275"/>
      <c r="AK57" s="275"/>
      <c r="AL57" s="275"/>
      <c r="AM57" s="275"/>
      <c r="AN57" s="275"/>
      <c r="AO57" s="275"/>
      <c r="AP57" s="275"/>
      <c r="AQ57" s="275"/>
      <c r="AR57" s="275"/>
      <c r="AS57" s="275"/>
      <c r="AT57" s="275"/>
      <c r="AU57" s="275"/>
    </row>
    <row r="58" spans="1:47" ht="13.5" customHeight="1" x14ac:dyDescent="0.25">
      <c r="A58" s="275"/>
      <c r="B58" s="275"/>
      <c r="C58" s="275"/>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275"/>
      <c r="AM58" s="275"/>
      <c r="AN58" s="275"/>
      <c r="AO58" s="275"/>
      <c r="AP58" s="275"/>
      <c r="AQ58" s="275"/>
      <c r="AR58" s="275"/>
      <c r="AS58" s="275"/>
      <c r="AT58" s="275"/>
      <c r="AU58" s="275"/>
    </row>
    <row r="59" spans="1:47" ht="13.5" customHeight="1" x14ac:dyDescent="0.25">
      <c r="A59" s="275"/>
      <c r="B59" s="275"/>
      <c r="C59" s="275"/>
      <c r="D59" s="275"/>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c r="AL59" s="275"/>
      <c r="AM59" s="275"/>
      <c r="AN59" s="275"/>
      <c r="AO59" s="275"/>
      <c r="AP59" s="275"/>
      <c r="AQ59" s="275"/>
      <c r="AR59" s="275"/>
      <c r="AS59" s="275"/>
      <c r="AT59" s="275"/>
      <c r="AU59" s="275"/>
    </row>
    <row r="60" spans="1:47" ht="13.5" customHeight="1" x14ac:dyDescent="0.25">
      <c r="A60" s="275"/>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c r="AA60" s="275"/>
      <c r="AB60" s="275"/>
      <c r="AC60" s="275"/>
      <c r="AD60" s="275"/>
      <c r="AE60" s="275"/>
      <c r="AF60" s="275"/>
      <c r="AG60" s="275"/>
      <c r="AH60" s="275"/>
      <c r="AI60" s="275"/>
      <c r="AJ60" s="275"/>
      <c r="AK60" s="275"/>
      <c r="AL60" s="275"/>
      <c r="AM60" s="275"/>
      <c r="AN60" s="275"/>
      <c r="AO60" s="275"/>
      <c r="AP60" s="275"/>
      <c r="AQ60" s="275"/>
      <c r="AR60" s="275"/>
      <c r="AS60" s="275"/>
      <c r="AT60" s="275"/>
      <c r="AU60" s="275"/>
    </row>
    <row r="61" spans="1:47" ht="13.5" customHeight="1" x14ac:dyDescent="0.25">
      <c r="A61" s="275"/>
      <c r="B61" s="275"/>
      <c r="C61" s="275"/>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75"/>
      <c r="AP61" s="275"/>
      <c r="AQ61" s="275"/>
      <c r="AR61" s="275"/>
      <c r="AS61" s="275"/>
      <c r="AT61" s="275"/>
      <c r="AU61" s="275"/>
    </row>
    <row r="62" spans="1:47" ht="13.5" customHeight="1" x14ac:dyDescent="0.25">
      <c r="A62" s="275"/>
      <c r="B62" s="275"/>
      <c r="C62" s="275"/>
      <c r="D62" s="275"/>
      <c r="E62" s="275"/>
      <c r="F62" s="275"/>
      <c r="G62" s="275"/>
      <c r="H62" s="275"/>
      <c r="I62" s="275"/>
      <c r="J62" s="275"/>
      <c r="K62" s="275"/>
      <c r="L62" s="275"/>
      <c r="M62" s="275"/>
      <c r="N62" s="275"/>
      <c r="O62" s="275"/>
      <c r="P62" s="275"/>
      <c r="Q62" s="275"/>
      <c r="R62" s="275"/>
      <c r="S62" s="275"/>
      <c r="T62" s="275"/>
      <c r="U62" s="275"/>
      <c r="V62" s="275"/>
      <c r="W62" s="275"/>
      <c r="X62" s="275"/>
      <c r="Y62" s="275"/>
      <c r="Z62" s="275"/>
      <c r="AA62" s="275"/>
      <c r="AB62" s="275"/>
      <c r="AC62" s="275"/>
      <c r="AD62" s="275"/>
      <c r="AE62" s="275"/>
      <c r="AF62" s="275"/>
      <c r="AG62" s="275"/>
      <c r="AH62" s="275"/>
      <c r="AI62" s="275"/>
      <c r="AJ62" s="275"/>
      <c r="AK62" s="275"/>
      <c r="AL62" s="275"/>
      <c r="AM62" s="275"/>
      <c r="AN62" s="275"/>
      <c r="AO62" s="275"/>
      <c r="AP62" s="275"/>
      <c r="AQ62" s="275"/>
      <c r="AR62" s="275"/>
      <c r="AS62" s="275"/>
      <c r="AT62" s="275"/>
      <c r="AU62" s="275"/>
    </row>
    <row r="63" spans="1:47" ht="13.5" customHeight="1" x14ac:dyDescent="0.25">
      <c r="A63" s="275"/>
      <c r="B63" s="275"/>
      <c r="C63" s="275"/>
      <c r="D63" s="275"/>
      <c r="E63" s="275"/>
      <c r="F63" s="275"/>
      <c r="G63" s="275"/>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5"/>
      <c r="AI63" s="275"/>
      <c r="AJ63" s="275"/>
      <c r="AK63" s="275"/>
      <c r="AL63" s="275"/>
      <c r="AM63" s="275"/>
      <c r="AN63" s="275"/>
      <c r="AO63" s="275"/>
      <c r="AP63" s="275"/>
      <c r="AQ63" s="275"/>
      <c r="AR63" s="275"/>
      <c r="AS63" s="275"/>
      <c r="AT63" s="275"/>
      <c r="AU63" s="275"/>
    </row>
    <row r="64" spans="1:47" ht="13.5" customHeight="1" x14ac:dyDescent="0.25">
      <c r="A64" s="275"/>
      <c r="B64" s="275"/>
      <c r="C64" s="275"/>
      <c r="D64" s="275"/>
      <c r="E64" s="275"/>
      <c r="F64" s="275"/>
      <c r="G64" s="275"/>
      <c r="H64" s="275"/>
      <c r="I64" s="275"/>
      <c r="J64" s="275"/>
      <c r="K64" s="275"/>
      <c r="L64" s="275"/>
      <c r="M64" s="275"/>
      <c r="N64" s="275"/>
      <c r="O64" s="275"/>
      <c r="P64" s="275"/>
      <c r="Q64" s="275"/>
      <c r="R64" s="275"/>
      <c r="S64" s="275"/>
      <c r="T64" s="275"/>
      <c r="U64" s="275"/>
      <c r="V64" s="275"/>
      <c r="W64" s="275"/>
      <c r="X64" s="275"/>
      <c r="Y64" s="275"/>
      <c r="Z64" s="275"/>
      <c r="AA64" s="275"/>
      <c r="AB64" s="275"/>
      <c r="AC64" s="275"/>
      <c r="AD64" s="275"/>
      <c r="AE64" s="275"/>
      <c r="AF64" s="275"/>
      <c r="AG64" s="275"/>
      <c r="AH64" s="275"/>
      <c r="AI64" s="275"/>
      <c r="AJ64" s="275"/>
      <c r="AK64" s="275"/>
      <c r="AL64" s="275"/>
      <c r="AM64" s="275"/>
      <c r="AN64" s="275"/>
      <c r="AO64" s="275"/>
      <c r="AP64" s="275"/>
      <c r="AQ64" s="275"/>
      <c r="AR64" s="275"/>
      <c r="AS64" s="275"/>
      <c r="AT64" s="275"/>
      <c r="AU64" s="275"/>
    </row>
    <row r="65" spans="1:47" ht="13.5" customHeight="1" x14ac:dyDescent="0.25">
      <c r="A65" s="275"/>
      <c r="B65" s="275"/>
      <c r="C65" s="275"/>
      <c r="D65" s="275"/>
      <c r="E65" s="275"/>
      <c r="F65" s="275"/>
      <c r="G65" s="275"/>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5"/>
      <c r="AN65" s="275"/>
      <c r="AO65" s="275"/>
      <c r="AP65" s="275"/>
      <c r="AQ65" s="275"/>
      <c r="AR65" s="275"/>
      <c r="AS65" s="275"/>
      <c r="AT65" s="275"/>
      <c r="AU65" s="275"/>
    </row>
    <row r="66" spans="1:47" ht="13.5" customHeight="1" x14ac:dyDescent="0.25">
      <c r="A66" s="275"/>
      <c r="B66" s="275"/>
      <c r="C66" s="275"/>
      <c r="D66" s="275"/>
      <c r="E66" s="275"/>
      <c r="F66" s="275"/>
      <c r="G66" s="275"/>
      <c r="H66" s="275"/>
      <c r="I66" s="275"/>
      <c r="J66" s="275"/>
      <c r="K66" s="275"/>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275"/>
      <c r="AI66" s="275"/>
      <c r="AJ66" s="275"/>
      <c r="AK66" s="275"/>
      <c r="AL66" s="275"/>
      <c r="AM66" s="275"/>
      <c r="AN66" s="275"/>
      <c r="AO66" s="275"/>
      <c r="AP66" s="275"/>
      <c r="AQ66" s="275"/>
      <c r="AR66" s="275"/>
      <c r="AS66" s="275"/>
      <c r="AT66" s="275"/>
      <c r="AU66" s="275"/>
    </row>
    <row r="67" spans="1:47" ht="13.5" customHeight="1" x14ac:dyDescent="0.25">
      <c r="A67" s="275"/>
      <c r="B67" s="275"/>
      <c r="C67" s="275"/>
      <c r="D67" s="275"/>
      <c r="E67" s="275"/>
      <c r="F67" s="275"/>
      <c r="G67" s="275"/>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275"/>
      <c r="AL67" s="275"/>
      <c r="AM67" s="275"/>
      <c r="AN67" s="275"/>
      <c r="AO67" s="275"/>
      <c r="AP67" s="275"/>
      <c r="AQ67" s="275"/>
      <c r="AR67" s="275"/>
      <c r="AS67" s="275"/>
      <c r="AT67" s="275"/>
      <c r="AU67" s="275"/>
    </row>
    <row r="68" spans="1:47" ht="13.5" customHeight="1" x14ac:dyDescent="0.25">
      <c r="A68" s="275"/>
      <c r="B68" s="275"/>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5"/>
      <c r="AR68" s="275"/>
      <c r="AS68" s="275"/>
      <c r="AT68" s="275"/>
      <c r="AU68" s="275"/>
    </row>
    <row r="69" spans="1:47" ht="13.5" customHeight="1" x14ac:dyDescent="0.25">
      <c r="A69" s="275"/>
      <c r="B69" s="275"/>
      <c r="C69" s="275"/>
      <c r="D69" s="275"/>
      <c r="E69" s="275"/>
      <c r="F69" s="275"/>
      <c r="G69" s="275"/>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275"/>
      <c r="AN69" s="275"/>
      <c r="AO69" s="275"/>
      <c r="AP69" s="275"/>
      <c r="AQ69" s="275"/>
      <c r="AR69" s="275"/>
      <c r="AS69" s="275"/>
      <c r="AT69" s="275"/>
      <c r="AU69" s="275"/>
    </row>
    <row r="70" spans="1:47" ht="13.5" customHeight="1" x14ac:dyDescent="0.25">
      <c r="A70" s="275"/>
      <c r="B70" s="275"/>
      <c r="C70" s="275"/>
      <c r="D70" s="275"/>
      <c r="E70" s="275"/>
      <c r="F70" s="275"/>
      <c r="G70" s="275"/>
      <c r="H70" s="275"/>
      <c r="I70" s="275"/>
      <c r="J70" s="275"/>
      <c r="K70" s="275"/>
      <c r="L70" s="275"/>
      <c r="M70" s="275"/>
      <c r="N70" s="275"/>
      <c r="O70" s="275"/>
      <c r="P70" s="275"/>
      <c r="Q70" s="275"/>
      <c r="R70" s="275"/>
      <c r="S70" s="275"/>
      <c r="T70" s="275"/>
      <c r="U70" s="275"/>
      <c r="V70" s="275"/>
      <c r="W70" s="275"/>
      <c r="X70" s="275"/>
      <c r="Y70" s="275"/>
      <c r="Z70" s="275"/>
      <c r="AA70" s="275"/>
      <c r="AB70" s="275"/>
      <c r="AC70" s="275"/>
      <c r="AD70" s="275"/>
      <c r="AE70" s="275"/>
      <c r="AF70" s="275"/>
      <c r="AG70" s="275"/>
      <c r="AH70" s="275"/>
      <c r="AI70" s="275"/>
      <c r="AJ70" s="275"/>
      <c r="AK70" s="275"/>
      <c r="AL70" s="275"/>
      <c r="AM70" s="275"/>
      <c r="AN70" s="275"/>
      <c r="AO70" s="275"/>
      <c r="AP70" s="275"/>
      <c r="AQ70" s="275"/>
      <c r="AR70" s="275"/>
      <c r="AS70" s="275"/>
      <c r="AT70" s="275"/>
      <c r="AU70" s="275"/>
    </row>
    <row r="71" spans="1:47" ht="13.5" customHeight="1" x14ac:dyDescent="0.25">
      <c r="A71" s="275"/>
      <c r="B71" s="275"/>
      <c r="C71" s="275"/>
      <c r="D71" s="275"/>
      <c r="E71" s="275"/>
      <c r="F71" s="275"/>
      <c r="G71" s="275"/>
      <c r="H71" s="275"/>
      <c r="I71" s="275"/>
      <c r="J71" s="275"/>
      <c r="K71" s="275"/>
      <c r="L71" s="275"/>
      <c r="M71" s="275"/>
      <c r="N71" s="275"/>
      <c r="O71" s="275"/>
      <c r="P71" s="275"/>
      <c r="Q71" s="275"/>
      <c r="R71" s="275"/>
      <c r="S71" s="275"/>
      <c r="T71" s="275"/>
      <c r="U71" s="275"/>
      <c r="V71" s="275"/>
      <c r="W71" s="275"/>
      <c r="X71" s="275"/>
      <c r="Y71" s="275"/>
      <c r="Z71" s="275"/>
      <c r="AA71" s="275"/>
      <c r="AB71" s="275"/>
      <c r="AC71" s="275"/>
      <c r="AD71" s="275"/>
      <c r="AE71" s="275"/>
      <c r="AF71" s="275"/>
      <c r="AG71" s="275"/>
      <c r="AH71" s="275"/>
      <c r="AI71" s="275"/>
      <c r="AJ71" s="275"/>
      <c r="AK71" s="275"/>
      <c r="AL71" s="275"/>
      <c r="AM71" s="275"/>
      <c r="AN71" s="275"/>
      <c r="AO71" s="275"/>
      <c r="AP71" s="275"/>
      <c r="AQ71" s="275"/>
      <c r="AR71" s="275"/>
      <c r="AS71" s="275"/>
      <c r="AT71" s="275"/>
      <c r="AU71" s="275"/>
    </row>
    <row r="72" spans="1:47" ht="13.5" customHeight="1" x14ac:dyDescent="0.25">
      <c r="A72" s="275"/>
      <c r="B72" s="275"/>
      <c r="C72" s="275"/>
      <c r="D72" s="275"/>
      <c r="E72" s="275"/>
      <c r="F72" s="275"/>
      <c r="G72" s="275"/>
      <c r="H72" s="275"/>
      <c r="I72" s="275"/>
      <c r="J72" s="275"/>
      <c r="K72" s="275"/>
      <c r="L72" s="275"/>
      <c r="M72" s="275"/>
      <c r="N72" s="275"/>
      <c r="O72" s="275"/>
      <c r="P72" s="275"/>
      <c r="Q72" s="275"/>
      <c r="R72" s="275"/>
      <c r="S72" s="275"/>
      <c r="T72" s="275"/>
      <c r="U72" s="275"/>
      <c r="V72" s="275"/>
      <c r="W72" s="275"/>
      <c r="X72" s="275"/>
      <c r="Y72" s="275"/>
      <c r="Z72" s="275"/>
      <c r="AA72" s="275"/>
      <c r="AB72" s="275"/>
      <c r="AC72" s="275"/>
      <c r="AD72" s="275"/>
      <c r="AE72" s="275"/>
      <c r="AF72" s="275"/>
      <c r="AG72" s="275"/>
      <c r="AH72" s="275"/>
      <c r="AI72" s="275"/>
      <c r="AJ72" s="275"/>
      <c r="AK72" s="275"/>
      <c r="AL72" s="275"/>
      <c r="AM72" s="275"/>
      <c r="AN72" s="275"/>
      <c r="AO72" s="275"/>
      <c r="AP72" s="275"/>
      <c r="AQ72" s="275"/>
      <c r="AR72" s="275"/>
      <c r="AS72" s="275"/>
      <c r="AT72" s="275"/>
      <c r="AU72" s="275"/>
    </row>
    <row r="73" spans="1:47" ht="13.5" customHeight="1" x14ac:dyDescent="0.25">
      <c r="A73" s="275"/>
      <c r="B73" s="275"/>
      <c r="C73" s="275"/>
      <c r="D73" s="275"/>
      <c r="E73" s="275"/>
      <c r="F73" s="275"/>
      <c r="G73" s="275"/>
      <c r="H73" s="275"/>
      <c r="I73" s="275"/>
      <c r="J73" s="275"/>
      <c r="K73" s="275"/>
      <c r="L73" s="275"/>
      <c r="M73" s="275"/>
      <c r="N73" s="275"/>
      <c r="O73" s="275"/>
      <c r="P73" s="275"/>
      <c r="Q73" s="275"/>
      <c r="R73" s="275"/>
      <c r="S73" s="275"/>
      <c r="T73" s="275"/>
      <c r="U73" s="275"/>
      <c r="V73" s="275"/>
      <c r="W73" s="275"/>
      <c r="X73" s="275"/>
      <c r="Y73" s="275"/>
      <c r="Z73" s="275"/>
      <c r="AA73" s="275"/>
      <c r="AB73" s="275"/>
      <c r="AC73" s="275"/>
      <c r="AD73" s="275"/>
      <c r="AE73" s="275"/>
      <c r="AF73" s="275"/>
      <c r="AG73" s="275"/>
      <c r="AH73" s="275"/>
      <c r="AI73" s="275"/>
      <c r="AJ73" s="275"/>
      <c r="AK73" s="275"/>
      <c r="AL73" s="275"/>
      <c r="AM73" s="275"/>
      <c r="AN73" s="275"/>
      <c r="AO73" s="275"/>
      <c r="AP73" s="275"/>
      <c r="AQ73" s="275"/>
      <c r="AR73" s="275"/>
      <c r="AS73" s="275"/>
      <c r="AT73" s="275"/>
      <c r="AU73" s="275"/>
    </row>
    <row r="74" spans="1:47" ht="13.5" customHeight="1" x14ac:dyDescent="0.25">
      <c r="A74" s="275"/>
      <c r="B74" s="275"/>
      <c r="C74" s="275"/>
      <c r="D74" s="275"/>
      <c r="E74" s="275"/>
      <c r="F74" s="275"/>
      <c r="G74" s="275"/>
      <c r="H74" s="275"/>
      <c r="I74" s="275"/>
      <c r="J74" s="275"/>
      <c r="K74" s="275"/>
      <c r="L74" s="275"/>
      <c r="M74" s="275"/>
      <c r="N74" s="275"/>
      <c r="O74" s="275"/>
      <c r="P74" s="275"/>
      <c r="Q74" s="275"/>
      <c r="R74" s="275"/>
      <c r="S74" s="275"/>
      <c r="T74" s="275"/>
      <c r="U74" s="275"/>
      <c r="V74" s="275"/>
      <c r="W74" s="275"/>
      <c r="X74" s="275"/>
      <c r="Y74" s="275"/>
      <c r="Z74" s="275"/>
      <c r="AA74" s="275"/>
      <c r="AB74" s="275"/>
      <c r="AC74" s="275"/>
      <c r="AD74" s="275"/>
      <c r="AE74" s="275"/>
      <c r="AF74" s="275"/>
      <c r="AG74" s="275"/>
      <c r="AH74" s="275"/>
      <c r="AI74" s="275"/>
      <c r="AJ74" s="275"/>
      <c r="AK74" s="275"/>
      <c r="AL74" s="275"/>
      <c r="AM74" s="275"/>
      <c r="AN74" s="275"/>
      <c r="AO74" s="275"/>
      <c r="AP74" s="275"/>
      <c r="AQ74" s="275"/>
      <c r="AR74" s="275"/>
      <c r="AS74" s="275"/>
      <c r="AT74" s="275"/>
      <c r="AU74" s="275"/>
    </row>
    <row r="75" spans="1:47" ht="13.5" customHeight="1" x14ac:dyDescent="0.25">
      <c r="A75" s="275"/>
      <c r="B75" s="275"/>
      <c r="C75" s="275"/>
      <c r="D75" s="275"/>
      <c r="E75" s="275"/>
      <c r="F75" s="275"/>
      <c r="G75" s="275"/>
      <c r="H75" s="275"/>
      <c r="I75" s="275"/>
      <c r="J75" s="275"/>
      <c r="K75" s="275"/>
      <c r="L75" s="275"/>
      <c r="M75" s="275"/>
      <c r="N75" s="275"/>
      <c r="O75" s="275"/>
      <c r="P75" s="275"/>
      <c r="Q75" s="275"/>
      <c r="R75" s="275"/>
      <c r="S75" s="275"/>
      <c r="T75" s="275"/>
      <c r="U75" s="275"/>
      <c r="V75" s="275"/>
      <c r="W75" s="275"/>
      <c r="X75" s="275"/>
      <c r="Y75" s="275"/>
      <c r="Z75" s="275"/>
      <c r="AA75" s="275"/>
      <c r="AB75" s="275"/>
      <c r="AC75" s="275"/>
      <c r="AD75" s="275"/>
      <c r="AE75" s="275"/>
      <c r="AF75" s="275"/>
      <c r="AG75" s="275"/>
      <c r="AH75" s="275"/>
      <c r="AI75" s="275"/>
      <c r="AJ75" s="275"/>
      <c r="AK75" s="275"/>
      <c r="AL75" s="275"/>
      <c r="AM75" s="275"/>
      <c r="AN75" s="275"/>
      <c r="AO75" s="275"/>
      <c r="AP75" s="275"/>
      <c r="AQ75" s="275"/>
      <c r="AR75" s="275"/>
      <c r="AS75" s="275"/>
      <c r="AT75" s="275"/>
      <c r="AU75" s="275"/>
    </row>
    <row r="76" spans="1:47" ht="13.5" customHeight="1" x14ac:dyDescent="0.25">
      <c r="A76" s="275"/>
      <c r="B76" s="275"/>
      <c r="C76" s="275"/>
      <c r="D76" s="275"/>
      <c r="E76" s="275"/>
      <c r="F76" s="275"/>
      <c r="G76" s="275"/>
      <c r="H76" s="275"/>
      <c r="I76" s="275"/>
      <c r="J76" s="275"/>
      <c r="K76" s="275"/>
      <c r="L76" s="275"/>
      <c r="M76" s="275"/>
      <c r="N76" s="275"/>
      <c r="O76" s="275"/>
      <c r="P76" s="275"/>
      <c r="Q76" s="275"/>
      <c r="R76" s="275"/>
      <c r="S76" s="275"/>
      <c r="T76" s="275"/>
      <c r="U76" s="275"/>
      <c r="V76" s="275"/>
      <c r="W76" s="275"/>
      <c r="X76" s="275"/>
      <c r="Y76" s="275"/>
      <c r="Z76" s="275"/>
      <c r="AA76" s="275"/>
      <c r="AB76" s="275"/>
      <c r="AC76" s="275"/>
      <c r="AD76" s="275"/>
      <c r="AE76" s="275"/>
      <c r="AF76" s="275"/>
      <c r="AG76" s="275"/>
      <c r="AH76" s="275"/>
      <c r="AI76" s="275"/>
      <c r="AJ76" s="275"/>
      <c r="AK76" s="275"/>
      <c r="AL76" s="275"/>
      <c r="AM76" s="275"/>
      <c r="AN76" s="275"/>
      <c r="AO76" s="275"/>
      <c r="AP76" s="275"/>
      <c r="AQ76" s="275"/>
      <c r="AR76" s="275"/>
      <c r="AS76" s="275"/>
      <c r="AT76" s="275"/>
      <c r="AU76" s="275"/>
    </row>
    <row r="77" spans="1:47" ht="13.5" customHeight="1" x14ac:dyDescent="0.25">
      <c r="A77" s="275"/>
      <c r="B77" s="275"/>
      <c r="C77" s="275"/>
      <c r="D77" s="275"/>
      <c r="E77" s="275"/>
      <c r="F77" s="275"/>
      <c r="G77" s="275"/>
      <c r="H77" s="275"/>
      <c r="I77" s="275"/>
      <c r="J77" s="275"/>
      <c r="K77" s="275"/>
      <c r="L77" s="275"/>
      <c r="M77" s="275"/>
      <c r="N77" s="275"/>
      <c r="O77" s="275"/>
      <c r="P77" s="275"/>
      <c r="Q77" s="275"/>
      <c r="R77" s="275"/>
      <c r="S77" s="275"/>
      <c r="T77" s="275"/>
      <c r="U77" s="275"/>
      <c r="V77" s="275"/>
      <c r="W77" s="275"/>
      <c r="X77" s="275"/>
      <c r="Y77" s="275"/>
      <c r="Z77" s="275"/>
      <c r="AA77" s="275"/>
      <c r="AB77" s="275"/>
      <c r="AC77" s="275"/>
      <c r="AD77" s="275"/>
      <c r="AE77" s="275"/>
      <c r="AF77" s="275"/>
      <c r="AG77" s="275"/>
      <c r="AH77" s="275"/>
      <c r="AI77" s="275"/>
      <c r="AJ77" s="275"/>
      <c r="AK77" s="275"/>
      <c r="AL77" s="275"/>
      <c r="AM77" s="275"/>
      <c r="AN77" s="275"/>
      <c r="AO77" s="275"/>
      <c r="AP77" s="275"/>
      <c r="AQ77" s="275"/>
      <c r="AR77" s="275"/>
      <c r="AS77" s="275"/>
      <c r="AT77" s="275"/>
      <c r="AU77" s="275"/>
    </row>
    <row r="78" spans="1:47" ht="13.5" customHeight="1" x14ac:dyDescent="0.25">
      <c r="A78" s="275"/>
      <c r="B78" s="275"/>
      <c r="C78" s="275"/>
      <c r="D78" s="275"/>
      <c r="E78" s="275"/>
      <c r="F78" s="275"/>
      <c r="G78" s="275"/>
      <c r="H78" s="275"/>
      <c r="I78" s="275"/>
      <c r="J78" s="275"/>
      <c r="K78" s="275"/>
      <c r="L78" s="275"/>
      <c r="M78" s="275"/>
      <c r="N78" s="275"/>
      <c r="O78" s="275"/>
      <c r="P78" s="275"/>
      <c r="Q78" s="275"/>
      <c r="R78" s="275"/>
      <c r="S78" s="275"/>
      <c r="T78" s="275"/>
      <c r="U78" s="275"/>
      <c r="V78" s="275"/>
      <c r="W78" s="275"/>
      <c r="X78" s="275"/>
      <c r="Y78" s="275"/>
      <c r="Z78" s="275"/>
      <c r="AA78" s="275"/>
      <c r="AB78" s="275"/>
      <c r="AC78" s="275"/>
      <c r="AD78" s="275"/>
      <c r="AE78" s="275"/>
      <c r="AF78" s="275"/>
      <c r="AG78" s="275"/>
      <c r="AH78" s="275"/>
      <c r="AI78" s="275"/>
      <c r="AJ78" s="275"/>
      <c r="AK78" s="275"/>
      <c r="AL78" s="275"/>
      <c r="AM78" s="275"/>
      <c r="AN78" s="275"/>
      <c r="AO78" s="275"/>
      <c r="AP78" s="275"/>
      <c r="AQ78" s="275"/>
      <c r="AR78" s="275"/>
      <c r="AS78" s="275"/>
      <c r="AT78" s="275"/>
      <c r="AU78" s="275"/>
    </row>
    <row r="79" spans="1:47" ht="13.5" customHeight="1" x14ac:dyDescent="0.25">
      <c r="A79" s="275"/>
      <c r="B79" s="275"/>
      <c r="C79" s="275"/>
      <c r="D79" s="275"/>
      <c r="E79" s="275"/>
      <c r="F79" s="275"/>
      <c r="G79" s="275"/>
      <c r="H79" s="275"/>
      <c r="I79" s="275"/>
      <c r="J79" s="275"/>
      <c r="K79" s="275"/>
      <c r="L79" s="275"/>
      <c r="M79" s="275"/>
      <c r="N79" s="275"/>
      <c r="O79" s="275"/>
      <c r="P79" s="275"/>
      <c r="Q79" s="275"/>
      <c r="R79" s="275"/>
      <c r="S79" s="275"/>
      <c r="T79" s="275"/>
      <c r="U79" s="275"/>
      <c r="V79" s="275"/>
      <c r="W79" s="275"/>
      <c r="X79" s="275"/>
      <c r="Y79" s="275"/>
      <c r="Z79" s="275"/>
      <c r="AA79" s="275"/>
      <c r="AB79" s="275"/>
      <c r="AC79" s="275"/>
      <c r="AD79" s="275"/>
      <c r="AE79" s="275"/>
      <c r="AF79" s="275"/>
      <c r="AG79" s="275"/>
      <c r="AH79" s="275"/>
      <c r="AI79" s="275"/>
      <c r="AJ79" s="275"/>
      <c r="AK79" s="275"/>
      <c r="AL79" s="275"/>
      <c r="AM79" s="275"/>
      <c r="AN79" s="275"/>
      <c r="AO79" s="275"/>
      <c r="AP79" s="275"/>
      <c r="AQ79" s="275"/>
      <c r="AR79" s="275"/>
      <c r="AS79" s="275"/>
      <c r="AT79" s="275"/>
      <c r="AU79" s="275"/>
    </row>
    <row r="80" spans="1:47" ht="13.5" customHeight="1" x14ac:dyDescent="0.25">
      <c r="A80" s="275"/>
      <c r="B80" s="275"/>
      <c r="C80" s="275"/>
      <c r="D80" s="275"/>
      <c r="E80" s="275"/>
      <c r="F80" s="275"/>
      <c r="G80" s="275"/>
      <c r="H80" s="275"/>
      <c r="I80" s="275"/>
      <c r="J80" s="275"/>
      <c r="K80" s="275"/>
      <c r="L80" s="275"/>
      <c r="M80" s="275"/>
      <c r="N80" s="275"/>
      <c r="O80" s="275"/>
      <c r="P80" s="275"/>
      <c r="Q80" s="275"/>
      <c r="R80" s="275"/>
      <c r="S80" s="275"/>
      <c r="T80" s="275"/>
      <c r="U80" s="275"/>
      <c r="V80" s="275"/>
      <c r="W80" s="275"/>
      <c r="X80" s="275"/>
      <c r="Y80" s="275"/>
      <c r="Z80" s="275"/>
      <c r="AA80" s="275"/>
      <c r="AB80" s="275"/>
      <c r="AC80" s="275"/>
      <c r="AD80" s="275"/>
      <c r="AE80" s="275"/>
      <c r="AF80" s="275"/>
      <c r="AG80" s="275"/>
      <c r="AH80" s="275"/>
      <c r="AI80" s="275"/>
      <c r="AJ80" s="275"/>
      <c r="AK80" s="275"/>
      <c r="AL80" s="275"/>
      <c r="AM80" s="275"/>
      <c r="AN80" s="275"/>
      <c r="AO80" s="275"/>
      <c r="AP80" s="275"/>
      <c r="AQ80" s="275"/>
      <c r="AR80" s="275"/>
      <c r="AS80" s="275"/>
      <c r="AT80" s="275"/>
      <c r="AU80" s="275"/>
    </row>
    <row r="81" spans="1:47" ht="13.5" customHeight="1" x14ac:dyDescent="0.25">
      <c r="A81" s="275"/>
      <c r="B81" s="275"/>
      <c r="C81" s="275"/>
      <c r="D81" s="275"/>
      <c r="E81" s="275"/>
      <c r="F81" s="275"/>
      <c r="G81" s="275"/>
      <c r="H81" s="275"/>
      <c r="I81" s="275"/>
      <c r="J81" s="275"/>
      <c r="K81" s="275"/>
      <c r="L81" s="275"/>
      <c r="M81" s="275"/>
      <c r="N81" s="275"/>
      <c r="O81" s="275"/>
      <c r="P81" s="275"/>
      <c r="Q81" s="275"/>
      <c r="R81" s="275"/>
      <c r="S81" s="275"/>
      <c r="T81" s="275"/>
      <c r="U81" s="275"/>
      <c r="V81" s="275"/>
      <c r="W81" s="275"/>
      <c r="X81" s="275"/>
      <c r="Y81" s="275"/>
      <c r="Z81" s="275"/>
      <c r="AA81" s="275"/>
      <c r="AB81" s="275"/>
      <c r="AC81" s="275"/>
      <c r="AD81" s="275"/>
      <c r="AE81" s="275"/>
      <c r="AF81" s="275"/>
      <c r="AG81" s="275"/>
      <c r="AH81" s="275"/>
      <c r="AI81" s="275"/>
      <c r="AJ81" s="275"/>
      <c r="AK81" s="275"/>
      <c r="AL81" s="275"/>
      <c r="AM81" s="275"/>
      <c r="AN81" s="275"/>
      <c r="AO81" s="275"/>
      <c r="AP81" s="275"/>
      <c r="AQ81" s="275"/>
      <c r="AR81" s="275"/>
      <c r="AS81" s="275"/>
      <c r="AT81" s="275"/>
      <c r="AU81" s="275"/>
    </row>
    <row r="82" spans="1:47" ht="13.5" customHeight="1" x14ac:dyDescent="0.25">
      <c r="A82" s="275"/>
      <c r="B82" s="275"/>
      <c r="C82" s="275"/>
      <c r="D82" s="275"/>
      <c r="E82" s="275"/>
      <c r="F82" s="275"/>
      <c r="G82" s="275"/>
      <c r="H82" s="275"/>
      <c r="I82" s="275"/>
      <c r="J82" s="275"/>
      <c r="K82" s="275"/>
      <c r="L82" s="275"/>
      <c r="M82" s="275"/>
      <c r="N82" s="275"/>
      <c r="O82" s="275"/>
      <c r="P82" s="275"/>
      <c r="Q82" s="275"/>
      <c r="R82" s="275"/>
      <c r="S82" s="275"/>
      <c r="T82" s="275"/>
      <c r="U82" s="275"/>
      <c r="V82" s="275"/>
      <c r="W82" s="275"/>
      <c r="X82" s="275"/>
      <c r="Y82" s="275"/>
      <c r="Z82" s="275"/>
      <c r="AA82" s="275"/>
      <c r="AB82" s="275"/>
      <c r="AC82" s="275"/>
      <c r="AD82" s="275"/>
      <c r="AE82" s="275"/>
      <c r="AF82" s="275"/>
      <c r="AG82" s="275"/>
      <c r="AH82" s="275"/>
      <c r="AI82" s="275"/>
      <c r="AJ82" s="275"/>
      <c r="AK82" s="275"/>
      <c r="AL82" s="275"/>
      <c r="AM82" s="275"/>
      <c r="AN82" s="275"/>
      <c r="AO82" s="275"/>
      <c r="AP82" s="275"/>
      <c r="AQ82" s="275"/>
      <c r="AR82" s="275"/>
      <c r="AS82" s="275"/>
      <c r="AT82" s="275"/>
      <c r="AU82" s="275"/>
    </row>
    <row r="83" spans="1:47" ht="13.5" customHeight="1" x14ac:dyDescent="0.25">
      <c r="A83" s="275"/>
      <c r="B83" s="275"/>
      <c r="C83" s="275"/>
      <c r="D83" s="275"/>
      <c r="E83" s="275"/>
      <c r="F83" s="275"/>
      <c r="G83" s="275"/>
      <c r="H83" s="275"/>
      <c r="I83" s="275"/>
      <c r="J83" s="275"/>
      <c r="K83" s="275"/>
      <c r="L83" s="275"/>
      <c r="M83" s="275"/>
      <c r="N83" s="275"/>
      <c r="O83" s="275"/>
      <c r="P83" s="275"/>
      <c r="Q83" s="275"/>
      <c r="R83" s="275"/>
      <c r="S83" s="275"/>
      <c r="T83" s="275"/>
      <c r="U83" s="275"/>
      <c r="V83" s="275"/>
      <c r="W83" s="275"/>
      <c r="X83" s="275"/>
      <c r="Y83" s="275"/>
      <c r="Z83" s="275"/>
      <c r="AA83" s="275"/>
      <c r="AB83" s="275"/>
      <c r="AC83" s="275"/>
      <c r="AD83" s="275"/>
      <c r="AE83" s="275"/>
      <c r="AF83" s="275"/>
      <c r="AG83" s="275"/>
      <c r="AH83" s="275"/>
      <c r="AI83" s="275"/>
      <c r="AJ83" s="275"/>
      <c r="AK83" s="275"/>
      <c r="AL83" s="275"/>
      <c r="AM83" s="275"/>
      <c r="AN83" s="275"/>
      <c r="AO83" s="275"/>
      <c r="AP83" s="275"/>
      <c r="AQ83" s="275"/>
      <c r="AR83" s="275"/>
      <c r="AS83" s="275"/>
      <c r="AT83" s="275"/>
      <c r="AU83" s="275"/>
    </row>
    <row r="84" spans="1:47" ht="13.5" customHeight="1" x14ac:dyDescent="0.25">
      <c r="A84" s="275"/>
      <c r="B84" s="275"/>
      <c r="C84" s="275"/>
      <c r="D84" s="275"/>
      <c r="E84" s="275"/>
      <c r="F84" s="275"/>
      <c r="G84" s="275"/>
      <c r="H84" s="275"/>
      <c r="I84" s="275"/>
      <c r="J84" s="275"/>
      <c r="K84" s="275"/>
      <c r="L84" s="275"/>
      <c r="M84" s="275"/>
      <c r="N84" s="275"/>
      <c r="O84" s="275"/>
      <c r="P84" s="275"/>
      <c r="Q84" s="275"/>
      <c r="R84" s="275"/>
      <c r="S84" s="275"/>
      <c r="T84" s="275"/>
      <c r="U84" s="275"/>
      <c r="V84" s="275"/>
      <c r="W84" s="275"/>
      <c r="X84" s="275"/>
      <c r="Y84" s="275"/>
      <c r="Z84" s="275"/>
      <c r="AA84" s="275"/>
      <c r="AB84" s="275"/>
      <c r="AC84" s="275"/>
      <c r="AD84" s="275"/>
      <c r="AE84" s="275"/>
      <c r="AF84" s="275"/>
      <c r="AG84" s="275"/>
      <c r="AH84" s="275"/>
      <c r="AI84" s="275"/>
      <c r="AJ84" s="275"/>
      <c r="AK84" s="275"/>
      <c r="AL84" s="275"/>
      <c r="AM84" s="275"/>
      <c r="AN84" s="275"/>
      <c r="AO84" s="275"/>
      <c r="AP84" s="275"/>
      <c r="AQ84" s="275"/>
      <c r="AR84" s="275"/>
      <c r="AS84" s="275"/>
      <c r="AT84" s="275"/>
      <c r="AU84" s="275"/>
    </row>
    <row r="85" spans="1:47" ht="13.5" customHeight="1" x14ac:dyDescent="0.25">
      <c r="A85" s="275"/>
      <c r="B85" s="275"/>
      <c r="C85" s="275"/>
      <c r="D85" s="275"/>
      <c r="E85" s="275"/>
      <c r="F85" s="275"/>
      <c r="G85" s="275"/>
      <c r="H85" s="275"/>
      <c r="I85" s="275"/>
      <c r="J85" s="275"/>
      <c r="K85" s="275"/>
      <c r="L85" s="275"/>
      <c r="M85" s="275"/>
      <c r="N85" s="275"/>
      <c r="O85" s="275"/>
      <c r="P85" s="275"/>
      <c r="Q85" s="275"/>
      <c r="R85" s="275"/>
      <c r="S85" s="275"/>
      <c r="T85" s="275"/>
      <c r="U85" s="275"/>
      <c r="V85" s="275"/>
      <c r="W85" s="275"/>
      <c r="X85" s="275"/>
      <c r="Y85" s="275"/>
      <c r="Z85" s="275"/>
      <c r="AA85" s="275"/>
      <c r="AB85" s="275"/>
      <c r="AC85" s="275"/>
      <c r="AD85" s="275"/>
      <c r="AE85" s="275"/>
      <c r="AF85" s="275"/>
      <c r="AG85" s="275"/>
      <c r="AH85" s="275"/>
      <c r="AI85" s="275"/>
      <c r="AJ85" s="275"/>
      <c r="AK85" s="275"/>
      <c r="AL85" s="275"/>
      <c r="AM85" s="275"/>
      <c r="AN85" s="275"/>
      <c r="AO85" s="275"/>
      <c r="AP85" s="275"/>
      <c r="AQ85" s="275"/>
      <c r="AR85" s="275"/>
      <c r="AS85" s="275"/>
      <c r="AT85" s="275"/>
      <c r="AU85" s="275"/>
    </row>
    <row r="86" spans="1:47" ht="13.5" customHeight="1" x14ac:dyDescent="0.25">
      <c r="A86" s="275"/>
      <c r="B86" s="275"/>
      <c r="C86" s="275"/>
      <c r="D86" s="275"/>
      <c r="E86" s="275"/>
      <c r="F86" s="275"/>
      <c r="G86" s="275"/>
      <c r="H86" s="275"/>
      <c r="I86" s="275"/>
      <c r="J86" s="275"/>
      <c r="K86" s="275"/>
      <c r="L86" s="275"/>
      <c r="M86" s="275"/>
      <c r="N86" s="275"/>
      <c r="O86" s="275"/>
      <c r="P86" s="275"/>
      <c r="Q86" s="275"/>
      <c r="R86" s="275"/>
      <c r="S86" s="275"/>
      <c r="T86" s="275"/>
      <c r="U86" s="275"/>
      <c r="V86" s="275"/>
      <c r="W86" s="275"/>
      <c r="X86" s="275"/>
      <c r="Y86" s="275"/>
      <c r="Z86" s="275"/>
      <c r="AA86" s="275"/>
      <c r="AB86" s="275"/>
      <c r="AC86" s="275"/>
      <c r="AD86" s="275"/>
      <c r="AE86" s="275"/>
      <c r="AF86" s="275"/>
      <c r="AG86" s="275"/>
      <c r="AH86" s="275"/>
      <c r="AI86" s="275"/>
      <c r="AJ86" s="275"/>
      <c r="AK86" s="275"/>
      <c r="AL86" s="275"/>
      <c r="AM86" s="275"/>
      <c r="AN86" s="275"/>
      <c r="AO86" s="275"/>
      <c r="AP86" s="275"/>
      <c r="AQ86" s="275"/>
      <c r="AR86" s="275"/>
      <c r="AS86" s="275"/>
      <c r="AT86" s="275"/>
      <c r="AU86" s="275"/>
    </row>
    <row r="87" spans="1:47" ht="13.5" customHeight="1" x14ac:dyDescent="0.25">
      <c r="A87" s="275"/>
      <c r="B87" s="275"/>
      <c r="C87" s="275"/>
      <c r="D87" s="275"/>
      <c r="E87" s="275"/>
      <c r="F87" s="275"/>
      <c r="G87" s="275"/>
      <c r="H87" s="275"/>
      <c r="I87" s="275"/>
      <c r="J87" s="275"/>
      <c r="K87" s="275"/>
      <c r="L87" s="275"/>
      <c r="M87" s="275"/>
      <c r="N87" s="275"/>
      <c r="O87" s="275"/>
      <c r="P87" s="275"/>
      <c r="Q87" s="275"/>
      <c r="R87" s="275"/>
      <c r="S87" s="275"/>
      <c r="T87" s="275"/>
      <c r="U87" s="275"/>
      <c r="V87" s="275"/>
      <c r="W87" s="275"/>
      <c r="X87" s="275"/>
      <c r="Y87" s="275"/>
      <c r="Z87" s="275"/>
      <c r="AA87" s="275"/>
      <c r="AB87" s="275"/>
      <c r="AC87" s="275"/>
      <c r="AD87" s="275"/>
      <c r="AE87" s="275"/>
      <c r="AF87" s="275"/>
      <c r="AG87" s="275"/>
      <c r="AH87" s="275"/>
      <c r="AI87" s="275"/>
      <c r="AJ87" s="275"/>
      <c r="AK87" s="275"/>
      <c r="AL87" s="275"/>
      <c r="AM87" s="275"/>
      <c r="AN87" s="275"/>
      <c r="AO87" s="275"/>
      <c r="AP87" s="275"/>
      <c r="AQ87" s="275"/>
      <c r="AR87" s="275"/>
      <c r="AS87" s="275"/>
      <c r="AT87" s="275"/>
      <c r="AU87" s="275"/>
    </row>
    <row r="88" spans="1:47" ht="13.5" customHeight="1" x14ac:dyDescent="0.25">
      <c r="A88" s="275"/>
      <c r="B88" s="275"/>
      <c r="C88" s="275"/>
      <c r="D88" s="275"/>
      <c r="E88" s="275"/>
      <c r="F88" s="275"/>
      <c r="G88" s="275"/>
      <c r="H88" s="275"/>
      <c r="I88" s="275"/>
      <c r="J88" s="275"/>
      <c r="K88" s="275"/>
      <c r="L88" s="275"/>
      <c r="M88" s="275"/>
      <c r="N88" s="275"/>
      <c r="O88" s="275"/>
      <c r="P88" s="275"/>
      <c r="Q88" s="275"/>
      <c r="R88" s="275"/>
      <c r="S88" s="275"/>
      <c r="T88" s="275"/>
      <c r="U88" s="275"/>
      <c r="V88" s="275"/>
      <c r="W88" s="275"/>
      <c r="X88" s="275"/>
      <c r="Y88" s="275"/>
      <c r="Z88" s="275"/>
      <c r="AA88" s="275"/>
      <c r="AB88" s="275"/>
      <c r="AC88" s="275"/>
      <c r="AD88" s="275"/>
      <c r="AE88" s="275"/>
      <c r="AF88" s="275"/>
      <c r="AG88" s="275"/>
      <c r="AH88" s="275"/>
      <c r="AI88" s="275"/>
      <c r="AJ88" s="275"/>
      <c r="AK88" s="275"/>
      <c r="AL88" s="275"/>
      <c r="AM88" s="275"/>
      <c r="AN88" s="275"/>
      <c r="AO88" s="275"/>
      <c r="AP88" s="275"/>
      <c r="AQ88" s="275"/>
      <c r="AR88" s="275"/>
      <c r="AS88" s="275"/>
      <c r="AT88" s="275"/>
      <c r="AU88" s="275"/>
    </row>
    <row r="89" spans="1:47" ht="13.5" customHeight="1" x14ac:dyDescent="0.25">
      <c r="A89" s="275"/>
      <c r="B89" s="275"/>
      <c r="C89" s="275"/>
      <c r="D89" s="275"/>
      <c r="E89" s="275"/>
      <c r="F89" s="275"/>
      <c r="G89" s="275"/>
      <c r="H89" s="275"/>
      <c r="I89" s="275"/>
      <c r="J89" s="275"/>
      <c r="K89" s="275"/>
      <c r="L89" s="275"/>
      <c r="M89" s="275"/>
      <c r="N89" s="275"/>
      <c r="O89" s="275"/>
      <c r="P89" s="275"/>
      <c r="Q89" s="275"/>
      <c r="R89" s="275"/>
      <c r="S89" s="275"/>
      <c r="T89" s="275"/>
      <c r="U89" s="275"/>
      <c r="V89" s="275"/>
      <c r="W89" s="275"/>
      <c r="X89" s="275"/>
      <c r="Y89" s="275"/>
      <c r="Z89" s="275"/>
      <c r="AA89" s="275"/>
      <c r="AB89" s="275"/>
      <c r="AC89" s="275"/>
      <c r="AD89" s="275"/>
      <c r="AE89" s="275"/>
      <c r="AF89" s="275"/>
      <c r="AG89" s="275"/>
      <c r="AH89" s="275"/>
      <c r="AI89" s="275"/>
      <c r="AJ89" s="275"/>
      <c r="AK89" s="275"/>
      <c r="AL89" s="275"/>
      <c r="AM89" s="275"/>
      <c r="AN89" s="275"/>
      <c r="AO89" s="275"/>
      <c r="AP89" s="275"/>
      <c r="AQ89" s="275"/>
      <c r="AR89" s="275"/>
      <c r="AS89" s="275"/>
      <c r="AT89" s="275"/>
      <c r="AU89" s="275"/>
    </row>
    <row r="90" spans="1:47" ht="13.5" customHeight="1" x14ac:dyDescent="0.25">
      <c r="A90" s="275"/>
      <c r="B90" s="275"/>
      <c r="C90" s="275"/>
      <c r="D90" s="275"/>
      <c r="E90" s="275"/>
      <c r="F90" s="275"/>
      <c r="G90" s="275"/>
      <c r="H90" s="275"/>
      <c r="I90" s="275"/>
      <c r="J90" s="275"/>
      <c r="K90" s="275"/>
      <c r="L90" s="275"/>
      <c r="M90" s="275"/>
      <c r="N90" s="275"/>
      <c r="O90" s="275"/>
      <c r="P90" s="275"/>
      <c r="Q90" s="275"/>
      <c r="R90" s="275"/>
      <c r="S90" s="275"/>
      <c r="T90" s="275"/>
      <c r="U90" s="275"/>
      <c r="V90" s="275"/>
      <c r="W90" s="275"/>
      <c r="X90" s="275"/>
      <c r="Y90" s="275"/>
      <c r="Z90" s="275"/>
      <c r="AA90" s="275"/>
      <c r="AB90" s="275"/>
      <c r="AC90" s="275"/>
      <c r="AD90" s="275"/>
      <c r="AE90" s="275"/>
      <c r="AF90" s="275"/>
      <c r="AG90" s="275"/>
      <c r="AH90" s="275"/>
      <c r="AI90" s="275"/>
      <c r="AJ90" s="275"/>
      <c r="AK90" s="275"/>
      <c r="AL90" s="275"/>
      <c r="AM90" s="275"/>
      <c r="AN90" s="275"/>
      <c r="AO90" s="275"/>
      <c r="AP90" s="275"/>
      <c r="AQ90" s="275"/>
      <c r="AR90" s="275"/>
      <c r="AS90" s="275"/>
      <c r="AT90" s="275"/>
      <c r="AU90" s="275"/>
    </row>
    <row r="91" spans="1:47" ht="13.5" customHeight="1" x14ac:dyDescent="0.25">
      <c r="A91" s="275"/>
      <c r="B91" s="275"/>
      <c r="C91" s="275"/>
      <c r="D91" s="275"/>
      <c r="E91" s="275"/>
      <c r="F91" s="275"/>
      <c r="G91" s="275"/>
      <c r="H91" s="275"/>
      <c r="I91" s="275"/>
      <c r="J91" s="275"/>
      <c r="K91" s="275"/>
      <c r="L91" s="275"/>
      <c r="M91" s="275"/>
      <c r="N91" s="275"/>
      <c r="O91" s="275"/>
      <c r="P91" s="275"/>
      <c r="Q91" s="275"/>
      <c r="R91" s="275"/>
      <c r="S91" s="275"/>
      <c r="T91" s="275"/>
      <c r="U91" s="275"/>
      <c r="V91" s="275"/>
      <c r="W91" s="275"/>
      <c r="X91" s="275"/>
      <c r="Y91" s="275"/>
      <c r="Z91" s="275"/>
      <c r="AA91" s="275"/>
      <c r="AB91" s="275"/>
      <c r="AC91" s="275"/>
      <c r="AD91" s="275"/>
      <c r="AE91" s="275"/>
      <c r="AF91" s="275"/>
      <c r="AG91" s="275"/>
      <c r="AH91" s="275"/>
      <c r="AI91" s="275"/>
      <c r="AJ91" s="275"/>
      <c r="AK91" s="275"/>
      <c r="AL91" s="275"/>
      <c r="AM91" s="275"/>
      <c r="AN91" s="275"/>
      <c r="AO91" s="275"/>
      <c r="AP91" s="275"/>
      <c r="AQ91" s="275"/>
      <c r="AR91" s="275"/>
      <c r="AS91" s="275"/>
      <c r="AT91" s="275"/>
      <c r="AU91" s="275"/>
    </row>
    <row r="92" spans="1:47" ht="13.5" customHeight="1" x14ac:dyDescent="0.25">
      <c r="A92" s="275"/>
      <c r="B92" s="275"/>
      <c r="C92" s="275"/>
      <c r="D92" s="275"/>
      <c r="E92" s="275"/>
      <c r="F92" s="275"/>
      <c r="G92" s="275"/>
      <c r="H92" s="275"/>
      <c r="I92" s="275"/>
      <c r="J92" s="275"/>
      <c r="K92" s="275"/>
      <c r="L92" s="275"/>
      <c r="M92" s="275"/>
      <c r="N92" s="275"/>
      <c r="O92" s="275"/>
      <c r="P92" s="275"/>
      <c r="Q92" s="275"/>
      <c r="R92" s="275"/>
      <c r="S92" s="275"/>
      <c r="T92" s="275"/>
      <c r="U92" s="275"/>
      <c r="V92" s="275"/>
      <c r="W92" s="275"/>
      <c r="X92" s="275"/>
      <c r="Y92" s="275"/>
      <c r="Z92" s="275"/>
      <c r="AA92" s="275"/>
      <c r="AB92" s="275"/>
      <c r="AC92" s="275"/>
      <c r="AD92" s="275"/>
      <c r="AE92" s="275"/>
      <c r="AF92" s="275"/>
      <c r="AG92" s="275"/>
      <c r="AH92" s="275"/>
      <c r="AI92" s="275"/>
      <c r="AJ92" s="275"/>
      <c r="AK92" s="275"/>
      <c r="AL92" s="275"/>
      <c r="AM92" s="275"/>
      <c r="AN92" s="275"/>
      <c r="AO92" s="275"/>
      <c r="AP92" s="275"/>
      <c r="AQ92" s="275"/>
      <c r="AR92" s="275"/>
      <c r="AS92" s="275"/>
      <c r="AT92" s="275"/>
      <c r="AU92" s="275"/>
    </row>
    <row r="93" spans="1:47" ht="13.5" customHeight="1" x14ac:dyDescent="0.25">
      <c r="A93" s="275"/>
      <c r="B93" s="275"/>
      <c r="C93" s="275"/>
      <c r="D93" s="275"/>
      <c r="E93" s="275"/>
      <c r="F93" s="275"/>
      <c r="G93" s="275"/>
      <c r="H93" s="275"/>
      <c r="I93" s="275"/>
      <c r="J93" s="275"/>
      <c r="K93" s="275"/>
      <c r="L93" s="275"/>
      <c r="M93" s="275"/>
      <c r="N93" s="275"/>
      <c r="O93" s="275"/>
      <c r="P93" s="275"/>
      <c r="Q93" s="275"/>
      <c r="R93" s="275"/>
      <c r="S93" s="275"/>
      <c r="T93" s="275"/>
      <c r="U93" s="275"/>
      <c r="V93" s="275"/>
      <c r="W93" s="275"/>
      <c r="X93" s="275"/>
      <c r="Y93" s="275"/>
      <c r="Z93" s="275"/>
      <c r="AA93" s="275"/>
      <c r="AB93" s="275"/>
      <c r="AC93" s="275"/>
      <c r="AD93" s="275"/>
      <c r="AE93" s="275"/>
      <c r="AF93" s="275"/>
      <c r="AG93" s="275"/>
      <c r="AH93" s="275"/>
      <c r="AI93" s="275"/>
      <c r="AJ93" s="275"/>
      <c r="AK93" s="275"/>
      <c r="AL93" s="275"/>
      <c r="AM93" s="275"/>
      <c r="AN93" s="275"/>
      <c r="AO93" s="275"/>
      <c r="AP93" s="275"/>
      <c r="AQ93" s="275"/>
      <c r="AR93" s="275"/>
      <c r="AS93" s="275"/>
      <c r="AT93" s="275"/>
      <c r="AU93" s="275"/>
    </row>
    <row r="94" spans="1:47" ht="13.5" customHeight="1" x14ac:dyDescent="0.25">
      <c r="A94" s="275"/>
      <c r="B94" s="275"/>
      <c r="C94" s="275"/>
      <c r="D94" s="275"/>
      <c r="E94" s="275"/>
      <c r="F94" s="275"/>
      <c r="G94" s="275"/>
      <c r="H94" s="275"/>
      <c r="I94" s="275"/>
      <c r="J94" s="275"/>
      <c r="K94" s="275"/>
      <c r="L94" s="275"/>
      <c r="M94" s="275"/>
      <c r="N94" s="275"/>
      <c r="O94" s="275"/>
      <c r="P94" s="275"/>
      <c r="Q94" s="275"/>
      <c r="R94" s="275"/>
      <c r="S94" s="275"/>
      <c r="T94" s="275"/>
      <c r="U94" s="275"/>
      <c r="V94" s="275"/>
      <c r="W94" s="275"/>
      <c r="X94" s="275"/>
      <c r="Y94" s="275"/>
      <c r="Z94" s="275"/>
      <c r="AA94" s="275"/>
      <c r="AB94" s="275"/>
      <c r="AC94" s="275"/>
      <c r="AD94" s="275"/>
      <c r="AE94" s="275"/>
      <c r="AF94" s="275"/>
      <c r="AG94" s="275"/>
      <c r="AH94" s="275"/>
      <c r="AI94" s="275"/>
      <c r="AJ94" s="275"/>
      <c r="AK94" s="275"/>
      <c r="AL94" s="275"/>
      <c r="AM94" s="275"/>
      <c r="AN94" s="275"/>
      <c r="AO94" s="275"/>
      <c r="AP94" s="275"/>
      <c r="AQ94" s="275"/>
      <c r="AR94" s="275"/>
      <c r="AS94" s="275"/>
      <c r="AT94" s="275"/>
      <c r="AU94" s="275"/>
    </row>
    <row r="95" spans="1:47" ht="13.5" customHeight="1" x14ac:dyDescent="0.25">
      <c r="A95" s="275"/>
      <c r="B95" s="275"/>
      <c r="C95" s="275"/>
      <c r="D95" s="275"/>
      <c r="E95" s="275"/>
      <c r="F95" s="275"/>
      <c r="G95" s="275"/>
      <c r="H95" s="275"/>
      <c r="I95" s="275"/>
      <c r="J95" s="275"/>
      <c r="K95" s="275"/>
      <c r="L95" s="275"/>
      <c r="M95" s="275"/>
      <c r="N95" s="275"/>
      <c r="O95" s="275"/>
      <c r="P95" s="275"/>
      <c r="Q95" s="275"/>
      <c r="R95" s="275"/>
      <c r="S95" s="275"/>
      <c r="T95" s="275"/>
      <c r="U95" s="275"/>
      <c r="V95" s="275"/>
      <c r="W95" s="275"/>
      <c r="X95" s="275"/>
      <c r="Y95" s="275"/>
      <c r="Z95" s="275"/>
      <c r="AA95" s="275"/>
      <c r="AB95" s="275"/>
      <c r="AC95" s="275"/>
      <c r="AD95" s="275"/>
      <c r="AE95" s="275"/>
      <c r="AF95" s="275"/>
      <c r="AG95" s="275"/>
      <c r="AH95" s="275"/>
      <c r="AI95" s="275"/>
      <c r="AJ95" s="275"/>
      <c r="AK95" s="275"/>
      <c r="AL95" s="275"/>
      <c r="AM95" s="275"/>
      <c r="AN95" s="275"/>
      <c r="AO95" s="275"/>
      <c r="AP95" s="275"/>
      <c r="AQ95" s="275"/>
      <c r="AR95" s="275"/>
      <c r="AS95" s="275"/>
      <c r="AT95" s="275"/>
      <c r="AU95" s="275"/>
    </row>
    <row r="96" spans="1:47" ht="13.5" customHeight="1" x14ac:dyDescent="0.25">
      <c r="A96" s="275"/>
      <c r="B96" s="275"/>
      <c r="C96" s="275"/>
      <c r="D96" s="275"/>
      <c r="E96" s="275"/>
      <c r="F96" s="275"/>
      <c r="G96" s="275"/>
      <c r="H96" s="275"/>
      <c r="I96" s="275"/>
      <c r="J96" s="275"/>
      <c r="K96" s="275"/>
      <c r="L96" s="275"/>
      <c r="M96" s="275"/>
      <c r="N96" s="275"/>
      <c r="O96" s="275"/>
      <c r="P96" s="275"/>
      <c r="Q96" s="275"/>
      <c r="R96" s="275"/>
      <c r="S96" s="275"/>
      <c r="T96" s="275"/>
      <c r="U96" s="275"/>
      <c r="V96" s="275"/>
      <c r="W96" s="275"/>
      <c r="X96" s="275"/>
      <c r="Y96" s="275"/>
      <c r="Z96" s="275"/>
      <c r="AA96" s="275"/>
      <c r="AB96" s="275"/>
      <c r="AC96" s="275"/>
      <c r="AD96" s="275"/>
      <c r="AE96" s="275"/>
      <c r="AF96" s="275"/>
      <c r="AG96" s="275"/>
      <c r="AH96" s="275"/>
      <c r="AI96" s="275"/>
      <c r="AJ96" s="275"/>
      <c r="AK96" s="275"/>
      <c r="AL96" s="275"/>
      <c r="AM96" s="275"/>
      <c r="AN96" s="275"/>
      <c r="AO96" s="275"/>
      <c r="AP96" s="275"/>
      <c r="AQ96" s="275"/>
      <c r="AR96" s="275"/>
      <c r="AS96" s="275"/>
      <c r="AT96" s="275"/>
      <c r="AU96" s="275"/>
    </row>
    <row r="97" spans="1:47" ht="13.5" customHeight="1" x14ac:dyDescent="0.25">
      <c r="A97" s="275"/>
      <c r="B97" s="275"/>
      <c r="C97" s="275"/>
      <c r="D97" s="275"/>
      <c r="E97" s="275"/>
      <c r="F97" s="275"/>
      <c r="G97" s="275"/>
      <c r="H97" s="275"/>
      <c r="I97" s="275"/>
      <c r="J97" s="275"/>
      <c r="K97" s="275"/>
      <c r="L97" s="275"/>
      <c r="M97" s="275"/>
      <c r="N97" s="275"/>
      <c r="O97" s="275"/>
      <c r="P97" s="275"/>
      <c r="Q97" s="275"/>
      <c r="R97" s="275"/>
      <c r="S97" s="275"/>
      <c r="T97" s="275"/>
      <c r="U97" s="275"/>
      <c r="V97" s="275"/>
      <c r="W97" s="275"/>
      <c r="X97" s="275"/>
      <c r="Y97" s="275"/>
      <c r="Z97" s="275"/>
      <c r="AA97" s="275"/>
      <c r="AB97" s="275"/>
      <c r="AC97" s="275"/>
      <c r="AD97" s="275"/>
      <c r="AE97" s="275"/>
      <c r="AF97" s="275"/>
      <c r="AG97" s="275"/>
      <c r="AH97" s="275"/>
      <c r="AI97" s="275"/>
      <c r="AJ97" s="275"/>
      <c r="AK97" s="275"/>
      <c r="AL97" s="275"/>
      <c r="AM97" s="275"/>
      <c r="AN97" s="275"/>
      <c r="AO97" s="275"/>
      <c r="AP97" s="275"/>
      <c r="AQ97" s="275"/>
      <c r="AR97" s="275"/>
      <c r="AS97" s="275"/>
      <c r="AT97" s="275"/>
      <c r="AU97" s="275"/>
    </row>
    <row r="98" spans="1:47" ht="13.5" customHeight="1" x14ac:dyDescent="0.25">
      <c r="A98" s="275"/>
      <c r="B98" s="275"/>
      <c r="C98" s="275"/>
      <c r="D98" s="275"/>
      <c r="E98" s="275"/>
      <c r="F98" s="275"/>
      <c r="G98" s="275"/>
      <c r="H98" s="275"/>
      <c r="I98" s="275"/>
      <c r="J98" s="275"/>
      <c r="K98" s="275"/>
      <c r="L98" s="275"/>
      <c r="M98" s="275"/>
      <c r="N98" s="275"/>
      <c r="O98" s="275"/>
      <c r="P98" s="275"/>
      <c r="Q98" s="275"/>
      <c r="R98" s="275"/>
      <c r="S98" s="275"/>
      <c r="T98" s="275"/>
      <c r="U98" s="275"/>
      <c r="V98" s="275"/>
      <c r="W98" s="275"/>
      <c r="X98" s="275"/>
      <c r="Y98" s="275"/>
      <c r="Z98" s="275"/>
      <c r="AA98" s="275"/>
      <c r="AB98" s="275"/>
      <c r="AC98" s="275"/>
      <c r="AD98" s="275"/>
      <c r="AE98" s="275"/>
      <c r="AF98" s="275"/>
      <c r="AG98" s="275"/>
      <c r="AH98" s="275"/>
      <c r="AI98" s="275"/>
      <c r="AJ98" s="275"/>
      <c r="AK98" s="275"/>
      <c r="AL98" s="275"/>
      <c r="AM98" s="275"/>
      <c r="AN98" s="275"/>
      <c r="AO98" s="275"/>
      <c r="AP98" s="275"/>
      <c r="AQ98" s="275"/>
      <c r="AR98" s="275"/>
      <c r="AS98" s="275"/>
      <c r="AT98" s="275"/>
      <c r="AU98" s="275"/>
    </row>
    <row r="99" spans="1:47" ht="13.5" customHeight="1" x14ac:dyDescent="0.25">
      <c r="A99" s="275"/>
      <c r="B99" s="275"/>
      <c r="C99" s="275"/>
      <c r="D99" s="275"/>
      <c r="E99" s="275"/>
      <c r="F99" s="275"/>
      <c r="G99" s="275"/>
      <c r="H99" s="275"/>
      <c r="I99" s="275"/>
      <c r="J99" s="275"/>
      <c r="K99" s="275"/>
      <c r="L99" s="275"/>
      <c r="M99" s="275"/>
      <c r="N99" s="275"/>
      <c r="O99" s="275"/>
      <c r="P99" s="275"/>
      <c r="Q99" s="275"/>
      <c r="R99" s="275"/>
      <c r="S99" s="275"/>
      <c r="T99" s="275"/>
      <c r="U99" s="275"/>
      <c r="V99" s="275"/>
      <c r="W99" s="275"/>
      <c r="X99" s="275"/>
      <c r="Y99" s="275"/>
      <c r="Z99" s="275"/>
      <c r="AA99" s="275"/>
      <c r="AB99" s="275"/>
      <c r="AC99" s="275"/>
      <c r="AD99" s="275"/>
      <c r="AE99" s="275"/>
      <c r="AF99" s="275"/>
      <c r="AG99" s="275"/>
      <c r="AH99" s="275"/>
      <c r="AI99" s="275"/>
      <c r="AJ99" s="275"/>
      <c r="AK99" s="275"/>
      <c r="AL99" s="275"/>
      <c r="AM99" s="275"/>
      <c r="AN99" s="275"/>
      <c r="AO99" s="275"/>
      <c r="AP99" s="275"/>
      <c r="AQ99" s="275"/>
      <c r="AR99" s="275"/>
      <c r="AS99" s="275"/>
      <c r="AT99" s="275"/>
      <c r="AU99" s="275"/>
    </row>
    <row r="100" spans="1:47" ht="13.5" customHeight="1" x14ac:dyDescent="0.25">
      <c r="A100" s="275"/>
      <c r="B100" s="275"/>
      <c r="C100" s="275"/>
      <c r="D100" s="275"/>
      <c r="E100" s="275"/>
      <c r="F100" s="275"/>
      <c r="G100" s="275"/>
      <c r="H100" s="275"/>
      <c r="I100" s="275"/>
      <c r="J100" s="275"/>
      <c r="K100" s="275"/>
      <c r="L100" s="275"/>
      <c r="M100" s="275"/>
      <c r="N100" s="275"/>
      <c r="O100" s="275"/>
      <c r="P100" s="275"/>
      <c r="Q100" s="275"/>
      <c r="R100" s="275"/>
      <c r="S100" s="275"/>
      <c r="T100" s="275"/>
      <c r="U100" s="275"/>
      <c r="V100" s="275"/>
      <c r="W100" s="275"/>
      <c r="X100" s="275"/>
      <c r="Y100" s="275"/>
      <c r="Z100" s="275"/>
      <c r="AA100" s="275"/>
      <c r="AB100" s="275"/>
      <c r="AC100" s="275"/>
      <c r="AD100" s="275"/>
      <c r="AE100" s="275"/>
      <c r="AF100" s="275"/>
      <c r="AG100" s="275"/>
      <c r="AH100" s="275"/>
      <c r="AI100" s="275"/>
      <c r="AJ100" s="275"/>
      <c r="AK100" s="275"/>
      <c r="AL100" s="275"/>
      <c r="AM100" s="275"/>
      <c r="AN100" s="275"/>
      <c r="AO100" s="275"/>
      <c r="AP100" s="275"/>
      <c r="AQ100" s="275"/>
      <c r="AR100" s="275"/>
      <c r="AS100" s="275"/>
      <c r="AT100" s="275"/>
      <c r="AU100" s="275"/>
    </row>
    <row r="101" spans="1:47" ht="13.5" customHeight="1" x14ac:dyDescent="0.25">
      <c r="A101" s="275"/>
      <c r="B101" s="275"/>
      <c r="C101" s="275"/>
      <c r="D101" s="275"/>
      <c r="E101" s="275"/>
      <c r="F101" s="275"/>
      <c r="G101" s="275"/>
      <c r="H101" s="275"/>
      <c r="I101" s="275"/>
      <c r="J101" s="275"/>
      <c r="K101" s="275"/>
      <c r="L101" s="275"/>
      <c r="M101" s="275"/>
      <c r="N101" s="275"/>
      <c r="O101" s="275"/>
      <c r="P101" s="275"/>
      <c r="Q101" s="275"/>
      <c r="R101" s="275"/>
      <c r="S101" s="275"/>
      <c r="T101" s="275"/>
      <c r="U101" s="275"/>
      <c r="V101" s="275"/>
      <c r="W101" s="275"/>
      <c r="X101" s="275"/>
      <c r="Y101" s="275"/>
      <c r="Z101" s="275"/>
      <c r="AA101" s="275"/>
      <c r="AB101" s="275"/>
      <c r="AC101" s="275"/>
      <c r="AD101" s="275"/>
      <c r="AE101" s="275"/>
      <c r="AF101" s="275"/>
      <c r="AG101" s="275"/>
      <c r="AH101" s="275"/>
      <c r="AI101" s="275"/>
      <c r="AJ101" s="275"/>
      <c r="AK101" s="275"/>
      <c r="AL101" s="275"/>
      <c r="AM101" s="275"/>
      <c r="AN101" s="275"/>
      <c r="AO101" s="275"/>
      <c r="AP101" s="275"/>
      <c r="AQ101" s="275"/>
      <c r="AR101" s="275"/>
      <c r="AS101" s="275"/>
      <c r="AT101" s="275"/>
      <c r="AU101" s="275"/>
    </row>
    <row r="102" spans="1:47" ht="13.5" customHeight="1" x14ac:dyDescent="0.25">
      <c r="A102" s="275"/>
      <c r="B102" s="275"/>
      <c r="C102" s="275"/>
      <c r="D102" s="275"/>
      <c r="E102" s="275"/>
      <c r="F102" s="275"/>
      <c r="G102" s="275"/>
      <c r="H102" s="275"/>
      <c r="I102" s="275"/>
      <c r="J102" s="275"/>
      <c r="K102" s="275"/>
      <c r="L102" s="275"/>
      <c r="M102" s="275"/>
      <c r="N102" s="275"/>
      <c r="O102" s="275"/>
      <c r="P102" s="275"/>
      <c r="Q102" s="275"/>
      <c r="R102" s="275"/>
      <c r="S102" s="275"/>
      <c r="T102" s="275"/>
      <c r="U102" s="275"/>
      <c r="V102" s="275"/>
      <c r="W102" s="275"/>
      <c r="X102" s="275"/>
      <c r="Y102" s="275"/>
      <c r="Z102" s="275"/>
      <c r="AA102" s="275"/>
      <c r="AB102" s="275"/>
      <c r="AC102" s="275"/>
      <c r="AD102" s="275"/>
      <c r="AE102" s="275"/>
      <c r="AF102" s="275"/>
      <c r="AG102" s="275"/>
      <c r="AH102" s="275"/>
      <c r="AI102" s="275"/>
      <c r="AJ102" s="275"/>
      <c r="AK102" s="275"/>
      <c r="AL102" s="275"/>
      <c r="AM102" s="275"/>
      <c r="AN102" s="275"/>
      <c r="AO102" s="275"/>
      <c r="AP102" s="275"/>
      <c r="AQ102" s="275"/>
      <c r="AR102" s="275"/>
      <c r="AS102" s="275"/>
      <c r="AT102" s="275"/>
      <c r="AU102" s="275"/>
    </row>
    <row r="103" spans="1:47" ht="13.5" customHeight="1" x14ac:dyDescent="0.25">
      <c r="A103" s="275"/>
      <c r="B103" s="275"/>
      <c r="C103" s="275"/>
      <c r="D103" s="275"/>
      <c r="E103" s="275"/>
      <c r="F103" s="275"/>
      <c r="G103" s="275"/>
      <c r="H103" s="275"/>
      <c r="I103" s="275"/>
      <c r="J103" s="275"/>
      <c r="K103" s="275"/>
      <c r="L103" s="275"/>
      <c r="M103" s="275"/>
      <c r="N103" s="275"/>
      <c r="O103" s="275"/>
      <c r="P103" s="275"/>
      <c r="Q103" s="275"/>
      <c r="R103" s="275"/>
      <c r="S103" s="275"/>
      <c r="T103" s="275"/>
      <c r="U103" s="275"/>
      <c r="V103" s="275"/>
      <c r="W103" s="275"/>
      <c r="X103" s="275"/>
      <c r="Y103" s="275"/>
      <c r="Z103" s="275"/>
      <c r="AA103" s="275"/>
      <c r="AB103" s="275"/>
      <c r="AC103" s="275"/>
      <c r="AD103" s="275"/>
      <c r="AE103" s="275"/>
      <c r="AF103" s="275"/>
      <c r="AG103" s="275"/>
      <c r="AH103" s="275"/>
      <c r="AI103" s="275"/>
      <c r="AJ103" s="275"/>
      <c r="AK103" s="275"/>
      <c r="AL103" s="275"/>
      <c r="AM103" s="275"/>
      <c r="AN103" s="275"/>
      <c r="AO103" s="275"/>
      <c r="AP103" s="275"/>
      <c r="AQ103" s="275"/>
      <c r="AR103" s="275"/>
      <c r="AS103" s="275"/>
      <c r="AT103" s="275"/>
      <c r="AU103" s="275"/>
    </row>
    <row r="104" spans="1:47" ht="13.5" customHeight="1" x14ac:dyDescent="0.25">
      <c r="A104" s="275"/>
      <c r="B104" s="275"/>
      <c r="C104" s="275"/>
      <c r="D104" s="275"/>
      <c r="E104" s="275"/>
      <c r="F104" s="275"/>
      <c r="G104" s="275"/>
      <c r="H104" s="275"/>
      <c r="I104" s="275"/>
      <c r="J104" s="275"/>
      <c r="K104" s="275"/>
      <c r="L104" s="275"/>
      <c r="M104" s="275"/>
      <c r="N104" s="275"/>
      <c r="O104" s="275"/>
      <c r="P104" s="275"/>
      <c r="Q104" s="275"/>
      <c r="R104" s="275"/>
      <c r="S104" s="275"/>
      <c r="T104" s="275"/>
      <c r="U104" s="275"/>
      <c r="V104" s="275"/>
      <c r="W104" s="275"/>
      <c r="X104" s="275"/>
      <c r="Y104" s="275"/>
      <c r="Z104" s="275"/>
      <c r="AA104" s="275"/>
      <c r="AB104" s="275"/>
      <c r="AC104" s="275"/>
      <c r="AD104" s="275"/>
      <c r="AE104" s="275"/>
      <c r="AF104" s="275"/>
      <c r="AG104" s="275"/>
      <c r="AH104" s="275"/>
      <c r="AI104" s="275"/>
      <c r="AJ104" s="275"/>
      <c r="AK104" s="275"/>
      <c r="AL104" s="275"/>
      <c r="AM104" s="275"/>
      <c r="AN104" s="275"/>
      <c r="AO104" s="275"/>
      <c r="AP104" s="275"/>
      <c r="AQ104" s="275"/>
      <c r="AR104" s="275"/>
      <c r="AS104" s="275"/>
      <c r="AT104" s="275"/>
      <c r="AU104" s="275"/>
    </row>
    <row r="105" spans="1:47" ht="13.5" customHeight="1" x14ac:dyDescent="0.25">
      <c r="A105" s="275"/>
      <c r="B105" s="275"/>
      <c r="C105" s="275"/>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c r="Z105" s="275"/>
      <c r="AA105" s="275"/>
      <c r="AB105" s="275"/>
      <c r="AC105" s="275"/>
      <c r="AD105" s="275"/>
      <c r="AE105" s="275"/>
      <c r="AF105" s="275"/>
      <c r="AG105" s="275"/>
      <c r="AH105" s="275"/>
      <c r="AI105" s="275"/>
      <c r="AJ105" s="275"/>
      <c r="AK105" s="275"/>
      <c r="AL105" s="275"/>
      <c r="AM105" s="275"/>
      <c r="AN105" s="275"/>
      <c r="AO105" s="275"/>
      <c r="AP105" s="275"/>
      <c r="AQ105" s="275"/>
      <c r="AR105" s="275"/>
      <c r="AS105" s="275"/>
      <c r="AT105" s="275"/>
      <c r="AU105" s="275"/>
    </row>
    <row r="106" spans="1:47" ht="13.5" customHeight="1" x14ac:dyDescent="0.25">
      <c r="A106" s="275"/>
      <c r="B106" s="275"/>
      <c r="C106" s="275"/>
      <c r="D106" s="275"/>
      <c r="E106" s="275"/>
      <c r="F106" s="275"/>
      <c r="G106" s="275"/>
      <c r="H106" s="275"/>
      <c r="I106" s="275"/>
      <c r="J106" s="275"/>
      <c r="K106" s="275"/>
      <c r="L106" s="275"/>
      <c r="M106" s="275"/>
      <c r="N106" s="275"/>
      <c r="O106" s="275"/>
      <c r="P106" s="275"/>
      <c r="Q106" s="275"/>
      <c r="R106" s="275"/>
      <c r="S106" s="275"/>
      <c r="T106" s="275"/>
      <c r="U106" s="275"/>
      <c r="V106" s="275"/>
      <c r="W106" s="275"/>
      <c r="X106" s="275"/>
      <c r="Y106" s="275"/>
      <c r="Z106" s="275"/>
      <c r="AA106" s="275"/>
      <c r="AB106" s="275"/>
      <c r="AC106" s="275"/>
      <c r="AD106" s="275"/>
      <c r="AE106" s="275"/>
      <c r="AF106" s="275"/>
      <c r="AG106" s="275"/>
      <c r="AH106" s="275"/>
      <c r="AI106" s="275"/>
      <c r="AJ106" s="275"/>
      <c r="AK106" s="275"/>
      <c r="AL106" s="275"/>
      <c r="AM106" s="275"/>
      <c r="AN106" s="275"/>
      <c r="AO106" s="275"/>
      <c r="AP106" s="275"/>
      <c r="AQ106" s="275"/>
      <c r="AR106" s="275"/>
      <c r="AS106" s="275"/>
      <c r="AT106" s="275"/>
      <c r="AU106" s="275"/>
    </row>
    <row r="107" spans="1:47" ht="13.5" customHeight="1" x14ac:dyDescent="0.25">
      <c r="A107" s="275"/>
      <c r="B107" s="275"/>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c r="AA107" s="275"/>
      <c r="AB107" s="275"/>
      <c r="AC107" s="275"/>
      <c r="AD107" s="275"/>
      <c r="AE107" s="275"/>
      <c r="AF107" s="275"/>
      <c r="AG107" s="275"/>
      <c r="AH107" s="275"/>
      <c r="AI107" s="275"/>
      <c r="AJ107" s="275"/>
      <c r="AK107" s="275"/>
      <c r="AL107" s="275"/>
      <c r="AM107" s="275"/>
      <c r="AN107" s="275"/>
      <c r="AO107" s="275"/>
      <c r="AP107" s="275"/>
      <c r="AQ107" s="275"/>
      <c r="AR107" s="275"/>
      <c r="AS107" s="275"/>
      <c r="AT107" s="275"/>
      <c r="AU107" s="275"/>
    </row>
    <row r="108" spans="1:47" ht="13.5" customHeight="1" x14ac:dyDescent="0.25">
      <c r="A108" s="275"/>
      <c r="B108" s="275"/>
      <c r="C108" s="275"/>
      <c r="D108" s="275"/>
      <c r="E108" s="275"/>
      <c r="F108" s="275"/>
      <c r="G108" s="275"/>
      <c r="H108" s="275"/>
      <c r="I108" s="275"/>
      <c r="J108" s="275"/>
      <c r="K108" s="275"/>
      <c r="L108" s="275"/>
      <c r="M108" s="275"/>
      <c r="N108" s="275"/>
      <c r="O108" s="275"/>
      <c r="P108" s="275"/>
      <c r="Q108" s="275"/>
      <c r="R108" s="275"/>
      <c r="S108" s="275"/>
      <c r="T108" s="275"/>
      <c r="U108" s="275"/>
      <c r="V108" s="275"/>
      <c r="W108" s="275"/>
      <c r="X108" s="275"/>
      <c r="Y108" s="275"/>
      <c r="Z108" s="275"/>
      <c r="AA108" s="275"/>
      <c r="AB108" s="275"/>
      <c r="AC108" s="275"/>
      <c r="AD108" s="275"/>
      <c r="AE108" s="275"/>
      <c r="AF108" s="275"/>
      <c r="AG108" s="275"/>
      <c r="AH108" s="275"/>
      <c r="AI108" s="275"/>
      <c r="AJ108" s="275"/>
      <c r="AK108" s="275"/>
      <c r="AL108" s="275"/>
      <c r="AM108" s="275"/>
      <c r="AN108" s="275"/>
      <c r="AO108" s="275"/>
      <c r="AP108" s="275"/>
      <c r="AQ108" s="275"/>
      <c r="AR108" s="275"/>
      <c r="AS108" s="275"/>
      <c r="AT108" s="275"/>
      <c r="AU108" s="275"/>
    </row>
    <row r="109" spans="1:47" ht="13.5" customHeight="1" x14ac:dyDescent="0.25">
      <c r="A109" s="275"/>
      <c r="B109" s="275"/>
      <c r="C109" s="275"/>
      <c r="D109" s="275"/>
      <c r="E109" s="275"/>
      <c r="F109" s="275"/>
      <c r="G109" s="275"/>
      <c r="H109" s="275"/>
      <c r="I109" s="275"/>
      <c r="J109" s="275"/>
      <c r="K109" s="275"/>
      <c r="L109" s="275"/>
      <c r="M109" s="275"/>
      <c r="N109" s="275"/>
      <c r="O109" s="275"/>
      <c r="P109" s="275"/>
      <c r="Q109" s="275"/>
      <c r="R109" s="275"/>
      <c r="S109" s="275"/>
      <c r="T109" s="275"/>
      <c r="U109" s="275"/>
      <c r="V109" s="275"/>
      <c r="W109" s="275"/>
      <c r="X109" s="275"/>
      <c r="Y109" s="275"/>
      <c r="Z109" s="275"/>
      <c r="AA109" s="275"/>
      <c r="AB109" s="275"/>
      <c r="AC109" s="275"/>
      <c r="AD109" s="275"/>
      <c r="AE109" s="275"/>
      <c r="AF109" s="275"/>
      <c r="AG109" s="275"/>
      <c r="AH109" s="275"/>
      <c r="AI109" s="275"/>
      <c r="AJ109" s="275"/>
      <c r="AK109" s="275"/>
      <c r="AL109" s="275"/>
      <c r="AM109" s="275"/>
      <c r="AN109" s="275"/>
      <c r="AO109" s="275"/>
      <c r="AP109" s="275"/>
      <c r="AQ109" s="275"/>
      <c r="AR109" s="275"/>
      <c r="AS109" s="275"/>
      <c r="AT109" s="275"/>
      <c r="AU109" s="275"/>
    </row>
    <row r="110" spans="1:47" ht="13.5" customHeight="1" x14ac:dyDescent="0.25">
      <c r="A110" s="275"/>
      <c r="B110" s="275"/>
      <c r="C110" s="275"/>
      <c r="D110" s="275"/>
      <c r="E110" s="275"/>
      <c r="F110" s="275"/>
      <c r="G110" s="275"/>
      <c r="H110" s="275"/>
      <c r="I110" s="275"/>
      <c r="J110" s="275"/>
      <c r="K110" s="275"/>
      <c r="L110" s="275"/>
      <c r="M110" s="275"/>
      <c r="N110" s="275"/>
      <c r="O110" s="275"/>
      <c r="P110" s="275"/>
      <c r="Q110" s="275"/>
      <c r="R110" s="275"/>
      <c r="S110" s="275"/>
      <c r="T110" s="275"/>
      <c r="U110" s="275"/>
      <c r="V110" s="275"/>
      <c r="W110" s="275"/>
      <c r="X110" s="275"/>
      <c r="Y110" s="275"/>
      <c r="Z110" s="275"/>
      <c r="AA110" s="275"/>
      <c r="AB110" s="275"/>
      <c r="AC110" s="275"/>
      <c r="AD110" s="275"/>
      <c r="AE110" s="275"/>
      <c r="AF110" s="275"/>
      <c r="AG110" s="275"/>
      <c r="AH110" s="275"/>
      <c r="AI110" s="275"/>
      <c r="AJ110" s="275"/>
      <c r="AK110" s="275"/>
      <c r="AL110" s="275"/>
      <c r="AM110" s="275"/>
      <c r="AN110" s="275"/>
      <c r="AO110" s="275"/>
      <c r="AP110" s="275"/>
      <c r="AQ110" s="275"/>
      <c r="AR110" s="275"/>
      <c r="AS110" s="275"/>
      <c r="AT110" s="275"/>
      <c r="AU110" s="275"/>
    </row>
    <row r="111" spans="1:47" ht="13.5" customHeight="1" x14ac:dyDescent="0.25">
      <c r="A111" s="275"/>
      <c r="B111" s="275"/>
      <c r="C111" s="275"/>
      <c r="D111" s="275"/>
      <c r="E111" s="275"/>
      <c r="F111" s="275"/>
      <c r="G111" s="275"/>
      <c r="H111" s="275"/>
      <c r="I111" s="275"/>
      <c r="J111" s="275"/>
      <c r="K111" s="275"/>
      <c r="L111" s="275"/>
      <c r="M111" s="275"/>
      <c r="N111" s="275"/>
      <c r="O111" s="275"/>
      <c r="P111" s="275"/>
      <c r="Q111" s="275"/>
      <c r="R111" s="275"/>
      <c r="S111" s="275"/>
      <c r="T111" s="275"/>
      <c r="U111" s="275"/>
      <c r="V111" s="275"/>
      <c r="W111" s="275"/>
      <c r="X111" s="275"/>
      <c r="Y111" s="275"/>
      <c r="Z111" s="275"/>
      <c r="AA111" s="275"/>
      <c r="AB111" s="275"/>
      <c r="AC111" s="275"/>
      <c r="AD111" s="275"/>
      <c r="AE111" s="275"/>
      <c r="AF111" s="275"/>
      <c r="AG111" s="275"/>
      <c r="AH111" s="275"/>
      <c r="AI111" s="275"/>
      <c r="AJ111" s="275"/>
      <c r="AK111" s="275"/>
      <c r="AL111" s="275"/>
      <c r="AM111" s="275"/>
      <c r="AN111" s="275"/>
      <c r="AO111" s="275"/>
      <c r="AP111" s="275"/>
      <c r="AQ111" s="275"/>
      <c r="AR111" s="275"/>
      <c r="AS111" s="275"/>
      <c r="AT111" s="275"/>
      <c r="AU111" s="275"/>
    </row>
    <row r="112" spans="1:47" ht="13.5" customHeight="1" x14ac:dyDescent="0.25">
      <c r="A112" s="275"/>
      <c r="B112" s="275"/>
      <c r="C112" s="275"/>
      <c r="D112" s="275"/>
      <c r="E112" s="275"/>
      <c r="F112" s="275"/>
      <c r="G112" s="275"/>
      <c r="H112" s="275"/>
      <c r="I112" s="275"/>
      <c r="J112" s="275"/>
      <c r="K112" s="275"/>
      <c r="L112" s="275"/>
      <c r="M112" s="275"/>
      <c r="N112" s="275"/>
      <c r="O112" s="275"/>
      <c r="P112" s="275"/>
      <c r="Q112" s="275"/>
      <c r="R112" s="275"/>
      <c r="S112" s="275"/>
      <c r="T112" s="275"/>
      <c r="U112" s="275"/>
      <c r="V112" s="275"/>
      <c r="W112" s="275"/>
      <c r="X112" s="275"/>
      <c r="Y112" s="275"/>
      <c r="Z112" s="275"/>
      <c r="AA112" s="275"/>
      <c r="AB112" s="275"/>
      <c r="AC112" s="275"/>
      <c r="AD112" s="275"/>
      <c r="AE112" s="275"/>
      <c r="AF112" s="275"/>
      <c r="AG112" s="275"/>
      <c r="AH112" s="275"/>
      <c r="AI112" s="275"/>
      <c r="AJ112" s="275"/>
      <c r="AK112" s="275"/>
      <c r="AL112" s="275"/>
      <c r="AM112" s="275"/>
      <c r="AN112" s="275"/>
      <c r="AO112" s="275"/>
      <c r="AP112" s="275"/>
      <c r="AQ112" s="275"/>
      <c r="AR112" s="275"/>
      <c r="AS112" s="275"/>
      <c r="AT112" s="275"/>
      <c r="AU112" s="275"/>
    </row>
    <row r="113" spans="1:47" ht="13.5" customHeight="1" x14ac:dyDescent="0.25">
      <c r="A113" s="275"/>
      <c r="B113" s="275"/>
      <c r="C113" s="275"/>
      <c r="D113" s="275"/>
      <c r="E113" s="275"/>
      <c r="F113" s="275"/>
      <c r="G113" s="275"/>
      <c r="H113" s="275"/>
      <c r="I113" s="275"/>
      <c r="J113" s="275"/>
      <c r="K113" s="275"/>
      <c r="L113" s="275"/>
      <c r="M113" s="275"/>
      <c r="N113" s="275"/>
      <c r="O113" s="275"/>
      <c r="P113" s="275"/>
      <c r="Q113" s="275"/>
      <c r="R113" s="275"/>
      <c r="S113" s="275"/>
      <c r="T113" s="275"/>
      <c r="U113" s="275"/>
      <c r="V113" s="275"/>
      <c r="W113" s="275"/>
      <c r="X113" s="275"/>
      <c r="Y113" s="275"/>
      <c r="Z113" s="275"/>
      <c r="AA113" s="275"/>
      <c r="AB113" s="275"/>
      <c r="AC113" s="275"/>
      <c r="AD113" s="275"/>
      <c r="AE113" s="275"/>
      <c r="AF113" s="275"/>
      <c r="AG113" s="275"/>
      <c r="AH113" s="275"/>
      <c r="AI113" s="275"/>
      <c r="AJ113" s="275"/>
      <c r="AK113" s="275"/>
      <c r="AL113" s="275"/>
      <c r="AM113" s="275"/>
      <c r="AN113" s="275"/>
      <c r="AO113" s="275"/>
      <c r="AP113" s="275"/>
      <c r="AQ113" s="275"/>
      <c r="AR113" s="275"/>
      <c r="AS113" s="275"/>
      <c r="AT113" s="275"/>
      <c r="AU113" s="275"/>
    </row>
    <row r="114" spans="1:47" ht="13.5" customHeight="1" x14ac:dyDescent="0.25">
      <c r="A114" s="275"/>
      <c r="B114" s="275"/>
      <c r="C114" s="275"/>
      <c r="D114" s="275"/>
      <c r="E114" s="275"/>
      <c r="F114" s="275"/>
      <c r="G114" s="275"/>
      <c r="H114" s="275"/>
      <c r="I114" s="275"/>
      <c r="J114" s="275"/>
      <c r="K114" s="275"/>
      <c r="L114" s="275"/>
      <c r="M114" s="275"/>
      <c r="N114" s="275"/>
      <c r="O114" s="275"/>
      <c r="P114" s="275"/>
      <c r="Q114" s="275"/>
      <c r="R114" s="275"/>
      <c r="S114" s="275"/>
      <c r="T114" s="275"/>
      <c r="U114" s="275"/>
      <c r="V114" s="275"/>
      <c r="W114" s="275"/>
      <c r="X114" s="275"/>
      <c r="Y114" s="275"/>
      <c r="Z114" s="275"/>
      <c r="AA114" s="275"/>
      <c r="AB114" s="275"/>
      <c r="AC114" s="275"/>
      <c r="AD114" s="275"/>
      <c r="AE114" s="275"/>
      <c r="AF114" s="275"/>
      <c r="AG114" s="275"/>
      <c r="AH114" s="275"/>
      <c r="AI114" s="275"/>
      <c r="AJ114" s="275"/>
      <c r="AK114" s="275"/>
      <c r="AL114" s="275"/>
      <c r="AM114" s="275"/>
      <c r="AN114" s="275"/>
      <c r="AO114" s="275"/>
      <c r="AP114" s="275"/>
      <c r="AQ114" s="275"/>
      <c r="AR114" s="275"/>
      <c r="AS114" s="275"/>
      <c r="AT114" s="275"/>
      <c r="AU114" s="275"/>
    </row>
    <row r="115" spans="1:47" ht="13.5" customHeight="1" x14ac:dyDescent="0.25">
      <c r="A115" s="275"/>
      <c r="B115" s="275"/>
      <c r="C115" s="275"/>
      <c r="D115" s="275"/>
      <c r="E115" s="275"/>
      <c r="F115" s="275"/>
      <c r="G115" s="275"/>
      <c r="H115" s="275"/>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H115" s="275"/>
      <c r="AI115" s="275"/>
      <c r="AJ115" s="275"/>
      <c r="AK115" s="275"/>
      <c r="AL115" s="275"/>
      <c r="AM115" s="275"/>
      <c r="AN115" s="275"/>
      <c r="AO115" s="275"/>
      <c r="AP115" s="275"/>
      <c r="AQ115" s="275"/>
      <c r="AR115" s="275"/>
      <c r="AS115" s="275"/>
      <c r="AT115" s="275"/>
      <c r="AU115" s="275"/>
    </row>
    <row r="116" spans="1:47" ht="13.5" customHeight="1" x14ac:dyDescent="0.25">
      <c r="A116" s="275"/>
      <c r="B116" s="275"/>
      <c r="C116" s="275"/>
      <c r="D116" s="275"/>
      <c r="E116" s="275"/>
      <c r="F116" s="275"/>
      <c r="G116" s="275"/>
      <c r="H116" s="275"/>
      <c r="I116" s="275"/>
      <c r="J116" s="275"/>
      <c r="K116" s="275"/>
      <c r="L116" s="275"/>
      <c r="M116" s="275"/>
      <c r="N116" s="275"/>
      <c r="O116" s="275"/>
      <c r="P116" s="275"/>
      <c r="Q116" s="275"/>
      <c r="R116" s="275"/>
      <c r="S116" s="275"/>
      <c r="T116" s="275"/>
      <c r="U116" s="275"/>
      <c r="V116" s="275"/>
      <c r="W116" s="275"/>
      <c r="X116" s="275"/>
      <c r="Y116" s="275"/>
      <c r="Z116" s="275"/>
      <c r="AA116" s="275"/>
      <c r="AB116" s="275"/>
      <c r="AC116" s="275"/>
      <c r="AD116" s="275"/>
      <c r="AE116" s="275"/>
      <c r="AF116" s="275"/>
      <c r="AG116" s="275"/>
      <c r="AH116" s="275"/>
      <c r="AI116" s="275"/>
      <c r="AJ116" s="275"/>
      <c r="AK116" s="275"/>
      <c r="AL116" s="275"/>
      <c r="AM116" s="275"/>
      <c r="AN116" s="275"/>
      <c r="AO116" s="275"/>
      <c r="AP116" s="275"/>
      <c r="AQ116" s="275"/>
      <c r="AR116" s="275"/>
      <c r="AS116" s="275"/>
      <c r="AT116" s="275"/>
      <c r="AU116" s="275"/>
    </row>
    <row r="117" spans="1:47" ht="13.5" customHeight="1" x14ac:dyDescent="0.25">
      <c r="A117" s="275"/>
      <c r="B117" s="275"/>
      <c r="C117" s="275"/>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75"/>
      <c r="AD117" s="275"/>
      <c r="AE117" s="275"/>
      <c r="AF117" s="275"/>
      <c r="AG117" s="275"/>
      <c r="AH117" s="275"/>
      <c r="AI117" s="275"/>
      <c r="AJ117" s="275"/>
      <c r="AK117" s="275"/>
      <c r="AL117" s="275"/>
      <c r="AM117" s="275"/>
      <c r="AN117" s="275"/>
      <c r="AO117" s="275"/>
      <c r="AP117" s="275"/>
      <c r="AQ117" s="275"/>
      <c r="AR117" s="275"/>
      <c r="AS117" s="275"/>
      <c r="AT117" s="275"/>
      <c r="AU117" s="275"/>
    </row>
    <row r="118" spans="1:47" ht="13.5" customHeight="1" x14ac:dyDescent="0.25">
      <c r="A118" s="275"/>
      <c r="B118" s="275"/>
      <c r="C118" s="275"/>
      <c r="D118" s="275"/>
      <c r="E118" s="275"/>
      <c r="F118" s="275"/>
      <c r="G118" s="275"/>
      <c r="H118" s="275"/>
      <c r="I118" s="275"/>
      <c r="J118" s="275"/>
      <c r="K118" s="275"/>
      <c r="L118" s="275"/>
      <c r="M118" s="275"/>
      <c r="N118" s="275"/>
      <c r="O118" s="275"/>
      <c r="P118" s="275"/>
      <c r="Q118" s="275"/>
      <c r="R118" s="275"/>
      <c r="S118" s="275"/>
      <c r="T118" s="275"/>
      <c r="U118" s="275"/>
      <c r="V118" s="275"/>
      <c r="W118" s="275"/>
      <c r="X118" s="275"/>
      <c r="Y118" s="275"/>
      <c r="Z118" s="275"/>
      <c r="AA118" s="275"/>
      <c r="AB118" s="275"/>
      <c r="AC118" s="275"/>
      <c r="AD118" s="275"/>
      <c r="AE118" s="275"/>
      <c r="AF118" s="275"/>
      <c r="AG118" s="275"/>
      <c r="AH118" s="275"/>
      <c r="AI118" s="275"/>
      <c r="AJ118" s="275"/>
      <c r="AK118" s="275"/>
      <c r="AL118" s="275"/>
      <c r="AM118" s="275"/>
      <c r="AN118" s="275"/>
      <c r="AO118" s="275"/>
      <c r="AP118" s="275"/>
      <c r="AQ118" s="275"/>
      <c r="AR118" s="275"/>
      <c r="AS118" s="275"/>
      <c r="AT118" s="275"/>
      <c r="AU118" s="275"/>
    </row>
    <row r="119" spans="1:47" ht="13.5" customHeight="1" x14ac:dyDescent="0.25">
      <c r="A119" s="275"/>
      <c r="B119" s="275"/>
      <c r="C119" s="275"/>
      <c r="D119" s="275"/>
      <c r="E119" s="275"/>
      <c r="F119" s="275"/>
      <c r="G119" s="275"/>
      <c r="H119" s="275"/>
      <c r="I119" s="275"/>
      <c r="J119" s="275"/>
      <c r="K119" s="275"/>
      <c r="L119" s="275"/>
      <c r="M119" s="275"/>
      <c r="N119" s="275"/>
      <c r="O119" s="275"/>
      <c r="P119" s="275"/>
      <c r="Q119" s="275"/>
      <c r="R119" s="275"/>
      <c r="S119" s="275"/>
      <c r="T119" s="275"/>
      <c r="U119" s="275"/>
      <c r="V119" s="275"/>
      <c r="W119" s="275"/>
      <c r="X119" s="275"/>
      <c r="Y119" s="275"/>
      <c r="Z119" s="275"/>
      <c r="AA119" s="275"/>
      <c r="AB119" s="275"/>
      <c r="AC119" s="275"/>
      <c r="AD119" s="275"/>
      <c r="AE119" s="275"/>
      <c r="AF119" s="275"/>
      <c r="AG119" s="275"/>
      <c r="AH119" s="275"/>
      <c r="AI119" s="275"/>
      <c r="AJ119" s="275"/>
      <c r="AK119" s="275"/>
      <c r="AL119" s="275"/>
      <c r="AM119" s="275"/>
      <c r="AN119" s="275"/>
      <c r="AO119" s="275"/>
      <c r="AP119" s="275"/>
      <c r="AQ119" s="275"/>
      <c r="AR119" s="275"/>
      <c r="AS119" s="275"/>
      <c r="AT119" s="275"/>
      <c r="AU119" s="275"/>
    </row>
    <row r="120" spans="1:47" ht="13.5" customHeight="1" x14ac:dyDescent="0.25">
      <c r="A120" s="275"/>
      <c r="B120" s="275"/>
      <c r="C120" s="275"/>
      <c r="D120" s="275"/>
      <c r="E120" s="275"/>
      <c r="F120" s="275"/>
      <c r="G120" s="275"/>
      <c r="H120" s="275"/>
      <c r="I120" s="275"/>
      <c r="J120" s="275"/>
      <c r="K120" s="275"/>
      <c r="L120" s="275"/>
      <c r="M120" s="275"/>
      <c r="N120" s="275"/>
      <c r="O120" s="275"/>
      <c r="P120" s="275"/>
      <c r="Q120" s="275"/>
      <c r="R120" s="275"/>
      <c r="S120" s="275"/>
      <c r="T120" s="275"/>
      <c r="U120" s="275"/>
      <c r="V120" s="275"/>
      <c r="W120" s="275"/>
      <c r="X120" s="275"/>
      <c r="Y120" s="275"/>
      <c r="Z120" s="275"/>
      <c r="AA120" s="275"/>
      <c r="AB120" s="275"/>
      <c r="AC120" s="275"/>
      <c r="AD120" s="275"/>
      <c r="AE120" s="275"/>
      <c r="AF120" s="275"/>
      <c r="AG120" s="275"/>
      <c r="AH120" s="275"/>
      <c r="AI120" s="275"/>
      <c r="AJ120" s="275"/>
      <c r="AK120" s="275"/>
      <c r="AL120" s="275"/>
      <c r="AM120" s="275"/>
      <c r="AN120" s="275"/>
      <c r="AO120" s="275"/>
      <c r="AP120" s="275"/>
      <c r="AQ120" s="275"/>
      <c r="AR120" s="275"/>
      <c r="AS120" s="275"/>
      <c r="AT120" s="275"/>
      <c r="AU120" s="275"/>
    </row>
    <row r="121" spans="1:47" ht="13.5" customHeight="1" x14ac:dyDescent="0.25">
      <c r="A121" s="275"/>
      <c r="B121" s="275"/>
      <c r="C121" s="275"/>
      <c r="D121" s="275"/>
      <c r="E121" s="275"/>
      <c r="F121" s="275"/>
      <c r="G121" s="275"/>
      <c r="H121" s="275"/>
      <c r="I121" s="275"/>
      <c r="J121" s="275"/>
      <c r="K121" s="275"/>
      <c r="L121" s="275"/>
      <c r="M121" s="275"/>
      <c r="N121" s="275"/>
      <c r="O121" s="275"/>
      <c r="P121" s="275"/>
      <c r="Q121" s="275"/>
      <c r="R121" s="275"/>
      <c r="S121" s="275"/>
      <c r="T121" s="275"/>
      <c r="U121" s="275"/>
      <c r="V121" s="275"/>
      <c r="W121" s="275"/>
      <c r="X121" s="275"/>
      <c r="Y121" s="275"/>
      <c r="Z121" s="275"/>
      <c r="AA121" s="275"/>
      <c r="AB121" s="275"/>
      <c r="AC121" s="275"/>
      <c r="AD121" s="275"/>
      <c r="AE121" s="275"/>
      <c r="AF121" s="275"/>
      <c r="AG121" s="275"/>
      <c r="AH121" s="275"/>
      <c r="AI121" s="275"/>
      <c r="AJ121" s="275"/>
      <c r="AK121" s="275"/>
      <c r="AL121" s="275"/>
      <c r="AM121" s="275"/>
      <c r="AN121" s="275"/>
      <c r="AO121" s="275"/>
      <c r="AP121" s="275"/>
      <c r="AQ121" s="275"/>
      <c r="AR121" s="275"/>
      <c r="AS121" s="275"/>
      <c r="AT121" s="275"/>
      <c r="AU121" s="275"/>
    </row>
    <row r="122" spans="1:47" ht="13.5" customHeight="1" x14ac:dyDescent="0.25">
      <c r="A122" s="275"/>
      <c r="B122" s="275"/>
      <c r="C122" s="275"/>
      <c r="D122" s="275"/>
      <c r="E122" s="275"/>
      <c r="F122" s="275"/>
      <c r="G122" s="275"/>
      <c r="H122" s="275"/>
      <c r="I122" s="275"/>
      <c r="J122" s="275"/>
      <c r="K122" s="275"/>
      <c r="L122" s="275"/>
      <c r="M122" s="275"/>
      <c r="N122" s="275"/>
      <c r="O122" s="275"/>
      <c r="P122" s="275"/>
      <c r="Q122" s="275"/>
      <c r="R122" s="275"/>
      <c r="S122" s="275"/>
      <c r="T122" s="275"/>
      <c r="U122" s="275"/>
      <c r="V122" s="275"/>
      <c r="W122" s="275"/>
      <c r="X122" s="275"/>
      <c r="Y122" s="275"/>
      <c r="Z122" s="275"/>
      <c r="AA122" s="275"/>
      <c r="AB122" s="275"/>
      <c r="AC122" s="275"/>
      <c r="AD122" s="275"/>
      <c r="AE122" s="275"/>
      <c r="AF122" s="275"/>
      <c r="AG122" s="275"/>
      <c r="AH122" s="275"/>
      <c r="AI122" s="275"/>
      <c r="AJ122" s="275"/>
      <c r="AK122" s="275"/>
      <c r="AL122" s="275"/>
      <c r="AM122" s="275"/>
      <c r="AN122" s="275"/>
      <c r="AO122" s="275"/>
      <c r="AP122" s="275"/>
      <c r="AQ122" s="275"/>
      <c r="AR122" s="275"/>
      <c r="AS122" s="275"/>
      <c r="AT122" s="275"/>
      <c r="AU122" s="275"/>
    </row>
    <row r="123" spans="1:47" ht="13.5" customHeight="1" x14ac:dyDescent="0.25">
      <c r="A123" s="275"/>
      <c r="B123" s="275"/>
      <c r="C123" s="275"/>
      <c r="D123" s="275"/>
      <c r="E123" s="275"/>
      <c r="F123" s="275"/>
      <c r="G123" s="275"/>
      <c r="H123" s="275"/>
      <c r="I123" s="275"/>
      <c r="J123" s="275"/>
      <c r="K123" s="275"/>
      <c r="L123" s="275"/>
      <c r="M123" s="275"/>
      <c r="N123" s="275"/>
      <c r="O123" s="275"/>
      <c r="P123" s="275"/>
      <c r="Q123" s="275"/>
      <c r="R123" s="275"/>
      <c r="S123" s="275"/>
      <c r="T123" s="275"/>
      <c r="U123" s="275"/>
      <c r="V123" s="275"/>
      <c r="W123" s="275"/>
      <c r="X123" s="275"/>
      <c r="Y123" s="275"/>
      <c r="Z123" s="275"/>
      <c r="AA123" s="275"/>
      <c r="AB123" s="275"/>
      <c r="AC123" s="275"/>
      <c r="AD123" s="275"/>
      <c r="AE123" s="275"/>
      <c r="AF123" s="275"/>
      <c r="AG123" s="275"/>
      <c r="AH123" s="275"/>
      <c r="AI123" s="275"/>
      <c r="AJ123" s="275"/>
      <c r="AK123" s="275"/>
      <c r="AL123" s="275"/>
      <c r="AM123" s="275"/>
      <c r="AN123" s="275"/>
      <c r="AO123" s="275"/>
      <c r="AP123" s="275"/>
      <c r="AQ123" s="275"/>
      <c r="AR123" s="275"/>
      <c r="AS123" s="275"/>
      <c r="AT123" s="275"/>
      <c r="AU123" s="275"/>
    </row>
    <row r="124" spans="1:47" ht="13.5" customHeight="1" x14ac:dyDescent="0.25">
      <c r="A124" s="275"/>
      <c r="B124" s="275"/>
      <c r="C124" s="275"/>
      <c r="D124" s="275"/>
      <c r="E124" s="275"/>
      <c r="F124" s="275"/>
      <c r="G124" s="275"/>
      <c r="H124" s="275"/>
      <c r="I124" s="275"/>
      <c r="J124" s="275"/>
      <c r="K124" s="275"/>
      <c r="L124" s="275"/>
      <c r="M124" s="275"/>
      <c r="N124" s="275"/>
      <c r="O124" s="275"/>
      <c r="P124" s="275"/>
      <c r="Q124" s="275"/>
      <c r="R124" s="275"/>
      <c r="S124" s="275"/>
      <c r="T124" s="275"/>
      <c r="U124" s="275"/>
      <c r="V124" s="275"/>
      <c r="W124" s="275"/>
      <c r="X124" s="275"/>
      <c r="Y124" s="275"/>
      <c r="Z124" s="275"/>
      <c r="AA124" s="275"/>
      <c r="AB124" s="275"/>
      <c r="AC124" s="275"/>
      <c r="AD124" s="275"/>
      <c r="AE124" s="275"/>
      <c r="AF124" s="275"/>
      <c r="AG124" s="275"/>
      <c r="AH124" s="275"/>
      <c r="AI124" s="275"/>
      <c r="AJ124" s="275"/>
      <c r="AK124" s="275"/>
      <c r="AL124" s="275"/>
      <c r="AM124" s="275"/>
      <c r="AN124" s="275"/>
      <c r="AO124" s="275"/>
      <c r="AP124" s="275"/>
      <c r="AQ124" s="275"/>
      <c r="AR124" s="275"/>
      <c r="AS124" s="275"/>
      <c r="AT124" s="275"/>
      <c r="AU124" s="275"/>
    </row>
    <row r="125" spans="1:47" ht="13.5" customHeight="1" x14ac:dyDescent="0.25">
      <c r="A125" s="275"/>
      <c r="B125" s="275"/>
      <c r="C125" s="275"/>
      <c r="D125" s="275"/>
      <c r="E125" s="275"/>
      <c r="F125" s="275"/>
      <c r="G125" s="275"/>
      <c r="H125" s="275"/>
      <c r="I125" s="275"/>
      <c r="J125" s="275"/>
      <c r="K125" s="275"/>
      <c r="L125" s="275"/>
      <c r="M125" s="275"/>
      <c r="N125" s="275"/>
      <c r="O125" s="275"/>
      <c r="P125" s="275"/>
      <c r="Q125" s="275"/>
      <c r="R125" s="275"/>
      <c r="S125" s="275"/>
      <c r="T125" s="275"/>
      <c r="U125" s="275"/>
      <c r="V125" s="275"/>
      <c r="W125" s="275"/>
      <c r="X125" s="275"/>
      <c r="Y125" s="275"/>
      <c r="Z125" s="275"/>
      <c r="AA125" s="275"/>
      <c r="AB125" s="275"/>
      <c r="AC125" s="275"/>
      <c r="AD125" s="275"/>
      <c r="AE125" s="275"/>
      <c r="AF125" s="275"/>
      <c r="AG125" s="275"/>
      <c r="AH125" s="275"/>
      <c r="AI125" s="275"/>
      <c r="AJ125" s="275"/>
      <c r="AK125" s="275"/>
      <c r="AL125" s="275"/>
      <c r="AM125" s="275"/>
      <c r="AN125" s="275"/>
      <c r="AO125" s="275"/>
      <c r="AP125" s="275"/>
      <c r="AQ125" s="275"/>
      <c r="AR125" s="275"/>
      <c r="AS125" s="275"/>
      <c r="AT125" s="275"/>
      <c r="AU125" s="275"/>
    </row>
    <row r="126" spans="1:47" ht="13.5" customHeight="1" x14ac:dyDescent="0.25">
      <c r="A126" s="275"/>
      <c r="B126" s="275"/>
      <c r="C126" s="275"/>
      <c r="D126" s="275"/>
      <c r="E126" s="275"/>
      <c r="F126" s="275"/>
      <c r="G126" s="275"/>
      <c r="H126" s="275"/>
      <c r="I126" s="275"/>
      <c r="J126" s="275"/>
      <c r="K126" s="275"/>
      <c r="L126" s="275"/>
      <c r="M126" s="275"/>
      <c r="N126" s="275"/>
      <c r="O126" s="275"/>
      <c r="P126" s="275"/>
      <c r="Q126" s="275"/>
      <c r="R126" s="275"/>
      <c r="S126" s="275"/>
      <c r="T126" s="275"/>
      <c r="U126" s="275"/>
      <c r="V126" s="275"/>
      <c r="W126" s="275"/>
      <c r="X126" s="275"/>
      <c r="Y126" s="275"/>
      <c r="Z126" s="275"/>
      <c r="AA126" s="275"/>
      <c r="AB126" s="275"/>
      <c r="AC126" s="275"/>
      <c r="AD126" s="275"/>
      <c r="AE126" s="275"/>
      <c r="AF126" s="275"/>
      <c r="AG126" s="275"/>
      <c r="AH126" s="275"/>
      <c r="AI126" s="275"/>
      <c r="AJ126" s="275"/>
      <c r="AK126" s="275"/>
      <c r="AL126" s="275"/>
      <c r="AM126" s="275"/>
      <c r="AN126" s="275"/>
      <c r="AO126" s="275"/>
      <c r="AP126" s="275"/>
      <c r="AQ126" s="275"/>
      <c r="AR126" s="275"/>
      <c r="AS126" s="275"/>
      <c r="AT126" s="275"/>
      <c r="AU126" s="275"/>
    </row>
    <row r="127" spans="1:47" ht="13.5" customHeight="1" x14ac:dyDescent="0.25">
      <c r="A127" s="275"/>
      <c r="B127" s="275"/>
      <c r="C127" s="275"/>
      <c r="D127" s="275"/>
      <c r="E127" s="275"/>
      <c r="F127" s="275"/>
      <c r="G127" s="275"/>
      <c r="H127" s="275"/>
      <c r="I127" s="275"/>
      <c r="J127" s="275"/>
      <c r="K127" s="275"/>
      <c r="L127" s="275"/>
      <c r="M127" s="275"/>
      <c r="N127" s="275"/>
      <c r="O127" s="275"/>
      <c r="P127" s="275"/>
      <c r="Q127" s="275"/>
      <c r="R127" s="275"/>
      <c r="S127" s="275"/>
      <c r="T127" s="275"/>
      <c r="U127" s="275"/>
      <c r="V127" s="275"/>
      <c r="W127" s="275"/>
      <c r="X127" s="275"/>
      <c r="Y127" s="275"/>
      <c r="Z127" s="275"/>
      <c r="AA127" s="275"/>
      <c r="AB127" s="275"/>
      <c r="AC127" s="275"/>
      <c r="AD127" s="275"/>
      <c r="AE127" s="275"/>
      <c r="AF127" s="275"/>
      <c r="AG127" s="275"/>
      <c r="AH127" s="275"/>
      <c r="AI127" s="275"/>
      <c r="AJ127" s="275"/>
      <c r="AK127" s="275"/>
      <c r="AL127" s="275"/>
      <c r="AM127" s="275"/>
      <c r="AN127" s="275"/>
      <c r="AO127" s="275"/>
      <c r="AP127" s="275"/>
      <c r="AQ127" s="275"/>
      <c r="AR127" s="275"/>
      <c r="AS127" s="275"/>
      <c r="AT127" s="275"/>
      <c r="AU127" s="275"/>
    </row>
    <row r="128" spans="1:47" ht="13.5" customHeight="1" x14ac:dyDescent="0.25">
      <c r="A128" s="275"/>
      <c r="B128" s="275"/>
      <c r="C128" s="275"/>
      <c r="D128" s="275"/>
      <c r="E128" s="275"/>
      <c r="F128" s="275"/>
      <c r="G128" s="275"/>
      <c r="H128" s="275"/>
      <c r="I128" s="275"/>
      <c r="J128" s="275"/>
      <c r="K128" s="275"/>
      <c r="L128" s="275"/>
      <c r="M128" s="275"/>
      <c r="N128" s="275"/>
      <c r="O128" s="275"/>
      <c r="P128" s="275"/>
      <c r="Q128" s="275"/>
      <c r="R128" s="275"/>
      <c r="S128" s="275"/>
      <c r="T128" s="275"/>
      <c r="U128" s="275"/>
      <c r="V128" s="275"/>
      <c r="W128" s="275"/>
      <c r="X128" s="275"/>
      <c r="Y128" s="275"/>
      <c r="Z128" s="275"/>
      <c r="AA128" s="275"/>
      <c r="AB128" s="275"/>
      <c r="AC128" s="275"/>
      <c r="AD128" s="275"/>
      <c r="AE128" s="275"/>
      <c r="AF128" s="275"/>
      <c r="AG128" s="275"/>
      <c r="AH128" s="275"/>
      <c r="AI128" s="275"/>
      <c r="AJ128" s="275"/>
      <c r="AK128" s="275"/>
      <c r="AL128" s="275"/>
      <c r="AM128" s="275"/>
      <c r="AN128" s="275"/>
      <c r="AO128" s="275"/>
      <c r="AP128" s="275"/>
      <c r="AQ128" s="275"/>
      <c r="AR128" s="275"/>
      <c r="AS128" s="275"/>
      <c r="AT128" s="275"/>
      <c r="AU128" s="275"/>
    </row>
    <row r="129" spans="1:47" ht="13.5" customHeight="1" x14ac:dyDescent="0.25">
      <c r="A129" s="275"/>
      <c r="B129" s="275"/>
      <c r="C129" s="275"/>
      <c r="D129" s="275"/>
      <c r="E129" s="275"/>
      <c r="F129" s="275"/>
      <c r="G129" s="275"/>
      <c r="H129" s="275"/>
      <c r="I129" s="275"/>
      <c r="J129" s="275"/>
      <c r="K129" s="275"/>
      <c r="L129" s="275"/>
      <c r="M129" s="275"/>
      <c r="N129" s="275"/>
      <c r="O129" s="275"/>
      <c r="P129" s="275"/>
      <c r="Q129" s="275"/>
      <c r="R129" s="275"/>
      <c r="S129" s="275"/>
      <c r="T129" s="275"/>
      <c r="U129" s="275"/>
      <c r="V129" s="275"/>
      <c r="W129" s="275"/>
      <c r="X129" s="275"/>
      <c r="Y129" s="275"/>
      <c r="Z129" s="275"/>
      <c r="AA129" s="275"/>
      <c r="AB129" s="275"/>
      <c r="AC129" s="275"/>
      <c r="AD129" s="275"/>
      <c r="AE129" s="275"/>
      <c r="AF129" s="275"/>
      <c r="AG129" s="275"/>
      <c r="AH129" s="275"/>
      <c r="AI129" s="275"/>
      <c r="AJ129" s="275"/>
      <c r="AK129" s="275"/>
      <c r="AL129" s="275"/>
      <c r="AM129" s="275"/>
      <c r="AN129" s="275"/>
      <c r="AO129" s="275"/>
      <c r="AP129" s="275"/>
      <c r="AQ129" s="275"/>
      <c r="AR129" s="275"/>
      <c r="AS129" s="275"/>
      <c r="AT129" s="275"/>
      <c r="AU129" s="275"/>
    </row>
    <row r="130" spans="1:47" ht="13.5" customHeight="1" x14ac:dyDescent="0.25">
      <c r="A130" s="275"/>
      <c r="B130" s="275"/>
      <c r="C130" s="275"/>
      <c r="D130" s="275"/>
      <c r="E130" s="275"/>
      <c r="F130" s="275"/>
      <c r="G130" s="275"/>
      <c r="H130" s="275"/>
      <c r="I130" s="275"/>
      <c r="J130" s="275"/>
      <c r="K130" s="275"/>
      <c r="L130" s="275"/>
      <c r="M130" s="275"/>
      <c r="N130" s="275"/>
      <c r="O130" s="275"/>
      <c r="P130" s="275"/>
      <c r="Q130" s="275"/>
      <c r="R130" s="275"/>
      <c r="S130" s="275"/>
      <c r="T130" s="275"/>
      <c r="U130" s="275"/>
      <c r="V130" s="275"/>
      <c r="W130" s="275"/>
      <c r="X130" s="275"/>
      <c r="Y130" s="275"/>
      <c r="Z130" s="275"/>
      <c r="AA130" s="275"/>
      <c r="AB130" s="275"/>
      <c r="AC130" s="275"/>
      <c r="AD130" s="275"/>
      <c r="AE130" s="275"/>
      <c r="AF130" s="275"/>
      <c r="AG130" s="275"/>
      <c r="AH130" s="275"/>
      <c r="AI130" s="275"/>
      <c r="AJ130" s="275"/>
      <c r="AK130" s="275"/>
      <c r="AL130" s="275"/>
      <c r="AM130" s="275"/>
      <c r="AN130" s="275"/>
      <c r="AO130" s="275"/>
      <c r="AP130" s="275"/>
      <c r="AQ130" s="275"/>
      <c r="AR130" s="275"/>
      <c r="AS130" s="275"/>
      <c r="AT130" s="275"/>
      <c r="AU130" s="275"/>
    </row>
    <row r="131" spans="1:47" ht="13.5" customHeight="1" x14ac:dyDescent="0.25">
      <c r="A131" s="275"/>
      <c r="B131" s="275"/>
      <c r="C131" s="275"/>
      <c r="D131" s="275"/>
      <c r="E131" s="275"/>
      <c r="F131" s="275"/>
      <c r="G131" s="275"/>
      <c r="H131" s="275"/>
      <c r="I131" s="275"/>
      <c r="J131" s="275"/>
      <c r="K131" s="275"/>
      <c r="L131" s="275"/>
      <c r="M131" s="275"/>
      <c r="N131" s="275"/>
      <c r="O131" s="275"/>
      <c r="P131" s="275"/>
      <c r="Q131" s="275"/>
      <c r="R131" s="275"/>
      <c r="S131" s="275"/>
      <c r="T131" s="275"/>
      <c r="U131" s="275"/>
      <c r="V131" s="275"/>
      <c r="W131" s="275"/>
      <c r="X131" s="275"/>
      <c r="Y131" s="275"/>
      <c r="Z131" s="275"/>
      <c r="AA131" s="275"/>
      <c r="AB131" s="275"/>
      <c r="AC131" s="275"/>
      <c r="AD131" s="275"/>
      <c r="AE131" s="275"/>
      <c r="AF131" s="275"/>
      <c r="AG131" s="275"/>
      <c r="AH131" s="275"/>
      <c r="AI131" s="275"/>
      <c r="AJ131" s="275"/>
      <c r="AK131" s="275"/>
      <c r="AL131" s="275"/>
      <c r="AM131" s="275"/>
      <c r="AN131" s="275"/>
      <c r="AO131" s="275"/>
      <c r="AP131" s="275"/>
      <c r="AQ131" s="275"/>
      <c r="AR131" s="275"/>
      <c r="AS131" s="275"/>
      <c r="AT131" s="275"/>
      <c r="AU131" s="275"/>
    </row>
    <row r="132" spans="1:47" ht="13.5" customHeight="1" x14ac:dyDescent="0.25">
      <c r="A132" s="275"/>
      <c r="B132" s="275"/>
      <c r="C132" s="275"/>
      <c r="D132" s="275"/>
      <c r="E132" s="275"/>
      <c r="F132" s="275"/>
      <c r="G132" s="275"/>
      <c r="H132" s="275"/>
      <c r="I132" s="275"/>
      <c r="J132" s="275"/>
      <c r="K132" s="275"/>
      <c r="L132" s="275"/>
      <c r="M132" s="275"/>
      <c r="N132" s="275"/>
      <c r="O132" s="275"/>
      <c r="P132" s="275"/>
      <c r="Q132" s="275"/>
      <c r="R132" s="275"/>
      <c r="S132" s="275"/>
      <c r="T132" s="275"/>
      <c r="U132" s="275"/>
      <c r="V132" s="275"/>
      <c r="W132" s="275"/>
      <c r="X132" s="275"/>
      <c r="Y132" s="275"/>
      <c r="Z132" s="275"/>
      <c r="AA132" s="275"/>
      <c r="AB132" s="275"/>
      <c r="AC132" s="275"/>
      <c r="AD132" s="275"/>
      <c r="AE132" s="275"/>
      <c r="AF132" s="275"/>
      <c r="AG132" s="275"/>
      <c r="AH132" s="275"/>
      <c r="AI132" s="275"/>
      <c r="AJ132" s="275"/>
      <c r="AK132" s="275"/>
      <c r="AL132" s="275"/>
      <c r="AM132" s="275"/>
      <c r="AN132" s="275"/>
      <c r="AO132" s="275"/>
      <c r="AP132" s="275"/>
      <c r="AQ132" s="275"/>
      <c r="AR132" s="275"/>
      <c r="AS132" s="275"/>
      <c r="AT132" s="275"/>
      <c r="AU132" s="275"/>
    </row>
    <row r="133" spans="1:47" ht="13.5" customHeight="1" x14ac:dyDescent="0.25">
      <c r="A133" s="275"/>
      <c r="B133" s="275"/>
      <c r="C133" s="275"/>
      <c r="D133" s="275"/>
      <c r="E133" s="275"/>
      <c r="F133" s="275"/>
      <c r="G133" s="275"/>
      <c r="H133" s="275"/>
      <c r="I133" s="275"/>
      <c r="J133" s="275"/>
      <c r="K133" s="275"/>
      <c r="L133" s="275"/>
      <c r="M133" s="275"/>
      <c r="N133" s="275"/>
      <c r="O133" s="275"/>
      <c r="P133" s="275"/>
      <c r="Q133" s="275"/>
      <c r="R133" s="275"/>
      <c r="S133" s="275"/>
      <c r="T133" s="275"/>
      <c r="U133" s="275"/>
      <c r="V133" s="275"/>
      <c r="W133" s="275"/>
      <c r="X133" s="275"/>
      <c r="Y133" s="275"/>
      <c r="Z133" s="275"/>
      <c r="AA133" s="275"/>
      <c r="AB133" s="275"/>
      <c r="AC133" s="275"/>
      <c r="AD133" s="275"/>
      <c r="AE133" s="275"/>
      <c r="AF133" s="275"/>
      <c r="AG133" s="275"/>
      <c r="AH133" s="275"/>
      <c r="AI133" s="275"/>
      <c r="AJ133" s="275"/>
      <c r="AK133" s="275"/>
      <c r="AL133" s="275"/>
      <c r="AM133" s="275"/>
      <c r="AN133" s="275"/>
      <c r="AO133" s="275"/>
      <c r="AP133" s="275"/>
      <c r="AQ133" s="275"/>
      <c r="AR133" s="275"/>
      <c r="AS133" s="275"/>
      <c r="AT133" s="275"/>
      <c r="AU133" s="275"/>
    </row>
    <row r="134" spans="1:47" ht="13.5" customHeight="1" x14ac:dyDescent="0.25">
      <c r="A134" s="275"/>
      <c r="B134" s="275"/>
      <c r="C134" s="275"/>
      <c r="D134" s="275"/>
      <c r="E134" s="275"/>
      <c r="F134" s="275"/>
      <c r="G134" s="275"/>
      <c r="H134" s="275"/>
      <c r="I134" s="275"/>
      <c r="J134" s="275"/>
      <c r="K134" s="275"/>
      <c r="L134" s="275"/>
      <c r="M134" s="275"/>
      <c r="N134" s="275"/>
      <c r="O134" s="275"/>
      <c r="P134" s="275"/>
      <c r="Q134" s="275"/>
      <c r="R134" s="275"/>
      <c r="S134" s="275"/>
      <c r="T134" s="275"/>
      <c r="U134" s="275"/>
      <c r="V134" s="275"/>
      <c r="W134" s="275"/>
      <c r="X134" s="275"/>
      <c r="Y134" s="275"/>
      <c r="Z134" s="275"/>
      <c r="AA134" s="275"/>
      <c r="AB134" s="275"/>
      <c r="AC134" s="275"/>
      <c r="AD134" s="275"/>
      <c r="AE134" s="275"/>
      <c r="AF134" s="275"/>
      <c r="AG134" s="275"/>
      <c r="AH134" s="275"/>
      <c r="AI134" s="275"/>
      <c r="AJ134" s="275"/>
      <c r="AK134" s="275"/>
      <c r="AL134" s="275"/>
      <c r="AM134" s="275"/>
      <c r="AN134" s="275"/>
      <c r="AO134" s="275"/>
      <c r="AP134" s="275"/>
      <c r="AQ134" s="275"/>
      <c r="AR134" s="275"/>
      <c r="AS134" s="275"/>
      <c r="AT134" s="275"/>
      <c r="AU134" s="275"/>
    </row>
    <row r="135" spans="1:47" ht="13.5" customHeight="1" x14ac:dyDescent="0.25">
      <c r="A135" s="275"/>
      <c r="B135" s="275"/>
      <c r="C135" s="275"/>
      <c r="D135" s="275"/>
      <c r="E135" s="275"/>
      <c r="F135" s="275"/>
      <c r="G135" s="275"/>
      <c r="H135" s="275"/>
      <c r="I135" s="275"/>
      <c r="J135" s="275"/>
      <c r="K135" s="275"/>
      <c r="L135" s="275"/>
      <c r="M135" s="275"/>
      <c r="N135" s="275"/>
      <c r="O135" s="275"/>
      <c r="P135" s="275"/>
      <c r="Q135" s="275"/>
      <c r="R135" s="275"/>
      <c r="S135" s="275"/>
      <c r="T135" s="275"/>
      <c r="U135" s="275"/>
      <c r="V135" s="275"/>
      <c r="W135" s="275"/>
      <c r="X135" s="275"/>
      <c r="Y135" s="275"/>
      <c r="Z135" s="275"/>
      <c r="AA135" s="275"/>
      <c r="AB135" s="275"/>
      <c r="AC135" s="275"/>
      <c r="AD135" s="275"/>
      <c r="AE135" s="275"/>
      <c r="AF135" s="275"/>
      <c r="AG135" s="275"/>
      <c r="AH135" s="275"/>
      <c r="AI135" s="275"/>
      <c r="AJ135" s="275"/>
      <c r="AK135" s="275"/>
      <c r="AL135" s="275"/>
      <c r="AM135" s="275"/>
      <c r="AN135" s="275"/>
      <c r="AO135" s="275"/>
      <c r="AP135" s="275"/>
      <c r="AQ135" s="275"/>
      <c r="AR135" s="275"/>
      <c r="AS135" s="275"/>
      <c r="AT135" s="275"/>
      <c r="AU135" s="275"/>
    </row>
    <row r="136" spans="1:47" ht="13.5" customHeight="1" x14ac:dyDescent="0.25">
      <c r="A136" s="275"/>
      <c r="B136" s="275"/>
      <c r="C136" s="275"/>
      <c r="D136" s="275"/>
      <c r="E136" s="275"/>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c r="AI136" s="275"/>
      <c r="AJ136" s="275"/>
      <c r="AK136" s="275"/>
      <c r="AL136" s="275"/>
      <c r="AM136" s="275"/>
      <c r="AN136" s="275"/>
      <c r="AO136" s="275"/>
      <c r="AP136" s="275"/>
      <c r="AQ136" s="275"/>
      <c r="AR136" s="275"/>
      <c r="AS136" s="275"/>
      <c r="AT136" s="275"/>
      <c r="AU136" s="275"/>
    </row>
    <row r="137" spans="1:47" ht="13.5" customHeight="1" x14ac:dyDescent="0.25">
      <c r="A137" s="275"/>
      <c r="B137" s="275"/>
      <c r="C137" s="275"/>
      <c r="D137" s="275"/>
      <c r="E137" s="275"/>
      <c r="F137" s="275"/>
      <c r="G137" s="275"/>
      <c r="H137" s="275"/>
      <c r="I137" s="275"/>
      <c r="J137" s="275"/>
      <c r="K137" s="275"/>
      <c r="L137" s="275"/>
      <c r="M137" s="275"/>
      <c r="N137" s="275"/>
      <c r="O137" s="275"/>
      <c r="P137" s="275"/>
      <c r="Q137" s="275"/>
      <c r="R137" s="275"/>
      <c r="S137" s="275"/>
      <c r="T137" s="275"/>
      <c r="U137" s="275"/>
      <c r="V137" s="275"/>
      <c r="W137" s="275"/>
      <c r="X137" s="275"/>
      <c r="Y137" s="275"/>
      <c r="Z137" s="275"/>
      <c r="AA137" s="275"/>
      <c r="AB137" s="275"/>
      <c r="AC137" s="275"/>
      <c r="AD137" s="275"/>
      <c r="AE137" s="275"/>
      <c r="AF137" s="275"/>
      <c r="AG137" s="275"/>
      <c r="AH137" s="275"/>
      <c r="AI137" s="275"/>
      <c r="AJ137" s="275"/>
      <c r="AK137" s="275"/>
      <c r="AL137" s="275"/>
      <c r="AM137" s="275"/>
      <c r="AN137" s="275"/>
      <c r="AO137" s="275"/>
      <c r="AP137" s="275"/>
      <c r="AQ137" s="275"/>
      <c r="AR137" s="275"/>
      <c r="AS137" s="275"/>
      <c r="AT137" s="275"/>
      <c r="AU137" s="275"/>
    </row>
    <row r="138" spans="1:47" ht="13.5" customHeight="1" x14ac:dyDescent="0.25">
      <c r="A138" s="275"/>
      <c r="B138" s="275"/>
      <c r="C138" s="275"/>
      <c r="D138" s="275"/>
      <c r="E138" s="275"/>
      <c r="F138" s="275"/>
      <c r="G138" s="275"/>
      <c r="H138" s="275"/>
      <c r="I138" s="275"/>
      <c r="J138" s="275"/>
      <c r="K138" s="275"/>
      <c r="L138" s="275"/>
      <c r="M138" s="275"/>
      <c r="N138" s="275"/>
      <c r="O138" s="275"/>
      <c r="P138" s="275"/>
      <c r="Q138" s="275"/>
      <c r="R138" s="275"/>
      <c r="S138" s="275"/>
      <c r="T138" s="275"/>
      <c r="U138" s="275"/>
      <c r="V138" s="275"/>
      <c r="W138" s="275"/>
      <c r="X138" s="275"/>
      <c r="Y138" s="275"/>
      <c r="Z138" s="275"/>
      <c r="AA138" s="275"/>
      <c r="AB138" s="275"/>
      <c r="AC138" s="275"/>
      <c r="AD138" s="275"/>
      <c r="AE138" s="275"/>
      <c r="AF138" s="275"/>
      <c r="AG138" s="275"/>
      <c r="AH138" s="275"/>
      <c r="AI138" s="275"/>
      <c r="AJ138" s="275"/>
      <c r="AK138" s="275"/>
      <c r="AL138" s="275"/>
      <c r="AM138" s="275"/>
      <c r="AN138" s="275"/>
      <c r="AO138" s="275"/>
      <c r="AP138" s="275"/>
      <c r="AQ138" s="275"/>
      <c r="AR138" s="275"/>
      <c r="AS138" s="275"/>
      <c r="AT138" s="275"/>
      <c r="AU138" s="275"/>
    </row>
    <row r="139" spans="1:47" ht="13.5" customHeight="1" x14ac:dyDescent="0.25">
      <c r="A139" s="275"/>
      <c r="B139" s="275"/>
      <c r="C139" s="275"/>
      <c r="D139" s="275"/>
      <c r="E139" s="275"/>
      <c r="F139" s="275"/>
      <c r="G139" s="275"/>
      <c r="H139" s="275"/>
      <c r="I139" s="275"/>
      <c r="J139" s="275"/>
      <c r="K139" s="275"/>
      <c r="L139" s="275"/>
      <c r="M139" s="275"/>
      <c r="N139" s="275"/>
      <c r="O139" s="275"/>
      <c r="P139" s="275"/>
      <c r="Q139" s="275"/>
      <c r="R139" s="275"/>
      <c r="S139" s="275"/>
      <c r="T139" s="275"/>
      <c r="U139" s="275"/>
      <c r="V139" s="275"/>
      <c r="W139" s="275"/>
      <c r="X139" s="275"/>
      <c r="Y139" s="275"/>
      <c r="Z139" s="275"/>
      <c r="AA139" s="275"/>
      <c r="AB139" s="275"/>
      <c r="AC139" s="275"/>
      <c r="AD139" s="275"/>
      <c r="AE139" s="275"/>
      <c r="AF139" s="275"/>
      <c r="AG139" s="275"/>
      <c r="AH139" s="275"/>
      <c r="AI139" s="275"/>
      <c r="AJ139" s="275"/>
      <c r="AK139" s="275"/>
      <c r="AL139" s="275"/>
      <c r="AM139" s="275"/>
      <c r="AN139" s="275"/>
      <c r="AO139" s="275"/>
      <c r="AP139" s="275"/>
      <c r="AQ139" s="275"/>
      <c r="AR139" s="275"/>
      <c r="AS139" s="275"/>
      <c r="AT139" s="275"/>
      <c r="AU139" s="275"/>
    </row>
    <row r="140" spans="1:47" ht="13.5" customHeight="1" x14ac:dyDescent="0.25">
      <c r="A140" s="275"/>
      <c r="B140" s="275"/>
      <c r="C140" s="275"/>
      <c r="D140" s="275"/>
      <c r="E140" s="275"/>
      <c r="F140" s="275"/>
      <c r="G140" s="275"/>
      <c r="H140" s="275"/>
      <c r="I140" s="275"/>
      <c r="J140" s="275"/>
      <c r="K140" s="275"/>
      <c r="L140" s="275"/>
      <c r="M140" s="275"/>
      <c r="N140" s="275"/>
      <c r="O140" s="275"/>
      <c r="P140" s="275"/>
      <c r="Q140" s="275"/>
      <c r="R140" s="275"/>
      <c r="S140" s="275"/>
      <c r="T140" s="275"/>
      <c r="U140" s="275"/>
      <c r="V140" s="275"/>
      <c r="W140" s="275"/>
      <c r="X140" s="275"/>
      <c r="Y140" s="275"/>
      <c r="Z140" s="275"/>
      <c r="AA140" s="275"/>
      <c r="AB140" s="275"/>
      <c r="AC140" s="275"/>
      <c r="AD140" s="275"/>
      <c r="AE140" s="275"/>
      <c r="AF140" s="275"/>
      <c r="AG140" s="275"/>
      <c r="AH140" s="275"/>
      <c r="AI140" s="275"/>
      <c r="AJ140" s="275"/>
      <c r="AK140" s="275"/>
      <c r="AL140" s="275"/>
      <c r="AM140" s="275"/>
      <c r="AN140" s="275"/>
      <c r="AO140" s="275"/>
      <c r="AP140" s="275"/>
      <c r="AQ140" s="275"/>
      <c r="AR140" s="275"/>
      <c r="AS140" s="275"/>
      <c r="AT140" s="275"/>
      <c r="AU140" s="275"/>
    </row>
    <row r="141" spans="1:47" ht="13.5" customHeight="1" x14ac:dyDescent="0.25">
      <c r="A141" s="275"/>
      <c r="B141" s="275"/>
      <c r="C141" s="275"/>
      <c r="D141" s="275"/>
      <c r="E141" s="275"/>
      <c r="F141" s="275"/>
      <c r="G141" s="275"/>
      <c r="H141" s="275"/>
      <c r="I141" s="275"/>
      <c r="J141" s="275"/>
      <c r="K141" s="275"/>
      <c r="L141" s="275"/>
      <c r="M141" s="275"/>
      <c r="N141" s="275"/>
      <c r="O141" s="275"/>
      <c r="P141" s="275"/>
      <c r="Q141" s="275"/>
      <c r="R141" s="275"/>
      <c r="S141" s="275"/>
      <c r="T141" s="275"/>
      <c r="U141" s="275"/>
      <c r="V141" s="275"/>
      <c r="W141" s="275"/>
      <c r="X141" s="275"/>
      <c r="Y141" s="275"/>
      <c r="Z141" s="275"/>
      <c r="AA141" s="275"/>
      <c r="AB141" s="275"/>
      <c r="AC141" s="275"/>
      <c r="AD141" s="275"/>
      <c r="AE141" s="275"/>
      <c r="AF141" s="275"/>
      <c r="AG141" s="275"/>
      <c r="AH141" s="275"/>
      <c r="AI141" s="275"/>
      <c r="AJ141" s="275"/>
      <c r="AK141" s="275"/>
      <c r="AL141" s="275"/>
      <c r="AM141" s="275"/>
      <c r="AN141" s="275"/>
      <c r="AO141" s="275"/>
      <c r="AP141" s="275"/>
      <c r="AQ141" s="275"/>
      <c r="AR141" s="275"/>
      <c r="AS141" s="275"/>
      <c r="AT141" s="275"/>
      <c r="AU141" s="275"/>
    </row>
    <row r="142" spans="1:47" ht="13.5" customHeight="1" x14ac:dyDescent="0.25">
      <c r="A142" s="275"/>
      <c r="B142" s="275"/>
      <c r="C142" s="275"/>
      <c r="D142" s="275"/>
      <c r="E142" s="275"/>
      <c r="F142" s="275"/>
      <c r="G142" s="275"/>
      <c r="H142" s="275"/>
      <c r="I142" s="275"/>
      <c r="J142" s="275"/>
      <c r="K142" s="275"/>
      <c r="L142" s="275"/>
      <c r="M142" s="275"/>
      <c r="N142" s="275"/>
      <c r="O142" s="275"/>
      <c r="P142" s="275"/>
      <c r="Q142" s="275"/>
      <c r="R142" s="275"/>
      <c r="S142" s="275"/>
      <c r="T142" s="275"/>
      <c r="U142" s="275"/>
      <c r="V142" s="275"/>
      <c r="W142" s="275"/>
      <c r="X142" s="275"/>
      <c r="Y142" s="275"/>
      <c r="Z142" s="275"/>
      <c r="AA142" s="275"/>
      <c r="AB142" s="275"/>
      <c r="AC142" s="275"/>
      <c r="AD142" s="275"/>
      <c r="AE142" s="275"/>
      <c r="AF142" s="275"/>
      <c r="AG142" s="275"/>
      <c r="AH142" s="275"/>
      <c r="AI142" s="275"/>
      <c r="AJ142" s="275"/>
      <c r="AK142" s="275"/>
      <c r="AL142" s="275"/>
      <c r="AM142" s="275"/>
      <c r="AN142" s="275"/>
      <c r="AO142" s="275"/>
      <c r="AP142" s="275"/>
      <c r="AQ142" s="275"/>
      <c r="AR142" s="275"/>
      <c r="AS142" s="275"/>
      <c r="AT142" s="275"/>
      <c r="AU142" s="275"/>
    </row>
    <row r="143" spans="1:47" ht="13.5" customHeight="1" x14ac:dyDescent="0.25">
      <c r="A143" s="275"/>
      <c r="B143" s="275"/>
      <c r="C143" s="275"/>
      <c r="D143" s="275"/>
      <c r="E143" s="275"/>
      <c r="F143" s="275"/>
      <c r="G143" s="275"/>
      <c r="H143" s="275"/>
      <c r="I143" s="275"/>
      <c r="J143" s="275"/>
      <c r="K143" s="275"/>
      <c r="L143" s="275"/>
      <c r="M143" s="275"/>
      <c r="N143" s="275"/>
      <c r="O143" s="275"/>
      <c r="P143" s="275"/>
      <c r="Q143" s="275"/>
      <c r="R143" s="275"/>
      <c r="S143" s="275"/>
      <c r="T143" s="275"/>
      <c r="U143" s="275"/>
      <c r="V143" s="275"/>
      <c r="W143" s="275"/>
      <c r="X143" s="275"/>
      <c r="Y143" s="275"/>
      <c r="Z143" s="275"/>
      <c r="AA143" s="275"/>
      <c r="AB143" s="275"/>
      <c r="AC143" s="275"/>
      <c r="AD143" s="275"/>
      <c r="AE143" s="275"/>
      <c r="AF143" s="275"/>
      <c r="AG143" s="275"/>
      <c r="AH143" s="275"/>
      <c r="AI143" s="275"/>
      <c r="AJ143" s="275"/>
      <c r="AK143" s="275"/>
      <c r="AL143" s="275"/>
      <c r="AM143" s="275"/>
      <c r="AN143" s="275"/>
      <c r="AO143" s="275"/>
      <c r="AP143" s="275"/>
      <c r="AQ143" s="275"/>
      <c r="AR143" s="275"/>
      <c r="AS143" s="275"/>
      <c r="AT143" s="275"/>
      <c r="AU143" s="275"/>
    </row>
    <row r="144" spans="1:47" ht="13.5" customHeight="1" x14ac:dyDescent="0.25">
      <c r="A144" s="275"/>
      <c r="B144" s="275"/>
      <c r="C144" s="275"/>
      <c r="D144" s="275"/>
      <c r="E144" s="275"/>
      <c r="F144" s="275"/>
      <c r="G144" s="275"/>
      <c r="H144" s="275"/>
      <c r="I144" s="275"/>
      <c r="J144" s="275"/>
      <c r="K144" s="275"/>
      <c r="L144" s="275"/>
      <c r="M144" s="275"/>
      <c r="N144" s="275"/>
      <c r="O144" s="275"/>
      <c r="P144" s="275"/>
      <c r="Q144" s="275"/>
      <c r="R144" s="275"/>
      <c r="S144" s="275"/>
      <c r="T144" s="275"/>
      <c r="U144" s="275"/>
      <c r="V144" s="275"/>
      <c r="W144" s="275"/>
      <c r="X144" s="275"/>
      <c r="Y144" s="275"/>
      <c r="Z144" s="275"/>
      <c r="AA144" s="275"/>
      <c r="AB144" s="275"/>
      <c r="AC144" s="275"/>
      <c r="AD144" s="275"/>
      <c r="AE144" s="275"/>
      <c r="AF144" s="275"/>
      <c r="AG144" s="275"/>
      <c r="AH144" s="275"/>
      <c r="AI144" s="275"/>
      <c r="AJ144" s="275"/>
      <c r="AK144" s="275"/>
      <c r="AL144" s="275"/>
      <c r="AM144" s="275"/>
      <c r="AN144" s="275"/>
      <c r="AO144" s="275"/>
      <c r="AP144" s="275"/>
      <c r="AQ144" s="275"/>
      <c r="AR144" s="275"/>
      <c r="AS144" s="275"/>
      <c r="AT144" s="275"/>
      <c r="AU144" s="275"/>
    </row>
    <row r="145" spans="1:47" ht="13.5" customHeight="1" x14ac:dyDescent="0.25">
      <c r="A145" s="275"/>
      <c r="B145" s="275"/>
      <c r="C145" s="275"/>
      <c r="D145" s="275"/>
      <c r="E145" s="275"/>
      <c r="F145" s="275"/>
      <c r="G145" s="275"/>
      <c r="H145" s="275"/>
      <c r="I145" s="275"/>
      <c r="J145" s="275"/>
      <c r="K145" s="275"/>
      <c r="L145" s="275"/>
      <c r="M145" s="275"/>
      <c r="N145" s="275"/>
      <c r="O145" s="275"/>
      <c r="P145" s="275"/>
      <c r="Q145" s="275"/>
      <c r="R145" s="275"/>
      <c r="S145" s="275"/>
      <c r="T145" s="275"/>
      <c r="U145" s="275"/>
      <c r="V145" s="275"/>
      <c r="W145" s="275"/>
      <c r="X145" s="275"/>
      <c r="Y145" s="275"/>
      <c r="Z145" s="275"/>
      <c r="AA145" s="275"/>
      <c r="AB145" s="275"/>
      <c r="AC145" s="275"/>
      <c r="AD145" s="275"/>
      <c r="AE145" s="275"/>
      <c r="AF145" s="275"/>
      <c r="AG145" s="275"/>
      <c r="AH145" s="275"/>
      <c r="AI145" s="275"/>
      <c r="AJ145" s="275"/>
      <c r="AK145" s="275"/>
      <c r="AL145" s="275"/>
      <c r="AM145" s="275"/>
      <c r="AN145" s="275"/>
      <c r="AO145" s="275"/>
      <c r="AP145" s="275"/>
      <c r="AQ145" s="275"/>
      <c r="AR145" s="275"/>
      <c r="AS145" s="275"/>
      <c r="AT145" s="275"/>
      <c r="AU145" s="275"/>
    </row>
    <row r="146" spans="1:47" ht="13.5" customHeight="1" x14ac:dyDescent="0.25">
      <c r="A146" s="275"/>
      <c r="B146" s="275"/>
      <c r="C146" s="275"/>
      <c r="D146" s="275"/>
      <c r="E146" s="275"/>
      <c r="F146" s="275"/>
      <c r="G146" s="275"/>
      <c r="H146" s="275"/>
      <c r="I146" s="275"/>
      <c r="J146" s="275"/>
      <c r="K146" s="275"/>
      <c r="L146" s="275"/>
      <c r="M146" s="275"/>
      <c r="N146" s="275"/>
      <c r="O146" s="275"/>
      <c r="P146" s="275"/>
      <c r="Q146" s="275"/>
      <c r="R146" s="275"/>
      <c r="S146" s="275"/>
      <c r="T146" s="275"/>
      <c r="U146" s="275"/>
      <c r="V146" s="275"/>
      <c r="W146" s="275"/>
      <c r="X146" s="275"/>
      <c r="Y146" s="275"/>
      <c r="Z146" s="275"/>
      <c r="AA146" s="275"/>
      <c r="AB146" s="275"/>
      <c r="AC146" s="275"/>
      <c r="AD146" s="275"/>
      <c r="AE146" s="275"/>
      <c r="AF146" s="275"/>
      <c r="AG146" s="275"/>
      <c r="AH146" s="275"/>
      <c r="AI146" s="275"/>
      <c r="AJ146" s="275"/>
      <c r="AK146" s="275"/>
      <c r="AL146" s="275"/>
      <c r="AM146" s="275"/>
      <c r="AN146" s="275"/>
      <c r="AO146" s="275"/>
      <c r="AP146" s="275"/>
      <c r="AQ146" s="275"/>
      <c r="AR146" s="275"/>
      <c r="AS146" s="275"/>
      <c r="AT146" s="275"/>
      <c r="AU146" s="275"/>
    </row>
    <row r="147" spans="1:47" ht="13.5" customHeight="1" x14ac:dyDescent="0.25">
      <c r="A147" s="275"/>
      <c r="B147" s="275"/>
      <c r="C147" s="275"/>
      <c r="D147" s="275"/>
      <c r="E147" s="275"/>
      <c r="F147" s="275"/>
      <c r="G147" s="275"/>
      <c r="H147" s="275"/>
      <c r="I147" s="275"/>
      <c r="J147" s="275"/>
      <c r="K147" s="275"/>
      <c r="L147" s="275"/>
      <c r="M147" s="275"/>
      <c r="N147" s="275"/>
      <c r="O147" s="275"/>
      <c r="P147" s="275"/>
      <c r="Q147" s="275"/>
      <c r="R147" s="275"/>
      <c r="S147" s="275"/>
      <c r="T147" s="275"/>
      <c r="U147" s="275"/>
      <c r="V147" s="275"/>
      <c r="W147" s="275"/>
      <c r="X147" s="275"/>
      <c r="Y147" s="275"/>
      <c r="Z147" s="275"/>
      <c r="AA147" s="275"/>
      <c r="AB147" s="275"/>
      <c r="AC147" s="275"/>
      <c r="AD147" s="275"/>
      <c r="AE147" s="275"/>
      <c r="AF147" s="275"/>
      <c r="AG147" s="275"/>
      <c r="AH147" s="275"/>
      <c r="AI147" s="275"/>
      <c r="AJ147" s="275"/>
      <c r="AK147" s="275"/>
      <c r="AL147" s="275"/>
      <c r="AM147" s="275"/>
      <c r="AN147" s="275"/>
      <c r="AO147" s="275"/>
      <c r="AP147" s="275"/>
      <c r="AQ147" s="275"/>
      <c r="AR147" s="275"/>
      <c r="AS147" s="275"/>
      <c r="AT147" s="275"/>
      <c r="AU147" s="275"/>
    </row>
    <row r="148" spans="1:47" ht="13.5" customHeight="1" x14ac:dyDescent="0.25">
      <c r="A148" s="275"/>
      <c r="B148" s="275"/>
      <c r="C148" s="275"/>
      <c r="D148" s="275"/>
      <c r="E148" s="275"/>
      <c r="F148" s="275"/>
      <c r="G148" s="275"/>
      <c r="H148" s="275"/>
      <c r="I148" s="275"/>
      <c r="J148" s="275"/>
      <c r="K148" s="275"/>
      <c r="L148" s="275"/>
      <c r="M148" s="275"/>
      <c r="N148" s="275"/>
      <c r="O148" s="275"/>
      <c r="P148" s="275"/>
      <c r="Q148" s="275"/>
      <c r="R148" s="275"/>
      <c r="S148" s="275"/>
      <c r="T148" s="275"/>
      <c r="U148" s="275"/>
      <c r="V148" s="275"/>
      <c r="W148" s="275"/>
      <c r="X148" s="275"/>
      <c r="Y148" s="275"/>
      <c r="Z148" s="275"/>
      <c r="AA148" s="275"/>
      <c r="AB148" s="275"/>
      <c r="AC148" s="275"/>
      <c r="AD148" s="275"/>
      <c r="AE148" s="275"/>
      <c r="AF148" s="275"/>
      <c r="AG148" s="275"/>
      <c r="AH148" s="275"/>
      <c r="AI148" s="275"/>
      <c r="AJ148" s="275"/>
      <c r="AK148" s="275"/>
      <c r="AL148" s="275"/>
      <c r="AM148" s="275"/>
      <c r="AN148" s="275"/>
      <c r="AO148" s="275"/>
      <c r="AP148" s="275"/>
      <c r="AQ148" s="275"/>
      <c r="AR148" s="275"/>
      <c r="AS148" s="275"/>
      <c r="AT148" s="275"/>
      <c r="AU148" s="275"/>
    </row>
    <row r="149" spans="1:47" ht="13.5" customHeight="1" x14ac:dyDescent="0.25">
      <c r="A149" s="275"/>
      <c r="B149" s="275"/>
      <c r="C149" s="275"/>
      <c r="D149" s="275"/>
      <c r="E149" s="275"/>
      <c r="F149" s="275"/>
      <c r="G149" s="275"/>
      <c r="H149" s="275"/>
      <c r="I149" s="275"/>
      <c r="J149" s="275"/>
      <c r="K149" s="275"/>
      <c r="L149" s="275"/>
      <c r="M149" s="275"/>
      <c r="N149" s="275"/>
      <c r="O149" s="275"/>
      <c r="P149" s="275"/>
      <c r="Q149" s="275"/>
      <c r="R149" s="275"/>
      <c r="S149" s="275"/>
      <c r="T149" s="275"/>
      <c r="U149" s="275"/>
      <c r="V149" s="275"/>
      <c r="W149" s="275"/>
      <c r="X149" s="275"/>
      <c r="Y149" s="275"/>
      <c r="Z149" s="275"/>
      <c r="AA149" s="275"/>
      <c r="AB149" s="275"/>
      <c r="AC149" s="275"/>
      <c r="AD149" s="275"/>
      <c r="AE149" s="275"/>
      <c r="AF149" s="275"/>
      <c r="AG149" s="275"/>
      <c r="AH149" s="275"/>
      <c r="AI149" s="275"/>
      <c r="AJ149" s="275"/>
      <c r="AK149" s="275"/>
      <c r="AL149" s="275"/>
      <c r="AM149" s="275"/>
      <c r="AN149" s="275"/>
      <c r="AO149" s="275"/>
      <c r="AP149" s="275"/>
      <c r="AQ149" s="275"/>
      <c r="AR149" s="275"/>
      <c r="AS149" s="275"/>
      <c r="AT149" s="275"/>
      <c r="AU149" s="275"/>
    </row>
    <row r="150" spans="1:47" ht="13.5" customHeight="1" x14ac:dyDescent="0.25">
      <c r="A150" s="275"/>
      <c r="B150" s="275"/>
      <c r="C150" s="275"/>
      <c r="D150" s="275"/>
      <c r="E150" s="275"/>
      <c r="F150" s="275"/>
      <c r="G150" s="275"/>
      <c r="H150" s="275"/>
      <c r="I150" s="275"/>
      <c r="J150" s="275"/>
      <c r="K150" s="275"/>
      <c r="L150" s="275"/>
      <c r="M150" s="275"/>
      <c r="N150" s="275"/>
      <c r="O150" s="275"/>
      <c r="P150" s="275"/>
      <c r="Q150" s="275"/>
      <c r="R150" s="275"/>
      <c r="S150" s="275"/>
      <c r="T150" s="275"/>
      <c r="U150" s="275"/>
      <c r="V150" s="275"/>
      <c r="W150" s="275"/>
      <c r="X150" s="275"/>
      <c r="Y150" s="275"/>
      <c r="Z150" s="275"/>
      <c r="AA150" s="275"/>
      <c r="AB150" s="275"/>
      <c r="AC150" s="275"/>
      <c r="AD150" s="275"/>
      <c r="AE150" s="275"/>
      <c r="AF150" s="275"/>
      <c r="AG150" s="275"/>
      <c r="AH150" s="275"/>
      <c r="AI150" s="275"/>
      <c r="AJ150" s="275"/>
      <c r="AK150" s="275"/>
      <c r="AL150" s="275"/>
      <c r="AM150" s="275"/>
      <c r="AN150" s="275"/>
      <c r="AO150" s="275"/>
      <c r="AP150" s="275"/>
      <c r="AQ150" s="275"/>
      <c r="AR150" s="275"/>
      <c r="AS150" s="275"/>
      <c r="AT150" s="275"/>
      <c r="AU150" s="275"/>
    </row>
    <row r="151" spans="1:47" ht="13.5" customHeight="1" x14ac:dyDescent="0.25">
      <c r="A151" s="275"/>
      <c r="B151" s="275"/>
      <c r="C151" s="275"/>
      <c r="D151" s="275"/>
      <c r="E151" s="275"/>
      <c r="F151" s="275"/>
      <c r="G151" s="275"/>
      <c r="H151" s="275"/>
      <c r="I151" s="275"/>
      <c r="J151" s="275"/>
      <c r="K151" s="275"/>
      <c r="L151" s="275"/>
      <c r="M151" s="275"/>
      <c r="N151" s="275"/>
      <c r="O151" s="275"/>
      <c r="P151" s="275"/>
      <c r="Q151" s="275"/>
      <c r="R151" s="275"/>
      <c r="S151" s="275"/>
      <c r="T151" s="275"/>
      <c r="U151" s="275"/>
      <c r="V151" s="275"/>
      <c r="W151" s="275"/>
      <c r="X151" s="275"/>
      <c r="Y151" s="275"/>
      <c r="Z151" s="275"/>
      <c r="AA151" s="275"/>
      <c r="AB151" s="275"/>
      <c r="AC151" s="275"/>
      <c r="AD151" s="275"/>
      <c r="AE151" s="275"/>
      <c r="AF151" s="275"/>
      <c r="AG151" s="275"/>
      <c r="AH151" s="275"/>
      <c r="AI151" s="275"/>
      <c r="AJ151" s="275"/>
      <c r="AK151" s="275"/>
      <c r="AL151" s="275"/>
      <c r="AM151" s="275"/>
      <c r="AN151" s="275"/>
      <c r="AO151" s="275"/>
      <c r="AP151" s="275"/>
      <c r="AQ151" s="275"/>
      <c r="AR151" s="275"/>
      <c r="AS151" s="275"/>
      <c r="AT151" s="275"/>
      <c r="AU151" s="275"/>
    </row>
    <row r="152" spans="1:47" ht="13.5" customHeight="1" x14ac:dyDescent="0.25">
      <c r="A152" s="275"/>
      <c r="B152" s="275"/>
      <c r="C152" s="275"/>
      <c r="D152" s="275"/>
      <c r="E152" s="275"/>
      <c r="F152" s="275"/>
      <c r="G152" s="275"/>
      <c r="H152" s="275"/>
      <c r="I152" s="275"/>
      <c r="J152" s="275"/>
      <c r="K152" s="275"/>
      <c r="L152" s="275"/>
      <c r="M152" s="275"/>
      <c r="N152" s="275"/>
      <c r="O152" s="275"/>
      <c r="P152" s="275"/>
      <c r="Q152" s="275"/>
      <c r="R152" s="275"/>
      <c r="S152" s="275"/>
      <c r="T152" s="275"/>
      <c r="U152" s="275"/>
      <c r="V152" s="275"/>
      <c r="W152" s="275"/>
      <c r="X152" s="275"/>
      <c r="Y152" s="275"/>
      <c r="Z152" s="275"/>
      <c r="AA152" s="275"/>
      <c r="AB152" s="275"/>
      <c r="AC152" s="275"/>
      <c r="AD152" s="275"/>
      <c r="AE152" s="275"/>
      <c r="AF152" s="275"/>
      <c r="AG152" s="275"/>
      <c r="AH152" s="275"/>
      <c r="AI152" s="275"/>
      <c r="AJ152" s="275"/>
      <c r="AK152" s="275"/>
      <c r="AL152" s="275"/>
      <c r="AM152" s="275"/>
      <c r="AN152" s="275"/>
      <c r="AO152" s="275"/>
      <c r="AP152" s="275"/>
      <c r="AQ152" s="275"/>
      <c r="AR152" s="275"/>
      <c r="AS152" s="275"/>
      <c r="AT152" s="275"/>
      <c r="AU152" s="275"/>
    </row>
    <row r="153" spans="1:47" ht="13.5" customHeight="1" x14ac:dyDescent="0.25">
      <c r="A153" s="275"/>
      <c r="B153" s="275"/>
      <c r="C153" s="275"/>
      <c r="D153" s="275"/>
      <c r="E153" s="275"/>
      <c r="F153" s="275"/>
      <c r="G153" s="275"/>
      <c r="H153" s="275"/>
      <c r="I153" s="275"/>
      <c r="J153" s="275"/>
      <c r="K153" s="275"/>
      <c r="L153" s="275"/>
      <c r="M153" s="275"/>
      <c r="N153" s="275"/>
      <c r="O153" s="275"/>
      <c r="P153" s="275"/>
      <c r="Q153" s="275"/>
      <c r="R153" s="275"/>
      <c r="S153" s="275"/>
      <c r="T153" s="275"/>
      <c r="U153" s="275"/>
      <c r="V153" s="275"/>
      <c r="W153" s="275"/>
      <c r="X153" s="275"/>
      <c r="Y153" s="275"/>
      <c r="Z153" s="275"/>
      <c r="AA153" s="275"/>
      <c r="AB153" s="275"/>
      <c r="AC153" s="275"/>
      <c r="AD153" s="275"/>
      <c r="AE153" s="275"/>
      <c r="AF153" s="275"/>
      <c r="AG153" s="275"/>
      <c r="AH153" s="275"/>
      <c r="AI153" s="275"/>
      <c r="AJ153" s="275"/>
      <c r="AK153" s="275"/>
      <c r="AL153" s="275"/>
      <c r="AM153" s="275"/>
      <c r="AN153" s="275"/>
      <c r="AO153" s="275"/>
      <c r="AP153" s="275"/>
      <c r="AQ153" s="275"/>
      <c r="AR153" s="275"/>
      <c r="AS153" s="275"/>
      <c r="AT153" s="275"/>
      <c r="AU153" s="275"/>
    </row>
    <row r="154" spans="1:47" ht="13.5" customHeight="1" x14ac:dyDescent="0.25">
      <c r="A154" s="275"/>
      <c r="B154" s="275"/>
      <c r="C154" s="275"/>
      <c r="D154" s="275"/>
      <c r="E154" s="275"/>
      <c r="F154" s="275"/>
      <c r="G154" s="275"/>
      <c r="H154" s="275"/>
      <c r="I154" s="275"/>
      <c r="J154" s="275"/>
      <c r="K154" s="275"/>
      <c r="L154" s="275"/>
      <c r="M154" s="275"/>
      <c r="N154" s="275"/>
      <c r="O154" s="275"/>
      <c r="P154" s="275"/>
      <c r="Q154" s="275"/>
      <c r="R154" s="275"/>
      <c r="S154" s="275"/>
      <c r="T154" s="275"/>
      <c r="U154" s="275"/>
      <c r="V154" s="275"/>
      <c r="W154" s="275"/>
      <c r="X154" s="275"/>
      <c r="Y154" s="275"/>
      <c r="Z154" s="275"/>
      <c r="AA154" s="275"/>
      <c r="AB154" s="275"/>
      <c r="AC154" s="275"/>
      <c r="AD154" s="275"/>
      <c r="AE154" s="275"/>
      <c r="AF154" s="275"/>
      <c r="AG154" s="275"/>
      <c r="AH154" s="275"/>
      <c r="AI154" s="275"/>
      <c r="AJ154" s="275"/>
      <c r="AK154" s="275"/>
      <c r="AL154" s="275"/>
      <c r="AM154" s="275"/>
      <c r="AN154" s="275"/>
      <c r="AO154" s="275"/>
      <c r="AP154" s="275"/>
      <c r="AQ154" s="275"/>
      <c r="AR154" s="275"/>
      <c r="AS154" s="275"/>
      <c r="AT154" s="275"/>
      <c r="AU154" s="275"/>
    </row>
    <row r="155" spans="1:47" ht="13.5" customHeight="1" x14ac:dyDescent="0.25">
      <c r="A155" s="275"/>
      <c r="B155" s="275"/>
      <c r="C155" s="275"/>
      <c r="D155" s="275"/>
      <c r="E155" s="275"/>
      <c r="F155" s="275"/>
      <c r="G155" s="275"/>
      <c r="H155" s="275"/>
      <c r="I155" s="275"/>
      <c r="J155" s="275"/>
      <c r="K155" s="275"/>
      <c r="L155" s="275"/>
      <c r="M155" s="275"/>
      <c r="N155" s="275"/>
      <c r="O155" s="275"/>
      <c r="P155" s="275"/>
      <c r="Q155" s="275"/>
      <c r="R155" s="275"/>
      <c r="S155" s="275"/>
      <c r="T155" s="275"/>
      <c r="U155" s="275"/>
      <c r="V155" s="275"/>
      <c r="W155" s="275"/>
      <c r="X155" s="275"/>
      <c r="Y155" s="275"/>
      <c r="Z155" s="275"/>
      <c r="AA155" s="275"/>
      <c r="AB155" s="275"/>
      <c r="AC155" s="275"/>
      <c r="AD155" s="275"/>
      <c r="AE155" s="275"/>
      <c r="AF155" s="275"/>
      <c r="AG155" s="275"/>
      <c r="AH155" s="275"/>
      <c r="AI155" s="275"/>
      <c r="AJ155" s="275"/>
      <c r="AK155" s="275"/>
      <c r="AL155" s="275"/>
      <c r="AM155" s="275"/>
      <c r="AN155" s="275"/>
      <c r="AO155" s="275"/>
      <c r="AP155" s="275"/>
      <c r="AQ155" s="275"/>
      <c r="AR155" s="275"/>
      <c r="AS155" s="275"/>
      <c r="AT155" s="275"/>
      <c r="AU155" s="275"/>
    </row>
    <row r="156" spans="1:47" ht="13.5" customHeight="1" x14ac:dyDescent="0.25">
      <c r="A156" s="275"/>
      <c r="B156" s="275"/>
      <c r="C156" s="275"/>
      <c r="D156" s="275"/>
      <c r="E156" s="275"/>
      <c r="F156" s="275"/>
      <c r="G156" s="275"/>
      <c r="H156" s="275"/>
      <c r="I156" s="275"/>
      <c r="J156" s="275"/>
      <c r="K156" s="275"/>
      <c r="L156" s="275"/>
      <c r="M156" s="275"/>
      <c r="N156" s="275"/>
      <c r="O156" s="275"/>
      <c r="P156" s="275"/>
      <c r="Q156" s="275"/>
      <c r="R156" s="275"/>
      <c r="S156" s="275"/>
      <c r="T156" s="275"/>
      <c r="U156" s="275"/>
      <c r="V156" s="275"/>
      <c r="W156" s="275"/>
      <c r="X156" s="275"/>
      <c r="Y156" s="275"/>
      <c r="Z156" s="275"/>
      <c r="AA156" s="275"/>
      <c r="AB156" s="275"/>
      <c r="AC156" s="275"/>
      <c r="AD156" s="275"/>
      <c r="AE156" s="275"/>
      <c r="AF156" s="275"/>
      <c r="AG156" s="275"/>
      <c r="AH156" s="275"/>
      <c r="AI156" s="275"/>
      <c r="AJ156" s="275"/>
      <c r="AK156" s="275"/>
      <c r="AL156" s="275"/>
      <c r="AM156" s="275"/>
      <c r="AN156" s="275"/>
      <c r="AO156" s="275"/>
      <c r="AP156" s="275"/>
      <c r="AQ156" s="275"/>
      <c r="AR156" s="275"/>
      <c r="AS156" s="275"/>
      <c r="AT156" s="275"/>
      <c r="AU156" s="275"/>
    </row>
    <row r="157" spans="1:47" ht="13.5" customHeight="1" x14ac:dyDescent="0.25">
      <c r="A157" s="275"/>
      <c r="B157" s="275"/>
      <c r="C157" s="275"/>
      <c r="D157" s="275"/>
      <c r="E157" s="275"/>
      <c r="F157" s="275"/>
      <c r="G157" s="275"/>
      <c r="H157" s="275"/>
      <c r="I157" s="275"/>
      <c r="J157" s="275"/>
      <c r="K157" s="275"/>
      <c r="L157" s="275"/>
      <c r="M157" s="275"/>
      <c r="N157" s="275"/>
      <c r="O157" s="275"/>
      <c r="P157" s="275"/>
      <c r="Q157" s="275"/>
      <c r="R157" s="275"/>
      <c r="S157" s="275"/>
      <c r="T157" s="275"/>
      <c r="U157" s="275"/>
      <c r="V157" s="275"/>
      <c r="W157" s="275"/>
      <c r="X157" s="275"/>
      <c r="Y157" s="275"/>
      <c r="Z157" s="275"/>
      <c r="AA157" s="275"/>
      <c r="AB157" s="275"/>
      <c r="AC157" s="275"/>
      <c r="AD157" s="275"/>
      <c r="AE157" s="275"/>
      <c r="AF157" s="275"/>
      <c r="AG157" s="275"/>
      <c r="AH157" s="275"/>
      <c r="AI157" s="275"/>
      <c r="AJ157" s="275"/>
      <c r="AK157" s="275"/>
      <c r="AL157" s="275"/>
      <c r="AM157" s="275"/>
      <c r="AN157" s="275"/>
      <c r="AO157" s="275"/>
      <c r="AP157" s="275"/>
      <c r="AQ157" s="275"/>
      <c r="AR157" s="275"/>
      <c r="AS157" s="275"/>
      <c r="AT157" s="275"/>
      <c r="AU157" s="275"/>
    </row>
    <row r="158" spans="1:47" ht="13.5" customHeight="1" x14ac:dyDescent="0.25">
      <c r="A158" s="275"/>
      <c r="B158" s="275"/>
      <c r="C158" s="275"/>
      <c r="D158" s="275"/>
      <c r="E158" s="275"/>
      <c r="F158" s="275"/>
      <c r="G158" s="275"/>
      <c r="H158" s="275"/>
      <c r="I158" s="275"/>
      <c r="J158" s="275"/>
      <c r="K158" s="275"/>
      <c r="L158" s="275"/>
      <c r="M158" s="275"/>
      <c r="N158" s="275"/>
      <c r="O158" s="275"/>
      <c r="P158" s="275"/>
      <c r="Q158" s="275"/>
      <c r="R158" s="275"/>
      <c r="S158" s="275"/>
      <c r="T158" s="275"/>
      <c r="U158" s="275"/>
      <c r="V158" s="275"/>
      <c r="W158" s="275"/>
      <c r="X158" s="275"/>
      <c r="Y158" s="275"/>
      <c r="Z158" s="275"/>
      <c r="AA158" s="275"/>
      <c r="AB158" s="275"/>
      <c r="AC158" s="275"/>
      <c r="AD158" s="275"/>
      <c r="AE158" s="275"/>
      <c r="AF158" s="275"/>
      <c r="AG158" s="275"/>
      <c r="AH158" s="275"/>
      <c r="AI158" s="275"/>
      <c r="AJ158" s="275"/>
      <c r="AK158" s="275"/>
      <c r="AL158" s="275"/>
      <c r="AM158" s="275"/>
      <c r="AN158" s="275"/>
      <c r="AO158" s="275"/>
      <c r="AP158" s="275"/>
      <c r="AQ158" s="275"/>
      <c r="AR158" s="275"/>
      <c r="AS158" s="275"/>
      <c r="AT158" s="275"/>
      <c r="AU158" s="275"/>
    </row>
    <row r="159" spans="1:47" ht="13.5" customHeight="1" x14ac:dyDescent="0.25">
      <c r="A159" s="275"/>
      <c r="B159" s="275"/>
      <c r="C159" s="275"/>
      <c r="D159" s="275"/>
      <c r="E159" s="275"/>
      <c r="F159" s="275"/>
      <c r="G159" s="275"/>
      <c r="H159" s="275"/>
      <c r="I159" s="275"/>
      <c r="J159" s="275"/>
      <c r="K159" s="275"/>
      <c r="L159" s="275"/>
      <c r="M159" s="275"/>
      <c r="N159" s="275"/>
      <c r="O159" s="275"/>
      <c r="P159" s="275"/>
      <c r="Q159" s="275"/>
      <c r="R159" s="275"/>
      <c r="S159" s="275"/>
      <c r="T159" s="275"/>
      <c r="U159" s="275"/>
      <c r="V159" s="275"/>
      <c r="W159" s="275"/>
      <c r="X159" s="275"/>
      <c r="Y159" s="275"/>
      <c r="Z159" s="275"/>
      <c r="AA159" s="275"/>
      <c r="AB159" s="275"/>
      <c r="AC159" s="275"/>
      <c r="AD159" s="275"/>
      <c r="AE159" s="275"/>
      <c r="AF159" s="275"/>
      <c r="AG159" s="275"/>
      <c r="AH159" s="275"/>
      <c r="AI159" s="275"/>
      <c r="AJ159" s="275"/>
      <c r="AK159" s="275"/>
      <c r="AL159" s="275"/>
      <c r="AM159" s="275"/>
      <c r="AN159" s="275"/>
      <c r="AO159" s="275"/>
      <c r="AP159" s="275"/>
      <c r="AQ159" s="275"/>
      <c r="AR159" s="275"/>
      <c r="AS159" s="275"/>
      <c r="AT159" s="275"/>
      <c r="AU159" s="275"/>
    </row>
    <row r="160" spans="1:47" ht="13.5" customHeight="1" x14ac:dyDescent="0.25">
      <c r="A160" s="275"/>
      <c r="B160" s="275"/>
      <c r="C160" s="275"/>
      <c r="D160" s="275"/>
      <c r="E160" s="275"/>
      <c r="F160" s="275"/>
      <c r="G160" s="275"/>
      <c r="H160" s="275"/>
      <c r="I160" s="275"/>
      <c r="J160" s="275"/>
      <c r="K160" s="275"/>
      <c r="L160" s="275"/>
      <c r="M160" s="275"/>
      <c r="N160" s="275"/>
      <c r="O160" s="275"/>
      <c r="P160" s="275"/>
      <c r="Q160" s="275"/>
      <c r="R160" s="275"/>
      <c r="S160" s="275"/>
      <c r="T160" s="275"/>
      <c r="U160" s="275"/>
      <c r="V160" s="275"/>
      <c r="W160" s="275"/>
      <c r="X160" s="275"/>
      <c r="Y160" s="275"/>
      <c r="Z160" s="275"/>
      <c r="AA160" s="275"/>
      <c r="AB160" s="275"/>
      <c r="AC160" s="275"/>
      <c r="AD160" s="275"/>
      <c r="AE160" s="275"/>
      <c r="AF160" s="275"/>
      <c r="AG160" s="275"/>
      <c r="AH160" s="275"/>
      <c r="AI160" s="275"/>
      <c r="AJ160" s="275"/>
      <c r="AK160" s="275"/>
      <c r="AL160" s="275"/>
      <c r="AM160" s="275"/>
      <c r="AN160" s="275"/>
      <c r="AO160" s="275"/>
      <c r="AP160" s="275"/>
      <c r="AQ160" s="275"/>
      <c r="AR160" s="275"/>
      <c r="AS160" s="275"/>
      <c r="AT160" s="275"/>
      <c r="AU160" s="275"/>
    </row>
    <row r="161" spans="1:47" ht="13.5" customHeight="1" x14ac:dyDescent="0.25">
      <c r="A161" s="275"/>
      <c r="B161" s="275"/>
      <c r="C161" s="275"/>
      <c r="D161" s="275"/>
      <c r="E161" s="275"/>
      <c r="F161" s="275"/>
      <c r="G161" s="275"/>
      <c r="H161" s="275"/>
      <c r="I161" s="275"/>
      <c r="J161" s="275"/>
      <c r="K161" s="275"/>
      <c r="L161" s="275"/>
      <c r="M161" s="275"/>
      <c r="N161" s="275"/>
      <c r="O161" s="275"/>
      <c r="P161" s="275"/>
      <c r="Q161" s="275"/>
      <c r="R161" s="275"/>
      <c r="S161" s="275"/>
      <c r="T161" s="275"/>
      <c r="U161" s="275"/>
      <c r="V161" s="275"/>
      <c r="W161" s="275"/>
      <c r="X161" s="275"/>
      <c r="Y161" s="275"/>
      <c r="Z161" s="275"/>
      <c r="AA161" s="275"/>
      <c r="AB161" s="275"/>
      <c r="AC161" s="275"/>
      <c r="AD161" s="275"/>
      <c r="AE161" s="275"/>
      <c r="AF161" s="275"/>
      <c r="AG161" s="275"/>
      <c r="AH161" s="275"/>
      <c r="AI161" s="275"/>
      <c r="AJ161" s="275"/>
      <c r="AK161" s="275"/>
      <c r="AL161" s="275"/>
      <c r="AM161" s="275"/>
      <c r="AN161" s="275"/>
      <c r="AO161" s="275"/>
      <c r="AP161" s="275"/>
      <c r="AQ161" s="275"/>
      <c r="AR161" s="275"/>
      <c r="AS161" s="275"/>
      <c r="AT161" s="275"/>
      <c r="AU161" s="275"/>
    </row>
    <row r="162" spans="1:47" ht="13.5" customHeight="1" x14ac:dyDescent="0.25">
      <c r="A162" s="275"/>
      <c r="B162" s="275"/>
      <c r="C162" s="275"/>
      <c r="D162" s="275"/>
      <c r="E162" s="275"/>
      <c r="F162" s="275"/>
      <c r="G162" s="275"/>
      <c r="H162" s="275"/>
      <c r="I162" s="275"/>
      <c r="J162" s="275"/>
      <c r="K162" s="275"/>
      <c r="L162" s="275"/>
      <c r="M162" s="275"/>
      <c r="N162" s="275"/>
      <c r="O162" s="275"/>
      <c r="P162" s="275"/>
      <c r="Q162" s="275"/>
      <c r="R162" s="275"/>
      <c r="S162" s="275"/>
      <c r="T162" s="275"/>
      <c r="U162" s="275"/>
      <c r="V162" s="275"/>
      <c r="W162" s="275"/>
      <c r="X162" s="275"/>
      <c r="Y162" s="275"/>
      <c r="Z162" s="275"/>
      <c r="AA162" s="275"/>
      <c r="AB162" s="275"/>
      <c r="AC162" s="275"/>
      <c r="AD162" s="275"/>
      <c r="AE162" s="275"/>
      <c r="AF162" s="275"/>
      <c r="AG162" s="275"/>
      <c r="AH162" s="275"/>
      <c r="AI162" s="275"/>
      <c r="AJ162" s="275"/>
      <c r="AK162" s="275"/>
      <c r="AL162" s="275"/>
      <c r="AM162" s="275"/>
      <c r="AN162" s="275"/>
      <c r="AO162" s="275"/>
      <c r="AP162" s="275"/>
      <c r="AQ162" s="275"/>
      <c r="AR162" s="275"/>
      <c r="AS162" s="275"/>
      <c r="AT162" s="275"/>
      <c r="AU162" s="275"/>
    </row>
    <row r="163" spans="1:47" ht="13.5" customHeight="1" x14ac:dyDescent="0.25">
      <c r="A163" s="275"/>
      <c r="B163" s="275"/>
      <c r="C163" s="275"/>
      <c r="D163" s="275"/>
      <c r="E163" s="275"/>
      <c r="F163" s="275"/>
      <c r="G163" s="275"/>
      <c r="H163" s="275"/>
      <c r="I163" s="275"/>
      <c r="J163" s="275"/>
      <c r="K163" s="275"/>
      <c r="L163" s="275"/>
      <c r="M163" s="275"/>
      <c r="N163" s="275"/>
      <c r="O163" s="275"/>
      <c r="P163" s="275"/>
      <c r="Q163" s="275"/>
      <c r="R163" s="275"/>
      <c r="S163" s="275"/>
      <c r="T163" s="275"/>
      <c r="U163" s="275"/>
      <c r="V163" s="275"/>
      <c r="W163" s="275"/>
      <c r="X163" s="275"/>
      <c r="Y163" s="275"/>
      <c r="Z163" s="275"/>
      <c r="AA163" s="275"/>
      <c r="AB163" s="275"/>
      <c r="AC163" s="275"/>
      <c r="AD163" s="275"/>
      <c r="AE163" s="275"/>
      <c r="AF163" s="275"/>
      <c r="AG163" s="275"/>
      <c r="AH163" s="275"/>
      <c r="AI163" s="275"/>
      <c r="AJ163" s="275"/>
      <c r="AK163" s="275"/>
      <c r="AL163" s="275"/>
      <c r="AM163" s="275"/>
      <c r="AN163" s="275"/>
      <c r="AO163" s="275"/>
      <c r="AP163" s="275"/>
      <c r="AQ163" s="275"/>
      <c r="AR163" s="275"/>
      <c r="AS163" s="275"/>
      <c r="AT163" s="275"/>
      <c r="AU163" s="275"/>
    </row>
    <row r="164" spans="1:47" ht="13.5" customHeight="1" x14ac:dyDescent="0.25">
      <c r="A164" s="275"/>
      <c r="B164" s="275"/>
      <c r="C164" s="275"/>
      <c r="D164" s="275"/>
      <c r="E164" s="275"/>
      <c r="F164" s="275"/>
      <c r="G164" s="275"/>
      <c r="H164" s="275"/>
      <c r="I164" s="275"/>
      <c r="J164" s="275"/>
      <c r="K164" s="275"/>
      <c r="L164" s="275"/>
      <c r="M164" s="275"/>
      <c r="N164" s="275"/>
      <c r="O164" s="275"/>
      <c r="P164" s="275"/>
      <c r="Q164" s="275"/>
      <c r="R164" s="275"/>
      <c r="S164" s="275"/>
      <c r="T164" s="275"/>
      <c r="U164" s="275"/>
      <c r="V164" s="275"/>
      <c r="W164" s="275"/>
      <c r="X164" s="275"/>
      <c r="Y164" s="275"/>
      <c r="Z164" s="275"/>
      <c r="AA164" s="275"/>
      <c r="AB164" s="275"/>
      <c r="AC164" s="275"/>
      <c r="AD164" s="275"/>
      <c r="AE164" s="275"/>
      <c r="AF164" s="275"/>
      <c r="AG164" s="275"/>
      <c r="AH164" s="275"/>
      <c r="AI164" s="275"/>
      <c r="AJ164" s="275"/>
      <c r="AK164" s="275"/>
      <c r="AL164" s="275"/>
      <c r="AM164" s="275"/>
      <c r="AN164" s="275"/>
      <c r="AO164" s="275"/>
      <c r="AP164" s="275"/>
      <c r="AQ164" s="275"/>
      <c r="AR164" s="275"/>
      <c r="AS164" s="275"/>
      <c r="AT164" s="275"/>
      <c r="AU164" s="275"/>
    </row>
    <row r="165" spans="1:47" ht="13.5" customHeight="1" x14ac:dyDescent="0.25">
      <c r="A165" s="275"/>
      <c r="B165" s="275"/>
      <c r="C165" s="275"/>
      <c r="D165" s="275"/>
      <c r="E165" s="275"/>
      <c r="F165" s="275"/>
      <c r="G165" s="275"/>
      <c r="H165" s="275"/>
      <c r="I165" s="275"/>
      <c r="J165" s="275"/>
      <c r="K165" s="275"/>
      <c r="L165" s="275"/>
      <c r="M165" s="275"/>
      <c r="N165" s="275"/>
      <c r="O165" s="275"/>
      <c r="P165" s="275"/>
      <c r="Q165" s="275"/>
      <c r="R165" s="275"/>
      <c r="S165" s="275"/>
      <c r="T165" s="275"/>
      <c r="U165" s="275"/>
      <c r="V165" s="275"/>
      <c r="W165" s="275"/>
      <c r="X165" s="275"/>
      <c r="Y165" s="275"/>
      <c r="Z165" s="275"/>
      <c r="AA165" s="275"/>
      <c r="AB165" s="275"/>
      <c r="AC165" s="275"/>
      <c r="AD165" s="275"/>
      <c r="AE165" s="275"/>
      <c r="AF165" s="275"/>
      <c r="AG165" s="275"/>
      <c r="AH165" s="275"/>
      <c r="AI165" s="275"/>
      <c r="AJ165" s="275"/>
      <c r="AK165" s="275"/>
      <c r="AL165" s="275"/>
      <c r="AM165" s="275"/>
      <c r="AN165" s="275"/>
      <c r="AO165" s="275"/>
      <c r="AP165" s="275"/>
      <c r="AQ165" s="275"/>
      <c r="AR165" s="275"/>
      <c r="AS165" s="275"/>
      <c r="AT165" s="275"/>
      <c r="AU165" s="275"/>
    </row>
    <row r="166" spans="1:47" ht="13.5" customHeight="1" x14ac:dyDescent="0.25">
      <c r="A166" s="275"/>
      <c r="B166" s="275"/>
      <c r="C166" s="275"/>
      <c r="D166" s="275"/>
      <c r="E166" s="275"/>
      <c r="F166" s="275"/>
      <c r="G166" s="275"/>
      <c r="H166" s="275"/>
      <c r="I166" s="275"/>
      <c r="J166" s="275"/>
      <c r="K166" s="275"/>
      <c r="L166" s="275"/>
      <c r="M166" s="275"/>
      <c r="N166" s="275"/>
      <c r="O166" s="275"/>
      <c r="P166" s="275"/>
      <c r="Q166" s="275"/>
      <c r="R166" s="275"/>
      <c r="S166" s="275"/>
      <c r="T166" s="275"/>
      <c r="U166" s="275"/>
      <c r="V166" s="275"/>
      <c r="W166" s="275"/>
      <c r="X166" s="275"/>
      <c r="Y166" s="275"/>
      <c r="Z166" s="275"/>
      <c r="AA166" s="275"/>
      <c r="AB166" s="275"/>
      <c r="AC166" s="275"/>
      <c r="AD166" s="275"/>
      <c r="AE166" s="275"/>
      <c r="AF166" s="275"/>
      <c r="AG166" s="275"/>
      <c r="AH166" s="275"/>
      <c r="AI166" s="275"/>
      <c r="AJ166" s="275"/>
      <c r="AK166" s="275"/>
      <c r="AL166" s="275"/>
      <c r="AM166" s="275"/>
      <c r="AN166" s="275"/>
      <c r="AO166" s="275"/>
      <c r="AP166" s="275"/>
      <c r="AQ166" s="275"/>
      <c r="AR166" s="275"/>
      <c r="AS166" s="275"/>
      <c r="AT166" s="275"/>
      <c r="AU166" s="275"/>
    </row>
    <row r="167" spans="1:47" ht="13.5" customHeight="1" x14ac:dyDescent="0.25">
      <c r="A167" s="275"/>
      <c r="B167" s="275"/>
      <c r="C167" s="275"/>
      <c r="D167" s="275"/>
      <c r="E167" s="275"/>
      <c r="F167" s="275"/>
      <c r="G167" s="275"/>
      <c r="H167" s="275"/>
      <c r="I167" s="275"/>
      <c r="J167" s="275"/>
      <c r="K167" s="275"/>
      <c r="L167" s="275"/>
      <c r="M167" s="275"/>
      <c r="N167" s="275"/>
      <c r="O167" s="275"/>
      <c r="P167" s="275"/>
      <c r="Q167" s="275"/>
      <c r="R167" s="275"/>
      <c r="S167" s="275"/>
      <c r="T167" s="275"/>
      <c r="U167" s="275"/>
      <c r="V167" s="275"/>
      <c r="W167" s="275"/>
      <c r="X167" s="275"/>
      <c r="Y167" s="275"/>
      <c r="Z167" s="275"/>
      <c r="AA167" s="275"/>
      <c r="AB167" s="275"/>
      <c r="AC167" s="275"/>
      <c r="AD167" s="275"/>
      <c r="AE167" s="275"/>
      <c r="AF167" s="275"/>
      <c r="AG167" s="275"/>
      <c r="AH167" s="275"/>
      <c r="AI167" s="275"/>
      <c r="AJ167" s="275"/>
      <c r="AK167" s="275"/>
      <c r="AL167" s="275"/>
      <c r="AM167" s="275"/>
      <c r="AN167" s="275"/>
      <c r="AO167" s="275"/>
      <c r="AP167" s="275"/>
      <c r="AQ167" s="275"/>
      <c r="AR167" s="275"/>
      <c r="AS167" s="275"/>
      <c r="AT167" s="275"/>
      <c r="AU167" s="275"/>
    </row>
    <row r="168" spans="1:47" ht="13.5" customHeight="1" x14ac:dyDescent="0.25">
      <c r="A168" s="275"/>
      <c r="B168" s="275"/>
      <c r="C168" s="275"/>
      <c r="D168" s="275"/>
      <c r="E168" s="275"/>
      <c r="F168" s="275"/>
      <c r="G168" s="275"/>
      <c r="H168" s="275"/>
      <c r="I168" s="275"/>
      <c r="J168" s="275"/>
      <c r="K168" s="275"/>
      <c r="L168" s="275"/>
      <c r="M168" s="275"/>
      <c r="N168" s="275"/>
      <c r="O168" s="275"/>
      <c r="P168" s="275"/>
      <c r="Q168" s="275"/>
      <c r="R168" s="275"/>
      <c r="S168" s="275"/>
      <c r="T168" s="275"/>
      <c r="U168" s="275"/>
      <c r="V168" s="275"/>
      <c r="W168" s="275"/>
      <c r="X168" s="275"/>
      <c r="Y168" s="275"/>
      <c r="Z168" s="275"/>
      <c r="AA168" s="275"/>
      <c r="AB168" s="275"/>
      <c r="AC168" s="275"/>
      <c r="AD168" s="275"/>
      <c r="AE168" s="275"/>
      <c r="AF168" s="275"/>
      <c r="AG168" s="275"/>
      <c r="AH168" s="275"/>
      <c r="AI168" s="275"/>
      <c r="AJ168" s="275"/>
      <c r="AK168" s="275"/>
      <c r="AL168" s="275"/>
      <c r="AM168" s="275"/>
      <c r="AN168" s="275"/>
      <c r="AO168" s="275"/>
      <c r="AP168" s="275"/>
      <c r="AQ168" s="275"/>
      <c r="AR168" s="275"/>
      <c r="AS168" s="275"/>
      <c r="AT168" s="275"/>
      <c r="AU168" s="275"/>
    </row>
    <row r="169" spans="1:47" ht="13.5" customHeight="1" x14ac:dyDescent="0.25">
      <c r="A169" s="275"/>
      <c r="B169" s="275"/>
      <c r="C169" s="275"/>
      <c r="D169" s="275"/>
      <c r="E169" s="275"/>
      <c r="F169" s="275"/>
      <c r="G169" s="275"/>
      <c r="H169" s="275"/>
      <c r="I169" s="275"/>
      <c r="J169" s="275"/>
      <c r="K169" s="275"/>
      <c r="L169" s="275"/>
      <c r="M169" s="275"/>
      <c r="N169" s="275"/>
      <c r="O169" s="275"/>
      <c r="P169" s="275"/>
      <c r="Q169" s="275"/>
      <c r="R169" s="275"/>
      <c r="S169" s="275"/>
      <c r="T169" s="275"/>
      <c r="U169" s="275"/>
      <c r="V169" s="275"/>
      <c r="W169" s="275"/>
      <c r="X169" s="275"/>
      <c r="Y169" s="275"/>
      <c r="Z169" s="275"/>
      <c r="AA169" s="275"/>
      <c r="AB169" s="275"/>
      <c r="AC169" s="275"/>
      <c r="AD169" s="275"/>
      <c r="AE169" s="275"/>
      <c r="AF169" s="275"/>
      <c r="AG169" s="275"/>
      <c r="AH169" s="275"/>
      <c r="AI169" s="275"/>
      <c r="AJ169" s="275"/>
      <c r="AK169" s="275"/>
      <c r="AL169" s="275"/>
      <c r="AM169" s="275"/>
      <c r="AN169" s="275"/>
      <c r="AO169" s="275"/>
      <c r="AP169" s="275"/>
      <c r="AQ169" s="275"/>
      <c r="AR169" s="275"/>
      <c r="AS169" s="275"/>
      <c r="AT169" s="275"/>
      <c r="AU169" s="275"/>
    </row>
    <row r="170" spans="1:47" ht="13.5" customHeight="1" x14ac:dyDescent="0.25">
      <c r="A170" s="275"/>
      <c r="B170" s="275"/>
      <c r="C170" s="275"/>
      <c r="D170" s="275"/>
      <c r="E170" s="275"/>
      <c r="F170" s="275"/>
      <c r="G170" s="275"/>
      <c r="H170" s="275"/>
      <c r="I170" s="275"/>
      <c r="J170" s="275"/>
      <c r="K170" s="275"/>
      <c r="L170" s="275"/>
      <c r="M170" s="275"/>
      <c r="N170" s="275"/>
      <c r="O170" s="275"/>
      <c r="P170" s="275"/>
      <c r="Q170" s="275"/>
      <c r="R170" s="275"/>
      <c r="S170" s="275"/>
      <c r="T170" s="275"/>
      <c r="U170" s="275"/>
      <c r="V170" s="275"/>
      <c r="W170" s="275"/>
      <c r="X170" s="275"/>
      <c r="Y170" s="275"/>
      <c r="Z170" s="275"/>
      <c r="AA170" s="275"/>
      <c r="AB170" s="275"/>
      <c r="AC170" s="275"/>
      <c r="AD170" s="275"/>
      <c r="AE170" s="275"/>
      <c r="AF170" s="275"/>
      <c r="AG170" s="275"/>
      <c r="AH170" s="275"/>
      <c r="AI170" s="275"/>
      <c r="AJ170" s="275"/>
      <c r="AK170" s="275"/>
      <c r="AL170" s="275"/>
      <c r="AM170" s="275"/>
      <c r="AN170" s="275"/>
      <c r="AO170" s="275"/>
      <c r="AP170" s="275"/>
      <c r="AQ170" s="275"/>
      <c r="AR170" s="275"/>
      <c r="AS170" s="275"/>
      <c r="AT170" s="275"/>
      <c r="AU170" s="275"/>
    </row>
    <row r="171" spans="1:47" ht="13.5" customHeight="1" x14ac:dyDescent="0.25">
      <c r="A171" s="275"/>
      <c r="B171" s="275"/>
      <c r="C171" s="275"/>
      <c r="D171" s="275"/>
      <c r="E171" s="275"/>
      <c r="F171" s="275"/>
      <c r="G171" s="275"/>
      <c r="H171" s="275"/>
      <c r="I171" s="275"/>
      <c r="J171" s="275"/>
      <c r="K171" s="275"/>
      <c r="L171" s="275"/>
      <c r="M171" s="275"/>
      <c r="N171" s="275"/>
      <c r="O171" s="275"/>
      <c r="P171" s="275"/>
      <c r="Q171" s="275"/>
      <c r="R171" s="275"/>
      <c r="S171" s="275"/>
      <c r="T171" s="275"/>
      <c r="U171" s="275"/>
      <c r="V171" s="275"/>
      <c r="W171" s="275"/>
      <c r="X171" s="275"/>
      <c r="Y171" s="275"/>
      <c r="Z171" s="275"/>
      <c r="AA171" s="275"/>
      <c r="AB171" s="275"/>
      <c r="AC171" s="275"/>
      <c r="AD171" s="275"/>
      <c r="AE171" s="275"/>
      <c r="AF171" s="275"/>
      <c r="AG171" s="275"/>
      <c r="AH171" s="275"/>
      <c r="AI171" s="275"/>
      <c r="AJ171" s="275"/>
      <c r="AK171" s="275"/>
      <c r="AL171" s="275"/>
      <c r="AM171" s="275"/>
      <c r="AN171" s="275"/>
      <c r="AO171" s="275"/>
      <c r="AP171" s="275"/>
      <c r="AQ171" s="275"/>
      <c r="AR171" s="275"/>
      <c r="AS171" s="275"/>
      <c r="AT171" s="275"/>
      <c r="AU171" s="275"/>
    </row>
    <row r="172" spans="1:47" ht="13.5" customHeight="1" x14ac:dyDescent="0.25">
      <c r="A172" s="275"/>
      <c r="B172" s="275"/>
      <c r="C172" s="275"/>
      <c r="D172" s="275"/>
      <c r="E172" s="275"/>
      <c r="F172" s="275"/>
      <c r="G172" s="275"/>
      <c r="H172" s="275"/>
      <c r="I172" s="275"/>
      <c r="J172" s="275"/>
      <c r="K172" s="275"/>
      <c r="L172" s="275"/>
      <c r="M172" s="275"/>
      <c r="N172" s="275"/>
      <c r="O172" s="275"/>
      <c r="P172" s="275"/>
      <c r="Q172" s="275"/>
      <c r="R172" s="275"/>
      <c r="S172" s="275"/>
      <c r="T172" s="275"/>
      <c r="U172" s="275"/>
      <c r="V172" s="275"/>
      <c r="W172" s="275"/>
      <c r="X172" s="275"/>
      <c r="Y172" s="275"/>
      <c r="Z172" s="275"/>
      <c r="AA172" s="275"/>
      <c r="AB172" s="275"/>
      <c r="AC172" s="275"/>
      <c r="AD172" s="275"/>
      <c r="AE172" s="275"/>
      <c r="AF172" s="275"/>
      <c r="AG172" s="275"/>
      <c r="AH172" s="275"/>
      <c r="AI172" s="275"/>
      <c r="AJ172" s="275"/>
      <c r="AK172" s="275"/>
      <c r="AL172" s="275"/>
      <c r="AM172" s="275"/>
      <c r="AN172" s="275"/>
      <c r="AO172" s="275"/>
      <c r="AP172" s="275"/>
      <c r="AQ172" s="275"/>
      <c r="AR172" s="275"/>
      <c r="AS172" s="275"/>
      <c r="AT172" s="275"/>
      <c r="AU172" s="275"/>
    </row>
    <row r="173" spans="1:47" ht="13.5" customHeight="1" x14ac:dyDescent="0.25">
      <c r="A173" s="275"/>
      <c r="B173" s="275"/>
      <c r="C173" s="275"/>
      <c r="D173" s="275"/>
      <c r="E173" s="275"/>
      <c r="F173" s="275"/>
      <c r="G173" s="275"/>
      <c r="H173" s="275"/>
      <c r="I173" s="275"/>
      <c r="J173" s="275"/>
      <c r="K173" s="275"/>
      <c r="L173" s="275"/>
      <c r="M173" s="275"/>
      <c r="N173" s="275"/>
      <c r="O173" s="275"/>
      <c r="P173" s="275"/>
      <c r="Q173" s="275"/>
      <c r="R173" s="275"/>
      <c r="S173" s="275"/>
      <c r="T173" s="275"/>
      <c r="U173" s="275"/>
      <c r="V173" s="275"/>
      <c r="W173" s="275"/>
      <c r="X173" s="275"/>
      <c r="Y173" s="275"/>
      <c r="Z173" s="275"/>
      <c r="AA173" s="275"/>
      <c r="AB173" s="275"/>
      <c r="AC173" s="275"/>
      <c r="AD173" s="275"/>
      <c r="AE173" s="275"/>
      <c r="AF173" s="275"/>
      <c r="AG173" s="275"/>
      <c r="AH173" s="275"/>
      <c r="AI173" s="275"/>
      <c r="AJ173" s="275"/>
      <c r="AK173" s="275"/>
      <c r="AL173" s="275"/>
      <c r="AM173" s="275"/>
      <c r="AN173" s="275"/>
      <c r="AO173" s="275"/>
      <c r="AP173" s="275"/>
      <c r="AQ173" s="275"/>
      <c r="AR173" s="275"/>
      <c r="AS173" s="275"/>
      <c r="AT173" s="275"/>
      <c r="AU173" s="275"/>
    </row>
    <row r="174" spans="1:47" ht="13.5" customHeight="1" x14ac:dyDescent="0.25">
      <c r="A174" s="275"/>
      <c r="B174" s="275"/>
      <c r="C174" s="275"/>
      <c r="D174" s="275"/>
      <c r="E174" s="275"/>
      <c r="F174" s="275"/>
      <c r="G174" s="275"/>
      <c r="H174" s="275"/>
      <c r="I174" s="275"/>
      <c r="J174" s="275"/>
      <c r="K174" s="275"/>
      <c r="L174" s="275"/>
      <c r="M174" s="275"/>
      <c r="N174" s="275"/>
      <c r="O174" s="275"/>
      <c r="P174" s="275"/>
      <c r="Q174" s="275"/>
      <c r="R174" s="275"/>
      <c r="S174" s="275"/>
      <c r="T174" s="275"/>
      <c r="U174" s="275"/>
      <c r="V174" s="275"/>
      <c r="W174" s="275"/>
      <c r="X174" s="275"/>
      <c r="Y174" s="275"/>
      <c r="Z174" s="275"/>
      <c r="AA174" s="275"/>
      <c r="AB174" s="275"/>
      <c r="AC174" s="275"/>
      <c r="AD174" s="275"/>
      <c r="AE174" s="275"/>
      <c r="AF174" s="275"/>
      <c r="AG174" s="275"/>
      <c r="AH174" s="275"/>
      <c r="AI174" s="275"/>
      <c r="AJ174" s="275"/>
      <c r="AK174" s="275"/>
      <c r="AL174" s="275"/>
      <c r="AM174" s="275"/>
      <c r="AN174" s="275"/>
      <c r="AO174" s="275"/>
      <c r="AP174" s="275"/>
      <c r="AQ174" s="275"/>
      <c r="AR174" s="275"/>
      <c r="AS174" s="275"/>
      <c r="AT174" s="275"/>
      <c r="AU174" s="275"/>
    </row>
    <row r="175" spans="1:47" ht="13.5" customHeight="1" x14ac:dyDescent="0.25">
      <c r="A175" s="275"/>
      <c r="B175" s="275"/>
      <c r="C175" s="275"/>
      <c r="D175" s="275"/>
      <c r="E175" s="275"/>
      <c r="F175" s="275"/>
      <c r="G175" s="275"/>
      <c r="H175" s="275"/>
      <c r="I175" s="275"/>
      <c r="J175" s="275"/>
      <c r="K175" s="275"/>
      <c r="L175" s="275"/>
      <c r="M175" s="275"/>
      <c r="N175" s="275"/>
      <c r="O175" s="275"/>
      <c r="P175" s="275"/>
      <c r="Q175" s="275"/>
      <c r="R175" s="275"/>
      <c r="S175" s="275"/>
      <c r="T175" s="275"/>
      <c r="U175" s="275"/>
      <c r="V175" s="275"/>
      <c r="W175" s="275"/>
      <c r="X175" s="275"/>
      <c r="Y175" s="275"/>
      <c r="Z175" s="275"/>
      <c r="AA175" s="275"/>
      <c r="AB175" s="275"/>
      <c r="AC175" s="275"/>
      <c r="AD175" s="275"/>
      <c r="AE175" s="275"/>
      <c r="AF175" s="275"/>
      <c r="AG175" s="275"/>
      <c r="AH175" s="275"/>
      <c r="AI175" s="275"/>
      <c r="AJ175" s="275"/>
      <c r="AK175" s="275"/>
      <c r="AL175" s="275"/>
      <c r="AM175" s="275"/>
      <c r="AN175" s="275"/>
      <c r="AO175" s="275"/>
      <c r="AP175" s="275"/>
      <c r="AQ175" s="275"/>
      <c r="AR175" s="275"/>
      <c r="AS175" s="275"/>
      <c r="AT175" s="275"/>
      <c r="AU175" s="275"/>
    </row>
    <row r="176" spans="1:47" ht="13.5" customHeight="1" x14ac:dyDescent="0.25">
      <c r="A176" s="275"/>
      <c r="B176" s="275"/>
      <c r="C176" s="275"/>
      <c r="D176" s="275"/>
      <c r="E176" s="275"/>
      <c r="F176" s="275"/>
      <c r="G176" s="275"/>
      <c r="H176" s="275"/>
      <c r="I176" s="275"/>
      <c r="J176" s="275"/>
      <c r="K176" s="275"/>
      <c r="L176" s="275"/>
      <c r="M176" s="275"/>
      <c r="N176" s="275"/>
      <c r="O176" s="275"/>
      <c r="P176" s="275"/>
      <c r="Q176" s="275"/>
      <c r="R176" s="275"/>
      <c r="S176" s="275"/>
      <c r="T176" s="275"/>
      <c r="U176" s="275"/>
      <c r="V176" s="275"/>
      <c r="W176" s="275"/>
      <c r="X176" s="275"/>
      <c r="Y176" s="275"/>
      <c r="Z176" s="275"/>
      <c r="AA176" s="275"/>
      <c r="AB176" s="275"/>
      <c r="AC176" s="275"/>
      <c r="AD176" s="275"/>
      <c r="AE176" s="275"/>
      <c r="AF176" s="275"/>
      <c r="AG176" s="275"/>
      <c r="AH176" s="275"/>
      <c r="AI176" s="275"/>
      <c r="AJ176" s="275"/>
      <c r="AK176" s="275"/>
      <c r="AL176" s="275"/>
      <c r="AM176" s="275"/>
      <c r="AN176" s="275"/>
      <c r="AO176" s="275"/>
      <c r="AP176" s="275"/>
      <c r="AQ176" s="275"/>
      <c r="AR176" s="275"/>
      <c r="AS176" s="275"/>
      <c r="AT176" s="275"/>
      <c r="AU176" s="275"/>
    </row>
    <row r="177" spans="1:47" ht="13.5" customHeight="1" x14ac:dyDescent="0.25">
      <c r="A177" s="275"/>
      <c r="B177" s="275"/>
      <c r="C177" s="275"/>
      <c r="D177" s="275"/>
      <c r="E177" s="275"/>
      <c r="F177" s="275"/>
      <c r="G177" s="275"/>
      <c r="H177" s="275"/>
      <c r="I177" s="275"/>
      <c r="J177" s="275"/>
      <c r="K177" s="275"/>
      <c r="L177" s="275"/>
      <c r="M177" s="275"/>
      <c r="N177" s="275"/>
      <c r="O177" s="275"/>
      <c r="P177" s="275"/>
      <c r="Q177" s="275"/>
      <c r="R177" s="275"/>
      <c r="S177" s="275"/>
      <c r="T177" s="275"/>
      <c r="U177" s="275"/>
      <c r="V177" s="275"/>
      <c r="W177" s="275"/>
      <c r="X177" s="275"/>
      <c r="Y177" s="275"/>
      <c r="Z177" s="275"/>
      <c r="AA177" s="275"/>
      <c r="AB177" s="275"/>
      <c r="AC177" s="275"/>
      <c r="AD177" s="275"/>
      <c r="AE177" s="275"/>
      <c r="AF177" s="275"/>
      <c r="AG177" s="275"/>
      <c r="AH177" s="275"/>
      <c r="AI177" s="275"/>
      <c r="AJ177" s="275"/>
      <c r="AK177" s="275"/>
      <c r="AL177" s="275"/>
      <c r="AM177" s="275"/>
      <c r="AN177" s="275"/>
      <c r="AO177" s="275"/>
      <c r="AP177" s="275"/>
      <c r="AQ177" s="275"/>
      <c r="AR177" s="275"/>
      <c r="AS177" s="275"/>
      <c r="AT177" s="275"/>
      <c r="AU177" s="275"/>
    </row>
    <row r="178" spans="1:47" ht="13.5" customHeight="1" x14ac:dyDescent="0.25">
      <c r="A178" s="275"/>
      <c r="B178" s="275"/>
      <c r="C178" s="275"/>
      <c r="D178" s="275"/>
      <c r="E178" s="275"/>
      <c r="F178" s="275"/>
      <c r="G178" s="275"/>
      <c r="H178" s="275"/>
      <c r="I178" s="275"/>
      <c r="J178" s="275"/>
      <c r="K178" s="275"/>
      <c r="L178" s="275"/>
      <c r="M178" s="275"/>
      <c r="N178" s="275"/>
      <c r="O178" s="275"/>
      <c r="P178" s="275"/>
      <c r="Q178" s="275"/>
      <c r="R178" s="275"/>
      <c r="S178" s="275"/>
      <c r="T178" s="275"/>
      <c r="U178" s="275"/>
      <c r="V178" s="275"/>
      <c r="W178" s="275"/>
      <c r="X178" s="275"/>
      <c r="Y178" s="275"/>
      <c r="Z178" s="275"/>
      <c r="AA178" s="275"/>
      <c r="AB178" s="275"/>
      <c r="AC178" s="275"/>
      <c r="AD178" s="275"/>
      <c r="AE178" s="275"/>
      <c r="AF178" s="275"/>
      <c r="AG178" s="275"/>
      <c r="AH178" s="275"/>
      <c r="AI178" s="275"/>
      <c r="AJ178" s="275"/>
      <c r="AK178" s="275"/>
      <c r="AL178" s="275"/>
      <c r="AM178" s="275"/>
      <c r="AN178" s="275"/>
      <c r="AO178" s="275"/>
      <c r="AP178" s="275"/>
      <c r="AQ178" s="275"/>
      <c r="AR178" s="275"/>
      <c r="AS178" s="275"/>
      <c r="AT178" s="275"/>
      <c r="AU178" s="275"/>
    </row>
    <row r="179" spans="1:47" ht="13.5" customHeight="1" x14ac:dyDescent="0.25">
      <c r="A179" s="275"/>
      <c r="B179" s="275"/>
      <c r="C179" s="275"/>
      <c r="D179" s="275"/>
      <c r="E179" s="275"/>
      <c r="F179" s="275"/>
      <c r="G179" s="275"/>
      <c r="H179" s="275"/>
      <c r="I179" s="275"/>
      <c r="J179" s="275"/>
      <c r="K179" s="275"/>
      <c r="L179" s="275"/>
      <c r="M179" s="275"/>
      <c r="N179" s="275"/>
      <c r="O179" s="275"/>
      <c r="P179" s="275"/>
      <c r="Q179" s="275"/>
      <c r="R179" s="275"/>
      <c r="S179" s="275"/>
      <c r="T179" s="275"/>
      <c r="U179" s="275"/>
      <c r="V179" s="275"/>
      <c r="W179" s="275"/>
      <c r="X179" s="275"/>
      <c r="Y179" s="275"/>
      <c r="Z179" s="275"/>
      <c r="AA179" s="275"/>
      <c r="AB179" s="275"/>
      <c r="AC179" s="275"/>
      <c r="AD179" s="275"/>
      <c r="AE179" s="275"/>
      <c r="AF179" s="275"/>
      <c r="AG179" s="275"/>
      <c r="AH179" s="275"/>
      <c r="AI179" s="275"/>
      <c r="AJ179" s="275"/>
      <c r="AK179" s="275"/>
      <c r="AL179" s="275"/>
      <c r="AM179" s="275"/>
      <c r="AN179" s="275"/>
      <c r="AO179" s="275"/>
      <c r="AP179" s="275"/>
      <c r="AQ179" s="275"/>
      <c r="AR179" s="275"/>
      <c r="AS179" s="275"/>
      <c r="AT179" s="275"/>
      <c r="AU179" s="275"/>
    </row>
    <row r="180" spans="1:47" ht="13.5" customHeight="1" x14ac:dyDescent="0.25">
      <c r="A180" s="275"/>
      <c r="B180" s="275"/>
      <c r="C180" s="275"/>
      <c r="D180" s="275"/>
      <c r="E180" s="275"/>
      <c r="F180" s="275"/>
      <c r="G180" s="275"/>
      <c r="H180" s="275"/>
      <c r="I180" s="275"/>
      <c r="J180" s="275"/>
      <c r="K180" s="275"/>
      <c r="L180" s="275"/>
      <c r="M180" s="275"/>
      <c r="N180" s="275"/>
      <c r="O180" s="275"/>
      <c r="P180" s="275"/>
      <c r="Q180" s="275"/>
      <c r="R180" s="275"/>
      <c r="S180" s="275"/>
      <c r="T180" s="275"/>
      <c r="U180" s="275"/>
      <c r="V180" s="275"/>
      <c r="W180" s="275"/>
      <c r="X180" s="275"/>
      <c r="Y180" s="275"/>
      <c r="Z180" s="275"/>
      <c r="AA180" s="275"/>
      <c r="AB180" s="275"/>
      <c r="AC180" s="275"/>
      <c r="AD180" s="275"/>
      <c r="AE180" s="275"/>
      <c r="AF180" s="275"/>
      <c r="AG180" s="275"/>
      <c r="AH180" s="275"/>
      <c r="AI180" s="275"/>
      <c r="AJ180" s="275"/>
      <c r="AK180" s="275"/>
      <c r="AL180" s="275"/>
      <c r="AM180" s="275"/>
      <c r="AN180" s="275"/>
      <c r="AO180" s="275"/>
      <c r="AP180" s="275"/>
      <c r="AQ180" s="275"/>
      <c r="AR180" s="275"/>
      <c r="AS180" s="275"/>
      <c r="AT180" s="275"/>
      <c r="AU180" s="275"/>
    </row>
    <row r="181" spans="1:47" ht="13.5" customHeight="1" x14ac:dyDescent="0.25">
      <c r="A181" s="275"/>
      <c r="B181" s="275"/>
      <c r="C181" s="275"/>
      <c r="D181" s="275"/>
      <c r="E181" s="275"/>
      <c r="F181" s="275"/>
      <c r="G181" s="275"/>
      <c r="H181" s="275"/>
      <c r="I181" s="275"/>
      <c r="J181" s="275"/>
      <c r="K181" s="275"/>
      <c r="L181" s="275"/>
      <c r="M181" s="275"/>
      <c r="N181" s="275"/>
      <c r="O181" s="275"/>
      <c r="P181" s="275"/>
      <c r="Q181" s="275"/>
      <c r="R181" s="275"/>
      <c r="S181" s="275"/>
      <c r="T181" s="275"/>
      <c r="U181" s="275"/>
      <c r="V181" s="275"/>
      <c r="W181" s="275"/>
      <c r="X181" s="275"/>
      <c r="Y181" s="275"/>
      <c r="Z181" s="275"/>
      <c r="AA181" s="275"/>
      <c r="AB181" s="275"/>
      <c r="AC181" s="275"/>
      <c r="AD181" s="275"/>
      <c r="AE181" s="275"/>
      <c r="AF181" s="275"/>
      <c r="AG181" s="275"/>
      <c r="AH181" s="275"/>
      <c r="AI181" s="275"/>
      <c r="AJ181" s="275"/>
      <c r="AK181" s="275"/>
      <c r="AL181" s="275"/>
      <c r="AM181" s="275"/>
      <c r="AN181" s="275"/>
      <c r="AO181" s="275"/>
      <c r="AP181" s="275"/>
      <c r="AQ181" s="275"/>
      <c r="AR181" s="275"/>
      <c r="AS181" s="275"/>
      <c r="AT181" s="275"/>
      <c r="AU181" s="275"/>
    </row>
    <row r="182" spans="1:47" ht="13.5" customHeight="1" x14ac:dyDescent="0.25">
      <c r="A182" s="275"/>
      <c r="B182" s="275"/>
      <c r="C182" s="275"/>
      <c r="D182" s="275"/>
      <c r="E182" s="275"/>
      <c r="F182" s="275"/>
      <c r="G182" s="275"/>
      <c r="H182" s="275"/>
      <c r="I182" s="275"/>
      <c r="J182" s="275"/>
      <c r="K182" s="275"/>
      <c r="L182" s="275"/>
      <c r="M182" s="275"/>
      <c r="N182" s="275"/>
      <c r="O182" s="275"/>
      <c r="P182" s="275"/>
      <c r="Q182" s="275"/>
      <c r="R182" s="275"/>
      <c r="S182" s="275"/>
      <c r="T182" s="275"/>
      <c r="U182" s="275"/>
      <c r="V182" s="275"/>
      <c r="W182" s="275"/>
      <c r="X182" s="275"/>
      <c r="Y182" s="275"/>
      <c r="Z182" s="275"/>
      <c r="AA182" s="275"/>
      <c r="AB182" s="275"/>
      <c r="AC182" s="275"/>
      <c r="AD182" s="275"/>
      <c r="AE182" s="275"/>
      <c r="AF182" s="275"/>
      <c r="AG182" s="275"/>
      <c r="AH182" s="275"/>
      <c r="AI182" s="275"/>
      <c r="AJ182" s="275"/>
      <c r="AK182" s="275"/>
      <c r="AL182" s="275"/>
      <c r="AM182" s="275"/>
      <c r="AN182" s="275"/>
      <c r="AO182" s="275"/>
      <c r="AP182" s="275"/>
      <c r="AQ182" s="275"/>
      <c r="AR182" s="275"/>
      <c r="AS182" s="275"/>
      <c r="AT182" s="275"/>
      <c r="AU182" s="275"/>
    </row>
    <row r="183" spans="1:47" ht="13.5" customHeight="1" x14ac:dyDescent="0.25">
      <c r="A183" s="275"/>
      <c r="B183" s="275"/>
      <c r="C183" s="275"/>
      <c r="D183" s="275"/>
      <c r="E183" s="275"/>
      <c r="F183" s="275"/>
      <c r="G183" s="275"/>
      <c r="H183" s="275"/>
      <c r="I183" s="275"/>
      <c r="J183" s="275"/>
      <c r="K183" s="275"/>
      <c r="L183" s="275"/>
      <c r="M183" s="275"/>
      <c r="N183" s="275"/>
      <c r="O183" s="275"/>
      <c r="P183" s="275"/>
      <c r="Q183" s="275"/>
      <c r="R183" s="275"/>
      <c r="S183" s="275"/>
      <c r="T183" s="275"/>
      <c r="U183" s="275"/>
      <c r="V183" s="275"/>
      <c r="W183" s="275"/>
      <c r="X183" s="275"/>
      <c r="Y183" s="275"/>
      <c r="Z183" s="275"/>
      <c r="AA183" s="275"/>
      <c r="AB183" s="275"/>
      <c r="AC183" s="275"/>
      <c r="AD183" s="275"/>
      <c r="AE183" s="275"/>
      <c r="AF183" s="275"/>
      <c r="AG183" s="275"/>
      <c r="AH183" s="275"/>
      <c r="AI183" s="275"/>
      <c r="AJ183" s="275"/>
      <c r="AK183" s="275"/>
      <c r="AL183" s="275"/>
      <c r="AM183" s="275"/>
      <c r="AN183" s="275"/>
      <c r="AO183" s="275"/>
      <c r="AP183" s="275"/>
      <c r="AQ183" s="275"/>
      <c r="AR183" s="275"/>
      <c r="AS183" s="275"/>
      <c r="AT183" s="275"/>
      <c r="AU183" s="275"/>
    </row>
    <row r="184" spans="1:47" ht="13.5" customHeight="1" x14ac:dyDescent="0.25">
      <c r="A184" s="275"/>
      <c r="B184" s="275"/>
      <c r="C184" s="275"/>
      <c r="D184" s="275"/>
      <c r="E184" s="275"/>
      <c r="F184" s="275"/>
      <c r="G184" s="275"/>
      <c r="H184" s="275"/>
      <c r="I184" s="275"/>
      <c r="J184" s="275"/>
      <c r="K184" s="275"/>
      <c r="L184" s="275"/>
      <c r="M184" s="275"/>
      <c r="N184" s="275"/>
      <c r="O184" s="275"/>
      <c r="P184" s="275"/>
      <c r="Q184" s="275"/>
      <c r="R184" s="275"/>
      <c r="S184" s="275"/>
      <c r="T184" s="275"/>
      <c r="U184" s="275"/>
      <c r="V184" s="275"/>
      <c r="W184" s="275"/>
      <c r="X184" s="275"/>
      <c r="Y184" s="275"/>
      <c r="Z184" s="275"/>
      <c r="AA184" s="275"/>
      <c r="AB184" s="275"/>
      <c r="AC184" s="275"/>
      <c r="AD184" s="275"/>
      <c r="AE184" s="275"/>
      <c r="AF184" s="275"/>
      <c r="AG184" s="275"/>
      <c r="AH184" s="275"/>
      <c r="AI184" s="275"/>
      <c r="AJ184" s="275"/>
      <c r="AK184" s="275"/>
      <c r="AL184" s="275"/>
      <c r="AM184" s="275"/>
      <c r="AN184" s="275"/>
      <c r="AO184" s="275"/>
      <c r="AP184" s="275"/>
      <c r="AQ184" s="275"/>
      <c r="AR184" s="275"/>
      <c r="AS184" s="275"/>
      <c r="AT184" s="275"/>
      <c r="AU184" s="275"/>
    </row>
    <row r="185" spans="1:47" ht="13.5" customHeight="1" x14ac:dyDescent="0.25">
      <c r="A185" s="275"/>
      <c r="B185" s="275"/>
      <c r="C185" s="275"/>
      <c r="D185" s="275"/>
      <c r="E185" s="275"/>
      <c r="F185" s="275"/>
      <c r="G185" s="275"/>
      <c r="H185" s="275"/>
      <c r="I185" s="275"/>
      <c r="J185" s="275"/>
      <c r="K185" s="275"/>
      <c r="L185" s="275"/>
      <c r="M185" s="275"/>
      <c r="N185" s="275"/>
      <c r="O185" s="275"/>
      <c r="P185" s="275"/>
      <c r="Q185" s="275"/>
      <c r="R185" s="275"/>
      <c r="S185" s="275"/>
      <c r="T185" s="275"/>
      <c r="U185" s="275"/>
      <c r="V185" s="275"/>
      <c r="W185" s="275"/>
      <c r="X185" s="275"/>
      <c r="Y185" s="275"/>
      <c r="Z185" s="275"/>
      <c r="AA185" s="275"/>
      <c r="AB185" s="275"/>
      <c r="AC185" s="275"/>
      <c r="AD185" s="275"/>
      <c r="AE185" s="275"/>
      <c r="AF185" s="275"/>
      <c r="AG185" s="275"/>
      <c r="AH185" s="275"/>
      <c r="AI185" s="275"/>
      <c r="AJ185" s="275"/>
      <c r="AK185" s="275"/>
      <c r="AL185" s="275"/>
      <c r="AM185" s="275"/>
      <c r="AN185" s="275"/>
      <c r="AO185" s="275"/>
      <c r="AP185" s="275"/>
      <c r="AQ185" s="275"/>
      <c r="AR185" s="275"/>
      <c r="AS185" s="275"/>
      <c r="AT185" s="275"/>
      <c r="AU185" s="275"/>
    </row>
    <row r="186" spans="1:47" ht="13.5" customHeight="1" x14ac:dyDescent="0.25">
      <c r="A186" s="275"/>
      <c r="B186" s="275"/>
      <c r="C186" s="275"/>
      <c r="D186" s="275"/>
      <c r="E186" s="275"/>
      <c r="F186" s="275"/>
      <c r="G186" s="275"/>
      <c r="H186" s="275"/>
      <c r="I186" s="275"/>
      <c r="J186" s="275"/>
      <c r="K186" s="275"/>
      <c r="L186" s="275"/>
      <c r="M186" s="275"/>
      <c r="N186" s="275"/>
      <c r="O186" s="275"/>
      <c r="P186" s="275"/>
      <c r="Q186" s="275"/>
      <c r="R186" s="275"/>
      <c r="S186" s="275"/>
      <c r="T186" s="275"/>
      <c r="U186" s="275"/>
      <c r="V186" s="275"/>
      <c r="W186" s="275"/>
      <c r="X186" s="275"/>
      <c r="Y186" s="275"/>
      <c r="Z186" s="275"/>
      <c r="AA186" s="275"/>
      <c r="AB186" s="275"/>
      <c r="AC186" s="275"/>
      <c r="AD186" s="275"/>
      <c r="AE186" s="275"/>
      <c r="AF186" s="275"/>
      <c r="AG186" s="275"/>
      <c r="AH186" s="275"/>
      <c r="AI186" s="275"/>
      <c r="AJ186" s="275"/>
      <c r="AK186" s="275"/>
      <c r="AL186" s="275"/>
      <c r="AM186" s="275"/>
      <c r="AN186" s="275"/>
      <c r="AO186" s="275"/>
      <c r="AP186" s="275"/>
      <c r="AQ186" s="275"/>
      <c r="AR186" s="275"/>
      <c r="AS186" s="275"/>
      <c r="AT186" s="275"/>
      <c r="AU186" s="275"/>
    </row>
    <row r="187" spans="1:47" ht="13.5" customHeight="1" x14ac:dyDescent="0.25">
      <c r="A187" s="275"/>
      <c r="B187" s="275"/>
      <c r="C187" s="275"/>
      <c r="D187" s="275"/>
      <c r="E187" s="275"/>
      <c r="F187" s="275"/>
      <c r="G187" s="275"/>
      <c r="H187" s="275"/>
      <c r="I187" s="275"/>
      <c r="J187" s="275"/>
      <c r="K187" s="275"/>
      <c r="L187" s="275"/>
      <c r="M187" s="275"/>
      <c r="N187" s="275"/>
      <c r="O187" s="275"/>
      <c r="P187" s="275"/>
      <c r="Q187" s="275"/>
      <c r="R187" s="275"/>
      <c r="S187" s="275"/>
      <c r="T187" s="275"/>
      <c r="U187" s="275"/>
      <c r="V187" s="275"/>
      <c r="W187" s="275"/>
      <c r="X187" s="275"/>
      <c r="Y187" s="275"/>
      <c r="Z187" s="275"/>
      <c r="AA187" s="275"/>
      <c r="AB187" s="275"/>
      <c r="AC187" s="275"/>
      <c r="AD187" s="275"/>
      <c r="AE187" s="275"/>
      <c r="AF187" s="275"/>
      <c r="AG187" s="275"/>
      <c r="AH187" s="275"/>
      <c r="AI187" s="275"/>
      <c r="AJ187" s="275"/>
      <c r="AK187" s="275"/>
      <c r="AL187" s="275"/>
      <c r="AM187" s="275"/>
      <c r="AN187" s="275"/>
      <c r="AO187" s="275"/>
      <c r="AP187" s="275"/>
      <c r="AQ187" s="275"/>
      <c r="AR187" s="275"/>
      <c r="AS187" s="275"/>
      <c r="AT187" s="275"/>
      <c r="AU187" s="275"/>
    </row>
    <row r="188" spans="1:47" ht="13.5" customHeight="1" x14ac:dyDescent="0.25">
      <c r="A188" s="275"/>
      <c r="B188" s="275"/>
      <c r="C188" s="275"/>
      <c r="D188" s="275"/>
      <c r="E188" s="275"/>
      <c r="F188" s="275"/>
      <c r="G188" s="275"/>
      <c r="H188" s="275"/>
      <c r="I188" s="275"/>
      <c r="J188" s="275"/>
      <c r="K188" s="275"/>
      <c r="L188" s="275"/>
      <c r="M188" s="275"/>
      <c r="N188" s="275"/>
      <c r="O188" s="275"/>
      <c r="P188" s="275"/>
      <c r="Q188" s="275"/>
      <c r="R188" s="275"/>
      <c r="S188" s="275"/>
      <c r="T188" s="275"/>
      <c r="U188" s="275"/>
      <c r="V188" s="275"/>
      <c r="W188" s="275"/>
      <c r="X188" s="275"/>
      <c r="Y188" s="275"/>
      <c r="Z188" s="275"/>
      <c r="AA188" s="275"/>
      <c r="AB188" s="275"/>
      <c r="AC188" s="275"/>
      <c r="AD188" s="275"/>
      <c r="AE188" s="275"/>
      <c r="AF188" s="275"/>
      <c r="AG188" s="275"/>
      <c r="AH188" s="275"/>
      <c r="AI188" s="275"/>
      <c r="AJ188" s="275"/>
      <c r="AK188" s="275"/>
      <c r="AL188" s="275"/>
      <c r="AM188" s="275"/>
      <c r="AN188" s="275"/>
      <c r="AO188" s="275"/>
      <c r="AP188" s="275"/>
      <c r="AQ188" s="275"/>
      <c r="AR188" s="275"/>
      <c r="AS188" s="275"/>
      <c r="AT188" s="275"/>
      <c r="AU188" s="275"/>
    </row>
    <row r="189" spans="1:47" ht="13.5" customHeight="1" x14ac:dyDescent="0.25">
      <c r="A189" s="275"/>
      <c r="B189" s="275"/>
      <c r="C189" s="275"/>
      <c r="D189" s="275"/>
      <c r="E189" s="275"/>
      <c r="F189" s="275"/>
      <c r="G189" s="275"/>
      <c r="H189" s="275"/>
      <c r="I189" s="275"/>
      <c r="J189" s="275"/>
      <c r="K189" s="275"/>
      <c r="L189" s="275"/>
      <c r="M189" s="275"/>
      <c r="N189" s="275"/>
      <c r="O189" s="275"/>
      <c r="P189" s="275"/>
      <c r="Q189" s="275"/>
      <c r="R189" s="275"/>
      <c r="S189" s="275"/>
      <c r="T189" s="275"/>
      <c r="U189" s="275"/>
      <c r="V189" s="275"/>
      <c r="W189" s="275"/>
      <c r="X189" s="275"/>
      <c r="Y189" s="275"/>
      <c r="Z189" s="275"/>
      <c r="AA189" s="275"/>
      <c r="AB189" s="275"/>
      <c r="AC189" s="275"/>
      <c r="AD189" s="275"/>
      <c r="AE189" s="275"/>
      <c r="AF189" s="275"/>
      <c r="AG189" s="275"/>
      <c r="AH189" s="275"/>
      <c r="AI189" s="275"/>
      <c r="AJ189" s="275"/>
      <c r="AK189" s="275"/>
      <c r="AL189" s="275"/>
      <c r="AM189" s="275"/>
      <c r="AN189" s="275"/>
      <c r="AO189" s="275"/>
      <c r="AP189" s="275"/>
      <c r="AQ189" s="275"/>
      <c r="AR189" s="275"/>
      <c r="AS189" s="275"/>
      <c r="AT189" s="275"/>
      <c r="AU189" s="275"/>
    </row>
    <row r="190" spans="1:47" ht="13.5" customHeight="1" x14ac:dyDescent="0.25">
      <c r="A190" s="275"/>
      <c r="B190" s="275"/>
      <c r="C190" s="275"/>
      <c r="D190" s="275"/>
      <c r="E190" s="275"/>
      <c r="F190" s="275"/>
      <c r="G190" s="275"/>
      <c r="H190" s="275"/>
      <c r="I190" s="275"/>
      <c r="J190" s="275"/>
      <c r="K190" s="275"/>
      <c r="L190" s="275"/>
      <c r="M190" s="275"/>
      <c r="N190" s="275"/>
      <c r="O190" s="275"/>
      <c r="P190" s="275"/>
      <c r="Q190" s="275"/>
      <c r="R190" s="275"/>
      <c r="S190" s="275"/>
      <c r="T190" s="275"/>
      <c r="U190" s="275"/>
      <c r="V190" s="275"/>
      <c r="W190" s="275"/>
      <c r="X190" s="275"/>
      <c r="Y190" s="275"/>
      <c r="Z190" s="275"/>
      <c r="AA190" s="275"/>
      <c r="AB190" s="275"/>
      <c r="AC190" s="275"/>
      <c r="AD190" s="275"/>
      <c r="AE190" s="275"/>
      <c r="AF190" s="275"/>
      <c r="AG190" s="275"/>
      <c r="AH190" s="275"/>
      <c r="AI190" s="275"/>
      <c r="AJ190" s="275"/>
      <c r="AK190" s="275"/>
      <c r="AL190" s="275"/>
      <c r="AM190" s="275"/>
      <c r="AN190" s="275"/>
      <c r="AO190" s="275"/>
      <c r="AP190" s="275"/>
      <c r="AQ190" s="275"/>
      <c r="AR190" s="275"/>
      <c r="AS190" s="275"/>
      <c r="AT190" s="275"/>
      <c r="AU190" s="275"/>
    </row>
    <row r="191" spans="1:47" ht="13.5" customHeight="1" x14ac:dyDescent="0.25">
      <c r="A191" s="275"/>
      <c r="B191" s="275"/>
      <c r="C191" s="275"/>
      <c r="D191" s="275"/>
      <c r="E191" s="275"/>
      <c r="F191" s="275"/>
      <c r="G191" s="275"/>
      <c r="H191" s="275"/>
      <c r="I191" s="275"/>
      <c r="J191" s="275"/>
      <c r="K191" s="275"/>
      <c r="L191" s="275"/>
      <c r="M191" s="275"/>
      <c r="N191" s="275"/>
      <c r="O191" s="275"/>
      <c r="P191" s="275"/>
      <c r="Q191" s="275"/>
      <c r="R191" s="275"/>
      <c r="S191" s="275"/>
      <c r="T191" s="275"/>
      <c r="U191" s="275"/>
      <c r="V191" s="275"/>
      <c r="W191" s="275"/>
      <c r="X191" s="275"/>
      <c r="Y191" s="275"/>
      <c r="Z191" s="275"/>
      <c r="AA191" s="275"/>
      <c r="AB191" s="275"/>
      <c r="AC191" s="275"/>
      <c r="AD191" s="275"/>
      <c r="AE191" s="275"/>
      <c r="AF191" s="275"/>
      <c r="AG191" s="275"/>
      <c r="AH191" s="275"/>
      <c r="AI191" s="275"/>
      <c r="AJ191" s="275"/>
      <c r="AK191" s="275"/>
      <c r="AL191" s="275"/>
      <c r="AM191" s="275"/>
      <c r="AN191" s="275"/>
      <c r="AO191" s="275"/>
      <c r="AP191" s="275"/>
      <c r="AQ191" s="275"/>
      <c r="AR191" s="275"/>
      <c r="AS191" s="275"/>
      <c r="AT191" s="275"/>
      <c r="AU191" s="275"/>
    </row>
    <row r="192" spans="1:47" ht="13.5" customHeight="1" x14ac:dyDescent="0.25">
      <c r="A192" s="275"/>
      <c r="B192" s="275"/>
      <c r="C192" s="275"/>
      <c r="D192" s="275"/>
      <c r="E192" s="275"/>
      <c r="F192" s="275"/>
      <c r="G192" s="275"/>
      <c r="H192" s="275"/>
      <c r="I192" s="275"/>
      <c r="J192" s="275"/>
      <c r="K192" s="275"/>
      <c r="L192" s="275"/>
      <c r="M192" s="275"/>
      <c r="N192" s="275"/>
      <c r="O192" s="275"/>
      <c r="P192" s="275"/>
      <c r="Q192" s="275"/>
      <c r="R192" s="275"/>
      <c r="S192" s="275"/>
      <c r="T192" s="275"/>
      <c r="U192" s="275"/>
      <c r="V192" s="275"/>
      <c r="W192" s="275"/>
      <c r="X192" s="275"/>
      <c r="Y192" s="275"/>
      <c r="Z192" s="275"/>
      <c r="AA192" s="275"/>
      <c r="AB192" s="275"/>
      <c r="AC192" s="275"/>
      <c r="AD192" s="275"/>
      <c r="AE192" s="275"/>
      <c r="AF192" s="275"/>
      <c r="AG192" s="275"/>
      <c r="AH192" s="275"/>
      <c r="AI192" s="275"/>
      <c r="AJ192" s="275"/>
      <c r="AK192" s="275"/>
      <c r="AL192" s="275"/>
      <c r="AM192" s="275"/>
      <c r="AN192" s="275"/>
      <c r="AO192" s="275"/>
      <c r="AP192" s="275"/>
      <c r="AQ192" s="275"/>
      <c r="AR192" s="275"/>
      <c r="AS192" s="275"/>
      <c r="AT192" s="275"/>
      <c r="AU192" s="275"/>
    </row>
    <row r="193" spans="1:47" ht="13.5" customHeight="1" x14ac:dyDescent="0.25">
      <c r="A193" s="275"/>
      <c r="B193" s="275"/>
      <c r="C193" s="275"/>
      <c r="D193" s="275"/>
      <c r="E193" s="275"/>
      <c r="F193" s="275"/>
      <c r="G193" s="275"/>
      <c r="H193" s="275"/>
      <c r="I193" s="275"/>
      <c r="J193" s="275"/>
      <c r="K193" s="275"/>
      <c r="L193" s="275"/>
      <c r="M193" s="275"/>
      <c r="N193" s="275"/>
      <c r="O193" s="275"/>
      <c r="P193" s="275"/>
      <c r="Q193" s="275"/>
      <c r="R193" s="275"/>
      <c r="S193" s="275"/>
      <c r="T193" s="275"/>
      <c r="U193" s="275"/>
      <c r="V193" s="275"/>
      <c r="W193" s="275"/>
      <c r="X193" s="275"/>
      <c r="Y193" s="275"/>
      <c r="Z193" s="275"/>
      <c r="AA193" s="275"/>
      <c r="AB193" s="275"/>
      <c r="AC193" s="275"/>
      <c r="AD193" s="275"/>
      <c r="AE193" s="275"/>
      <c r="AF193" s="275"/>
      <c r="AG193" s="275"/>
      <c r="AH193" s="275"/>
      <c r="AI193" s="275"/>
      <c r="AJ193" s="275"/>
      <c r="AK193" s="275"/>
      <c r="AL193" s="275"/>
      <c r="AM193" s="275"/>
      <c r="AN193" s="275"/>
      <c r="AO193" s="275"/>
      <c r="AP193" s="275"/>
      <c r="AQ193" s="275"/>
      <c r="AR193" s="275"/>
      <c r="AS193" s="275"/>
      <c r="AT193" s="275"/>
      <c r="AU193" s="275"/>
    </row>
    <row r="194" spans="1:47" ht="13.5" customHeight="1" x14ac:dyDescent="0.25">
      <c r="A194" s="275"/>
      <c r="B194" s="275"/>
      <c r="C194" s="275"/>
      <c r="D194" s="275"/>
      <c r="E194" s="275"/>
      <c r="F194" s="275"/>
      <c r="G194" s="275"/>
      <c r="H194" s="275"/>
      <c r="I194" s="275"/>
      <c r="J194" s="275"/>
      <c r="K194" s="275"/>
      <c r="L194" s="275"/>
      <c r="M194" s="275"/>
      <c r="N194" s="275"/>
      <c r="O194" s="275"/>
      <c r="P194" s="275"/>
      <c r="Q194" s="275"/>
      <c r="R194" s="275"/>
      <c r="S194" s="275"/>
      <c r="T194" s="275"/>
      <c r="U194" s="275"/>
      <c r="V194" s="275"/>
      <c r="W194" s="275"/>
      <c r="X194" s="275"/>
      <c r="Y194" s="275"/>
      <c r="Z194" s="275"/>
      <c r="AA194" s="275"/>
      <c r="AB194" s="275"/>
      <c r="AC194" s="275"/>
      <c r="AD194" s="275"/>
      <c r="AE194" s="275"/>
      <c r="AF194" s="275"/>
      <c r="AG194" s="275"/>
      <c r="AH194" s="275"/>
      <c r="AI194" s="275"/>
      <c r="AJ194" s="275"/>
      <c r="AK194" s="275"/>
      <c r="AL194" s="275"/>
      <c r="AM194" s="275"/>
      <c r="AN194" s="275"/>
      <c r="AO194" s="275"/>
      <c r="AP194" s="275"/>
      <c r="AQ194" s="275"/>
      <c r="AR194" s="275"/>
      <c r="AS194" s="275"/>
      <c r="AT194" s="275"/>
      <c r="AU194" s="275"/>
    </row>
    <row r="195" spans="1:47" ht="13.5" customHeight="1" x14ac:dyDescent="0.25">
      <c r="A195" s="275"/>
      <c r="B195" s="275"/>
      <c r="C195" s="275"/>
      <c r="D195" s="275"/>
      <c r="E195" s="275"/>
      <c r="F195" s="275"/>
      <c r="G195" s="275"/>
      <c r="H195" s="275"/>
      <c r="I195" s="275"/>
      <c r="J195" s="275"/>
      <c r="K195" s="275"/>
      <c r="L195" s="275"/>
      <c r="M195" s="275"/>
      <c r="N195" s="275"/>
      <c r="O195" s="275"/>
      <c r="P195" s="275"/>
      <c r="Q195" s="275"/>
      <c r="R195" s="275"/>
      <c r="S195" s="275"/>
      <c r="T195" s="275"/>
      <c r="U195" s="275"/>
      <c r="V195" s="275"/>
      <c r="W195" s="275"/>
      <c r="X195" s="275"/>
      <c r="Y195" s="275"/>
      <c r="Z195" s="275"/>
      <c r="AA195" s="275"/>
      <c r="AB195" s="275"/>
      <c r="AC195" s="275"/>
      <c r="AD195" s="275"/>
      <c r="AE195" s="275"/>
      <c r="AF195" s="275"/>
      <c r="AG195" s="275"/>
      <c r="AH195" s="275"/>
      <c r="AI195" s="275"/>
      <c r="AJ195" s="275"/>
      <c r="AK195" s="275"/>
      <c r="AL195" s="275"/>
      <c r="AM195" s="275"/>
      <c r="AN195" s="275"/>
      <c r="AO195" s="275"/>
      <c r="AP195" s="275"/>
      <c r="AQ195" s="275"/>
      <c r="AR195" s="275"/>
      <c r="AS195" s="275"/>
      <c r="AT195" s="275"/>
      <c r="AU195" s="275"/>
    </row>
    <row r="196" spans="1:47" ht="13.5" customHeight="1" x14ac:dyDescent="0.25">
      <c r="A196" s="275"/>
      <c r="B196" s="275"/>
      <c r="C196" s="275"/>
      <c r="D196" s="275"/>
      <c r="E196" s="275"/>
      <c r="F196" s="275"/>
      <c r="G196" s="275"/>
      <c r="H196" s="275"/>
      <c r="I196" s="275"/>
      <c r="J196" s="275"/>
      <c r="K196" s="275"/>
      <c r="L196" s="275"/>
      <c r="M196" s="275"/>
      <c r="N196" s="275"/>
      <c r="O196" s="275"/>
      <c r="P196" s="275"/>
      <c r="Q196" s="275"/>
      <c r="R196" s="275"/>
      <c r="S196" s="275"/>
      <c r="T196" s="275"/>
      <c r="U196" s="275"/>
      <c r="V196" s="275"/>
      <c r="W196" s="275"/>
      <c r="X196" s="275"/>
      <c r="Y196" s="275"/>
      <c r="Z196" s="275"/>
      <c r="AA196" s="275"/>
      <c r="AB196" s="275"/>
      <c r="AC196" s="275"/>
      <c r="AD196" s="275"/>
      <c r="AE196" s="275"/>
      <c r="AF196" s="275"/>
      <c r="AG196" s="275"/>
      <c r="AH196" s="275"/>
      <c r="AI196" s="275"/>
      <c r="AJ196" s="275"/>
      <c r="AK196" s="275"/>
      <c r="AL196" s="275"/>
      <c r="AM196" s="275"/>
      <c r="AN196" s="275"/>
      <c r="AO196" s="275"/>
      <c r="AP196" s="275"/>
      <c r="AQ196" s="275"/>
      <c r="AR196" s="275"/>
      <c r="AS196" s="275"/>
      <c r="AT196" s="275"/>
      <c r="AU196" s="275"/>
    </row>
    <row r="197" spans="1:47" ht="13.5" customHeight="1" x14ac:dyDescent="0.25">
      <c r="A197" s="275"/>
      <c r="B197" s="275"/>
      <c r="C197" s="275"/>
      <c r="D197" s="275"/>
      <c r="E197" s="275"/>
      <c r="F197" s="275"/>
      <c r="G197" s="275"/>
      <c r="H197" s="275"/>
      <c r="I197" s="275"/>
      <c r="J197" s="275"/>
      <c r="K197" s="275"/>
      <c r="L197" s="275"/>
      <c r="M197" s="275"/>
      <c r="N197" s="275"/>
      <c r="O197" s="275"/>
      <c r="P197" s="275"/>
      <c r="Q197" s="275"/>
      <c r="R197" s="275"/>
      <c r="S197" s="275"/>
      <c r="T197" s="275"/>
      <c r="U197" s="275"/>
      <c r="V197" s="275"/>
      <c r="W197" s="275"/>
      <c r="X197" s="275"/>
      <c r="Y197" s="275"/>
      <c r="Z197" s="275"/>
      <c r="AA197" s="275"/>
      <c r="AB197" s="275"/>
      <c r="AC197" s="275"/>
      <c r="AD197" s="275"/>
      <c r="AE197" s="275"/>
      <c r="AF197" s="275"/>
      <c r="AG197" s="275"/>
      <c r="AH197" s="275"/>
      <c r="AI197" s="275"/>
      <c r="AJ197" s="275"/>
      <c r="AK197" s="275"/>
      <c r="AL197" s="275"/>
      <c r="AM197" s="275"/>
      <c r="AN197" s="275"/>
      <c r="AO197" s="275"/>
      <c r="AP197" s="275"/>
      <c r="AQ197" s="275"/>
      <c r="AR197" s="275"/>
      <c r="AS197" s="275"/>
      <c r="AT197" s="275"/>
      <c r="AU197" s="275"/>
    </row>
    <row r="198" spans="1:47" ht="13.5" customHeight="1" x14ac:dyDescent="0.25">
      <c r="A198" s="275"/>
      <c r="B198" s="275"/>
      <c r="C198" s="275"/>
      <c r="D198" s="275"/>
      <c r="E198" s="275"/>
      <c r="F198" s="275"/>
      <c r="G198" s="275"/>
      <c r="H198" s="275"/>
      <c r="I198" s="275"/>
      <c r="J198" s="275"/>
      <c r="K198" s="275"/>
      <c r="L198" s="275"/>
      <c r="M198" s="275"/>
      <c r="N198" s="275"/>
      <c r="O198" s="275"/>
      <c r="P198" s="275"/>
      <c r="Q198" s="275"/>
      <c r="R198" s="275"/>
      <c r="S198" s="275"/>
      <c r="T198" s="275"/>
      <c r="U198" s="275"/>
      <c r="V198" s="275"/>
      <c r="W198" s="275"/>
      <c r="X198" s="275"/>
      <c r="Y198" s="275"/>
      <c r="Z198" s="275"/>
      <c r="AA198" s="275"/>
      <c r="AB198" s="275"/>
      <c r="AC198" s="275"/>
      <c r="AD198" s="275"/>
      <c r="AE198" s="275"/>
      <c r="AF198" s="275"/>
      <c r="AG198" s="275"/>
      <c r="AH198" s="275"/>
      <c r="AI198" s="275"/>
      <c r="AJ198" s="275"/>
      <c r="AK198" s="275"/>
      <c r="AL198" s="275"/>
      <c r="AM198" s="275"/>
      <c r="AN198" s="275"/>
      <c r="AO198" s="275"/>
      <c r="AP198" s="275"/>
      <c r="AQ198" s="275"/>
      <c r="AR198" s="275"/>
      <c r="AS198" s="275"/>
      <c r="AT198" s="275"/>
      <c r="AU198" s="275"/>
    </row>
    <row r="199" spans="1:47" ht="13.5" customHeight="1" x14ac:dyDescent="0.25">
      <c r="A199" s="275"/>
      <c r="B199" s="275"/>
      <c r="C199" s="275"/>
      <c r="D199" s="275"/>
      <c r="E199" s="275"/>
      <c r="F199" s="275"/>
      <c r="G199" s="275"/>
      <c r="H199" s="275"/>
      <c r="I199" s="275"/>
      <c r="J199" s="275"/>
      <c r="K199" s="275"/>
      <c r="L199" s="275"/>
      <c r="M199" s="275"/>
      <c r="N199" s="275"/>
      <c r="O199" s="275"/>
      <c r="P199" s="275"/>
      <c r="Q199" s="275"/>
      <c r="R199" s="275"/>
      <c r="S199" s="275"/>
      <c r="T199" s="275"/>
      <c r="U199" s="275"/>
      <c r="V199" s="275"/>
      <c r="W199" s="275"/>
      <c r="X199" s="275"/>
      <c r="Y199" s="275"/>
      <c r="Z199" s="275"/>
      <c r="AA199" s="275"/>
      <c r="AB199" s="275"/>
      <c r="AC199" s="275"/>
      <c r="AD199" s="275"/>
      <c r="AE199" s="275"/>
      <c r="AF199" s="275"/>
      <c r="AG199" s="275"/>
      <c r="AH199" s="275"/>
      <c r="AI199" s="275"/>
      <c r="AJ199" s="275"/>
      <c r="AK199" s="275"/>
      <c r="AL199" s="275"/>
      <c r="AM199" s="275"/>
      <c r="AN199" s="275"/>
      <c r="AO199" s="275"/>
      <c r="AP199" s="275"/>
      <c r="AQ199" s="275"/>
      <c r="AR199" s="275"/>
      <c r="AS199" s="275"/>
      <c r="AT199" s="275"/>
      <c r="AU199" s="275"/>
    </row>
    <row r="200" spans="1:47" ht="13.5" customHeight="1" x14ac:dyDescent="0.25">
      <c r="A200" s="275"/>
      <c r="B200" s="275"/>
      <c r="C200" s="275"/>
      <c r="D200" s="275"/>
      <c r="E200" s="275"/>
      <c r="F200" s="275"/>
      <c r="G200" s="275"/>
      <c r="H200" s="275"/>
      <c r="I200" s="275"/>
      <c r="J200" s="275"/>
      <c r="K200" s="275"/>
      <c r="L200" s="275"/>
      <c r="M200" s="275"/>
      <c r="N200" s="275"/>
      <c r="O200" s="275"/>
      <c r="P200" s="275"/>
      <c r="Q200" s="275"/>
      <c r="R200" s="275"/>
      <c r="S200" s="275"/>
      <c r="T200" s="275"/>
      <c r="U200" s="275"/>
      <c r="V200" s="275"/>
      <c r="W200" s="275"/>
      <c r="X200" s="275"/>
      <c r="Y200" s="275"/>
      <c r="Z200" s="275"/>
      <c r="AA200" s="275"/>
      <c r="AB200" s="275"/>
      <c r="AC200" s="275"/>
      <c r="AD200" s="275"/>
      <c r="AE200" s="275"/>
      <c r="AF200" s="275"/>
      <c r="AG200" s="275"/>
      <c r="AH200" s="275"/>
      <c r="AI200" s="275"/>
      <c r="AJ200" s="275"/>
      <c r="AK200" s="275"/>
      <c r="AL200" s="275"/>
      <c r="AM200" s="275"/>
      <c r="AN200" s="275"/>
      <c r="AO200" s="275"/>
      <c r="AP200" s="275"/>
      <c r="AQ200" s="275"/>
      <c r="AR200" s="275"/>
      <c r="AS200" s="275"/>
      <c r="AT200" s="275"/>
      <c r="AU200" s="275"/>
    </row>
    <row r="201" spans="1:47" ht="13.5" customHeight="1" x14ac:dyDescent="0.25">
      <c r="A201" s="275"/>
      <c r="B201" s="275"/>
      <c r="C201" s="275"/>
      <c r="D201" s="275"/>
      <c r="E201" s="275"/>
      <c r="F201" s="275"/>
      <c r="G201" s="275"/>
      <c r="H201" s="275"/>
      <c r="I201" s="275"/>
      <c r="J201" s="275"/>
      <c r="K201" s="275"/>
      <c r="L201" s="275"/>
      <c r="M201" s="275"/>
      <c r="N201" s="275"/>
      <c r="O201" s="275"/>
      <c r="P201" s="275"/>
      <c r="Q201" s="275"/>
      <c r="R201" s="275"/>
      <c r="S201" s="275"/>
      <c r="T201" s="275"/>
      <c r="U201" s="275"/>
      <c r="V201" s="275"/>
      <c r="W201" s="275"/>
      <c r="X201" s="275"/>
      <c r="Y201" s="275"/>
      <c r="Z201" s="275"/>
      <c r="AA201" s="275"/>
      <c r="AB201" s="275"/>
      <c r="AC201" s="275"/>
      <c r="AD201" s="275"/>
      <c r="AE201" s="275"/>
      <c r="AF201" s="275"/>
      <c r="AG201" s="275"/>
      <c r="AH201" s="275"/>
      <c r="AI201" s="275"/>
      <c r="AJ201" s="275"/>
      <c r="AK201" s="275"/>
      <c r="AL201" s="275"/>
      <c r="AM201" s="275"/>
      <c r="AN201" s="275"/>
      <c r="AO201" s="275"/>
      <c r="AP201" s="275"/>
      <c r="AQ201" s="275"/>
      <c r="AR201" s="275"/>
      <c r="AS201" s="275"/>
      <c r="AT201" s="275"/>
      <c r="AU201" s="275"/>
    </row>
    <row r="202" spans="1:47" ht="13.5" customHeight="1" x14ac:dyDescent="0.25">
      <c r="A202" s="275"/>
      <c r="B202" s="275"/>
      <c r="C202" s="275"/>
      <c r="D202" s="275"/>
      <c r="E202" s="275"/>
      <c r="F202" s="275"/>
      <c r="G202" s="275"/>
      <c r="H202" s="275"/>
      <c r="I202" s="275"/>
      <c r="J202" s="275"/>
      <c r="K202" s="275"/>
      <c r="L202" s="275"/>
      <c r="M202" s="275"/>
      <c r="N202" s="275"/>
      <c r="O202" s="275"/>
      <c r="P202" s="275"/>
      <c r="Q202" s="275"/>
      <c r="R202" s="275"/>
      <c r="S202" s="275"/>
      <c r="T202" s="275"/>
      <c r="U202" s="275"/>
      <c r="V202" s="275"/>
      <c r="W202" s="275"/>
      <c r="X202" s="275"/>
      <c r="Y202" s="275"/>
      <c r="Z202" s="275"/>
      <c r="AA202" s="275"/>
      <c r="AB202" s="275"/>
      <c r="AC202" s="275"/>
      <c r="AD202" s="275"/>
      <c r="AE202" s="275"/>
      <c r="AF202" s="275"/>
      <c r="AG202" s="275"/>
      <c r="AH202" s="275"/>
      <c r="AI202" s="275"/>
      <c r="AJ202" s="275"/>
      <c r="AK202" s="275"/>
      <c r="AL202" s="275"/>
      <c r="AM202" s="275"/>
      <c r="AN202" s="275"/>
      <c r="AO202" s="275"/>
      <c r="AP202" s="275"/>
      <c r="AQ202" s="275"/>
      <c r="AR202" s="275"/>
      <c r="AS202" s="275"/>
      <c r="AT202" s="275"/>
      <c r="AU202" s="275"/>
    </row>
    <row r="203" spans="1:47" ht="13.5" customHeight="1" x14ac:dyDescent="0.25">
      <c r="A203" s="275"/>
      <c r="B203" s="275"/>
      <c r="C203" s="275"/>
      <c r="D203" s="275"/>
      <c r="E203" s="275"/>
      <c r="F203" s="275"/>
      <c r="G203" s="275"/>
      <c r="H203" s="275"/>
      <c r="I203" s="275"/>
      <c r="J203" s="275"/>
      <c r="K203" s="275"/>
      <c r="L203" s="275"/>
      <c r="M203" s="275"/>
      <c r="N203" s="275"/>
      <c r="O203" s="275"/>
      <c r="P203" s="275"/>
      <c r="Q203" s="275"/>
      <c r="R203" s="275"/>
      <c r="S203" s="275"/>
      <c r="T203" s="275"/>
      <c r="U203" s="275"/>
      <c r="V203" s="275"/>
      <c r="W203" s="275"/>
      <c r="X203" s="275"/>
      <c r="Y203" s="275"/>
      <c r="Z203" s="275"/>
      <c r="AA203" s="275"/>
      <c r="AB203" s="275"/>
      <c r="AC203" s="275"/>
      <c r="AD203" s="275"/>
      <c r="AE203" s="275"/>
      <c r="AF203" s="275"/>
      <c r="AG203" s="275"/>
      <c r="AH203" s="275"/>
      <c r="AI203" s="275"/>
      <c r="AJ203" s="275"/>
      <c r="AK203" s="275"/>
      <c r="AL203" s="275"/>
      <c r="AM203" s="275"/>
      <c r="AN203" s="275"/>
      <c r="AO203" s="275"/>
      <c r="AP203" s="275"/>
      <c r="AQ203" s="275"/>
      <c r="AR203" s="275"/>
      <c r="AS203" s="275"/>
      <c r="AT203" s="275"/>
      <c r="AU203" s="275"/>
    </row>
    <row r="204" spans="1:47" ht="13.5" customHeight="1" x14ac:dyDescent="0.25">
      <c r="A204" s="275"/>
      <c r="B204" s="275"/>
      <c r="C204" s="275"/>
      <c r="D204" s="275"/>
      <c r="E204" s="275"/>
      <c r="F204" s="275"/>
      <c r="G204" s="275"/>
      <c r="H204" s="275"/>
      <c r="I204" s="275"/>
      <c r="J204" s="275"/>
      <c r="K204" s="275"/>
      <c r="L204" s="275"/>
      <c r="M204" s="275"/>
      <c r="N204" s="275"/>
      <c r="O204" s="275"/>
      <c r="P204" s="275"/>
      <c r="Q204" s="275"/>
      <c r="R204" s="275"/>
      <c r="S204" s="275"/>
      <c r="T204" s="275"/>
      <c r="U204" s="275"/>
      <c r="V204" s="275"/>
      <c r="W204" s="275"/>
      <c r="X204" s="275"/>
      <c r="Y204" s="275"/>
      <c r="Z204" s="275"/>
      <c r="AA204" s="275"/>
      <c r="AB204" s="275"/>
      <c r="AC204" s="275"/>
      <c r="AD204" s="275"/>
      <c r="AE204" s="275"/>
      <c r="AF204" s="275"/>
      <c r="AG204" s="275"/>
      <c r="AH204" s="275"/>
      <c r="AI204" s="275"/>
      <c r="AJ204" s="275"/>
      <c r="AK204" s="275"/>
      <c r="AL204" s="275"/>
      <c r="AM204" s="275"/>
      <c r="AN204" s="275"/>
      <c r="AO204" s="275"/>
      <c r="AP204" s="275"/>
      <c r="AQ204" s="275"/>
      <c r="AR204" s="275"/>
      <c r="AS204" s="275"/>
      <c r="AT204" s="275"/>
      <c r="AU204" s="275"/>
    </row>
    <row r="205" spans="1:47" ht="13.5" customHeight="1" x14ac:dyDescent="0.25">
      <c r="A205" s="275"/>
      <c r="B205" s="275"/>
      <c r="C205" s="275"/>
      <c r="D205" s="275"/>
      <c r="E205" s="275"/>
      <c r="F205" s="275"/>
      <c r="G205" s="275"/>
      <c r="H205" s="275"/>
      <c r="I205" s="275"/>
      <c r="J205" s="275"/>
      <c r="K205" s="275"/>
      <c r="L205" s="275"/>
      <c r="M205" s="275"/>
      <c r="N205" s="275"/>
      <c r="O205" s="275"/>
      <c r="P205" s="275"/>
      <c r="Q205" s="275"/>
      <c r="R205" s="275"/>
      <c r="S205" s="275"/>
      <c r="T205" s="275"/>
      <c r="U205" s="275"/>
      <c r="V205" s="275"/>
      <c r="W205" s="275"/>
      <c r="X205" s="275"/>
      <c r="Y205" s="275"/>
      <c r="Z205" s="275"/>
      <c r="AA205" s="275"/>
      <c r="AB205" s="275"/>
      <c r="AC205" s="275"/>
      <c r="AD205" s="275"/>
      <c r="AE205" s="275"/>
      <c r="AF205" s="275"/>
      <c r="AG205" s="275"/>
      <c r="AH205" s="275"/>
      <c r="AI205" s="275"/>
      <c r="AJ205" s="275"/>
      <c r="AK205" s="275"/>
      <c r="AL205" s="275"/>
      <c r="AM205" s="275"/>
      <c r="AN205" s="275"/>
      <c r="AO205" s="275"/>
      <c r="AP205" s="275"/>
      <c r="AQ205" s="275"/>
      <c r="AR205" s="275"/>
      <c r="AS205" s="275"/>
      <c r="AT205" s="275"/>
      <c r="AU205" s="275"/>
    </row>
    <row r="206" spans="1:47" ht="13.5" customHeight="1" x14ac:dyDescent="0.25">
      <c r="A206" s="275"/>
      <c r="B206" s="275"/>
      <c r="C206" s="275"/>
      <c r="D206" s="275"/>
      <c r="E206" s="275"/>
      <c r="F206" s="275"/>
      <c r="G206" s="275"/>
      <c r="H206" s="275"/>
      <c r="I206" s="275"/>
      <c r="J206" s="275"/>
      <c r="K206" s="275"/>
      <c r="L206" s="275"/>
      <c r="M206" s="275"/>
      <c r="N206" s="275"/>
      <c r="O206" s="275"/>
      <c r="P206" s="275"/>
      <c r="Q206" s="275"/>
      <c r="R206" s="275"/>
      <c r="S206" s="275"/>
      <c r="T206" s="275"/>
      <c r="U206" s="275"/>
      <c r="V206" s="275"/>
      <c r="W206" s="275"/>
      <c r="X206" s="275"/>
      <c r="Y206" s="275"/>
      <c r="Z206" s="275"/>
      <c r="AA206" s="275"/>
      <c r="AB206" s="275"/>
      <c r="AC206" s="275"/>
      <c r="AD206" s="275"/>
      <c r="AE206" s="275"/>
      <c r="AF206" s="275"/>
      <c r="AG206" s="275"/>
      <c r="AH206" s="275"/>
      <c r="AI206" s="275"/>
      <c r="AJ206" s="275"/>
      <c r="AK206" s="275"/>
      <c r="AL206" s="275"/>
      <c r="AM206" s="275"/>
      <c r="AN206" s="275"/>
      <c r="AO206" s="275"/>
      <c r="AP206" s="275"/>
      <c r="AQ206" s="275"/>
      <c r="AR206" s="275"/>
      <c r="AS206" s="275"/>
      <c r="AT206" s="275"/>
      <c r="AU206" s="275"/>
    </row>
    <row r="207" spans="1:47" ht="13.5" customHeight="1" x14ac:dyDescent="0.25">
      <c r="A207" s="275"/>
      <c r="B207" s="275"/>
      <c r="C207" s="275"/>
      <c r="D207" s="275"/>
      <c r="E207" s="275"/>
      <c r="F207" s="275"/>
      <c r="G207" s="275"/>
      <c r="H207" s="275"/>
      <c r="I207" s="275"/>
      <c r="J207" s="275"/>
      <c r="K207" s="275"/>
      <c r="L207" s="275"/>
      <c r="M207" s="275"/>
      <c r="N207" s="275"/>
      <c r="O207" s="275"/>
      <c r="P207" s="275"/>
      <c r="Q207" s="275"/>
      <c r="R207" s="275"/>
      <c r="S207" s="275"/>
      <c r="T207" s="275"/>
      <c r="U207" s="275"/>
      <c r="V207" s="275"/>
      <c r="W207" s="275"/>
      <c r="X207" s="275"/>
      <c r="Y207" s="275"/>
      <c r="Z207" s="275"/>
      <c r="AA207" s="275"/>
      <c r="AB207" s="275"/>
      <c r="AC207" s="275"/>
      <c r="AD207" s="275"/>
      <c r="AE207" s="275"/>
      <c r="AF207" s="275"/>
      <c r="AG207" s="275"/>
      <c r="AH207" s="275"/>
      <c r="AI207" s="275"/>
      <c r="AJ207" s="275"/>
      <c r="AK207" s="275"/>
      <c r="AL207" s="275"/>
      <c r="AM207" s="275"/>
      <c r="AN207" s="275"/>
      <c r="AO207" s="275"/>
      <c r="AP207" s="275"/>
      <c r="AQ207" s="275"/>
      <c r="AR207" s="275"/>
      <c r="AS207" s="275"/>
      <c r="AT207" s="275"/>
      <c r="AU207" s="275"/>
    </row>
    <row r="208" spans="1:47" ht="13.5" customHeight="1" x14ac:dyDescent="0.25">
      <c r="A208" s="275"/>
      <c r="B208" s="275"/>
      <c r="C208" s="275"/>
      <c r="D208" s="275"/>
      <c r="E208" s="275"/>
      <c r="F208" s="275"/>
      <c r="G208" s="275"/>
      <c r="H208" s="275"/>
      <c r="I208" s="275"/>
      <c r="J208" s="275"/>
      <c r="K208" s="275"/>
      <c r="L208" s="275"/>
      <c r="M208" s="275"/>
      <c r="N208" s="275"/>
      <c r="O208" s="275"/>
      <c r="P208" s="275"/>
      <c r="Q208" s="275"/>
      <c r="R208" s="275"/>
      <c r="S208" s="275"/>
      <c r="T208" s="275"/>
      <c r="U208" s="275"/>
      <c r="V208" s="275"/>
      <c r="W208" s="275"/>
      <c r="X208" s="275"/>
      <c r="Y208" s="275"/>
      <c r="Z208" s="275"/>
      <c r="AA208" s="275"/>
      <c r="AB208" s="275"/>
      <c r="AC208" s="275"/>
      <c r="AD208" s="275"/>
      <c r="AE208" s="275"/>
      <c r="AF208" s="275"/>
      <c r="AG208" s="275"/>
      <c r="AH208" s="275"/>
      <c r="AI208" s="275"/>
      <c r="AJ208" s="275"/>
      <c r="AK208" s="275"/>
      <c r="AL208" s="275"/>
      <c r="AM208" s="275"/>
      <c r="AN208" s="275"/>
      <c r="AO208" s="275"/>
      <c r="AP208" s="275"/>
      <c r="AQ208" s="275"/>
      <c r="AR208" s="275"/>
      <c r="AS208" s="275"/>
      <c r="AT208" s="275"/>
      <c r="AU208" s="275"/>
    </row>
    <row r="209" spans="1:47" ht="13.5" customHeight="1" x14ac:dyDescent="0.25">
      <c r="A209" s="275"/>
      <c r="B209" s="275"/>
      <c r="C209" s="275"/>
      <c r="D209" s="275"/>
      <c r="E209" s="275"/>
      <c r="F209" s="275"/>
      <c r="G209" s="275"/>
      <c r="H209" s="275"/>
      <c r="I209" s="275"/>
      <c r="J209" s="275"/>
      <c r="K209" s="275"/>
      <c r="L209" s="275"/>
      <c r="M209" s="275"/>
      <c r="N209" s="275"/>
      <c r="O209" s="275"/>
      <c r="P209" s="275"/>
      <c r="Q209" s="275"/>
      <c r="R209" s="275"/>
      <c r="S209" s="275"/>
      <c r="T209" s="275"/>
      <c r="U209" s="275"/>
      <c r="V209" s="275"/>
      <c r="W209" s="275"/>
      <c r="X209" s="275"/>
      <c r="Y209" s="275"/>
      <c r="Z209" s="275"/>
      <c r="AA209" s="275"/>
      <c r="AB209" s="275"/>
      <c r="AC209" s="275"/>
      <c r="AD209" s="275"/>
      <c r="AE209" s="275"/>
      <c r="AF209" s="275"/>
      <c r="AG209" s="275"/>
      <c r="AH209" s="275"/>
      <c r="AI209" s="275"/>
      <c r="AJ209" s="275"/>
      <c r="AK209" s="275"/>
      <c r="AL209" s="275"/>
      <c r="AM209" s="275"/>
      <c r="AN209" s="275"/>
      <c r="AO209" s="275"/>
      <c r="AP209" s="275"/>
      <c r="AQ209" s="275"/>
      <c r="AR209" s="275"/>
      <c r="AS209" s="275"/>
      <c r="AT209" s="275"/>
      <c r="AU209" s="275"/>
    </row>
    <row r="210" spans="1:47" ht="13.5" customHeight="1" x14ac:dyDescent="0.25">
      <c r="A210" s="275"/>
      <c r="B210" s="275"/>
      <c r="C210" s="275"/>
      <c r="D210" s="275"/>
      <c r="E210" s="275"/>
      <c r="F210" s="275"/>
      <c r="G210" s="275"/>
      <c r="H210" s="275"/>
      <c r="I210" s="275"/>
      <c r="J210" s="275"/>
      <c r="K210" s="275"/>
      <c r="L210" s="275"/>
      <c r="M210" s="275"/>
      <c r="N210" s="275"/>
      <c r="O210" s="275"/>
      <c r="P210" s="275"/>
      <c r="Q210" s="275"/>
      <c r="R210" s="275"/>
      <c r="S210" s="275"/>
      <c r="T210" s="275"/>
      <c r="U210" s="275"/>
      <c r="V210" s="275"/>
      <c r="W210" s="275"/>
      <c r="X210" s="275"/>
      <c r="Y210" s="275"/>
      <c r="Z210" s="275"/>
      <c r="AA210" s="275"/>
      <c r="AB210" s="275"/>
      <c r="AC210" s="275"/>
      <c r="AD210" s="275"/>
      <c r="AE210" s="275"/>
      <c r="AF210" s="275"/>
      <c r="AG210" s="275"/>
      <c r="AH210" s="275"/>
      <c r="AI210" s="275"/>
      <c r="AJ210" s="275"/>
      <c r="AK210" s="275"/>
      <c r="AL210" s="275"/>
      <c r="AM210" s="275"/>
      <c r="AN210" s="275"/>
      <c r="AO210" s="275"/>
      <c r="AP210" s="275"/>
      <c r="AQ210" s="275"/>
      <c r="AR210" s="275"/>
      <c r="AS210" s="275"/>
      <c r="AT210" s="275"/>
      <c r="AU210" s="275"/>
    </row>
    <row r="211" spans="1:47" ht="13.5" customHeight="1" x14ac:dyDescent="0.25">
      <c r="A211" s="275"/>
      <c r="B211" s="275"/>
      <c r="C211" s="275"/>
      <c r="D211" s="275"/>
      <c r="E211" s="275"/>
      <c r="F211" s="275"/>
      <c r="G211" s="275"/>
      <c r="H211" s="275"/>
      <c r="I211" s="275"/>
      <c r="J211" s="275"/>
      <c r="K211" s="275"/>
      <c r="L211" s="275"/>
      <c r="M211" s="275"/>
      <c r="N211" s="275"/>
      <c r="O211" s="275"/>
      <c r="P211" s="275"/>
      <c r="Q211" s="275"/>
      <c r="R211" s="275"/>
      <c r="S211" s="275"/>
      <c r="T211" s="275"/>
      <c r="U211" s="275"/>
      <c r="V211" s="275"/>
      <c r="W211" s="275"/>
      <c r="X211" s="275"/>
      <c r="Y211" s="275"/>
      <c r="Z211" s="275"/>
      <c r="AA211" s="275"/>
      <c r="AB211" s="275"/>
      <c r="AC211" s="275"/>
      <c r="AD211" s="275"/>
      <c r="AE211" s="275"/>
      <c r="AF211" s="275"/>
      <c r="AG211" s="275"/>
      <c r="AH211" s="275"/>
      <c r="AI211" s="275"/>
      <c r="AJ211" s="275"/>
      <c r="AK211" s="275"/>
      <c r="AL211" s="275"/>
      <c r="AM211" s="275"/>
      <c r="AN211" s="275"/>
      <c r="AO211" s="275"/>
      <c r="AP211" s="275"/>
      <c r="AQ211" s="275"/>
      <c r="AR211" s="275"/>
      <c r="AS211" s="275"/>
      <c r="AT211" s="275"/>
      <c r="AU211" s="275"/>
    </row>
    <row r="212" spans="1:47" ht="13.5" customHeight="1" x14ac:dyDescent="0.25">
      <c r="A212" s="275"/>
      <c r="B212" s="275"/>
      <c r="C212" s="275"/>
      <c r="D212" s="275"/>
      <c r="E212" s="275"/>
      <c r="F212" s="275"/>
      <c r="G212" s="275"/>
      <c r="H212" s="275"/>
      <c r="I212" s="275"/>
      <c r="J212" s="275"/>
      <c r="K212" s="275"/>
      <c r="L212" s="275"/>
      <c r="M212" s="275"/>
      <c r="N212" s="275"/>
      <c r="O212" s="275"/>
      <c r="P212" s="275"/>
      <c r="Q212" s="275"/>
      <c r="R212" s="275"/>
      <c r="S212" s="275"/>
      <c r="T212" s="275"/>
      <c r="U212" s="275"/>
      <c r="V212" s="275"/>
      <c r="W212" s="275"/>
      <c r="X212" s="275"/>
      <c r="Y212" s="275"/>
      <c r="Z212" s="275"/>
      <c r="AA212" s="275"/>
      <c r="AB212" s="275"/>
      <c r="AC212" s="275"/>
      <c r="AD212" s="275"/>
      <c r="AE212" s="275"/>
      <c r="AF212" s="275"/>
      <c r="AG212" s="275"/>
      <c r="AH212" s="275"/>
      <c r="AI212" s="275"/>
      <c r="AJ212" s="275"/>
      <c r="AK212" s="275"/>
      <c r="AL212" s="275"/>
      <c r="AM212" s="275"/>
      <c r="AN212" s="275"/>
      <c r="AO212" s="275"/>
      <c r="AP212" s="275"/>
      <c r="AQ212" s="275"/>
      <c r="AR212" s="275"/>
      <c r="AS212" s="275"/>
      <c r="AT212" s="275"/>
      <c r="AU212" s="275"/>
    </row>
    <row r="213" spans="1:47" ht="13.5" customHeight="1" x14ac:dyDescent="0.25">
      <c r="A213" s="275"/>
      <c r="B213" s="275"/>
      <c r="C213" s="275"/>
      <c r="D213" s="275"/>
      <c r="E213" s="275"/>
      <c r="F213" s="275"/>
      <c r="G213" s="275"/>
      <c r="H213" s="275"/>
      <c r="I213" s="275"/>
      <c r="J213" s="275"/>
      <c r="K213" s="275"/>
      <c r="L213" s="275"/>
      <c r="M213" s="275"/>
      <c r="N213" s="275"/>
      <c r="O213" s="275"/>
      <c r="P213" s="275"/>
      <c r="Q213" s="275"/>
      <c r="R213" s="275"/>
      <c r="S213" s="275"/>
      <c r="T213" s="275"/>
      <c r="U213" s="275"/>
      <c r="V213" s="275"/>
      <c r="W213" s="275"/>
      <c r="X213" s="275"/>
      <c r="Y213" s="275"/>
      <c r="Z213" s="275"/>
      <c r="AA213" s="275"/>
      <c r="AB213" s="275"/>
      <c r="AC213" s="275"/>
      <c r="AD213" s="275"/>
      <c r="AE213" s="275"/>
      <c r="AF213" s="275"/>
      <c r="AG213" s="275"/>
      <c r="AH213" s="275"/>
      <c r="AI213" s="275"/>
      <c r="AJ213" s="275"/>
      <c r="AK213" s="275"/>
      <c r="AL213" s="275"/>
      <c r="AM213" s="275"/>
      <c r="AN213" s="275"/>
      <c r="AO213" s="275"/>
      <c r="AP213" s="275"/>
      <c r="AQ213" s="275"/>
      <c r="AR213" s="275"/>
      <c r="AS213" s="275"/>
      <c r="AT213" s="275"/>
      <c r="AU213" s="275"/>
    </row>
    <row r="214" spans="1:47" ht="13.5" customHeight="1" x14ac:dyDescent="0.25">
      <c r="A214" s="275"/>
      <c r="B214" s="275"/>
      <c r="C214" s="275"/>
      <c r="D214" s="275"/>
      <c r="E214" s="275"/>
      <c r="F214" s="275"/>
      <c r="G214" s="275"/>
      <c r="H214" s="275"/>
      <c r="I214" s="275"/>
      <c r="J214" s="275"/>
      <c r="K214" s="275"/>
      <c r="L214" s="275"/>
      <c r="M214" s="275"/>
      <c r="N214" s="275"/>
      <c r="O214" s="275"/>
      <c r="P214" s="275"/>
      <c r="Q214" s="275"/>
      <c r="R214" s="275"/>
      <c r="S214" s="275"/>
      <c r="T214" s="275"/>
      <c r="U214" s="275"/>
      <c r="V214" s="275"/>
      <c r="W214" s="275"/>
      <c r="X214" s="275"/>
      <c r="Y214" s="275"/>
      <c r="Z214" s="275"/>
      <c r="AA214" s="275"/>
      <c r="AB214" s="275"/>
      <c r="AC214" s="275"/>
      <c r="AD214" s="275"/>
      <c r="AE214" s="275"/>
      <c r="AF214" s="275"/>
      <c r="AG214" s="275"/>
      <c r="AH214" s="275"/>
      <c r="AI214" s="275"/>
      <c r="AJ214" s="275"/>
      <c r="AK214" s="275"/>
      <c r="AL214" s="275"/>
      <c r="AM214" s="275"/>
      <c r="AN214" s="275"/>
      <c r="AO214" s="275"/>
      <c r="AP214" s="275"/>
      <c r="AQ214" s="275"/>
      <c r="AR214" s="275"/>
      <c r="AS214" s="275"/>
      <c r="AT214" s="275"/>
      <c r="AU214" s="275"/>
    </row>
    <row r="215" spans="1:47" ht="13.5" customHeight="1" x14ac:dyDescent="0.25">
      <c r="A215" s="275"/>
      <c r="B215" s="275"/>
      <c r="C215" s="275"/>
      <c r="D215" s="275"/>
      <c r="E215" s="275"/>
      <c r="F215" s="275"/>
      <c r="G215" s="275"/>
      <c r="H215" s="275"/>
      <c r="I215" s="275"/>
      <c r="J215" s="275"/>
      <c r="K215" s="275"/>
      <c r="L215" s="275"/>
      <c r="M215" s="275"/>
      <c r="N215" s="275"/>
      <c r="O215" s="275"/>
      <c r="P215" s="275"/>
      <c r="Q215" s="275"/>
      <c r="R215" s="275"/>
      <c r="S215" s="275"/>
      <c r="T215" s="275"/>
      <c r="U215" s="275"/>
      <c r="V215" s="275"/>
      <c r="W215" s="275"/>
      <c r="X215" s="275"/>
      <c r="Y215" s="275"/>
      <c r="Z215" s="275"/>
      <c r="AA215" s="275"/>
      <c r="AB215" s="275"/>
      <c r="AC215" s="275"/>
      <c r="AD215" s="275"/>
      <c r="AE215" s="275"/>
      <c r="AF215" s="275"/>
      <c r="AG215" s="275"/>
      <c r="AH215" s="275"/>
      <c r="AI215" s="275"/>
      <c r="AJ215" s="275"/>
      <c r="AK215" s="275"/>
      <c r="AL215" s="275"/>
      <c r="AM215" s="275"/>
      <c r="AN215" s="275"/>
      <c r="AO215" s="275"/>
      <c r="AP215" s="275"/>
      <c r="AQ215" s="275"/>
      <c r="AR215" s="275"/>
      <c r="AS215" s="275"/>
      <c r="AT215" s="275"/>
      <c r="AU215" s="275"/>
    </row>
    <row r="216" spans="1:47" ht="13.5" customHeight="1" x14ac:dyDescent="0.25">
      <c r="A216" s="275"/>
      <c r="B216" s="275"/>
      <c r="C216" s="275"/>
      <c r="D216" s="275"/>
      <c r="E216" s="275"/>
      <c r="F216" s="275"/>
      <c r="G216" s="275"/>
      <c r="H216" s="275"/>
      <c r="I216" s="275"/>
      <c r="J216" s="275"/>
      <c r="K216" s="275"/>
      <c r="L216" s="275"/>
      <c r="M216" s="275"/>
      <c r="N216" s="275"/>
      <c r="O216" s="275"/>
      <c r="P216" s="275"/>
      <c r="Q216" s="275"/>
      <c r="R216" s="275"/>
      <c r="S216" s="275"/>
      <c r="T216" s="275"/>
      <c r="U216" s="275"/>
      <c r="V216" s="275"/>
      <c r="W216" s="275"/>
      <c r="X216" s="275"/>
      <c r="Y216" s="275"/>
      <c r="Z216" s="275"/>
      <c r="AA216" s="275"/>
      <c r="AB216" s="275"/>
      <c r="AC216" s="275"/>
      <c r="AD216" s="275"/>
      <c r="AE216" s="275"/>
      <c r="AF216" s="275"/>
      <c r="AG216" s="275"/>
      <c r="AH216" s="275"/>
      <c r="AI216" s="275"/>
      <c r="AJ216" s="275"/>
      <c r="AK216" s="275"/>
      <c r="AL216" s="275"/>
      <c r="AM216" s="275"/>
      <c r="AN216" s="275"/>
      <c r="AO216" s="275"/>
      <c r="AP216" s="275"/>
      <c r="AQ216" s="275"/>
      <c r="AR216" s="275"/>
      <c r="AS216" s="275"/>
      <c r="AT216" s="275"/>
      <c r="AU216" s="275"/>
    </row>
    <row r="217" spans="1:47" ht="13.5" customHeight="1" x14ac:dyDescent="0.25">
      <c r="A217" s="275"/>
      <c r="B217" s="275"/>
      <c r="C217" s="275"/>
      <c r="D217" s="275"/>
      <c r="E217" s="275"/>
      <c r="F217" s="275"/>
      <c r="G217" s="275"/>
      <c r="H217" s="275"/>
      <c r="I217" s="275"/>
      <c r="J217" s="275"/>
      <c r="K217" s="275"/>
      <c r="L217" s="275"/>
      <c r="M217" s="275"/>
      <c r="N217" s="275"/>
      <c r="O217" s="275"/>
      <c r="P217" s="275"/>
      <c r="Q217" s="275"/>
      <c r="R217" s="275"/>
      <c r="S217" s="275"/>
      <c r="T217" s="275"/>
      <c r="U217" s="275"/>
      <c r="V217" s="275"/>
      <c r="W217" s="275"/>
      <c r="X217" s="275"/>
      <c r="Y217" s="275"/>
      <c r="Z217" s="275"/>
      <c r="AA217" s="275"/>
      <c r="AB217" s="275"/>
      <c r="AC217" s="275"/>
      <c r="AD217" s="275"/>
      <c r="AE217" s="275"/>
      <c r="AF217" s="275"/>
      <c r="AG217" s="275"/>
      <c r="AH217" s="275"/>
      <c r="AI217" s="275"/>
      <c r="AJ217" s="275"/>
      <c r="AK217" s="275"/>
      <c r="AL217" s="275"/>
      <c r="AM217" s="275"/>
      <c r="AN217" s="275"/>
      <c r="AO217" s="275"/>
      <c r="AP217" s="275"/>
      <c r="AQ217" s="275"/>
      <c r="AR217" s="275"/>
      <c r="AS217" s="275"/>
      <c r="AT217" s="275"/>
      <c r="AU217" s="275"/>
    </row>
    <row r="218" spans="1:47" ht="13.5" customHeight="1" x14ac:dyDescent="0.25">
      <c r="A218" s="275"/>
      <c r="B218" s="275"/>
      <c r="C218" s="275"/>
      <c r="D218" s="275"/>
      <c r="E218" s="275"/>
      <c r="F218" s="275"/>
      <c r="G218" s="275"/>
      <c r="H218" s="275"/>
      <c r="I218" s="275"/>
      <c r="J218" s="275"/>
      <c r="K218" s="275"/>
      <c r="L218" s="275"/>
      <c r="M218" s="275"/>
      <c r="N218" s="275"/>
      <c r="O218" s="275"/>
      <c r="P218" s="275"/>
      <c r="Q218" s="275"/>
      <c r="R218" s="275"/>
      <c r="S218" s="275"/>
      <c r="T218" s="275"/>
      <c r="U218" s="275"/>
      <c r="V218" s="275"/>
      <c r="W218" s="275"/>
      <c r="X218" s="275"/>
      <c r="Y218" s="275"/>
      <c r="Z218" s="275"/>
      <c r="AA218" s="275"/>
      <c r="AB218" s="275"/>
      <c r="AC218" s="275"/>
      <c r="AD218" s="275"/>
      <c r="AE218" s="275"/>
      <c r="AF218" s="275"/>
      <c r="AG218" s="275"/>
      <c r="AH218" s="275"/>
      <c r="AI218" s="275"/>
      <c r="AJ218" s="275"/>
      <c r="AK218" s="275"/>
      <c r="AL218" s="275"/>
      <c r="AM218" s="275"/>
      <c r="AN218" s="275"/>
      <c r="AO218" s="275"/>
      <c r="AP218" s="275"/>
      <c r="AQ218" s="275"/>
      <c r="AR218" s="275"/>
      <c r="AS218" s="275"/>
      <c r="AT218" s="275"/>
      <c r="AU218" s="275"/>
    </row>
    <row r="219" spans="1:47" ht="13.5" customHeight="1" x14ac:dyDescent="0.25">
      <c r="A219" s="275"/>
      <c r="B219" s="275"/>
      <c r="C219" s="275"/>
      <c r="D219" s="275"/>
      <c r="E219" s="275"/>
      <c r="F219" s="275"/>
      <c r="G219" s="275"/>
      <c r="H219" s="275"/>
      <c r="I219" s="275"/>
      <c r="J219" s="275"/>
      <c r="K219" s="275"/>
      <c r="L219" s="275"/>
      <c r="M219" s="275"/>
      <c r="N219" s="275"/>
      <c r="O219" s="275"/>
      <c r="P219" s="275"/>
      <c r="Q219" s="275"/>
      <c r="R219" s="275"/>
      <c r="S219" s="275"/>
      <c r="T219" s="275"/>
      <c r="U219" s="275"/>
      <c r="V219" s="275"/>
      <c r="W219" s="275"/>
      <c r="X219" s="275"/>
      <c r="Y219" s="275"/>
      <c r="Z219" s="275"/>
      <c r="AA219" s="275"/>
      <c r="AB219" s="275"/>
      <c r="AC219" s="275"/>
      <c r="AD219" s="275"/>
      <c r="AE219" s="275"/>
      <c r="AF219" s="275"/>
      <c r="AG219" s="275"/>
      <c r="AH219" s="275"/>
      <c r="AI219" s="275"/>
      <c r="AJ219" s="275"/>
      <c r="AK219" s="275"/>
      <c r="AL219" s="275"/>
      <c r="AM219" s="275"/>
      <c r="AN219" s="275"/>
      <c r="AO219" s="275"/>
      <c r="AP219" s="275"/>
      <c r="AQ219" s="275"/>
      <c r="AR219" s="275"/>
      <c r="AS219" s="275"/>
      <c r="AT219" s="275"/>
      <c r="AU219" s="275"/>
    </row>
    <row r="220" spans="1:47" ht="13.5" customHeight="1" x14ac:dyDescent="0.25">
      <c r="A220" s="275"/>
      <c r="B220" s="275"/>
      <c r="C220" s="275"/>
      <c r="D220" s="275"/>
      <c r="E220" s="275"/>
      <c r="F220" s="275"/>
      <c r="G220" s="275"/>
      <c r="H220" s="275"/>
      <c r="I220" s="275"/>
      <c r="J220" s="275"/>
      <c r="K220" s="275"/>
      <c r="L220" s="275"/>
      <c r="M220" s="275"/>
      <c r="N220" s="275"/>
      <c r="O220" s="275"/>
      <c r="P220" s="275"/>
      <c r="Q220" s="275"/>
      <c r="R220" s="275"/>
      <c r="S220" s="275"/>
      <c r="T220" s="275"/>
      <c r="U220" s="275"/>
      <c r="V220" s="275"/>
      <c r="W220" s="275"/>
      <c r="X220" s="275"/>
      <c r="Y220" s="275"/>
      <c r="Z220" s="275"/>
      <c r="AA220" s="275"/>
      <c r="AB220" s="275"/>
      <c r="AC220" s="275"/>
      <c r="AD220" s="275"/>
      <c r="AE220" s="275"/>
      <c r="AF220" s="275"/>
      <c r="AG220" s="275"/>
      <c r="AH220" s="275"/>
      <c r="AI220" s="275"/>
      <c r="AJ220" s="275"/>
      <c r="AK220" s="275"/>
      <c r="AL220" s="275"/>
      <c r="AM220" s="275"/>
      <c r="AN220" s="275"/>
      <c r="AO220" s="275"/>
      <c r="AP220" s="275"/>
      <c r="AQ220" s="275"/>
      <c r="AR220" s="275"/>
      <c r="AS220" s="275"/>
      <c r="AT220" s="275"/>
      <c r="AU220" s="275"/>
    </row>
    <row r="221" spans="1:47" ht="13.5" customHeight="1" x14ac:dyDescent="0.25">
      <c r="A221" s="275"/>
      <c r="B221" s="275"/>
      <c r="C221" s="275"/>
      <c r="D221" s="275"/>
      <c r="E221" s="275"/>
      <c r="F221" s="275"/>
      <c r="G221" s="275"/>
      <c r="H221" s="275"/>
      <c r="I221" s="275"/>
      <c r="J221" s="275"/>
      <c r="K221" s="275"/>
      <c r="L221" s="275"/>
      <c r="M221" s="275"/>
      <c r="N221" s="275"/>
      <c r="O221" s="275"/>
      <c r="P221" s="275"/>
      <c r="Q221" s="275"/>
      <c r="R221" s="275"/>
      <c r="S221" s="275"/>
      <c r="T221" s="275"/>
      <c r="U221" s="275"/>
      <c r="V221" s="275"/>
      <c r="W221" s="275"/>
      <c r="X221" s="275"/>
      <c r="Y221" s="275"/>
      <c r="Z221" s="275"/>
      <c r="AA221" s="275"/>
      <c r="AB221" s="275"/>
      <c r="AC221" s="275"/>
      <c r="AD221" s="275"/>
      <c r="AE221" s="275"/>
      <c r="AF221" s="275"/>
      <c r="AG221" s="275"/>
      <c r="AH221" s="275"/>
      <c r="AI221" s="275"/>
      <c r="AJ221" s="275"/>
      <c r="AK221" s="275"/>
      <c r="AL221" s="275"/>
      <c r="AM221" s="275"/>
      <c r="AN221" s="275"/>
      <c r="AO221" s="275"/>
      <c r="AP221" s="275"/>
      <c r="AQ221" s="275"/>
      <c r="AR221" s="275"/>
      <c r="AS221" s="275"/>
      <c r="AT221" s="275"/>
      <c r="AU221" s="275"/>
    </row>
    <row r="222" spans="1:47" ht="13.5" customHeight="1" x14ac:dyDescent="0.25">
      <c r="A222" s="275"/>
      <c r="B222" s="275"/>
      <c r="C222" s="275"/>
      <c r="D222" s="275"/>
      <c r="E222" s="275"/>
      <c r="F222" s="275"/>
      <c r="G222" s="275"/>
      <c r="H222" s="275"/>
      <c r="I222" s="275"/>
      <c r="J222" s="275"/>
      <c r="K222" s="275"/>
      <c r="L222" s="275"/>
      <c r="M222" s="275"/>
      <c r="N222" s="275"/>
      <c r="O222" s="275"/>
      <c r="P222" s="275"/>
      <c r="Q222" s="275"/>
      <c r="R222" s="275"/>
      <c r="S222" s="275"/>
      <c r="T222" s="275"/>
      <c r="U222" s="275"/>
      <c r="V222" s="275"/>
      <c r="W222" s="275"/>
      <c r="X222" s="275"/>
      <c r="Y222" s="275"/>
      <c r="Z222" s="275"/>
      <c r="AA222" s="275"/>
      <c r="AB222" s="275"/>
      <c r="AC222" s="275"/>
      <c r="AD222" s="275"/>
      <c r="AE222" s="275"/>
      <c r="AF222" s="275"/>
      <c r="AG222" s="275"/>
      <c r="AH222" s="275"/>
      <c r="AI222" s="275"/>
      <c r="AJ222" s="275"/>
      <c r="AK222" s="275"/>
      <c r="AL222" s="275"/>
      <c r="AM222" s="275"/>
      <c r="AN222" s="275"/>
      <c r="AO222" s="275"/>
      <c r="AP222" s="275"/>
      <c r="AQ222" s="275"/>
      <c r="AR222" s="275"/>
      <c r="AS222" s="275"/>
      <c r="AT222" s="275"/>
      <c r="AU222" s="275"/>
    </row>
    <row r="223" spans="1:47" ht="13.5" customHeight="1" x14ac:dyDescent="0.25">
      <c r="A223" s="275"/>
      <c r="B223" s="275"/>
      <c r="C223" s="275"/>
      <c r="D223" s="275"/>
      <c r="E223" s="275"/>
      <c r="F223" s="275"/>
      <c r="G223" s="275"/>
      <c r="H223" s="275"/>
      <c r="I223" s="275"/>
      <c r="J223" s="275"/>
      <c r="K223" s="275"/>
      <c r="L223" s="275"/>
      <c r="M223" s="275"/>
      <c r="N223" s="275"/>
      <c r="O223" s="275"/>
      <c r="P223" s="275"/>
      <c r="Q223" s="275"/>
      <c r="R223" s="275"/>
      <c r="S223" s="275"/>
      <c r="T223" s="275"/>
      <c r="U223" s="275"/>
      <c r="V223" s="275"/>
      <c r="W223" s="275"/>
      <c r="X223" s="275"/>
      <c r="Y223" s="275"/>
      <c r="Z223" s="275"/>
      <c r="AA223" s="275"/>
      <c r="AB223" s="275"/>
      <c r="AC223" s="275"/>
      <c r="AD223" s="275"/>
      <c r="AE223" s="275"/>
      <c r="AF223" s="275"/>
      <c r="AG223" s="275"/>
      <c r="AH223" s="275"/>
      <c r="AI223" s="275"/>
      <c r="AJ223" s="275"/>
      <c r="AK223" s="275"/>
      <c r="AL223" s="275"/>
      <c r="AM223" s="275"/>
      <c r="AN223" s="275"/>
      <c r="AO223" s="275"/>
      <c r="AP223" s="275"/>
      <c r="AQ223" s="275"/>
      <c r="AR223" s="275"/>
      <c r="AS223" s="275"/>
      <c r="AT223" s="275"/>
      <c r="AU223" s="275"/>
    </row>
    <row r="224" spans="1:47" ht="13.5" customHeight="1" x14ac:dyDescent="0.25">
      <c r="A224" s="275"/>
      <c r="B224" s="275"/>
      <c r="C224" s="275"/>
      <c r="D224" s="275"/>
      <c r="E224" s="275"/>
      <c r="F224" s="275"/>
      <c r="G224" s="275"/>
      <c r="H224" s="275"/>
      <c r="I224" s="275"/>
      <c r="J224" s="275"/>
      <c r="K224" s="275"/>
      <c r="L224" s="275"/>
      <c r="M224" s="275"/>
      <c r="N224" s="275"/>
      <c r="O224" s="275"/>
      <c r="P224" s="275"/>
      <c r="Q224" s="275"/>
      <c r="R224" s="275"/>
      <c r="S224" s="275"/>
      <c r="T224" s="275"/>
      <c r="U224" s="275"/>
      <c r="V224" s="275"/>
      <c r="W224" s="275"/>
      <c r="X224" s="275"/>
      <c r="Y224" s="275"/>
      <c r="Z224" s="275"/>
      <c r="AA224" s="275"/>
      <c r="AB224" s="275"/>
      <c r="AC224" s="275"/>
      <c r="AD224" s="275"/>
      <c r="AE224" s="275"/>
      <c r="AF224" s="275"/>
      <c r="AG224" s="275"/>
      <c r="AH224" s="275"/>
      <c r="AI224" s="275"/>
      <c r="AJ224" s="275"/>
      <c r="AK224" s="275"/>
      <c r="AL224" s="275"/>
      <c r="AM224" s="275"/>
      <c r="AN224" s="275"/>
      <c r="AO224" s="275"/>
      <c r="AP224" s="275"/>
      <c r="AQ224" s="275"/>
      <c r="AR224" s="275"/>
      <c r="AS224" s="275"/>
      <c r="AT224" s="275"/>
      <c r="AU224" s="275"/>
    </row>
    <row r="225" spans="1:47" ht="13.5" customHeight="1" x14ac:dyDescent="0.25">
      <c r="A225" s="275"/>
      <c r="B225" s="275"/>
      <c r="C225" s="275"/>
      <c r="D225" s="275"/>
      <c r="E225" s="275"/>
      <c r="F225" s="275"/>
      <c r="G225" s="275"/>
      <c r="H225" s="275"/>
      <c r="I225" s="275"/>
      <c r="J225" s="275"/>
      <c r="K225" s="275"/>
      <c r="L225" s="275"/>
      <c r="M225" s="275"/>
      <c r="N225" s="275"/>
      <c r="O225" s="275"/>
      <c r="P225" s="275"/>
      <c r="Q225" s="275"/>
      <c r="R225" s="275"/>
      <c r="S225" s="275"/>
      <c r="T225" s="275"/>
      <c r="U225" s="275"/>
      <c r="V225" s="275"/>
      <c r="W225" s="275"/>
      <c r="X225" s="275"/>
      <c r="Y225" s="275"/>
      <c r="Z225" s="275"/>
      <c r="AA225" s="275"/>
      <c r="AB225" s="275"/>
      <c r="AC225" s="275"/>
      <c r="AD225" s="275"/>
      <c r="AE225" s="275"/>
      <c r="AF225" s="275"/>
      <c r="AG225" s="275"/>
      <c r="AH225" s="275"/>
      <c r="AI225" s="275"/>
      <c r="AJ225" s="275"/>
      <c r="AK225" s="275"/>
      <c r="AL225" s="275"/>
      <c r="AM225" s="275"/>
      <c r="AN225" s="275"/>
      <c r="AO225" s="275"/>
      <c r="AP225" s="275"/>
      <c r="AQ225" s="275"/>
      <c r="AR225" s="275"/>
      <c r="AS225" s="275"/>
      <c r="AT225" s="275"/>
      <c r="AU225" s="275"/>
    </row>
    <row r="226" spans="1:47" ht="13.5" customHeight="1" x14ac:dyDescent="0.25">
      <c r="A226" s="275"/>
      <c r="B226" s="275"/>
      <c r="C226" s="275"/>
      <c r="D226" s="275"/>
      <c r="E226" s="275"/>
      <c r="F226" s="275"/>
      <c r="G226" s="275"/>
      <c r="H226" s="275"/>
      <c r="I226" s="275"/>
      <c r="J226" s="275"/>
      <c r="K226" s="275"/>
      <c r="L226" s="275"/>
      <c r="M226" s="275"/>
      <c r="N226" s="275"/>
      <c r="O226" s="275"/>
      <c r="P226" s="275"/>
      <c r="Q226" s="275"/>
      <c r="R226" s="275"/>
      <c r="S226" s="275"/>
      <c r="T226" s="275"/>
      <c r="U226" s="275"/>
      <c r="V226" s="275"/>
      <c r="W226" s="275"/>
      <c r="X226" s="275"/>
      <c r="Y226" s="275"/>
      <c r="Z226" s="275"/>
      <c r="AA226" s="275"/>
      <c r="AB226" s="275"/>
      <c r="AC226" s="275"/>
      <c r="AD226" s="275"/>
      <c r="AE226" s="275"/>
      <c r="AF226" s="275"/>
      <c r="AG226" s="275"/>
      <c r="AH226" s="275"/>
      <c r="AI226" s="275"/>
      <c r="AJ226" s="275"/>
      <c r="AK226" s="275"/>
      <c r="AL226" s="275"/>
      <c r="AM226" s="275"/>
      <c r="AN226" s="275"/>
      <c r="AO226" s="275"/>
      <c r="AP226" s="275"/>
      <c r="AQ226" s="275"/>
      <c r="AR226" s="275"/>
      <c r="AS226" s="275"/>
      <c r="AT226" s="275"/>
      <c r="AU226" s="275"/>
    </row>
    <row r="227" spans="1:47" ht="13.5" customHeight="1" x14ac:dyDescent="0.25">
      <c r="A227" s="275"/>
      <c r="B227" s="275"/>
      <c r="C227" s="275"/>
      <c r="D227" s="275"/>
      <c r="E227" s="275"/>
      <c r="F227" s="275"/>
      <c r="G227" s="275"/>
      <c r="H227" s="275"/>
      <c r="I227" s="275"/>
      <c r="J227" s="275"/>
      <c r="K227" s="275"/>
      <c r="L227" s="275"/>
      <c r="M227" s="275"/>
      <c r="N227" s="275"/>
      <c r="O227" s="275"/>
      <c r="P227" s="275"/>
      <c r="Q227" s="275"/>
      <c r="R227" s="275"/>
      <c r="S227" s="275"/>
      <c r="T227" s="275"/>
      <c r="U227" s="275"/>
      <c r="V227" s="275"/>
      <c r="W227" s="275"/>
      <c r="X227" s="275"/>
      <c r="Y227" s="275"/>
      <c r="Z227" s="275"/>
      <c r="AA227" s="275"/>
      <c r="AB227" s="275"/>
      <c r="AC227" s="275"/>
      <c r="AD227" s="275"/>
      <c r="AE227" s="275"/>
      <c r="AF227" s="275"/>
      <c r="AG227" s="275"/>
      <c r="AH227" s="275"/>
      <c r="AI227" s="275"/>
      <c r="AJ227" s="275"/>
      <c r="AK227" s="275"/>
      <c r="AL227" s="275"/>
      <c r="AM227" s="275"/>
      <c r="AN227" s="275"/>
      <c r="AO227" s="275"/>
      <c r="AP227" s="275"/>
      <c r="AQ227" s="275"/>
      <c r="AR227" s="275"/>
      <c r="AS227" s="275"/>
      <c r="AT227" s="275"/>
      <c r="AU227" s="275"/>
    </row>
    <row r="228" spans="1:47" ht="13.5" customHeight="1" x14ac:dyDescent="0.25">
      <c r="A228" s="275"/>
      <c r="B228" s="275"/>
      <c r="C228" s="275"/>
      <c r="D228" s="275"/>
      <c r="E228" s="275"/>
      <c r="F228" s="275"/>
      <c r="G228" s="275"/>
      <c r="H228" s="275"/>
      <c r="I228" s="275"/>
      <c r="J228" s="275"/>
      <c r="K228" s="275"/>
      <c r="L228" s="275"/>
      <c r="M228" s="275"/>
      <c r="N228" s="275"/>
      <c r="O228" s="275"/>
      <c r="P228" s="275"/>
      <c r="Q228" s="275"/>
      <c r="R228" s="275"/>
      <c r="S228" s="275"/>
      <c r="T228" s="275"/>
      <c r="U228" s="275"/>
      <c r="V228" s="275"/>
      <c r="W228" s="275"/>
      <c r="X228" s="275"/>
      <c r="Y228" s="275"/>
      <c r="Z228" s="275"/>
      <c r="AA228" s="275"/>
      <c r="AB228" s="275"/>
      <c r="AC228" s="275"/>
      <c r="AD228" s="275"/>
      <c r="AE228" s="275"/>
      <c r="AF228" s="275"/>
      <c r="AG228" s="275"/>
      <c r="AH228" s="275"/>
      <c r="AI228" s="275"/>
      <c r="AJ228" s="275"/>
      <c r="AK228" s="275"/>
      <c r="AL228" s="275"/>
      <c r="AM228" s="275"/>
      <c r="AN228" s="275"/>
      <c r="AO228" s="275"/>
      <c r="AP228" s="275"/>
      <c r="AQ228" s="275"/>
      <c r="AR228" s="275"/>
      <c r="AS228" s="275"/>
      <c r="AT228" s="275"/>
      <c r="AU228" s="275"/>
    </row>
    <row r="229" spans="1:47" ht="13.5" customHeight="1" x14ac:dyDescent="0.25">
      <c r="A229" s="275"/>
      <c r="B229" s="275"/>
      <c r="C229" s="275"/>
      <c r="D229" s="275"/>
      <c r="E229" s="275"/>
      <c r="F229" s="275"/>
      <c r="G229" s="275"/>
      <c r="H229" s="275"/>
      <c r="I229" s="275"/>
      <c r="J229" s="275"/>
      <c r="K229" s="275"/>
      <c r="L229" s="275"/>
      <c r="M229" s="275"/>
      <c r="N229" s="275"/>
      <c r="O229" s="275"/>
      <c r="P229" s="275"/>
      <c r="Q229" s="275"/>
      <c r="R229" s="275"/>
      <c r="S229" s="275"/>
      <c r="T229" s="275"/>
      <c r="U229" s="275"/>
      <c r="V229" s="275"/>
      <c r="W229" s="275"/>
      <c r="X229" s="275"/>
      <c r="Y229" s="275"/>
      <c r="Z229" s="275"/>
      <c r="AA229" s="275"/>
      <c r="AB229" s="275"/>
      <c r="AC229" s="275"/>
      <c r="AD229" s="275"/>
      <c r="AE229" s="275"/>
      <c r="AF229" s="275"/>
      <c r="AG229" s="275"/>
      <c r="AH229" s="275"/>
      <c r="AI229" s="275"/>
      <c r="AJ229" s="275"/>
      <c r="AK229" s="275"/>
      <c r="AL229" s="275"/>
      <c r="AM229" s="275"/>
      <c r="AN229" s="275"/>
      <c r="AO229" s="275"/>
      <c r="AP229" s="275"/>
      <c r="AQ229" s="275"/>
      <c r="AR229" s="275"/>
      <c r="AS229" s="275"/>
      <c r="AT229" s="275"/>
      <c r="AU229" s="275"/>
    </row>
    <row r="230" spans="1:47" ht="13.5" customHeight="1" x14ac:dyDescent="0.25">
      <c r="A230" s="275"/>
      <c r="B230" s="275"/>
      <c r="C230" s="275"/>
      <c r="D230" s="275"/>
      <c r="E230" s="275"/>
      <c r="F230" s="275"/>
      <c r="G230" s="275"/>
      <c r="H230" s="275"/>
      <c r="I230" s="275"/>
      <c r="J230" s="275"/>
      <c r="K230" s="275"/>
      <c r="L230" s="275"/>
      <c r="M230" s="275"/>
      <c r="N230" s="275"/>
      <c r="O230" s="275"/>
      <c r="P230" s="275"/>
      <c r="Q230" s="275"/>
      <c r="R230" s="275"/>
      <c r="S230" s="275"/>
      <c r="T230" s="275"/>
      <c r="U230" s="275"/>
      <c r="V230" s="275"/>
      <c r="W230" s="275"/>
      <c r="X230" s="275"/>
      <c r="Y230" s="275"/>
      <c r="Z230" s="275"/>
      <c r="AA230" s="275"/>
      <c r="AB230" s="275"/>
      <c r="AC230" s="275"/>
      <c r="AD230" s="275"/>
      <c r="AE230" s="275"/>
      <c r="AF230" s="275"/>
      <c r="AG230" s="275"/>
      <c r="AH230" s="275"/>
      <c r="AI230" s="275"/>
      <c r="AJ230" s="275"/>
      <c r="AK230" s="275"/>
      <c r="AL230" s="275"/>
      <c r="AM230" s="275"/>
      <c r="AN230" s="275"/>
      <c r="AO230" s="275"/>
      <c r="AP230" s="275"/>
      <c r="AQ230" s="275"/>
      <c r="AR230" s="275"/>
      <c r="AS230" s="275"/>
      <c r="AT230" s="275"/>
      <c r="AU230" s="275"/>
    </row>
    <row r="231" spans="1:47" ht="13.5" customHeight="1" x14ac:dyDescent="0.25">
      <c r="A231" s="275"/>
      <c r="B231" s="275"/>
      <c r="C231" s="275"/>
      <c r="D231" s="275"/>
      <c r="E231" s="275"/>
      <c r="F231" s="275"/>
      <c r="G231" s="275"/>
      <c r="H231" s="275"/>
      <c r="I231" s="275"/>
      <c r="J231" s="275"/>
      <c r="K231" s="275"/>
      <c r="L231" s="275"/>
      <c r="M231" s="275"/>
      <c r="N231" s="275"/>
      <c r="O231" s="275"/>
      <c r="P231" s="275"/>
      <c r="Q231" s="275"/>
      <c r="R231" s="275"/>
      <c r="S231" s="275"/>
      <c r="T231" s="275"/>
      <c r="U231" s="275"/>
      <c r="V231" s="275"/>
      <c r="W231" s="275"/>
      <c r="X231" s="275"/>
      <c r="Y231" s="275"/>
      <c r="Z231" s="275"/>
      <c r="AA231" s="275"/>
      <c r="AB231" s="275"/>
      <c r="AC231" s="275"/>
      <c r="AD231" s="275"/>
      <c r="AE231" s="275"/>
      <c r="AF231" s="275"/>
      <c r="AG231" s="275"/>
      <c r="AH231" s="275"/>
      <c r="AI231" s="275"/>
      <c r="AJ231" s="275"/>
      <c r="AK231" s="275"/>
      <c r="AL231" s="275"/>
      <c r="AM231" s="275"/>
      <c r="AN231" s="275"/>
      <c r="AO231" s="275"/>
      <c r="AP231" s="275"/>
      <c r="AQ231" s="275"/>
      <c r="AR231" s="275"/>
      <c r="AS231" s="275"/>
      <c r="AT231" s="275"/>
      <c r="AU231" s="275"/>
    </row>
    <row r="232" spans="1:47" ht="13.5" customHeight="1" x14ac:dyDescent="0.25">
      <c r="A232" s="275"/>
      <c r="B232" s="275"/>
      <c r="C232" s="275"/>
      <c r="D232" s="275"/>
      <c r="E232" s="275"/>
      <c r="F232" s="275"/>
      <c r="G232" s="275"/>
      <c r="H232" s="275"/>
      <c r="I232" s="275"/>
      <c r="J232" s="275"/>
      <c r="K232" s="275"/>
      <c r="L232" s="275"/>
      <c r="M232" s="275"/>
      <c r="N232" s="275"/>
      <c r="O232" s="275"/>
      <c r="P232" s="275"/>
      <c r="Q232" s="275"/>
      <c r="R232" s="275"/>
      <c r="S232" s="275"/>
      <c r="T232" s="275"/>
      <c r="U232" s="275"/>
      <c r="V232" s="275"/>
      <c r="W232" s="275"/>
      <c r="X232" s="275"/>
      <c r="Y232" s="275"/>
      <c r="Z232" s="275"/>
      <c r="AA232" s="275"/>
      <c r="AB232" s="275"/>
      <c r="AC232" s="275"/>
      <c r="AD232" s="275"/>
      <c r="AE232" s="275"/>
      <c r="AF232" s="275"/>
      <c r="AG232" s="275"/>
      <c r="AH232" s="275"/>
      <c r="AI232" s="275"/>
      <c r="AJ232" s="275"/>
      <c r="AK232" s="275"/>
      <c r="AL232" s="275"/>
      <c r="AM232" s="275"/>
      <c r="AN232" s="275"/>
      <c r="AO232" s="275"/>
      <c r="AP232" s="275"/>
      <c r="AQ232" s="275"/>
      <c r="AR232" s="275"/>
      <c r="AS232" s="275"/>
      <c r="AT232" s="275"/>
      <c r="AU232" s="275"/>
    </row>
    <row r="233" spans="1:47" ht="13.5" customHeight="1" x14ac:dyDescent="0.25">
      <c r="A233" s="275"/>
      <c r="B233" s="275"/>
      <c r="C233" s="275"/>
      <c r="D233" s="275"/>
      <c r="E233" s="275"/>
      <c r="F233" s="275"/>
      <c r="G233" s="275"/>
      <c r="H233" s="275"/>
      <c r="I233" s="275"/>
      <c r="J233" s="275"/>
      <c r="K233" s="275"/>
      <c r="L233" s="275"/>
      <c r="M233" s="275"/>
      <c r="N233" s="275"/>
      <c r="O233" s="275"/>
      <c r="P233" s="275"/>
      <c r="Q233" s="275"/>
      <c r="R233" s="275"/>
      <c r="S233" s="275"/>
      <c r="T233" s="275"/>
      <c r="U233" s="275"/>
      <c r="V233" s="275"/>
      <c r="W233" s="275"/>
      <c r="X233" s="275"/>
      <c r="Y233" s="275"/>
      <c r="Z233" s="275"/>
      <c r="AA233" s="275"/>
      <c r="AB233" s="275"/>
      <c r="AC233" s="275"/>
      <c r="AD233" s="275"/>
      <c r="AE233" s="275"/>
      <c r="AF233" s="275"/>
      <c r="AG233" s="275"/>
      <c r="AH233" s="275"/>
      <c r="AI233" s="275"/>
      <c r="AJ233" s="275"/>
      <c r="AK233" s="275"/>
      <c r="AL233" s="275"/>
      <c r="AM233" s="275"/>
      <c r="AN233" s="275"/>
      <c r="AO233" s="275"/>
      <c r="AP233" s="275"/>
      <c r="AQ233" s="275"/>
      <c r="AR233" s="275"/>
      <c r="AS233" s="275"/>
      <c r="AT233" s="275"/>
      <c r="AU233" s="275"/>
    </row>
    <row r="234" spans="1:47" ht="13.5" customHeight="1" x14ac:dyDescent="0.25">
      <c r="A234" s="275"/>
      <c r="B234" s="275"/>
      <c r="C234" s="275"/>
      <c r="D234" s="275"/>
      <c r="E234" s="275"/>
      <c r="F234" s="275"/>
      <c r="G234" s="275"/>
      <c r="H234" s="275"/>
      <c r="I234" s="275"/>
      <c r="J234" s="275"/>
      <c r="K234" s="275"/>
      <c r="L234" s="275"/>
      <c r="M234" s="275"/>
      <c r="N234" s="275"/>
      <c r="O234" s="275"/>
      <c r="P234" s="275"/>
      <c r="Q234" s="275"/>
      <c r="R234" s="275"/>
      <c r="S234" s="275"/>
      <c r="T234" s="275"/>
      <c r="U234" s="275"/>
      <c r="V234" s="275"/>
      <c r="W234" s="275"/>
      <c r="X234" s="275"/>
      <c r="Y234" s="275"/>
      <c r="Z234" s="275"/>
      <c r="AA234" s="275"/>
      <c r="AB234" s="275"/>
      <c r="AC234" s="275"/>
      <c r="AD234" s="275"/>
      <c r="AE234" s="275"/>
      <c r="AF234" s="275"/>
      <c r="AG234" s="275"/>
      <c r="AH234" s="275"/>
      <c r="AI234" s="275"/>
      <c r="AJ234" s="275"/>
      <c r="AK234" s="275"/>
      <c r="AL234" s="275"/>
      <c r="AM234" s="275"/>
      <c r="AN234" s="275"/>
      <c r="AO234" s="275"/>
      <c r="AP234" s="275"/>
      <c r="AQ234" s="275"/>
      <c r="AR234" s="275"/>
      <c r="AS234" s="275"/>
      <c r="AT234" s="275"/>
      <c r="AU234" s="275"/>
    </row>
  </sheetData>
  <mergeCells count="17">
    <mergeCell ref="T11:W11"/>
    <mergeCell ref="X11:AA11"/>
    <mergeCell ref="L11:O11"/>
    <mergeCell ref="D11:G11"/>
    <mergeCell ref="H11:K11"/>
    <mergeCell ref="C2:D2"/>
    <mergeCell ref="E2:F2"/>
    <mergeCell ref="A34:C34"/>
    <mergeCell ref="L2:L3"/>
    <mergeCell ref="P11:S11"/>
    <mergeCell ref="A4:A6"/>
    <mergeCell ref="A7:A9"/>
    <mergeCell ref="I2:J2"/>
    <mergeCell ref="K2:K3"/>
    <mergeCell ref="A2:A3"/>
    <mergeCell ref="B2:B3"/>
    <mergeCell ref="G2:H2"/>
  </mergeCells>
  <dataValidations count="1">
    <dataValidation type="decimal" allowBlank="1" showInputMessage="1" prompt="PROGRAMACIÓN - Relacione por unidad operativa la programación vigencia y reserva de presupuesto y magnitud. Debe coincidir con la herramienta financiera." sqref="D34:AA34" xr:uid="{00000000-0002-0000-0600-000000000000}">
      <formula1>0</formula1>
      <formula2>10000000000000</formula2>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K387"/>
  <sheetViews>
    <sheetView workbookViewId="0"/>
  </sheetViews>
  <sheetFormatPr baseColWidth="10" defaultColWidth="12.7109375" defaultRowHeight="15" customHeight="1" x14ac:dyDescent="0.25"/>
  <cols>
    <col min="1" max="1" width="3.85546875" customWidth="1"/>
    <col min="2" max="2" width="3" customWidth="1"/>
    <col min="3" max="3" width="8.28515625" customWidth="1"/>
    <col min="4" max="4" width="173.7109375" customWidth="1"/>
    <col min="5" max="11" width="8.28515625" customWidth="1"/>
  </cols>
  <sheetData>
    <row r="1" spans="1:11" ht="14.25" customHeight="1" x14ac:dyDescent="0.25">
      <c r="C1" s="290"/>
      <c r="D1" s="291"/>
      <c r="E1" s="292"/>
    </row>
    <row r="2" spans="1:11" ht="14.25" customHeight="1" x14ac:dyDescent="0.25">
      <c r="A2" s="293"/>
      <c r="B2" s="759">
        <v>1</v>
      </c>
      <c r="C2" s="762" t="s">
        <v>559</v>
      </c>
      <c r="D2" s="763"/>
      <c r="E2" s="294"/>
      <c r="F2" s="293"/>
      <c r="G2" s="293"/>
      <c r="H2" s="293"/>
      <c r="I2" s="293"/>
      <c r="J2" s="293"/>
      <c r="K2" s="293"/>
    </row>
    <row r="3" spans="1:11" ht="14.25" customHeight="1" x14ac:dyDescent="0.25">
      <c r="A3" s="293"/>
      <c r="B3" s="760"/>
      <c r="C3" s="295">
        <v>1</v>
      </c>
      <c r="D3" s="296" t="s">
        <v>560</v>
      </c>
      <c r="E3" s="294"/>
      <c r="F3" s="293"/>
      <c r="G3" s="293"/>
      <c r="H3" s="293"/>
      <c r="I3" s="293"/>
      <c r="J3" s="293"/>
      <c r="K3" s="293"/>
    </row>
    <row r="4" spans="1:11" ht="14.25" customHeight="1" x14ac:dyDescent="0.25">
      <c r="A4" s="293"/>
      <c r="B4" s="760"/>
      <c r="C4" s="295">
        <v>2</v>
      </c>
      <c r="D4" s="296" t="s">
        <v>561</v>
      </c>
      <c r="E4" s="294"/>
      <c r="F4" s="293"/>
      <c r="G4" s="293"/>
      <c r="H4" s="293"/>
      <c r="I4" s="293"/>
      <c r="J4" s="293"/>
      <c r="K4" s="293"/>
    </row>
    <row r="5" spans="1:11" ht="14.25" customHeight="1" x14ac:dyDescent="0.25">
      <c r="A5" s="293"/>
      <c r="B5" s="760"/>
      <c r="C5" s="295">
        <v>3</v>
      </c>
      <c r="D5" s="296" t="s">
        <v>562</v>
      </c>
      <c r="E5" s="294"/>
      <c r="F5" s="293"/>
      <c r="G5" s="293"/>
      <c r="H5" s="293"/>
      <c r="I5" s="293"/>
      <c r="J5" s="293"/>
      <c r="K5" s="293"/>
    </row>
    <row r="6" spans="1:11" ht="14.25" customHeight="1" x14ac:dyDescent="0.25">
      <c r="A6" s="293"/>
      <c r="B6" s="760"/>
      <c r="C6" s="295">
        <v>4</v>
      </c>
      <c r="D6" s="296" t="s">
        <v>563</v>
      </c>
      <c r="E6" s="294"/>
      <c r="F6" s="293"/>
      <c r="G6" s="293"/>
      <c r="H6" s="293"/>
      <c r="I6" s="293"/>
      <c r="J6" s="293"/>
      <c r="K6" s="293"/>
    </row>
    <row r="7" spans="1:11" ht="14.25" customHeight="1" x14ac:dyDescent="0.25">
      <c r="A7" s="293"/>
      <c r="B7" s="760"/>
      <c r="C7" s="295">
        <v>5</v>
      </c>
      <c r="D7" s="296" t="s">
        <v>564</v>
      </c>
      <c r="E7" s="294"/>
      <c r="F7" s="293"/>
      <c r="G7" s="293"/>
      <c r="H7" s="293"/>
      <c r="I7" s="293"/>
      <c r="J7" s="293"/>
      <c r="K7" s="293"/>
    </row>
    <row r="8" spans="1:11" ht="14.25" customHeight="1" x14ac:dyDescent="0.25">
      <c r="A8" s="293"/>
      <c r="B8" s="760"/>
      <c r="C8" s="295">
        <v>6</v>
      </c>
      <c r="D8" s="296" t="s">
        <v>565</v>
      </c>
      <c r="E8" s="294"/>
      <c r="F8" s="293"/>
      <c r="G8" s="293"/>
      <c r="H8" s="293"/>
      <c r="I8" s="293"/>
      <c r="J8" s="293"/>
      <c r="K8" s="293"/>
    </row>
    <row r="9" spans="1:11" ht="14.25" customHeight="1" x14ac:dyDescent="0.25">
      <c r="A9" s="293"/>
      <c r="B9" s="761"/>
      <c r="C9" s="295">
        <v>7</v>
      </c>
      <c r="D9" s="296" t="s">
        <v>566</v>
      </c>
      <c r="E9" s="294"/>
      <c r="F9" s="293"/>
      <c r="G9" s="293"/>
      <c r="H9" s="293"/>
      <c r="I9" s="293"/>
      <c r="J9" s="293"/>
      <c r="K9" s="293"/>
    </row>
    <row r="10" spans="1:11" ht="14.25" customHeight="1" x14ac:dyDescent="0.25">
      <c r="A10" s="293"/>
      <c r="B10" s="759">
        <v>2</v>
      </c>
      <c r="C10" s="762" t="s">
        <v>567</v>
      </c>
      <c r="D10" s="763"/>
      <c r="E10" s="294"/>
      <c r="F10" s="293"/>
      <c r="G10" s="293"/>
      <c r="H10" s="293"/>
      <c r="I10" s="293"/>
      <c r="J10" s="293"/>
      <c r="K10" s="293"/>
    </row>
    <row r="11" spans="1:11" ht="14.25" customHeight="1" x14ac:dyDescent="0.25">
      <c r="A11" s="293"/>
      <c r="B11" s="760"/>
      <c r="C11" s="295">
        <v>8</v>
      </c>
      <c r="D11" s="296" t="s">
        <v>568</v>
      </c>
      <c r="E11" s="294"/>
      <c r="F11" s="293"/>
      <c r="G11" s="293"/>
      <c r="H11" s="293"/>
      <c r="I11" s="293"/>
      <c r="J11" s="293"/>
      <c r="K11" s="293"/>
    </row>
    <row r="12" spans="1:11" ht="14.25" customHeight="1" x14ac:dyDescent="0.25">
      <c r="A12" s="293"/>
      <c r="B12" s="760"/>
      <c r="C12" s="295">
        <v>9</v>
      </c>
      <c r="D12" s="296" t="s">
        <v>569</v>
      </c>
      <c r="E12" s="294"/>
      <c r="F12" s="293"/>
      <c r="G12" s="293"/>
      <c r="H12" s="293"/>
      <c r="I12" s="293"/>
      <c r="J12" s="293"/>
      <c r="K12" s="293"/>
    </row>
    <row r="13" spans="1:11" ht="14.25" customHeight="1" x14ac:dyDescent="0.25">
      <c r="A13" s="293"/>
      <c r="B13" s="760"/>
      <c r="C13" s="295">
        <v>10</v>
      </c>
      <c r="D13" s="296" t="s">
        <v>570</v>
      </c>
      <c r="E13" s="294"/>
      <c r="F13" s="293"/>
      <c r="G13" s="293"/>
      <c r="H13" s="293"/>
      <c r="I13" s="293"/>
      <c r="J13" s="293"/>
      <c r="K13" s="293"/>
    </row>
    <row r="14" spans="1:11" ht="14.25" customHeight="1" x14ac:dyDescent="0.25">
      <c r="A14" s="293"/>
      <c r="B14" s="760"/>
      <c r="C14" s="295">
        <v>11</v>
      </c>
      <c r="D14" s="296" t="s">
        <v>571</v>
      </c>
      <c r="E14" s="294"/>
      <c r="F14" s="293"/>
      <c r="G14" s="293"/>
      <c r="H14" s="293"/>
      <c r="I14" s="293"/>
      <c r="J14" s="293"/>
      <c r="K14" s="293"/>
    </row>
    <row r="15" spans="1:11" ht="14.25" customHeight="1" x14ac:dyDescent="0.25">
      <c r="A15" s="293"/>
      <c r="B15" s="760"/>
      <c r="C15" s="295">
        <v>12</v>
      </c>
      <c r="D15" s="296" t="s">
        <v>572</v>
      </c>
      <c r="E15" s="294"/>
      <c r="F15" s="293"/>
      <c r="G15" s="293"/>
      <c r="H15" s="293"/>
      <c r="I15" s="293"/>
      <c r="J15" s="293"/>
      <c r="K15" s="293"/>
    </row>
    <row r="16" spans="1:11" ht="14.25" customHeight="1" x14ac:dyDescent="0.25">
      <c r="A16" s="293"/>
      <c r="B16" s="760"/>
      <c r="C16" s="295">
        <v>13</v>
      </c>
      <c r="D16" s="296" t="s">
        <v>573</v>
      </c>
      <c r="E16" s="294"/>
      <c r="F16" s="293"/>
      <c r="G16" s="293"/>
      <c r="H16" s="293"/>
      <c r="I16" s="293"/>
      <c r="J16" s="293"/>
      <c r="K16" s="293"/>
    </row>
    <row r="17" spans="1:11" ht="14.25" customHeight="1" x14ac:dyDescent="0.25">
      <c r="A17" s="293"/>
      <c r="B17" s="760"/>
      <c r="C17" s="295">
        <v>14</v>
      </c>
      <c r="D17" s="296" t="s">
        <v>574</v>
      </c>
      <c r="E17" s="294"/>
      <c r="F17" s="293"/>
      <c r="G17" s="293"/>
      <c r="H17" s="293"/>
      <c r="I17" s="293"/>
      <c r="J17" s="293"/>
      <c r="K17" s="293"/>
    </row>
    <row r="18" spans="1:11" ht="14.25" customHeight="1" x14ac:dyDescent="0.25">
      <c r="A18" s="293"/>
      <c r="B18" s="761"/>
      <c r="C18" s="295">
        <v>15</v>
      </c>
      <c r="D18" s="296" t="s">
        <v>575</v>
      </c>
      <c r="E18" s="294"/>
      <c r="F18" s="293"/>
      <c r="G18" s="293"/>
      <c r="H18" s="293"/>
      <c r="I18" s="293"/>
      <c r="J18" s="293"/>
      <c r="K18" s="293"/>
    </row>
    <row r="19" spans="1:11" ht="14.25" customHeight="1" x14ac:dyDescent="0.25">
      <c r="A19" s="293"/>
      <c r="B19" s="759">
        <v>3</v>
      </c>
      <c r="C19" s="762" t="s">
        <v>576</v>
      </c>
      <c r="D19" s="763"/>
      <c r="E19" s="294"/>
      <c r="F19" s="293"/>
      <c r="G19" s="293"/>
      <c r="H19" s="293"/>
      <c r="I19" s="293"/>
      <c r="J19" s="293"/>
      <c r="K19" s="293"/>
    </row>
    <row r="20" spans="1:11" ht="14.25" customHeight="1" x14ac:dyDescent="0.25">
      <c r="A20" s="293"/>
      <c r="B20" s="760"/>
      <c r="C20" s="295">
        <v>16</v>
      </c>
      <c r="D20" s="296" t="s">
        <v>577</v>
      </c>
      <c r="E20" s="294"/>
      <c r="F20" s="293"/>
      <c r="G20" s="293"/>
      <c r="H20" s="293"/>
      <c r="I20" s="293"/>
      <c r="J20" s="293"/>
      <c r="K20" s="293"/>
    </row>
    <row r="21" spans="1:11" ht="14.25" customHeight="1" x14ac:dyDescent="0.25">
      <c r="A21" s="293"/>
      <c r="B21" s="760"/>
      <c r="C21" s="295">
        <v>17</v>
      </c>
      <c r="D21" s="296" t="s">
        <v>578</v>
      </c>
      <c r="E21" s="294"/>
      <c r="F21" s="293"/>
      <c r="G21" s="293"/>
      <c r="H21" s="293"/>
      <c r="I21" s="293"/>
      <c r="J21" s="293"/>
      <c r="K21" s="293"/>
    </row>
    <row r="22" spans="1:11" ht="14.25" customHeight="1" x14ac:dyDescent="0.25">
      <c r="A22" s="293"/>
      <c r="B22" s="760"/>
      <c r="C22" s="295">
        <v>18</v>
      </c>
      <c r="D22" s="296" t="s">
        <v>579</v>
      </c>
      <c r="E22" s="294"/>
      <c r="F22" s="293"/>
      <c r="G22" s="293"/>
      <c r="H22" s="293"/>
      <c r="I22" s="293"/>
      <c r="J22" s="293"/>
      <c r="K22" s="293"/>
    </row>
    <row r="23" spans="1:11" ht="14.25" customHeight="1" x14ac:dyDescent="0.25">
      <c r="A23" s="293"/>
      <c r="B23" s="760"/>
      <c r="C23" s="295">
        <v>19</v>
      </c>
      <c r="D23" s="296" t="s">
        <v>580</v>
      </c>
      <c r="E23" s="294"/>
      <c r="F23" s="293"/>
      <c r="G23" s="293"/>
      <c r="H23" s="293"/>
      <c r="I23" s="293"/>
      <c r="J23" s="293"/>
      <c r="K23" s="293"/>
    </row>
    <row r="24" spans="1:11" ht="14.25" customHeight="1" x14ac:dyDescent="0.25">
      <c r="A24" s="293"/>
      <c r="B24" s="760"/>
      <c r="C24" s="295">
        <v>20</v>
      </c>
      <c r="D24" s="296" t="s">
        <v>581</v>
      </c>
      <c r="E24" s="294"/>
      <c r="F24" s="293"/>
      <c r="G24" s="293"/>
      <c r="H24" s="293"/>
      <c r="I24" s="293"/>
      <c r="J24" s="293"/>
      <c r="K24" s="293"/>
    </row>
    <row r="25" spans="1:11" ht="14.25" customHeight="1" x14ac:dyDescent="0.25">
      <c r="A25" s="293"/>
      <c r="B25" s="760"/>
      <c r="C25" s="297">
        <v>21</v>
      </c>
      <c r="D25" s="298" t="s">
        <v>582</v>
      </c>
      <c r="E25" s="294"/>
      <c r="F25" s="293"/>
      <c r="G25" s="293"/>
      <c r="H25" s="293"/>
      <c r="I25" s="293"/>
      <c r="J25" s="293"/>
      <c r="K25" s="293"/>
    </row>
    <row r="26" spans="1:11" ht="14.25" customHeight="1" x14ac:dyDescent="0.25">
      <c r="A26" s="293"/>
      <c r="B26" s="760"/>
      <c r="C26" s="295">
        <v>22</v>
      </c>
      <c r="D26" s="296" t="s">
        <v>583</v>
      </c>
      <c r="E26" s="294"/>
      <c r="F26" s="293"/>
      <c r="G26" s="293"/>
      <c r="H26" s="293"/>
      <c r="I26" s="293"/>
      <c r="J26" s="293"/>
      <c r="K26" s="293"/>
    </row>
    <row r="27" spans="1:11" ht="14.25" customHeight="1" x14ac:dyDescent="0.25">
      <c r="A27" s="293"/>
      <c r="B27" s="760"/>
      <c r="C27" s="295">
        <v>23</v>
      </c>
      <c r="D27" s="296" t="s">
        <v>584</v>
      </c>
      <c r="E27" s="294"/>
      <c r="F27" s="293"/>
      <c r="G27" s="293"/>
      <c r="H27" s="293"/>
      <c r="I27" s="293"/>
      <c r="J27" s="293"/>
      <c r="K27" s="293"/>
    </row>
    <row r="28" spans="1:11" ht="14.25" customHeight="1" x14ac:dyDescent="0.25">
      <c r="A28" s="293"/>
      <c r="B28" s="760"/>
      <c r="C28" s="295">
        <v>24</v>
      </c>
      <c r="D28" s="296" t="s">
        <v>585</v>
      </c>
      <c r="E28" s="294"/>
      <c r="F28" s="293"/>
      <c r="G28" s="293"/>
      <c r="H28" s="293"/>
      <c r="I28" s="293"/>
      <c r="J28" s="293"/>
      <c r="K28" s="293"/>
    </row>
    <row r="29" spans="1:11" ht="14.25" customHeight="1" x14ac:dyDescent="0.25">
      <c r="A29" s="293"/>
      <c r="B29" s="760"/>
      <c r="C29" s="295">
        <v>25</v>
      </c>
      <c r="D29" s="296" t="s">
        <v>586</v>
      </c>
      <c r="E29" s="294"/>
      <c r="F29" s="293"/>
      <c r="G29" s="293"/>
      <c r="H29" s="293"/>
      <c r="I29" s="293"/>
      <c r="J29" s="293"/>
      <c r="K29" s="293"/>
    </row>
    <row r="30" spans="1:11" ht="14.25" customHeight="1" x14ac:dyDescent="0.25">
      <c r="A30" s="293"/>
      <c r="B30" s="760"/>
      <c r="C30" s="295">
        <v>26</v>
      </c>
      <c r="D30" s="296" t="s">
        <v>587</v>
      </c>
      <c r="E30" s="294"/>
      <c r="F30" s="293"/>
      <c r="G30" s="293"/>
      <c r="H30" s="293"/>
      <c r="I30" s="293"/>
      <c r="J30" s="293"/>
      <c r="K30" s="293"/>
    </row>
    <row r="31" spans="1:11" ht="14.25" customHeight="1" x14ac:dyDescent="0.25">
      <c r="A31" s="293"/>
      <c r="B31" s="760"/>
      <c r="C31" s="295">
        <v>27</v>
      </c>
      <c r="D31" s="296" t="s">
        <v>588</v>
      </c>
      <c r="E31" s="294"/>
      <c r="F31" s="293"/>
      <c r="G31" s="293"/>
      <c r="H31" s="293"/>
      <c r="I31" s="293"/>
      <c r="J31" s="293"/>
      <c r="K31" s="293"/>
    </row>
    <row r="32" spans="1:11" ht="14.25" customHeight="1" x14ac:dyDescent="0.25">
      <c r="A32" s="293"/>
      <c r="B32" s="761"/>
      <c r="C32" s="295">
        <v>28</v>
      </c>
      <c r="D32" s="296" t="s">
        <v>589</v>
      </c>
      <c r="E32" s="294"/>
      <c r="F32" s="293"/>
      <c r="G32" s="293"/>
      <c r="H32" s="293"/>
      <c r="I32" s="293"/>
      <c r="J32" s="293"/>
      <c r="K32" s="293"/>
    </row>
    <row r="33" spans="1:11" ht="14.25" customHeight="1" x14ac:dyDescent="0.25">
      <c r="A33" s="293"/>
      <c r="B33" s="759">
        <v>4</v>
      </c>
      <c r="C33" s="762" t="s">
        <v>590</v>
      </c>
      <c r="D33" s="763"/>
      <c r="E33" s="294"/>
      <c r="F33" s="293"/>
      <c r="G33" s="293"/>
      <c r="H33" s="293"/>
      <c r="I33" s="293"/>
      <c r="J33" s="293"/>
      <c r="K33" s="293"/>
    </row>
    <row r="34" spans="1:11" ht="14.25" customHeight="1" x14ac:dyDescent="0.25">
      <c r="A34" s="293"/>
      <c r="B34" s="760"/>
      <c r="C34" s="295">
        <v>29</v>
      </c>
      <c r="D34" s="296" t="s">
        <v>591</v>
      </c>
      <c r="E34" s="294"/>
      <c r="F34" s="293"/>
      <c r="G34" s="293"/>
      <c r="H34" s="293"/>
      <c r="I34" s="293"/>
      <c r="J34" s="293"/>
      <c r="K34" s="293"/>
    </row>
    <row r="35" spans="1:11" ht="14.25" customHeight="1" x14ac:dyDescent="0.25">
      <c r="A35" s="293"/>
      <c r="B35" s="760"/>
      <c r="C35" s="295">
        <v>30</v>
      </c>
      <c r="D35" s="296" t="s">
        <v>592</v>
      </c>
      <c r="E35" s="294"/>
      <c r="F35" s="293"/>
      <c r="G35" s="293"/>
      <c r="H35" s="293"/>
      <c r="I35" s="293"/>
      <c r="J35" s="293"/>
      <c r="K35" s="293"/>
    </row>
    <row r="36" spans="1:11" ht="14.25" customHeight="1" x14ac:dyDescent="0.25">
      <c r="A36" s="293"/>
      <c r="B36" s="760"/>
      <c r="C36" s="295">
        <v>31</v>
      </c>
      <c r="D36" s="296" t="s">
        <v>593</v>
      </c>
      <c r="E36" s="294"/>
      <c r="F36" s="293"/>
      <c r="G36" s="293"/>
      <c r="H36" s="293"/>
      <c r="I36" s="293"/>
      <c r="J36" s="293"/>
      <c r="K36" s="293"/>
    </row>
    <row r="37" spans="1:11" ht="14.25" customHeight="1" x14ac:dyDescent="0.25">
      <c r="A37" s="293"/>
      <c r="B37" s="760"/>
      <c r="C37" s="295">
        <v>32</v>
      </c>
      <c r="D37" s="296" t="s">
        <v>594</v>
      </c>
      <c r="E37" s="294"/>
      <c r="F37" s="293"/>
      <c r="G37" s="293"/>
      <c r="H37" s="293"/>
      <c r="I37" s="293"/>
      <c r="J37" s="293"/>
      <c r="K37" s="293"/>
    </row>
    <row r="38" spans="1:11" ht="14.25" customHeight="1" x14ac:dyDescent="0.25">
      <c r="A38" s="293"/>
      <c r="B38" s="760"/>
      <c r="C38" s="295">
        <v>33</v>
      </c>
      <c r="D38" s="296" t="s">
        <v>595</v>
      </c>
      <c r="E38" s="294"/>
      <c r="F38" s="293"/>
      <c r="G38" s="293"/>
      <c r="H38" s="293"/>
      <c r="I38" s="293"/>
      <c r="J38" s="293"/>
      <c r="K38" s="293"/>
    </row>
    <row r="39" spans="1:11" ht="14.25" customHeight="1" x14ac:dyDescent="0.25">
      <c r="A39" s="293"/>
      <c r="B39" s="760"/>
      <c r="C39" s="295">
        <v>34</v>
      </c>
      <c r="D39" s="296" t="s">
        <v>596</v>
      </c>
      <c r="E39" s="294"/>
      <c r="F39" s="293"/>
      <c r="G39" s="293"/>
      <c r="H39" s="293"/>
      <c r="I39" s="293"/>
      <c r="J39" s="293"/>
      <c r="K39" s="293"/>
    </row>
    <row r="40" spans="1:11" ht="14.25" customHeight="1" x14ac:dyDescent="0.25">
      <c r="A40" s="293"/>
      <c r="B40" s="760"/>
      <c r="C40" s="295">
        <v>35</v>
      </c>
      <c r="D40" s="296" t="s">
        <v>597</v>
      </c>
      <c r="E40" s="294"/>
      <c r="F40" s="293"/>
      <c r="G40" s="293"/>
      <c r="H40" s="293"/>
      <c r="I40" s="293"/>
      <c r="J40" s="293"/>
      <c r="K40" s="293"/>
    </row>
    <row r="41" spans="1:11" ht="14.25" customHeight="1" x14ac:dyDescent="0.25">
      <c r="A41" s="293"/>
      <c r="B41" s="760"/>
      <c r="C41" s="295">
        <v>36</v>
      </c>
      <c r="D41" s="296" t="s">
        <v>598</v>
      </c>
      <c r="E41" s="294"/>
      <c r="F41" s="293"/>
      <c r="G41" s="293"/>
      <c r="H41" s="293"/>
      <c r="I41" s="293"/>
      <c r="J41" s="293"/>
      <c r="K41" s="293"/>
    </row>
    <row r="42" spans="1:11" ht="14.25" customHeight="1" x14ac:dyDescent="0.25">
      <c r="A42" s="293"/>
      <c r="B42" s="760"/>
      <c r="C42" s="295">
        <v>37</v>
      </c>
      <c r="D42" s="296" t="s">
        <v>599</v>
      </c>
      <c r="E42" s="294"/>
      <c r="F42" s="293"/>
      <c r="G42" s="293"/>
      <c r="H42" s="293"/>
      <c r="I42" s="293"/>
      <c r="J42" s="293"/>
      <c r="K42" s="293"/>
    </row>
    <row r="43" spans="1:11" ht="14.25" customHeight="1" x14ac:dyDescent="0.25">
      <c r="A43" s="293"/>
      <c r="B43" s="761"/>
      <c r="C43" s="295">
        <v>38</v>
      </c>
      <c r="D43" s="296" t="s">
        <v>600</v>
      </c>
      <c r="E43" s="294"/>
      <c r="F43" s="293"/>
      <c r="G43" s="293"/>
      <c r="H43" s="293"/>
      <c r="I43" s="293"/>
      <c r="J43" s="293"/>
      <c r="K43" s="293"/>
    </row>
    <row r="44" spans="1:11" ht="14.25" customHeight="1" x14ac:dyDescent="0.25">
      <c r="A44" s="293"/>
      <c r="B44" s="759">
        <v>5</v>
      </c>
      <c r="C44" s="762" t="s">
        <v>601</v>
      </c>
      <c r="D44" s="763"/>
      <c r="E44" s="294"/>
      <c r="F44" s="293"/>
      <c r="G44" s="293"/>
      <c r="H44" s="293"/>
      <c r="I44" s="293"/>
      <c r="J44" s="293"/>
      <c r="K44" s="293"/>
    </row>
    <row r="45" spans="1:11" ht="14.25" customHeight="1" x14ac:dyDescent="0.25">
      <c r="A45" s="293"/>
      <c r="B45" s="760"/>
      <c r="C45" s="295">
        <v>39</v>
      </c>
      <c r="D45" s="296" t="s">
        <v>602</v>
      </c>
      <c r="E45" s="294"/>
      <c r="F45" s="293"/>
      <c r="G45" s="293"/>
      <c r="H45" s="293"/>
      <c r="I45" s="293"/>
      <c r="J45" s="293"/>
      <c r="K45" s="293"/>
    </row>
    <row r="46" spans="1:11" ht="14.25" customHeight="1" x14ac:dyDescent="0.25">
      <c r="A46" s="293"/>
      <c r="B46" s="760"/>
      <c r="C46" s="295">
        <v>40</v>
      </c>
      <c r="D46" s="296" t="s">
        <v>603</v>
      </c>
      <c r="E46" s="294"/>
      <c r="F46" s="293"/>
      <c r="G46" s="293"/>
      <c r="H46" s="293"/>
      <c r="I46" s="293"/>
      <c r="J46" s="293"/>
      <c r="K46" s="293"/>
    </row>
    <row r="47" spans="1:11" ht="14.25" customHeight="1" x14ac:dyDescent="0.25">
      <c r="A47" s="293"/>
      <c r="B47" s="760"/>
      <c r="C47" s="295">
        <v>41</v>
      </c>
      <c r="D47" s="296" t="s">
        <v>604</v>
      </c>
      <c r="E47" s="294"/>
      <c r="F47" s="293"/>
      <c r="G47" s="293"/>
      <c r="H47" s="293"/>
      <c r="I47" s="293"/>
      <c r="J47" s="293"/>
      <c r="K47" s="293"/>
    </row>
    <row r="48" spans="1:11" ht="14.25" customHeight="1" x14ac:dyDescent="0.25">
      <c r="A48" s="293"/>
      <c r="B48" s="760"/>
      <c r="C48" s="295">
        <v>42</v>
      </c>
      <c r="D48" s="296" t="s">
        <v>605</v>
      </c>
      <c r="E48" s="294"/>
      <c r="F48" s="293"/>
      <c r="G48" s="293"/>
      <c r="H48" s="293"/>
      <c r="I48" s="293"/>
      <c r="J48" s="293"/>
      <c r="K48" s="293"/>
    </row>
    <row r="49" spans="1:11" ht="14.25" customHeight="1" x14ac:dyDescent="0.25">
      <c r="A49" s="293"/>
      <c r="B49" s="760"/>
      <c r="C49" s="295">
        <v>43</v>
      </c>
      <c r="D49" s="296" t="s">
        <v>606</v>
      </c>
      <c r="E49" s="294"/>
      <c r="F49" s="293"/>
      <c r="G49" s="293"/>
      <c r="H49" s="293"/>
      <c r="I49" s="293"/>
      <c r="J49" s="293"/>
      <c r="K49" s="293"/>
    </row>
    <row r="50" spans="1:11" ht="14.25" customHeight="1" x14ac:dyDescent="0.25">
      <c r="A50" s="293"/>
      <c r="B50" s="760"/>
      <c r="C50" s="295">
        <v>44</v>
      </c>
      <c r="D50" s="296" t="s">
        <v>607</v>
      </c>
      <c r="E50" s="294"/>
      <c r="F50" s="293"/>
      <c r="G50" s="293"/>
      <c r="H50" s="293"/>
      <c r="I50" s="293"/>
      <c r="J50" s="293"/>
      <c r="K50" s="293"/>
    </row>
    <row r="51" spans="1:11" ht="14.25" customHeight="1" x14ac:dyDescent="0.25">
      <c r="A51" s="293"/>
      <c r="B51" s="760"/>
      <c r="C51" s="295">
        <v>45</v>
      </c>
      <c r="D51" s="296" t="s">
        <v>608</v>
      </c>
      <c r="E51" s="294"/>
      <c r="F51" s="293"/>
      <c r="G51" s="293"/>
      <c r="H51" s="293"/>
      <c r="I51" s="293"/>
      <c r="J51" s="293"/>
      <c r="K51" s="293"/>
    </row>
    <row r="52" spans="1:11" ht="14.25" customHeight="1" x14ac:dyDescent="0.25">
      <c r="A52" s="293"/>
      <c r="B52" s="760"/>
      <c r="C52" s="295">
        <v>46</v>
      </c>
      <c r="D52" s="296" t="s">
        <v>609</v>
      </c>
      <c r="E52" s="294"/>
      <c r="F52" s="293"/>
      <c r="G52" s="293"/>
      <c r="H52" s="293"/>
      <c r="I52" s="293"/>
      <c r="J52" s="293"/>
      <c r="K52" s="293"/>
    </row>
    <row r="53" spans="1:11" ht="14.25" customHeight="1" x14ac:dyDescent="0.25">
      <c r="A53" s="293"/>
      <c r="B53" s="761"/>
      <c r="C53" s="295">
        <v>47</v>
      </c>
      <c r="D53" s="296" t="s">
        <v>610</v>
      </c>
      <c r="E53" s="294"/>
      <c r="F53" s="293"/>
      <c r="G53" s="293"/>
      <c r="H53" s="293"/>
      <c r="I53" s="293"/>
      <c r="J53" s="293"/>
      <c r="K53" s="293"/>
    </row>
    <row r="54" spans="1:11" ht="14.25" customHeight="1" x14ac:dyDescent="0.25">
      <c r="A54" s="293"/>
      <c r="B54" s="759">
        <v>6</v>
      </c>
      <c r="C54" s="762" t="s">
        <v>611</v>
      </c>
      <c r="D54" s="763"/>
      <c r="E54" s="294"/>
      <c r="F54" s="293"/>
      <c r="G54" s="293"/>
      <c r="H54" s="293"/>
      <c r="I54" s="293"/>
      <c r="J54" s="293"/>
      <c r="K54" s="293"/>
    </row>
    <row r="55" spans="1:11" ht="14.25" customHeight="1" x14ac:dyDescent="0.25">
      <c r="A55" s="293"/>
      <c r="B55" s="760"/>
      <c r="C55" s="295">
        <v>48</v>
      </c>
      <c r="D55" s="296" t="s">
        <v>612</v>
      </c>
      <c r="E55" s="294"/>
      <c r="F55" s="293"/>
      <c r="G55" s="293"/>
      <c r="H55" s="293"/>
      <c r="I55" s="293"/>
      <c r="J55" s="293"/>
      <c r="K55" s="293"/>
    </row>
    <row r="56" spans="1:11" ht="14.25" customHeight="1" x14ac:dyDescent="0.25">
      <c r="A56" s="293"/>
      <c r="B56" s="760"/>
      <c r="C56" s="295">
        <v>49</v>
      </c>
      <c r="D56" s="296" t="s">
        <v>613</v>
      </c>
      <c r="E56" s="294"/>
      <c r="F56" s="293"/>
      <c r="G56" s="293"/>
      <c r="H56" s="293"/>
      <c r="I56" s="293"/>
      <c r="J56" s="293"/>
      <c r="K56" s="293"/>
    </row>
    <row r="57" spans="1:11" ht="14.25" customHeight="1" x14ac:dyDescent="0.25">
      <c r="A57" s="293"/>
      <c r="B57" s="760"/>
      <c r="C57" s="295">
        <v>50</v>
      </c>
      <c r="D57" s="296" t="s">
        <v>614</v>
      </c>
      <c r="E57" s="294"/>
      <c r="F57" s="293"/>
      <c r="G57" s="293"/>
      <c r="H57" s="293"/>
      <c r="I57" s="293"/>
      <c r="J57" s="293"/>
      <c r="K57" s="293"/>
    </row>
    <row r="58" spans="1:11" ht="14.25" customHeight="1" x14ac:dyDescent="0.25">
      <c r="A58" s="293"/>
      <c r="B58" s="760"/>
      <c r="C58" s="295">
        <v>51</v>
      </c>
      <c r="D58" s="296" t="s">
        <v>615</v>
      </c>
      <c r="E58" s="294"/>
      <c r="F58" s="293"/>
      <c r="G58" s="293"/>
      <c r="H58" s="293"/>
      <c r="I58" s="293"/>
      <c r="J58" s="293"/>
      <c r="K58" s="293"/>
    </row>
    <row r="59" spans="1:11" ht="14.25" customHeight="1" x14ac:dyDescent="0.25">
      <c r="A59" s="293"/>
      <c r="B59" s="760"/>
      <c r="C59" s="295">
        <v>52</v>
      </c>
      <c r="D59" s="296" t="s">
        <v>616</v>
      </c>
      <c r="E59" s="294"/>
      <c r="F59" s="293"/>
      <c r="G59" s="293"/>
      <c r="H59" s="293"/>
      <c r="I59" s="293"/>
      <c r="J59" s="293"/>
      <c r="K59" s="293"/>
    </row>
    <row r="60" spans="1:11" ht="14.25" customHeight="1" x14ac:dyDescent="0.25">
      <c r="A60" s="293"/>
      <c r="B60" s="760"/>
      <c r="C60" s="295">
        <v>53</v>
      </c>
      <c r="D60" s="296" t="s">
        <v>617</v>
      </c>
      <c r="E60" s="294"/>
      <c r="F60" s="293"/>
      <c r="G60" s="293"/>
      <c r="H60" s="293"/>
      <c r="I60" s="293"/>
      <c r="J60" s="293"/>
      <c r="K60" s="293"/>
    </row>
    <row r="61" spans="1:11" ht="14.25" customHeight="1" x14ac:dyDescent="0.25">
      <c r="A61" s="293"/>
      <c r="B61" s="760"/>
      <c r="C61" s="295">
        <v>54</v>
      </c>
      <c r="D61" s="296" t="s">
        <v>618</v>
      </c>
      <c r="E61" s="294"/>
      <c r="F61" s="293"/>
      <c r="G61" s="293"/>
      <c r="H61" s="293"/>
      <c r="I61" s="293"/>
      <c r="J61" s="293"/>
      <c r="K61" s="293"/>
    </row>
    <row r="62" spans="1:11" ht="14.25" customHeight="1" x14ac:dyDescent="0.25">
      <c r="A62" s="293"/>
      <c r="B62" s="761"/>
      <c r="C62" s="295">
        <v>55</v>
      </c>
      <c r="D62" s="296" t="s">
        <v>619</v>
      </c>
      <c r="E62" s="294"/>
      <c r="F62" s="293"/>
      <c r="G62" s="293"/>
      <c r="H62" s="293"/>
      <c r="I62" s="293"/>
      <c r="J62" s="293"/>
      <c r="K62" s="293"/>
    </row>
    <row r="63" spans="1:11" ht="14.25" customHeight="1" x14ac:dyDescent="0.25">
      <c r="A63" s="293"/>
      <c r="B63" s="759">
        <v>7</v>
      </c>
      <c r="C63" s="762" t="s">
        <v>620</v>
      </c>
      <c r="D63" s="763"/>
      <c r="E63" s="294"/>
      <c r="F63" s="293"/>
      <c r="G63" s="293"/>
      <c r="H63" s="293"/>
      <c r="I63" s="293"/>
      <c r="J63" s="293"/>
      <c r="K63" s="293"/>
    </row>
    <row r="64" spans="1:11" ht="14.25" customHeight="1" x14ac:dyDescent="0.25">
      <c r="A64" s="293"/>
      <c r="B64" s="760"/>
      <c r="C64" s="295">
        <v>56</v>
      </c>
      <c r="D64" s="296" t="s">
        <v>621</v>
      </c>
      <c r="E64" s="294"/>
      <c r="F64" s="293"/>
      <c r="G64" s="293"/>
      <c r="H64" s="293"/>
      <c r="I64" s="293"/>
      <c r="J64" s="293"/>
      <c r="K64" s="293"/>
    </row>
    <row r="65" spans="1:11" ht="14.25" customHeight="1" x14ac:dyDescent="0.25">
      <c r="A65" s="293"/>
      <c r="B65" s="760"/>
      <c r="C65" s="295">
        <v>57</v>
      </c>
      <c r="D65" s="296" t="s">
        <v>622</v>
      </c>
      <c r="E65" s="294"/>
      <c r="F65" s="293"/>
      <c r="G65" s="293"/>
      <c r="H65" s="293"/>
      <c r="I65" s="293"/>
      <c r="J65" s="293"/>
      <c r="K65" s="293"/>
    </row>
    <row r="66" spans="1:11" ht="14.25" customHeight="1" x14ac:dyDescent="0.25">
      <c r="A66" s="293"/>
      <c r="B66" s="760"/>
      <c r="C66" s="295">
        <v>58</v>
      </c>
      <c r="D66" s="296" t="s">
        <v>623</v>
      </c>
      <c r="E66" s="294"/>
      <c r="F66" s="293"/>
      <c r="G66" s="293"/>
      <c r="H66" s="293"/>
      <c r="I66" s="293"/>
      <c r="J66" s="293"/>
      <c r="K66" s="293"/>
    </row>
    <row r="67" spans="1:11" ht="14.25" customHeight="1" x14ac:dyDescent="0.25">
      <c r="A67" s="293"/>
      <c r="B67" s="760"/>
      <c r="C67" s="295">
        <v>59</v>
      </c>
      <c r="D67" s="296" t="s">
        <v>624</v>
      </c>
      <c r="E67" s="294"/>
      <c r="F67" s="293"/>
      <c r="G67" s="293"/>
      <c r="H67" s="293"/>
      <c r="I67" s="293"/>
      <c r="J67" s="293"/>
      <c r="K67" s="293"/>
    </row>
    <row r="68" spans="1:11" ht="14.25" customHeight="1" x14ac:dyDescent="0.25">
      <c r="A68" s="293"/>
      <c r="B68" s="761"/>
      <c r="C68" s="295">
        <v>60</v>
      </c>
      <c r="D68" s="296" t="s">
        <v>625</v>
      </c>
      <c r="E68" s="294"/>
      <c r="F68" s="293"/>
      <c r="G68" s="293"/>
      <c r="H68" s="293"/>
      <c r="I68" s="293"/>
      <c r="J68" s="293"/>
      <c r="K68" s="293"/>
    </row>
    <row r="69" spans="1:11" ht="14.25" customHeight="1" x14ac:dyDescent="0.25">
      <c r="A69" s="293"/>
      <c r="B69" s="759">
        <v>8</v>
      </c>
      <c r="C69" s="762" t="s">
        <v>626</v>
      </c>
      <c r="D69" s="763"/>
      <c r="E69" s="294"/>
      <c r="F69" s="293"/>
      <c r="G69" s="293"/>
      <c r="H69" s="293"/>
      <c r="I69" s="293"/>
      <c r="J69" s="293"/>
      <c r="K69" s="293"/>
    </row>
    <row r="70" spans="1:11" ht="14.25" customHeight="1" x14ac:dyDescent="0.25">
      <c r="A70" s="293"/>
      <c r="B70" s="760"/>
      <c r="C70" s="295">
        <v>61</v>
      </c>
      <c r="D70" s="296" t="s">
        <v>627</v>
      </c>
      <c r="E70" s="294"/>
      <c r="F70" s="293"/>
      <c r="G70" s="293"/>
      <c r="H70" s="293"/>
      <c r="I70" s="293"/>
      <c r="J70" s="293"/>
      <c r="K70" s="293"/>
    </row>
    <row r="71" spans="1:11" ht="14.25" customHeight="1" x14ac:dyDescent="0.25">
      <c r="A71" s="293"/>
      <c r="B71" s="760"/>
      <c r="C71" s="295">
        <v>62</v>
      </c>
      <c r="D71" s="296" t="s">
        <v>628</v>
      </c>
      <c r="E71" s="294"/>
      <c r="F71" s="293"/>
      <c r="G71" s="293"/>
      <c r="H71" s="293"/>
      <c r="I71" s="293"/>
      <c r="J71" s="293"/>
      <c r="K71" s="293"/>
    </row>
    <row r="72" spans="1:11" ht="14.25" customHeight="1" x14ac:dyDescent="0.25">
      <c r="A72" s="293"/>
      <c r="B72" s="760"/>
      <c r="C72" s="295">
        <v>63</v>
      </c>
      <c r="D72" s="296" t="s">
        <v>629</v>
      </c>
      <c r="E72" s="294"/>
      <c r="F72" s="293"/>
      <c r="G72" s="293"/>
      <c r="H72" s="293"/>
      <c r="I72" s="293"/>
      <c r="J72" s="293"/>
      <c r="K72" s="293"/>
    </row>
    <row r="73" spans="1:11" ht="14.25" customHeight="1" x14ac:dyDescent="0.25">
      <c r="A73" s="293"/>
      <c r="B73" s="760"/>
      <c r="C73" s="295">
        <v>64</v>
      </c>
      <c r="D73" s="296" t="s">
        <v>630</v>
      </c>
      <c r="E73" s="294"/>
      <c r="F73" s="293"/>
      <c r="G73" s="293"/>
      <c r="H73" s="293"/>
      <c r="I73" s="293"/>
      <c r="J73" s="293"/>
      <c r="K73" s="293"/>
    </row>
    <row r="74" spans="1:11" ht="14.25" customHeight="1" x14ac:dyDescent="0.25">
      <c r="A74" s="293"/>
      <c r="B74" s="760"/>
      <c r="C74" s="295">
        <v>65</v>
      </c>
      <c r="D74" s="296" t="s">
        <v>631</v>
      </c>
      <c r="E74" s="294"/>
      <c r="F74" s="293"/>
      <c r="G74" s="293"/>
      <c r="H74" s="293"/>
      <c r="I74" s="293"/>
      <c r="J74" s="293"/>
      <c r="K74" s="293"/>
    </row>
    <row r="75" spans="1:11" ht="14.25" customHeight="1" x14ac:dyDescent="0.25">
      <c r="A75" s="293"/>
      <c r="B75" s="760"/>
      <c r="C75" s="295">
        <v>66</v>
      </c>
      <c r="D75" s="296" t="s">
        <v>632</v>
      </c>
      <c r="E75" s="294"/>
      <c r="F75" s="293"/>
      <c r="G75" s="293"/>
      <c r="H75" s="293"/>
      <c r="I75" s="293"/>
      <c r="J75" s="293"/>
      <c r="K75" s="293"/>
    </row>
    <row r="76" spans="1:11" ht="14.25" customHeight="1" x14ac:dyDescent="0.25">
      <c r="A76" s="293"/>
      <c r="B76" s="760"/>
      <c r="C76" s="295">
        <v>67</v>
      </c>
      <c r="D76" s="296" t="s">
        <v>633</v>
      </c>
      <c r="E76" s="294"/>
      <c r="F76" s="293"/>
      <c r="G76" s="293"/>
      <c r="H76" s="293"/>
      <c r="I76" s="293"/>
      <c r="J76" s="293"/>
      <c r="K76" s="293"/>
    </row>
    <row r="77" spans="1:11" ht="14.25" customHeight="1" x14ac:dyDescent="0.25">
      <c r="A77" s="293"/>
      <c r="B77" s="760"/>
      <c r="C77" s="295">
        <v>68</v>
      </c>
      <c r="D77" s="296" t="s">
        <v>634</v>
      </c>
      <c r="E77" s="294"/>
      <c r="F77" s="293"/>
      <c r="G77" s="293"/>
      <c r="H77" s="293"/>
      <c r="I77" s="293"/>
      <c r="J77" s="293"/>
      <c r="K77" s="293"/>
    </row>
    <row r="78" spans="1:11" ht="14.25" customHeight="1" x14ac:dyDescent="0.25">
      <c r="A78" s="293"/>
      <c r="B78" s="760"/>
      <c r="C78" s="295">
        <v>69</v>
      </c>
      <c r="D78" s="296" t="s">
        <v>635</v>
      </c>
      <c r="E78" s="294"/>
      <c r="F78" s="293"/>
      <c r="G78" s="293"/>
      <c r="H78" s="293"/>
      <c r="I78" s="293"/>
      <c r="J78" s="293"/>
      <c r="K78" s="293"/>
    </row>
    <row r="79" spans="1:11" ht="14.25" customHeight="1" x14ac:dyDescent="0.25">
      <c r="A79" s="293"/>
      <c r="B79" s="760"/>
      <c r="C79" s="295">
        <v>70</v>
      </c>
      <c r="D79" s="296" t="s">
        <v>636</v>
      </c>
      <c r="E79" s="294"/>
      <c r="F79" s="293"/>
      <c r="G79" s="293"/>
      <c r="H79" s="293"/>
      <c r="I79" s="293"/>
      <c r="J79" s="293"/>
      <c r="K79" s="293"/>
    </row>
    <row r="80" spans="1:11" ht="14.25" customHeight="1" x14ac:dyDescent="0.25">
      <c r="A80" s="293"/>
      <c r="B80" s="760"/>
      <c r="C80" s="295">
        <v>71</v>
      </c>
      <c r="D80" s="296" t="s">
        <v>637</v>
      </c>
      <c r="E80" s="294"/>
      <c r="F80" s="293"/>
      <c r="G80" s="293"/>
      <c r="H80" s="293"/>
      <c r="I80" s="293"/>
      <c r="J80" s="293"/>
      <c r="K80" s="293"/>
    </row>
    <row r="81" spans="1:11" ht="14.25" customHeight="1" x14ac:dyDescent="0.25">
      <c r="A81" s="293"/>
      <c r="B81" s="761"/>
      <c r="C81" s="295">
        <v>72</v>
      </c>
      <c r="D81" s="296" t="s">
        <v>638</v>
      </c>
      <c r="E81" s="294"/>
      <c r="F81" s="293"/>
      <c r="G81" s="293"/>
      <c r="H81" s="293"/>
      <c r="I81" s="293"/>
      <c r="J81" s="293"/>
      <c r="K81" s="293"/>
    </row>
    <row r="82" spans="1:11" ht="14.25" customHeight="1" x14ac:dyDescent="0.25">
      <c r="A82" s="293"/>
      <c r="B82" s="759">
        <v>9</v>
      </c>
      <c r="C82" s="762" t="s">
        <v>639</v>
      </c>
      <c r="D82" s="763"/>
      <c r="E82" s="294"/>
      <c r="F82" s="293"/>
      <c r="G82" s="293"/>
      <c r="H82" s="293"/>
      <c r="I82" s="293"/>
      <c r="J82" s="293"/>
      <c r="K82" s="293"/>
    </row>
    <row r="83" spans="1:11" ht="14.25" customHeight="1" x14ac:dyDescent="0.25">
      <c r="A83" s="293"/>
      <c r="B83" s="760"/>
      <c r="C83" s="295">
        <v>73</v>
      </c>
      <c r="D83" s="296" t="s">
        <v>640</v>
      </c>
      <c r="E83" s="294"/>
      <c r="F83" s="293"/>
      <c r="G83" s="293"/>
      <c r="H83" s="293"/>
      <c r="I83" s="293"/>
      <c r="J83" s="293"/>
      <c r="K83" s="293"/>
    </row>
    <row r="84" spans="1:11" ht="14.25" customHeight="1" x14ac:dyDescent="0.25">
      <c r="A84" s="293"/>
      <c r="B84" s="760"/>
      <c r="C84" s="295">
        <v>74</v>
      </c>
      <c r="D84" s="296" t="s">
        <v>641</v>
      </c>
      <c r="E84" s="294"/>
      <c r="F84" s="293"/>
      <c r="G84" s="293"/>
      <c r="H84" s="293"/>
      <c r="I84" s="293"/>
      <c r="J84" s="293"/>
      <c r="K84" s="293"/>
    </row>
    <row r="85" spans="1:11" ht="14.25" customHeight="1" x14ac:dyDescent="0.25">
      <c r="A85" s="293"/>
      <c r="B85" s="760"/>
      <c r="C85" s="295">
        <v>75</v>
      </c>
      <c r="D85" s="296" t="s">
        <v>642</v>
      </c>
      <c r="E85" s="294"/>
      <c r="F85" s="293"/>
      <c r="G85" s="293"/>
      <c r="H85" s="293"/>
      <c r="I85" s="293"/>
      <c r="J85" s="293"/>
      <c r="K85" s="293"/>
    </row>
    <row r="86" spans="1:11" ht="14.25" customHeight="1" x14ac:dyDescent="0.25">
      <c r="A86" s="293"/>
      <c r="B86" s="760"/>
      <c r="C86" s="295">
        <v>76</v>
      </c>
      <c r="D86" s="296" t="s">
        <v>643</v>
      </c>
      <c r="E86" s="294"/>
      <c r="F86" s="293"/>
      <c r="G86" s="293"/>
      <c r="H86" s="293"/>
      <c r="I86" s="293"/>
      <c r="J86" s="293"/>
      <c r="K86" s="293"/>
    </row>
    <row r="87" spans="1:11" ht="14.25" customHeight="1" x14ac:dyDescent="0.25">
      <c r="A87" s="293"/>
      <c r="B87" s="760"/>
      <c r="C87" s="295">
        <v>77</v>
      </c>
      <c r="D87" s="296" t="s">
        <v>644</v>
      </c>
      <c r="E87" s="294"/>
      <c r="F87" s="293"/>
      <c r="G87" s="293"/>
      <c r="H87" s="293"/>
      <c r="I87" s="293"/>
      <c r="J87" s="293"/>
      <c r="K87" s="293"/>
    </row>
    <row r="88" spans="1:11" ht="14.25" customHeight="1" x14ac:dyDescent="0.25">
      <c r="A88" s="293"/>
      <c r="B88" s="760"/>
      <c r="C88" s="295">
        <v>78</v>
      </c>
      <c r="D88" s="296" t="s">
        <v>645</v>
      </c>
      <c r="E88" s="294"/>
      <c r="F88" s="293"/>
      <c r="G88" s="293"/>
      <c r="H88" s="293"/>
      <c r="I88" s="293"/>
      <c r="J88" s="293"/>
      <c r="K88" s="293"/>
    </row>
    <row r="89" spans="1:11" ht="14.25" customHeight="1" x14ac:dyDescent="0.25">
      <c r="A89" s="293"/>
      <c r="B89" s="760"/>
      <c r="C89" s="295">
        <v>79</v>
      </c>
      <c r="D89" s="296" t="s">
        <v>646</v>
      </c>
      <c r="E89" s="294"/>
      <c r="F89" s="293"/>
      <c r="G89" s="293"/>
      <c r="H89" s="293"/>
      <c r="I89" s="293"/>
      <c r="J89" s="293"/>
      <c r="K89" s="293"/>
    </row>
    <row r="90" spans="1:11" ht="14.25" customHeight="1" x14ac:dyDescent="0.25">
      <c r="A90" s="293"/>
      <c r="B90" s="761"/>
      <c r="C90" s="295">
        <v>80</v>
      </c>
      <c r="D90" s="296" t="s">
        <v>647</v>
      </c>
      <c r="E90" s="294"/>
      <c r="F90" s="293"/>
      <c r="G90" s="293"/>
      <c r="H90" s="293"/>
      <c r="I90" s="293"/>
      <c r="J90" s="293"/>
      <c r="K90" s="293"/>
    </row>
    <row r="91" spans="1:11" ht="14.25" customHeight="1" x14ac:dyDescent="0.25">
      <c r="A91" s="293"/>
      <c r="B91" s="759">
        <v>10</v>
      </c>
      <c r="C91" s="762" t="s">
        <v>648</v>
      </c>
      <c r="D91" s="763"/>
      <c r="E91" s="294"/>
      <c r="F91" s="293"/>
      <c r="G91" s="293"/>
      <c r="H91" s="293"/>
      <c r="I91" s="293"/>
      <c r="J91" s="293"/>
      <c r="K91" s="293"/>
    </row>
    <row r="92" spans="1:11" ht="14.25" customHeight="1" x14ac:dyDescent="0.25">
      <c r="A92" s="293"/>
      <c r="B92" s="760"/>
      <c r="C92" s="295">
        <v>81</v>
      </c>
      <c r="D92" s="296" t="s">
        <v>649</v>
      </c>
      <c r="E92" s="294"/>
      <c r="F92" s="293"/>
      <c r="G92" s="293"/>
      <c r="H92" s="293"/>
      <c r="I92" s="293"/>
      <c r="J92" s="293"/>
      <c r="K92" s="293"/>
    </row>
    <row r="93" spans="1:11" ht="14.25" customHeight="1" x14ac:dyDescent="0.25">
      <c r="A93" s="293"/>
      <c r="B93" s="760"/>
      <c r="C93" s="295">
        <v>82</v>
      </c>
      <c r="D93" s="296" t="s">
        <v>650</v>
      </c>
      <c r="E93" s="294"/>
      <c r="F93" s="293"/>
      <c r="G93" s="293"/>
      <c r="H93" s="293"/>
      <c r="I93" s="293"/>
      <c r="J93" s="293"/>
      <c r="K93" s="293"/>
    </row>
    <row r="94" spans="1:11" ht="14.25" customHeight="1" x14ac:dyDescent="0.25">
      <c r="A94" s="293"/>
      <c r="B94" s="760"/>
      <c r="C94" s="295">
        <v>83</v>
      </c>
      <c r="D94" s="296" t="s">
        <v>651</v>
      </c>
      <c r="E94" s="294"/>
      <c r="F94" s="293"/>
      <c r="G94" s="293"/>
      <c r="H94" s="293"/>
      <c r="I94" s="293"/>
      <c r="J94" s="293"/>
      <c r="K94" s="293"/>
    </row>
    <row r="95" spans="1:11" ht="14.25" customHeight="1" x14ac:dyDescent="0.25">
      <c r="A95" s="293"/>
      <c r="B95" s="760"/>
      <c r="C95" s="295">
        <v>84</v>
      </c>
      <c r="D95" s="296" t="s">
        <v>652</v>
      </c>
      <c r="E95" s="294"/>
      <c r="F95" s="293"/>
      <c r="G95" s="293"/>
      <c r="H95" s="293"/>
      <c r="I95" s="293"/>
      <c r="J95" s="293"/>
      <c r="K95" s="293"/>
    </row>
    <row r="96" spans="1:11" ht="14.25" customHeight="1" x14ac:dyDescent="0.25">
      <c r="A96" s="293"/>
      <c r="B96" s="760"/>
      <c r="C96" s="295">
        <v>85</v>
      </c>
      <c r="D96" s="296" t="s">
        <v>653</v>
      </c>
      <c r="E96" s="294"/>
      <c r="F96" s="293"/>
      <c r="G96" s="293"/>
      <c r="H96" s="293"/>
      <c r="I96" s="293"/>
      <c r="J96" s="293"/>
      <c r="K96" s="293"/>
    </row>
    <row r="97" spans="1:11" ht="14.25" customHeight="1" x14ac:dyDescent="0.25">
      <c r="A97" s="293"/>
      <c r="B97" s="760"/>
      <c r="C97" s="295">
        <v>86</v>
      </c>
      <c r="D97" s="296" t="s">
        <v>654</v>
      </c>
      <c r="E97" s="294"/>
      <c r="F97" s="293"/>
      <c r="G97" s="293"/>
      <c r="H97" s="293"/>
      <c r="I97" s="293"/>
      <c r="J97" s="293"/>
      <c r="K97" s="293"/>
    </row>
    <row r="98" spans="1:11" ht="14.25" customHeight="1" x14ac:dyDescent="0.25">
      <c r="A98" s="293"/>
      <c r="B98" s="760"/>
      <c r="C98" s="295">
        <v>87</v>
      </c>
      <c r="D98" s="296" t="s">
        <v>655</v>
      </c>
      <c r="E98" s="294"/>
      <c r="F98" s="293"/>
      <c r="G98" s="293"/>
      <c r="H98" s="293"/>
      <c r="I98" s="293"/>
      <c r="J98" s="293"/>
      <c r="K98" s="293"/>
    </row>
    <row r="99" spans="1:11" ht="14.25" customHeight="1" x14ac:dyDescent="0.25">
      <c r="A99" s="293"/>
      <c r="B99" s="760"/>
      <c r="C99" s="295">
        <v>88</v>
      </c>
      <c r="D99" s="296" t="s">
        <v>656</v>
      </c>
      <c r="E99" s="294"/>
      <c r="F99" s="293"/>
      <c r="G99" s="293"/>
      <c r="H99" s="293"/>
      <c r="I99" s="293"/>
      <c r="J99" s="293"/>
      <c r="K99" s="293"/>
    </row>
    <row r="100" spans="1:11" ht="14.25" customHeight="1" x14ac:dyDescent="0.25">
      <c r="A100" s="293"/>
      <c r="B100" s="760"/>
      <c r="C100" s="295">
        <v>89</v>
      </c>
      <c r="D100" s="296" t="s">
        <v>657</v>
      </c>
      <c r="E100" s="294"/>
      <c r="F100" s="293"/>
      <c r="G100" s="293"/>
      <c r="H100" s="293"/>
      <c r="I100" s="293"/>
      <c r="J100" s="293"/>
      <c r="K100" s="293"/>
    </row>
    <row r="101" spans="1:11" ht="14.25" customHeight="1" x14ac:dyDescent="0.25">
      <c r="A101" s="293"/>
      <c r="B101" s="761"/>
      <c r="C101" s="295">
        <v>90</v>
      </c>
      <c r="D101" s="296" t="s">
        <v>658</v>
      </c>
      <c r="E101" s="294"/>
      <c r="F101" s="293"/>
      <c r="G101" s="293"/>
      <c r="H101" s="293"/>
      <c r="I101" s="293"/>
      <c r="J101" s="293"/>
      <c r="K101" s="293"/>
    </row>
    <row r="102" spans="1:11" ht="14.25" customHeight="1" x14ac:dyDescent="0.25">
      <c r="A102" s="293"/>
      <c r="B102" s="759">
        <v>11</v>
      </c>
      <c r="C102" s="762" t="s">
        <v>659</v>
      </c>
      <c r="D102" s="763"/>
      <c r="E102" s="294"/>
      <c r="F102" s="293"/>
      <c r="G102" s="293"/>
      <c r="H102" s="293"/>
      <c r="I102" s="293"/>
      <c r="J102" s="293"/>
      <c r="K102" s="293"/>
    </row>
    <row r="103" spans="1:11" ht="14.25" customHeight="1" x14ac:dyDescent="0.25">
      <c r="A103" s="293"/>
      <c r="B103" s="760"/>
      <c r="C103" s="297">
        <v>91</v>
      </c>
      <c r="D103" s="298" t="s">
        <v>660</v>
      </c>
      <c r="E103" s="294"/>
      <c r="F103" s="293"/>
      <c r="G103" s="293"/>
      <c r="H103" s="293"/>
      <c r="I103" s="293"/>
      <c r="J103" s="293"/>
      <c r="K103" s="293"/>
    </row>
    <row r="104" spans="1:11" ht="14.25" customHeight="1" x14ac:dyDescent="0.25">
      <c r="A104" s="293"/>
      <c r="B104" s="760"/>
      <c r="C104" s="297">
        <v>92</v>
      </c>
      <c r="D104" s="298" t="s">
        <v>661</v>
      </c>
      <c r="E104" s="294"/>
      <c r="F104" s="293"/>
      <c r="G104" s="293"/>
      <c r="H104" s="293"/>
      <c r="I104" s="293"/>
      <c r="J104" s="293"/>
      <c r="K104" s="293"/>
    </row>
    <row r="105" spans="1:11" ht="14.25" customHeight="1" x14ac:dyDescent="0.25">
      <c r="A105" s="293"/>
      <c r="B105" s="760"/>
      <c r="C105" s="295">
        <v>93</v>
      </c>
      <c r="D105" s="296" t="s">
        <v>662</v>
      </c>
      <c r="E105" s="294"/>
      <c r="F105" s="293"/>
      <c r="G105" s="293"/>
      <c r="H105" s="293"/>
      <c r="I105" s="293"/>
      <c r="J105" s="293"/>
      <c r="K105" s="293"/>
    </row>
    <row r="106" spans="1:11" ht="14.25" customHeight="1" x14ac:dyDescent="0.25">
      <c r="A106" s="293"/>
      <c r="B106" s="760"/>
      <c r="C106" s="295">
        <v>94</v>
      </c>
      <c r="D106" s="296" t="s">
        <v>663</v>
      </c>
      <c r="E106" s="294"/>
      <c r="F106" s="293"/>
      <c r="G106" s="293"/>
      <c r="H106" s="293"/>
      <c r="I106" s="293"/>
      <c r="J106" s="293"/>
      <c r="K106" s="293"/>
    </row>
    <row r="107" spans="1:11" ht="14.25" customHeight="1" x14ac:dyDescent="0.25">
      <c r="A107" s="293"/>
      <c r="B107" s="760"/>
      <c r="C107" s="295">
        <v>95</v>
      </c>
      <c r="D107" s="296" t="s">
        <v>664</v>
      </c>
      <c r="E107" s="294"/>
      <c r="F107" s="293"/>
      <c r="G107" s="293"/>
      <c r="H107" s="293"/>
      <c r="I107" s="293"/>
      <c r="J107" s="293"/>
      <c r="K107" s="293"/>
    </row>
    <row r="108" spans="1:11" ht="14.25" customHeight="1" x14ac:dyDescent="0.25">
      <c r="A108" s="293"/>
      <c r="B108" s="760"/>
      <c r="C108" s="295">
        <v>96</v>
      </c>
      <c r="D108" s="296" t="s">
        <v>665</v>
      </c>
      <c r="E108" s="294"/>
      <c r="F108" s="293"/>
      <c r="G108" s="293"/>
      <c r="H108" s="293"/>
      <c r="I108" s="293"/>
      <c r="J108" s="293"/>
      <c r="K108" s="293"/>
    </row>
    <row r="109" spans="1:11" ht="14.25" customHeight="1" x14ac:dyDescent="0.25">
      <c r="A109" s="293"/>
      <c r="B109" s="760"/>
      <c r="C109" s="295">
        <v>97</v>
      </c>
      <c r="D109" s="296" t="s">
        <v>666</v>
      </c>
      <c r="E109" s="294"/>
      <c r="F109" s="293"/>
      <c r="G109" s="293"/>
      <c r="H109" s="293"/>
      <c r="I109" s="293"/>
      <c r="J109" s="293"/>
      <c r="K109" s="293"/>
    </row>
    <row r="110" spans="1:11" ht="14.25" customHeight="1" x14ac:dyDescent="0.25">
      <c r="A110" s="293"/>
      <c r="B110" s="760"/>
      <c r="C110" s="295">
        <v>98</v>
      </c>
      <c r="D110" s="296" t="s">
        <v>667</v>
      </c>
      <c r="E110" s="294"/>
      <c r="F110" s="293"/>
      <c r="G110" s="293"/>
      <c r="H110" s="293"/>
      <c r="I110" s="293"/>
      <c r="J110" s="293"/>
      <c r="K110" s="293"/>
    </row>
    <row r="111" spans="1:11" ht="14.25" customHeight="1" x14ac:dyDescent="0.25">
      <c r="A111" s="293"/>
      <c r="B111" s="760"/>
      <c r="C111" s="295">
        <v>99</v>
      </c>
      <c r="D111" s="296" t="s">
        <v>668</v>
      </c>
      <c r="E111" s="294"/>
      <c r="F111" s="293"/>
      <c r="G111" s="293"/>
      <c r="H111" s="293"/>
      <c r="I111" s="293"/>
      <c r="J111" s="293"/>
      <c r="K111" s="293"/>
    </row>
    <row r="112" spans="1:11" ht="14.25" customHeight="1" x14ac:dyDescent="0.25">
      <c r="A112" s="293"/>
      <c r="B112" s="761"/>
      <c r="C112" s="295">
        <v>100</v>
      </c>
      <c r="D112" s="296" t="s">
        <v>669</v>
      </c>
      <c r="E112" s="294"/>
      <c r="F112" s="293"/>
      <c r="G112" s="293"/>
      <c r="H112" s="293"/>
      <c r="I112" s="293"/>
      <c r="J112" s="293"/>
      <c r="K112" s="293"/>
    </row>
    <row r="113" spans="1:11" ht="14.25" customHeight="1" x14ac:dyDescent="0.25">
      <c r="A113" s="293"/>
      <c r="B113" s="759">
        <v>12</v>
      </c>
      <c r="C113" s="762" t="s">
        <v>670</v>
      </c>
      <c r="D113" s="763"/>
      <c r="E113" s="294"/>
      <c r="F113" s="293"/>
      <c r="G113" s="293"/>
      <c r="H113" s="293"/>
      <c r="I113" s="293"/>
      <c r="J113" s="293"/>
      <c r="K113" s="293"/>
    </row>
    <row r="114" spans="1:11" ht="14.25" customHeight="1" x14ac:dyDescent="0.25">
      <c r="A114" s="293"/>
      <c r="B114" s="760"/>
      <c r="C114" s="295">
        <v>101</v>
      </c>
      <c r="D114" s="296" t="s">
        <v>671</v>
      </c>
      <c r="E114" s="294"/>
      <c r="F114" s="293"/>
      <c r="G114" s="293"/>
      <c r="H114" s="293"/>
      <c r="I114" s="293"/>
      <c r="J114" s="293"/>
      <c r="K114" s="293"/>
    </row>
    <row r="115" spans="1:11" ht="14.25" customHeight="1" x14ac:dyDescent="0.25">
      <c r="A115" s="293"/>
      <c r="B115" s="760"/>
      <c r="C115" s="295">
        <v>102</v>
      </c>
      <c r="D115" s="296" t="s">
        <v>672</v>
      </c>
      <c r="E115" s="294"/>
      <c r="F115" s="293"/>
      <c r="G115" s="293"/>
      <c r="H115" s="293"/>
      <c r="I115" s="293"/>
      <c r="J115" s="293"/>
      <c r="K115" s="293"/>
    </row>
    <row r="116" spans="1:11" ht="14.25" customHeight="1" x14ac:dyDescent="0.25">
      <c r="A116" s="293"/>
      <c r="B116" s="760"/>
      <c r="C116" s="295">
        <v>103</v>
      </c>
      <c r="D116" s="296" t="s">
        <v>673</v>
      </c>
      <c r="E116" s="294"/>
      <c r="F116" s="293"/>
      <c r="G116" s="293"/>
      <c r="H116" s="293"/>
      <c r="I116" s="293"/>
      <c r="J116" s="293"/>
      <c r="K116" s="293"/>
    </row>
    <row r="117" spans="1:11" ht="14.25" customHeight="1" x14ac:dyDescent="0.25">
      <c r="A117" s="293"/>
      <c r="B117" s="760"/>
      <c r="C117" s="295">
        <v>104</v>
      </c>
      <c r="D117" s="296" t="s">
        <v>674</v>
      </c>
      <c r="E117" s="294"/>
      <c r="F117" s="293"/>
      <c r="G117" s="293"/>
      <c r="H117" s="293"/>
      <c r="I117" s="293"/>
      <c r="J117" s="293"/>
      <c r="K117" s="293"/>
    </row>
    <row r="118" spans="1:11" ht="14.25" customHeight="1" x14ac:dyDescent="0.25">
      <c r="A118" s="293"/>
      <c r="B118" s="760"/>
      <c r="C118" s="295">
        <v>105</v>
      </c>
      <c r="D118" s="296" t="s">
        <v>675</v>
      </c>
      <c r="E118" s="294"/>
      <c r="F118" s="293"/>
      <c r="G118" s="293"/>
      <c r="H118" s="293"/>
      <c r="I118" s="293"/>
      <c r="J118" s="293"/>
      <c r="K118" s="293"/>
    </row>
    <row r="119" spans="1:11" ht="14.25" customHeight="1" x14ac:dyDescent="0.25">
      <c r="A119" s="293"/>
      <c r="B119" s="760"/>
      <c r="C119" s="295">
        <v>106</v>
      </c>
      <c r="D119" s="296" t="s">
        <v>676</v>
      </c>
      <c r="E119" s="294"/>
      <c r="F119" s="293"/>
      <c r="G119" s="293"/>
      <c r="H119" s="293"/>
      <c r="I119" s="293"/>
      <c r="J119" s="293"/>
      <c r="K119" s="293"/>
    </row>
    <row r="120" spans="1:11" ht="14.25" customHeight="1" x14ac:dyDescent="0.25">
      <c r="A120" s="293"/>
      <c r="B120" s="760"/>
      <c r="C120" s="295">
        <v>107</v>
      </c>
      <c r="D120" s="296" t="s">
        <v>677</v>
      </c>
      <c r="E120" s="294"/>
      <c r="F120" s="293"/>
      <c r="G120" s="293"/>
      <c r="H120" s="293"/>
      <c r="I120" s="293"/>
      <c r="J120" s="293"/>
      <c r="K120" s="293"/>
    </row>
    <row r="121" spans="1:11" ht="14.25" customHeight="1" x14ac:dyDescent="0.25">
      <c r="A121" s="293"/>
      <c r="B121" s="760"/>
      <c r="C121" s="295">
        <v>108</v>
      </c>
      <c r="D121" s="296" t="s">
        <v>678</v>
      </c>
      <c r="E121" s="294"/>
      <c r="F121" s="293"/>
      <c r="G121" s="293"/>
      <c r="H121" s="293"/>
      <c r="I121" s="293"/>
      <c r="J121" s="293"/>
      <c r="K121" s="293"/>
    </row>
    <row r="122" spans="1:11" ht="14.25" customHeight="1" x14ac:dyDescent="0.25">
      <c r="A122" s="293"/>
      <c r="B122" s="760"/>
      <c r="C122" s="295">
        <v>109</v>
      </c>
      <c r="D122" s="296" t="s">
        <v>679</v>
      </c>
      <c r="E122" s="294"/>
      <c r="F122" s="293"/>
      <c r="G122" s="293"/>
      <c r="H122" s="293"/>
      <c r="I122" s="293"/>
      <c r="J122" s="293"/>
      <c r="K122" s="293"/>
    </row>
    <row r="123" spans="1:11" ht="14.25" customHeight="1" x14ac:dyDescent="0.25">
      <c r="A123" s="293"/>
      <c r="B123" s="760"/>
      <c r="C123" s="295">
        <v>110</v>
      </c>
      <c r="D123" s="296" t="s">
        <v>680</v>
      </c>
      <c r="E123" s="294"/>
      <c r="F123" s="293"/>
      <c r="G123" s="293"/>
      <c r="H123" s="293"/>
      <c r="I123" s="293"/>
      <c r="J123" s="293"/>
      <c r="K123" s="293"/>
    </row>
    <row r="124" spans="1:11" ht="14.25" customHeight="1" x14ac:dyDescent="0.25">
      <c r="A124" s="293"/>
      <c r="B124" s="761"/>
      <c r="C124" s="295">
        <v>111</v>
      </c>
      <c r="D124" s="296" t="s">
        <v>681</v>
      </c>
      <c r="E124" s="294"/>
      <c r="F124" s="293"/>
      <c r="G124" s="293"/>
      <c r="H124" s="293"/>
      <c r="I124" s="293"/>
      <c r="J124" s="293"/>
      <c r="K124" s="293"/>
    </row>
    <row r="125" spans="1:11" ht="14.25" customHeight="1" x14ac:dyDescent="0.25">
      <c r="A125" s="293"/>
      <c r="B125" s="759">
        <v>13</v>
      </c>
      <c r="C125" s="762" t="s">
        <v>682</v>
      </c>
      <c r="D125" s="763"/>
      <c r="E125" s="294"/>
      <c r="F125" s="293"/>
      <c r="G125" s="293"/>
      <c r="H125" s="293"/>
      <c r="I125" s="293"/>
      <c r="J125" s="293"/>
      <c r="K125" s="293"/>
    </row>
    <row r="126" spans="1:11" ht="14.25" customHeight="1" x14ac:dyDescent="0.25">
      <c r="A126" s="293"/>
      <c r="B126" s="760"/>
      <c r="C126" s="295">
        <v>112</v>
      </c>
      <c r="D126" s="296" t="s">
        <v>683</v>
      </c>
      <c r="E126" s="294"/>
      <c r="F126" s="293"/>
      <c r="G126" s="293"/>
      <c r="H126" s="293"/>
      <c r="I126" s="293"/>
      <c r="J126" s="293"/>
      <c r="K126" s="293"/>
    </row>
    <row r="127" spans="1:11" ht="14.25" customHeight="1" x14ac:dyDescent="0.25">
      <c r="A127" s="293"/>
      <c r="B127" s="760"/>
      <c r="C127" s="295">
        <v>113</v>
      </c>
      <c r="D127" s="296" t="s">
        <v>684</v>
      </c>
      <c r="E127" s="294"/>
      <c r="F127" s="293"/>
      <c r="G127" s="293"/>
      <c r="H127" s="293"/>
      <c r="I127" s="293"/>
      <c r="J127" s="293"/>
      <c r="K127" s="293"/>
    </row>
    <row r="128" spans="1:11" ht="14.25" customHeight="1" x14ac:dyDescent="0.25">
      <c r="A128" s="293"/>
      <c r="B128" s="760"/>
      <c r="C128" s="295">
        <v>114</v>
      </c>
      <c r="D128" s="296" t="s">
        <v>685</v>
      </c>
      <c r="E128" s="294"/>
      <c r="F128" s="293"/>
      <c r="G128" s="293"/>
      <c r="H128" s="293"/>
      <c r="I128" s="293"/>
      <c r="J128" s="293"/>
      <c r="K128" s="293"/>
    </row>
    <row r="129" spans="1:11" ht="14.25" customHeight="1" x14ac:dyDescent="0.25">
      <c r="A129" s="293"/>
      <c r="B129" s="760"/>
      <c r="C129" s="295">
        <v>115</v>
      </c>
      <c r="D129" s="296" t="s">
        <v>686</v>
      </c>
      <c r="E129" s="294"/>
      <c r="F129" s="293"/>
      <c r="G129" s="293"/>
      <c r="H129" s="293"/>
      <c r="I129" s="293"/>
      <c r="J129" s="293"/>
      <c r="K129" s="293"/>
    </row>
    <row r="130" spans="1:11" ht="14.25" customHeight="1" x14ac:dyDescent="0.25">
      <c r="A130" s="293"/>
      <c r="B130" s="761"/>
      <c r="C130" s="295">
        <v>116</v>
      </c>
      <c r="D130" s="296" t="s">
        <v>687</v>
      </c>
      <c r="E130" s="294"/>
      <c r="F130" s="293"/>
      <c r="G130" s="293"/>
      <c r="H130" s="293"/>
      <c r="I130" s="293"/>
      <c r="J130" s="293"/>
      <c r="K130" s="293"/>
    </row>
    <row r="131" spans="1:11" ht="14.25" customHeight="1" x14ac:dyDescent="0.25">
      <c r="A131" s="293"/>
      <c r="B131" s="759">
        <v>14</v>
      </c>
      <c r="C131" s="762" t="s">
        <v>688</v>
      </c>
      <c r="D131" s="763"/>
      <c r="E131" s="294"/>
      <c r="F131" s="293"/>
      <c r="G131" s="293"/>
      <c r="H131" s="293"/>
      <c r="I131" s="293"/>
      <c r="J131" s="293"/>
      <c r="K131" s="293"/>
    </row>
    <row r="132" spans="1:11" ht="14.25" customHeight="1" x14ac:dyDescent="0.25">
      <c r="A132" s="293"/>
      <c r="B132" s="760"/>
      <c r="C132" s="295">
        <v>117</v>
      </c>
      <c r="D132" s="296" t="s">
        <v>689</v>
      </c>
      <c r="E132" s="294"/>
      <c r="F132" s="293"/>
      <c r="G132" s="293"/>
      <c r="H132" s="293"/>
      <c r="I132" s="293"/>
      <c r="J132" s="293"/>
      <c r="K132" s="293"/>
    </row>
    <row r="133" spans="1:11" ht="14.25" customHeight="1" x14ac:dyDescent="0.25">
      <c r="A133" s="293"/>
      <c r="B133" s="760"/>
      <c r="C133" s="295">
        <v>118</v>
      </c>
      <c r="D133" s="296" t="s">
        <v>690</v>
      </c>
      <c r="E133" s="294"/>
      <c r="F133" s="293"/>
      <c r="G133" s="293"/>
      <c r="H133" s="293"/>
      <c r="I133" s="293"/>
      <c r="J133" s="293"/>
      <c r="K133" s="293"/>
    </row>
    <row r="134" spans="1:11" ht="14.25" customHeight="1" x14ac:dyDescent="0.25">
      <c r="A134" s="293"/>
      <c r="B134" s="760"/>
      <c r="C134" s="295">
        <v>119</v>
      </c>
      <c r="D134" s="296" t="s">
        <v>691</v>
      </c>
      <c r="E134" s="294"/>
      <c r="F134" s="293"/>
      <c r="G134" s="293"/>
      <c r="H134" s="293"/>
      <c r="I134" s="293"/>
      <c r="J134" s="293"/>
      <c r="K134" s="293"/>
    </row>
    <row r="135" spans="1:11" ht="14.25" customHeight="1" x14ac:dyDescent="0.25">
      <c r="A135" s="293"/>
      <c r="B135" s="760"/>
      <c r="C135" s="295">
        <v>120</v>
      </c>
      <c r="D135" s="296" t="s">
        <v>692</v>
      </c>
      <c r="E135" s="294"/>
      <c r="F135" s="293"/>
      <c r="G135" s="293"/>
      <c r="H135" s="293"/>
      <c r="I135" s="293"/>
      <c r="J135" s="293"/>
      <c r="K135" s="293"/>
    </row>
    <row r="136" spans="1:11" ht="14.25" customHeight="1" x14ac:dyDescent="0.25">
      <c r="A136" s="293"/>
      <c r="B136" s="760"/>
      <c r="C136" s="295">
        <v>121</v>
      </c>
      <c r="D136" s="296" t="s">
        <v>693</v>
      </c>
      <c r="E136" s="294"/>
      <c r="F136" s="293"/>
      <c r="G136" s="293"/>
      <c r="H136" s="293"/>
      <c r="I136" s="293"/>
      <c r="J136" s="293"/>
      <c r="K136" s="293"/>
    </row>
    <row r="137" spans="1:11" ht="14.25" customHeight="1" x14ac:dyDescent="0.25">
      <c r="A137" s="293"/>
      <c r="B137" s="760"/>
      <c r="C137" s="295">
        <v>122</v>
      </c>
      <c r="D137" s="296" t="s">
        <v>694</v>
      </c>
      <c r="E137" s="294"/>
      <c r="F137" s="293"/>
      <c r="G137" s="293"/>
      <c r="H137" s="293"/>
      <c r="I137" s="293"/>
      <c r="J137" s="293"/>
      <c r="K137" s="293"/>
    </row>
    <row r="138" spans="1:11" ht="14.25" customHeight="1" x14ac:dyDescent="0.25">
      <c r="A138" s="293"/>
      <c r="B138" s="760"/>
      <c r="C138" s="295">
        <v>123</v>
      </c>
      <c r="D138" s="296" t="s">
        <v>695</v>
      </c>
      <c r="E138" s="294"/>
      <c r="F138" s="293"/>
      <c r="G138" s="293"/>
      <c r="H138" s="293"/>
      <c r="I138" s="293"/>
      <c r="J138" s="293"/>
      <c r="K138" s="293"/>
    </row>
    <row r="139" spans="1:11" ht="14.25" customHeight="1" x14ac:dyDescent="0.25">
      <c r="A139" s="293"/>
      <c r="B139" s="760"/>
      <c r="C139" s="295">
        <v>124</v>
      </c>
      <c r="D139" s="296" t="s">
        <v>696</v>
      </c>
      <c r="E139" s="294"/>
      <c r="F139" s="293"/>
      <c r="G139" s="293"/>
      <c r="H139" s="293"/>
      <c r="I139" s="293"/>
      <c r="J139" s="293"/>
      <c r="K139" s="293"/>
    </row>
    <row r="140" spans="1:11" ht="14.25" customHeight="1" x14ac:dyDescent="0.25">
      <c r="A140" s="293"/>
      <c r="B140" s="760"/>
      <c r="C140" s="295">
        <v>125</v>
      </c>
      <c r="D140" s="296" t="s">
        <v>697</v>
      </c>
      <c r="E140" s="294"/>
      <c r="F140" s="293"/>
      <c r="G140" s="293"/>
      <c r="H140" s="293"/>
      <c r="I140" s="293"/>
      <c r="J140" s="293"/>
      <c r="K140" s="293"/>
    </row>
    <row r="141" spans="1:11" ht="14.25" customHeight="1" x14ac:dyDescent="0.25">
      <c r="A141" s="293"/>
      <c r="B141" s="761"/>
      <c r="C141" s="295">
        <v>126</v>
      </c>
      <c r="D141" s="296" t="s">
        <v>698</v>
      </c>
      <c r="E141" s="294"/>
      <c r="F141" s="293"/>
      <c r="G141" s="293"/>
      <c r="H141" s="293"/>
      <c r="I141" s="293"/>
      <c r="J141" s="293"/>
      <c r="K141" s="293"/>
    </row>
    <row r="142" spans="1:11" ht="14.25" customHeight="1" x14ac:dyDescent="0.25">
      <c r="A142" s="293"/>
      <c r="B142" s="759">
        <v>15</v>
      </c>
      <c r="C142" s="762" t="s">
        <v>699</v>
      </c>
      <c r="D142" s="763"/>
      <c r="E142" s="294"/>
      <c r="F142" s="293"/>
      <c r="G142" s="293"/>
      <c r="H142" s="293"/>
      <c r="I142" s="293"/>
      <c r="J142" s="293"/>
      <c r="K142" s="293"/>
    </row>
    <row r="143" spans="1:11" ht="14.25" customHeight="1" x14ac:dyDescent="0.25">
      <c r="A143" s="293"/>
      <c r="B143" s="760"/>
      <c r="C143" s="295">
        <v>127</v>
      </c>
      <c r="D143" s="296" t="s">
        <v>700</v>
      </c>
      <c r="E143" s="294"/>
      <c r="F143" s="293"/>
      <c r="G143" s="293"/>
      <c r="H143" s="293"/>
      <c r="I143" s="293"/>
      <c r="J143" s="293"/>
      <c r="K143" s="293"/>
    </row>
    <row r="144" spans="1:11" ht="14.25" customHeight="1" x14ac:dyDescent="0.25">
      <c r="A144" s="293"/>
      <c r="B144" s="760"/>
      <c r="C144" s="295">
        <v>128</v>
      </c>
      <c r="D144" s="296" t="s">
        <v>701</v>
      </c>
      <c r="E144" s="294"/>
      <c r="F144" s="293"/>
      <c r="G144" s="293"/>
      <c r="H144" s="293"/>
      <c r="I144" s="293"/>
      <c r="J144" s="293"/>
      <c r="K144" s="293"/>
    </row>
    <row r="145" spans="1:11" ht="14.25" customHeight="1" x14ac:dyDescent="0.25">
      <c r="A145" s="293"/>
      <c r="B145" s="760"/>
      <c r="C145" s="295">
        <v>129</v>
      </c>
      <c r="D145" s="296" t="s">
        <v>702</v>
      </c>
      <c r="E145" s="294"/>
      <c r="F145" s="293"/>
      <c r="G145" s="293"/>
      <c r="H145" s="293"/>
      <c r="I145" s="293"/>
      <c r="J145" s="293"/>
      <c r="K145" s="293"/>
    </row>
    <row r="146" spans="1:11" ht="14.25" customHeight="1" x14ac:dyDescent="0.25">
      <c r="A146" s="293"/>
      <c r="B146" s="760"/>
      <c r="C146" s="295">
        <v>130</v>
      </c>
      <c r="D146" s="296" t="s">
        <v>703</v>
      </c>
      <c r="E146" s="294"/>
      <c r="F146" s="293"/>
      <c r="G146" s="293"/>
      <c r="H146" s="293"/>
      <c r="I146" s="293"/>
      <c r="J146" s="293"/>
      <c r="K146" s="293"/>
    </row>
    <row r="147" spans="1:11" ht="14.25" customHeight="1" x14ac:dyDescent="0.25">
      <c r="A147" s="293"/>
      <c r="B147" s="760"/>
      <c r="C147" s="295">
        <v>131</v>
      </c>
      <c r="D147" s="296" t="s">
        <v>704</v>
      </c>
      <c r="E147" s="294"/>
      <c r="F147" s="293"/>
      <c r="G147" s="293"/>
      <c r="H147" s="293"/>
      <c r="I147" s="293"/>
      <c r="J147" s="293"/>
      <c r="K147" s="293"/>
    </row>
    <row r="148" spans="1:11" ht="14.25" customHeight="1" x14ac:dyDescent="0.25">
      <c r="A148" s="293"/>
      <c r="B148" s="760"/>
      <c r="C148" s="295">
        <v>132</v>
      </c>
      <c r="D148" s="296" t="s">
        <v>705</v>
      </c>
      <c r="E148" s="294"/>
      <c r="F148" s="293"/>
      <c r="G148" s="293"/>
      <c r="H148" s="293"/>
      <c r="I148" s="293"/>
      <c r="J148" s="293"/>
      <c r="K148" s="293"/>
    </row>
    <row r="149" spans="1:11" ht="14.25" customHeight="1" x14ac:dyDescent="0.25">
      <c r="A149" s="293"/>
      <c r="B149" s="760"/>
      <c r="C149" s="295">
        <v>133</v>
      </c>
      <c r="D149" s="296" t="s">
        <v>706</v>
      </c>
      <c r="E149" s="294"/>
      <c r="F149" s="293"/>
      <c r="G149" s="293"/>
      <c r="H149" s="293"/>
      <c r="I149" s="293"/>
      <c r="J149" s="293"/>
      <c r="K149" s="293"/>
    </row>
    <row r="150" spans="1:11" ht="14.25" customHeight="1" x14ac:dyDescent="0.25">
      <c r="A150" s="293"/>
      <c r="B150" s="760"/>
      <c r="C150" s="295">
        <v>134</v>
      </c>
      <c r="D150" s="296" t="s">
        <v>707</v>
      </c>
      <c r="E150" s="294"/>
      <c r="F150" s="293"/>
      <c r="G150" s="293"/>
      <c r="H150" s="293"/>
      <c r="I150" s="293"/>
      <c r="J150" s="293"/>
      <c r="K150" s="293"/>
    </row>
    <row r="151" spans="1:11" ht="14.25" customHeight="1" x14ac:dyDescent="0.25">
      <c r="A151" s="293"/>
      <c r="B151" s="760"/>
      <c r="C151" s="295">
        <v>135</v>
      </c>
      <c r="D151" s="296" t="s">
        <v>708</v>
      </c>
      <c r="E151" s="294"/>
      <c r="F151" s="293"/>
      <c r="G151" s="293"/>
      <c r="H151" s="293"/>
      <c r="I151" s="293"/>
      <c r="J151" s="293"/>
      <c r="K151" s="293"/>
    </row>
    <row r="152" spans="1:11" ht="14.25" customHeight="1" x14ac:dyDescent="0.25">
      <c r="A152" s="293"/>
      <c r="B152" s="760"/>
      <c r="C152" s="295">
        <v>136</v>
      </c>
      <c r="D152" s="296" t="s">
        <v>709</v>
      </c>
      <c r="E152" s="294"/>
      <c r="F152" s="293"/>
      <c r="G152" s="293"/>
      <c r="H152" s="293"/>
      <c r="I152" s="293"/>
      <c r="J152" s="293"/>
      <c r="K152" s="293"/>
    </row>
    <row r="153" spans="1:11" ht="14.25" customHeight="1" x14ac:dyDescent="0.25">
      <c r="A153" s="293"/>
      <c r="B153" s="760"/>
      <c r="C153" s="295">
        <v>137</v>
      </c>
      <c r="D153" s="296" t="s">
        <v>710</v>
      </c>
      <c r="E153" s="294"/>
      <c r="F153" s="293"/>
      <c r="G153" s="293"/>
      <c r="H153" s="293"/>
      <c r="I153" s="293"/>
      <c r="J153" s="293"/>
      <c r="K153" s="293"/>
    </row>
    <row r="154" spans="1:11" ht="14.25" customHeight="1" x14ac:dyDescent="0.25">
      <c r="A154" s="293"/>
      <c r="B154" s="761"/>
      <c r="C154" s="295">
        <v>138</v>
      </c>
      <c r="D154" s="296" t="s">
        <v>711</v>
      </c>
      <c r="E154" s="294"/>
      <c r="F154" s="293"/>
      <c r="G154" s="293"/>
      <c r="H154" s="293"/>
      <c r="I154" s="293"/>
      <c r="J154" s="293"/>
      <c r="K154" s="293"/>
    </row>
    <row r="155" spans="1:11" ht="14.25" customHeight="1" x14ac:dyDescent="0.25">
      <c r="A155" s="293"/>
      <c r="B155" s="759">
        <v>16</v>
      </c>
      <c r="C155" s="762" t="s">
        <v>712</v>
      </c>
      <c r="D155" s="763"/>
      <c r="E155" s="294"/>
      <c r="F155" s="293"/>
      <c r="G155" s="293"/>
      <c r="H155" s="293"/>
      <c r="I155" s="293"/>
      <c r="J155" s="293"/>
      <c r="K155" s="293"/>
    </row>
    <row r="156" spans="1:11" ht="14.25" customHeight="1" x14ac:dyDescent="0.25">
      <c r="A156" s="293"/>
      <c r="B156" s="760"/>
      <c r="C156" s="295">
        <v>139</v>
      </c>
      <c r="D156" s="296" t="s">
        <v>713</v>
      </c>
      <c r="E156" s="294"/>
      <c r="F156" s="293"/>
      <c r="G156" s="293"/>
      <c r="H156" s="293"/>
      <c r="I156" s="293"/>
      <c r="J156" s="293"/>
      <c r="K156" s="293"/>
    </row>
    <row r="157" spans="1:11" ht="14.25" customHeight="1" x14ac:dyDescent="0.25">
      <c r="A157" s="293"/>
      <c r="B157" s="760"/>
      <c r="C157" s="295">
        <v>140</v>
      </c>
      <c r="D157" s="296" t="s">
        <v>714</v>
      </c>
      <c r="E157" s="294"/>
      <c r="F157" s="293"/>
      <c r="G157" s="293"/>
      <c r="H157" s="293"/>
      <c r="I157" s="293"/>
      <c r="J157" s="293"/>
      <c r="K157" s="293"/>
    </row>
    <row r="158" spans="1:11" ht="14.25" customHeight="1" x14ac:dyDescent="0.25">
      <c r="A158" s="293"/>
      <c r="B158" s="760"/>
      <c r="C158" s="295">
        <v>141</v>
      </c>
      <c r="D158" s="296" t="s">
        <v>715</v>
      </c>
      <c r="E158" s="294"/>
      <c r="F158" s="293"/>
      <c r="G158" s="293"/>
      <c r="H158" s="293"/>
      <c r="I158" s="293"/>
      <c r="J158" s="293"/>
      <c r="K158" s="293"/>
    </row>
    <row r="159" spans="1:11" ht="14.25" customHeight="1" x14ac:dyDescent="0.25">
      <c r="A159" s="293"/>
      <c r="B159" s="760"/>
      <c r="C159" s="295">
        <v>142</v>
      </c>
      <c r="D159" s="296" t="s">
        <v>716</v>
      </c>
      <c r="E159" s="294"/>
      <c r="F159" s="293"/>
      <c r="G159" s="293"/>
      <c r="H159" s="293"/>
      <c r="I159" s="293"/>
      <c r="J159" s="293"/>
      <c r="K159" s="293"/>
    </row>
    <row r="160" spans="1:11" ht="14.25" customHeight="1" x14ac:dyDescent="0.25">
      <c r="A160" s="293"/>
      <c r="B160" s="760"/>
      <c r="C160" s="297">
        <v>143</v>
      </c>
      <c r="D160" s="298" t="s">
        <v>717</v>
      </c>
      <c r="E160" s="294"/>
      <c r="F160" s="293"/>
      <c r="G160" s="293"/>
      <c r="H160" s="293"/>
      <c r="I160" s="293"/>
      <c r="J160" s="293"/>
      <c r="K160" s="293"/>
    </row>
    <row r="161" spans="1:11" ht="14.25" customHeight="1" x14ac:dyDescent="0.25">
      <c r="A161" s="293"/>
      <c r="B161" s="760"/>
      <c r="C161" s="297">
        <v>144</v>
      </c>
      <c r="D161" s="298" t="s">
        <v>718</v>
      </c>
      <c r="E161" s="294"/>
      <c r="F161" s="293"/>
      <c r="G161" s="293"/>
      <c r="H161" s="293"/>
      <c r="I161" s="293"/>
      <c r="J161" s="293"/>
      <c r="K161" s="293"/>
    </row>
    <row r="162" spans="1:11" ht="14.25" customHeight="1" x14ac:dyDescent="0.25">
      <c r="A162" s="293"/>
      <c r="B162" s="760"/>
      <c r="C162" s="297">
        <v>145</v>
      </c>
      <c r="D162" s="298" t="s">
        <v>719</v>
      </c>
      <c r="E162" s="294"/>
      <c r="F162" s="293"/>
      <c r="G162" s="293"/>
      <c r="H162" s="293"/>
      <c r="I162" s="293"/>
      <c r="J162" s="293"/>
      <c r="K162" s="293"/>
    </row>
    <row r="163" spans="1:11" ht="14.25" customHeight="1" x14ac:dyDescent="0.25">
      <c r="A163" s="293"/>
      <c r="B163" s="760"/>
      <c r="C163" s="295">
        <v>146</v>
      </c>
      <c r="D163" s="296" t="s">
        <v>720</v>
      </c>
      <c r="E163" s="294"/>
      <c r="F163" s="293"/>
      <c r="G163" s="293"/>
      <c r="H163" s="293"/>
      <c r="I163" s="293"/>
      <c r="J163" s="293"/>
      <c r="K163" s="293"/>
    </row>
    <row r="164" spans="1:11" ht="14.25" customHeight="1" x14ac:dyDescent="0.25">
      <c r="A164" s="293"/>
      <c r="B164" s="760"/>
      <c r="C164" s="295">
        <v>147</v>
      </c>
      <c r="D164" s="296" t="s">
        <v>721</v>
      </c>
      <c r="E164" s="294"/>
      <c r="F164" s="293"/>
      <c r="G164" s="293"/>
      <c r="H164" s="293"/>
      <c r="I164" s="293"/>
      <c r="J164" s="293"/>
      <c r="K164" s="293"/>
    </row>
    <row r="165" spans="1:11" ht="14.25" customHeight="1" x14ac:dyDescent="0.25">
      <c r="A165" s="293"/>
      <c r="B165" s="760"/>
      <c r="C165" s="297">
        <v>148</v>
      </c>
      <c r="D165" s="298" t="s">
        <v>722</v>
      </c>
      <c r="E165" s="294"/>
      <c r="F165" s="293"/>
      <c r="G165" s="293"/>
      <c r="H165" s="293"/>
      <c r="I165" s="293"/>
      <c r="J165" s="293"/>
      <c r="K165" s="293"/>
    </row>
    <row r="166" spans="1:11" ht="14.25" customHeight="1" x14ac:dyDescent="0.25">
      <c r="A166" s="293"/>
      <c r="B166" s="760"/>
      <c r="C166" s="295">
        <v>149</v>
      </c>
      <c r="D166" s="296" t="s">
        <v>723</v>
      </c>
      <c r="E166" s="294"/>
      <c r="F166" s="293"/>
      <c r="G166" s="293"/>
      <c r="H166" s="293"/>
      <c r="I166" s="293"/>
      <c r="J166" s="293"/>
      <c r="K166" s="293"/>
    </row>
    <row r="167" spans="1:11" ht="14.25" customHeight="1" x14ac:dyDescent="0.25">
      <c r="A167" s="293"/>
      <c r="B167" s="761"/>
      <c r="C167" s="295">
        <v>150</v>
      </c>
      <c r="D167" s="296" t="s">
        <v>724</v>
      </c>
      <c r="E167" s="294"/>
      <c r="F167" s="293"/>
      <c r="G167" s="293"/>
      <c r="H167" s="293"/>
      <c r="I167" s="293"/>
      <c r="J167" s="293"/>
      <c r="K167" s="293"/>
    </row>
    <row r="168" spans="1:11" ht="14.25" customHeight="1" x14ac:dyDescent="0.25">
      <c r="A168" s="293"/>
      <c r="B168" s="759">
        <v>17</v>
      </c>
      <c r="C168" s="762" t="s">
        <v>725</v>
      </c>
      <c r="D168" s="763"/>
      <c r="E168" s="294"/>
      <c r="F168" s="293"/>
      <c r="G168" s="293"/>
      <c r="H168" s="293"/>
      <c r="I168" s="293"/>
      <c r="J168" s="293"/>
      <c r="K168" s="293"/>
    </row>
    <row r="169" spans="1:11" ht="14.25" customHeight="1" x14ac:dyDescent="0.25">
      <c r="A169" s="293"/>
      <c r="B169" s="760"/>
      <c r="C169" s="295">
        <v>151</v>
      </c>
      <c r="D169" s="296" t="s">
        <v>726</v>
      </c>
      <c r="E169" s="294"/>
      <c r="F169" s="293"/>
      <c r="G169" s="293"/>
      <c r="H169" s="293"/>
      <c r="I169" s="293"/>
      <c r="J169" s="293"/>
      <c r="K169" s="293"/>
    </row>
    <row r="170" spans="1:11" ht="14.25" customHeight="1" x14ac:dyDescent="0.25">
      <c r="A170" s="293"/>
      <c r="B170" s="760"/>
      <c r="C170" s="295">
        <v>152</v>
      </c>
      <c r="D170" s="296" t="s">
        <v>727</v>
      </c>
      <c r="E170" s="294"/>
      <c r="F170" s="293"/>
      <c r="G170" s="293"/>
      <c r="H170" s="293"/>
      <c r="I170" s="293"/>
      <c r="J170" s="293"/>
      <c r="K170" s="293"/>
    </row>
    <row r="171" spans="1:11" ht="14.25" customHeight="1" x14ac:dyDescent="0.25">
      <c r="A171" s="293"/>
      <c r="B171" s="760"/>
      <c r="C171" s="295">
        <v>153</v>
      </c>
      <c r="D171" s="296" t="s">
        <v>728</v>
      </c>
      <c r="E171" s="294"/>
      <c r="F171" s="293"/>
      <c r="G171" s="293"/>
      <c r="H171" s="293"/>
      <c r="I171" s="293"/>
      <c r="J171" s="293"/>
      <c r="K171" s="293"/>
    </row>
    <row r="172" spans="1:11" ht="14.25" customHeight="1" x14ac:dyDescent="0.25">
      <c r="A172" s="293"/>
      <c r="B172" s="760"/>
      <c r="C172" s="295">
        <v>154</v>
      </c>
      <c r="D172" s="296" t="s">
        <v>729</v>
      </c>
      <c r="E172" s="294"/>
      <c r="F172" s="293"/>
      <c r="G172" s="293"/>
      <c r="H172" s="293"/>
      <c r="I172" s="293"/>
      <c r="J172" s="293"/>
      <c r="K172" s="293"/>
    </row>
    <row r="173" spans="1:11" ht="14.25" customHeight="1" x14ac:dyDescent="0.25">
      <c r="A173" s="293"/>
      <c r="B173" s="760"/>
      <c r="C173" s="295">
        <v>155</v>
      </c>
      <c r="D173" s="296" t="s">
        <v>730</v>
      </c>
      <c r="E173" s="294"/>
      <c r="F173" s="293"/>
      <c r="G173" s="293"/>
      <c r="H173" s="293"/>
      <c r="I173" s="293"/>
      <c r="J173" s="293"/>
      <c r="K173" s="293"/>
    </row>
    <row r="174" spans="1:11" ht="14.25" customHeight="1" x14ac:dyDescent="0.25">
      <c r="A174" s="293"/>
      <c r="B174" s="760"/>
      <c r="C174" s="295">
        <v>156</v>
      </c>
      <c r="D174" s="296" t="s">
        <v>731</v>
      </c>
      <c r="E174" s="294"/>
      <c r="F174" s="293"/>
      <c r="G174" s="293"/>
      <c r="H174" s="293"/>
      <c r="I174" s="293"/>
      <c r="J174" s="293"/>
      <c r="K174" s="293"/>
    </row>
    <row r="175" spans="1:11" ht="14.25" customHeight="1" x14ac:dyDescent="0.25">
      <c r="A175" s="293"/>
      <c r="B175" s="760"/>
      <c r="C175" s="295">
        <v>157</v>
      </c>
      <c r="D175" s="296" t="s">
        <v>732</v>
      </c>
      <c r="E175" s="294"/>
      <c r="F175" s="293"/>
      <c r="G175" s="293"/>
      <c r="H175" s="293"/>
      <c r="I175" s="293"/>
      <c r="J175" s="293"/>
      <c r="K175" s="293"/>
    </row>
    <row r="176" spans="1:11" ht="14.25" customHeight="1" x14ac:dyDescent="0.25">
      <c r="A176" s="293"/>
      <c r="B176" s="760"/>
      <c r="C176" s="295">
        <v>158</v>
      </c>
      <c r="D176" s="296" t="s">
        <v>733</v>
      </c>
      <c r="E176" s="294"/>
      <c r="F176" s="293"/>
      <c r="G176" s="293"/>
      <c r="H176" s="293"/>
      <c r="I176" s="293"/>
      <c r="J176" s="293"/>
      <c r="K176" s="293"/>
    </row>
    <row r="177" spans="1:11" ht="14.25" customHeight="1" x14ac:dyDescent="0.25">
      <c r="A177" s="293"/>
      <c r="B177" s="760"/>
      <c r="C177" s="295">
        <v>159</v>
      </c>
      <c r="D177" s="296" t="s">
        <v>734</v>
      </c>
      <c r="E177" s="294"/>
      <c r="F177" s="293"/>
      <c r="G177" s="293"/>
      <c r="H177" s="293"/>
      <c r="I177" s="293"/>
      <c r="J177" s="293"/>
      <c r="K177" s="293"/>
    </row>
    <row r="178" spans="1:11" ht="14.25" customHeight="1" x14ac:dyDescent="0.25">
      <c r="A178" s="293"/>
      <c r="B178" s="760"/>
      <c r="C178" s="295">
        <v>160</v>
      </c>
      <c r="D178" s="296" t="s">
        <v>735</v>
      </c>
      <c r="E178" s="294"/>
      <c r="F178" s="293"/>
      <c r="G178" s="293"/>
      <c r="H178" s="293"/>
      <c r="I178" s="293"/>
      <c r="J178" s="293"/>
      <c r="K178" s="293"/>
    </row>
    <row r="179" spans="1:11" ht="14.25" customHeight="1" x14ac:dyDescent="0.25">
      <c r="A179" s="293"/>
      <c r="B179" s="760"/>
      <c r="C179" s="295">
        <v>161</v>
      </c>
      <c r="D179" s="296" t="s">
        <v>736</v>
      </c>
      <c r="E179" s="294"/>
      <c r="F179" s="293"/>
      <c r="G179" s="293"/>
      <c r="H179" s="293"/>
      <c r="I179" s="293"/>
      <c r="J179" s="293"/>
      <c r="K179" s="293"/>
    </row>
    <row r="180" spans="1:11" ht="14.25" customHeight="1" x14ac:dyDescent="0.25">
      <c r="A180" s="293"/>
      <c r="B180" s="760"/>
      <c r="C180" s="295">
        <v>162</v>
      </c>
      <c r="D180" s="296" t="s">
        <v>737</v>
      </c>
      <c r="E180" s="294"/>
      <c r="F180" s="293"/>
      <c r="G180" s="293"/>
      <c r="H180" s="293"/>
      <c r="I180" s="293"/>
      <c r="J180" s="293"/>
      <c r="K180" s="293"/>
    </row>
    <row r="181" spans="1:11" ht="14.25" customHeight="1" x14ac:dyDescent="0.25">
      <c r="A181" s="293"/>
      <c r="B181" s="760"/>
      <c r="C181" s="295">
        <v>163</v>
      </c>
      <c r="D181" s="296" t="s">
        <v>738</v>
      </c>
      <c r="E181" s="294"/>
      <c r="F181" s="293"/>
      <c r="G181" s="293"/>
      <c r="H181" s="293"/>
      <c r="I181" s="293"/>
      <c r="J181" s="293"/>
      <c r="K181" s="293"/>
    </row>
    <row r="182" spans="1:11" ht="14.25" customHeight="1" x14ac:dyDescent="0.25">
      <c r="A182" s="293"/>
      <c r="B182" s="760"/>
      <c r="C182" s="295">
        <v>164</v>
      </c>
      <c r="D182" s="296" t="s">
        <v>739</v>
      </c>
      <c r="E182" s="294"/>
      <c r="F182" s="293"/>
      <c r="G182" s="293"/>
      <c r="H182" s="293"/>
      <c r="I182" s="293"/>
      <c r="J182" s="293"/>
      <c r="K182" s="293"/>
    </row>
    <row r="183" spans="1:11" ht="14.25" customHeight="1" x14ac:dyDescent="0.25">
      <c r="A183" s="293"/>
      <c r="B183" s="760"/>
      <c r="C183" s="295">
        <v>165</v>
      </c>
      <c r="D183" s="296" t="s">
        <v>740</v>
      </c>
      <c r="E183" s="294"/>
      <c r="F183" s="293"/>
      <c r="G183" s="293"/>
      <c r="H183" s="293"/>
      <c r="I183" s="293"/>
      <c r="J183" s="293"/>
      <c r="K183" s="293"/>
    </row>
    <row r="184" spans="1:11" ht="14.25" customHeight="1" x14ac:dyDescent="0.25">
      <c r="A184" s="293"/>
      <c r="B184" s="760"/>
      <c r="C184" s="295">
        <v>166</v>
      </c>
      <c r="D184" s="296" t="s">
        <v>741</v>
      </c>
      <c r="E184" s="294"/>
      <c r="F184" s="293"/>
      <c r="G184" s="293"/>
      <c r="H184" s="293"/>
      <c r="I184" s="293"/>
      <c r="J184" s="293"/>
      <c r="K184" s="293"/>
    </row>
    <row r="185" spans="1:11" ht="14.25" customHeight="1" x14ac:dyDescent="0.25">
      <c r="A185" s="293"/>
      <c r="B185" s="760"/>
      <c r="C185" s="295">
        <v>167</v>
      </c>
      <c r="D185" s="296" t="s">
        <v>742</v>
      </c>
      <c r="E185" s="294"/>
      <c r="F185" s="293"/>
      <c r="G185" s="293"/>
      <c r="H185" s="293"/>
      <c r="I185" s="293"/>
      <c r="J185" s="293"/>
      <c r="K185" s="293"/>
    </row>
    <row r="186" spans="1:11" ht="14.25" customHeight="1" x14ac:dyDescent="0.25">
      <c r="A186" s="293"/>
      <c r="B186" s="760"/>
      <c r="C186" s="295">
        <v>168</v>
      </c>
      <c r="D186" s="296" t="s">
        <v>743</v>
      </c>
      <c r="E186" s="294"/>
      <c r="F186" s="293"/>
      <c r="G186" s="293"/>
      <c r="H186" s="293"/>
      <c r="I186" s="293"/>
      <c r="J186" s="293"/>
      <c r="K186" s="293"/>
    </row>
    <row r="187" spans="1:11" ht="14.25" customHeight="1" x14ac:dyDescent="0.25">
      <c r="A187" s="293"/>
      <c r="B187" s="761"/>
      <c r="C187" s="295">
        <v>169</v>
      </c>
      <c r="D187" s="296" t="s">
        <v>744</v>
      </c>
      <c r="E187" s="294"/>
      <c r="F187" s="293"/>
      <c r="G187" s="293"/>
      <c r="H187" s="293"/>
      <c r="I187" s="293"/>
      <c r="J187" s="293"/>
      <c r="K187" s="293"/>
    </row>
    <row r="188" spans="1:11" ht="14.25" customHeight="1" x14ac:dyDescent="0.25">
      <c r="A188" s="293"/>
      <c r="B188" s="293"/>
      <c r="C188" s="299"/>
      <c r="D188" s="300"/>
      <c r="E188" s="294"/>
      <c r="F188" s="293"/>
      <c r="G188" s="293"/>
      <c r="H188" s="293"/>
      <c r="I188" s="293"/>
      <c r="J188" s="293"/>
      <c r="K188" s="293"/>
    </row>
    <row r="189" spans="1:11" ht="14.25" customHeight="1" x14ac:dyDescent="0.25">
      <c r="A189" s="293"/>
      <c r="B189" s="293"/>
      <c r="C189" s="299"/>
      <c r="D189" s="300"/>
      <c r="E189" s="294"/>
      <c r="F189" s="293"/>
      <c r="G189" s="293"/>
      <c r="H189" s="293"/>
      <c r="I189" s="293"/>
      <c r="J189" s="293"/>
      <c r="K189" s="293"/>
    </row>
    <row r="190" spans="1:11" ht="14.25" customHeight="1" x14ac:dyDescent="0.25">
      <c r="A190" s="293"/>
      <c r="B190" s="293"/>
      <c r="C190" s="299"/>
      <c r="D190" s="300"/>
      <c r="E190" s="294"/>
      <c r="F190" s="293"/>
      <c r="G190" s="293"/>
      <c r="H190" s="293"/>
      <c r="I190" s="293"/>
      <c r="J190" s="293"/>
      <c r="K190" s="293"/>
    </row>
    <row r="191" spans="1:11" ht="14.25" customHeight="1" x14ac:dyDescent="0.25">
      <c r="A191" s="293"/>
      <c r="B191" s="293"/>
      <c r="C191" s="299"/>
      <c r="D191" s="300"/>
      <c r="E191" s="294"/>
      <c r="F191" s="293"/>
      <c r="G191" s="293"/>
      <c r="H191" s="293"/>
      <c r="I191" s="293"/>
      <c r="J191" s="293"/>
      <c r="K191" s="293"/>
    </row>
    <row r="192" spans="1:11" ht="14.25" customHeight="1" x14ac:dyDescent="0.25">
      <c r="A192" s="293"/>
      <c r="B192" s="293"/>
      <c r="C192" s="299"/>
      <c r="D192" s="300"/>
      <c r="E192" s="294"/>
      <c r="F192" s="293"/>
      <c r="G192" s="293"/>
      <c r="H192" s="293"/>
      <c r="I192" s="293"/>
      <c r="J192" s="293"/>
      <c r="K192" s="293"/>
    </row>
    <row r="193" spans="1:11" ht="14.25" customHeight="1" x14ac:dyDescent="0.25">
      <c r="A193" s="293"/>
      <c r="B193" s="293"/>
      <c r="C193" s="299"/>
      <c r="D193" s="300"/>
      <c r="E193" s="294"/>
      <c r="F193" s="293"/>
      <c r="G193" s="293"/>
      <c r="H193" s="293"/>
      <c r="I193" s="293"/>
      <c r="J193" s="293"/>
      <c r="K193" s="293"/>
    </row>
    <row r="194" spans="1:11" ht="14.25" customHeight="1" x14ac:dyDescent="0.25">
      <c r="A194" s="293"/>
      <c r="B194" s="293"/>
      <c r="C194" s="299"/>
      <c r="D194" s="300"/>
      <c r="E194" s="294"/>
      <c r="F194" s="293"/>
      <c r="G194" s="293"/>
      <c r="H194" s="293"/>
      <c r="I194" s="293"/>
      <c r="J194" s="293"/>
      <c r="K194" s="293"/>
    </row>
    <row r="195" spans="1:11" ht="14.25" customHeight="1" x14ac:dyDescent="0.25">
      <c r="A195" s="293"/>
      <c r="B195" s="293"/>
      <c r="C195" s="299"/>
      <c r="D195" s="300"/>
      <c r="E195" s="294"/>
      <c r="F195" s="293"/>
      <c r="G195" s="293"/>
      <c r="H195" s="293"/>
      <c r="I195" s="293"/>
      <c r="J195" s="293"/>
      <c r="K195" s="293"/>
    </row>
    <row r="196" spans="1:11" ht="14.25" customHeight="1" x14ac:dyDescent="0.25">
      <c r="A196" s="293"/>
      <c r="B196" s="293"/>
      <c r="C196" s="299"/>
      <c r="D196" s="300"/>
      <c r="E196" s="294"/>
      <c r="F196" s="293"/>
      <c r="G196" s="293"/>
      <c r="H196" s="293"/>
      <c r="I196" s="293"/>
      <c r="J196" s="293"/>
      <c r="K196" s="293"/>
    </row>
    <row r="197" spans="1:11" ht="14.25" customHeight="1" x14ac:dyDescent="0.25">
      <c r="A197" s="293"/>
      <c r="B197" s="293"/>
      <c r="C197" s="299"/>
      <c r="D197" s="300"/>
      <c r="E197" s="294"/>
      <c r="F197" s="293"/>
      <c r="G197" s="293"/>
      <c r="H197" s="293"/>
      <c r="I197" s="293"/>
      <c r="J197" s="293"/>
      <c r="K197" s="293"/>
    </row>
    <row r="198" spans="1:11" ht="14.25" customHeight="1" x14ac:dyDescent="0.25">
      <c r="A198" s="293"/>
      <c r="B198" s="293"/>
      <c r="C198" s="299"/>
      <c r="D198" s="300"/>
      <c r="E198" s="294"/>
      <c r="F198" s="293"/>
      <c r="G198" s="293"/>
      <c r="H198" s="293"/>
      <c r="I198" s="293"/>
      <c r="J198" s="293"/>
      <c r="K198" s="293"/>
    </row>
    <row r="199" spans="1:11" ht="14.25" customHeight="1" x14ac:dyDescent="0.25">
      <c r="A199" s="293"/>
      <c r="B199" s="293"/>
      <c r="C199" s="299"/>
      <c r="D199" s="300"/>
      <c r="E199" s="294"/>
      <c r="F199" s="293"/>
      <c r="G199" s="293"/>
      <c r="H199" s="293"/>
      <c r="I199" s="293"/>
      <c r="J199" s="293"/>
      <c r="K199" s="293"/>
    </row>
    <row r="200" spans="1:11" ht="14.25" customHeight="1" x14ac:dyDescent="0.25">
      <c r="A200" s="293"/>
      <c r="B200" s="293"/>
      <c r="C200" s="299"/>
      <c r="D200" s="300"/>
      <c r="E200" s="294"/>
      <c r="F200" s="293"/>
      <c r="G200" s="293"/>
      <c r="H200" s="293"/>
      <c r="I200" s="293"/>
      <c r="J200" s="293"/>
      <c r="K200" s="293"/>
    </row>
    <row r="201" spans="1:11" ht="14.25" customHeight="1" x14ac:dyDescent="0.25">
      <c r="A201" s="293"/>
      <c r="B201" s="293"/>
      <c r="C201" s="299"/>
      <c r="D201" s="300"/>
      <c r="E201" s="294"/>
      <c r="F201" s="293"/>
      <c r="G201" s="293"/>
      <c r="H201" s="293"/>
      <c r="I201" s="293"/>
      <c r="J201" s="293"/>
      <c r="K201" s="293"/>
    </row>
    <row r="202" spans="1:11" ht="14.25" customHeight="1" x14ac:dyDescent="0.25">
      <c r="A202" s="293"/>
      <c r="B202" s="293"/>
      <c r="C202" s="299"/>
      <c r="D202" s="300"/>
      <c r="E202" s="294"/>
      <c r="F202" s="293"/>
      <c r="G202" s="293"/>
      <c r="H202" s="293"/>
      <c r="I202" s="293"/>
      <c r="J202" s="293"/>
      <c r="K202" s="293"/>
    </row>
    <row r="203" spans="1:11" ht="14.25" customHeight="1" x14ac:dyDescent="0.25">
      <c r="A203" s="293"/>
      <c r="B203" s="293"/>
      <c r="C203" s="299"/>
      <c r="D203" s="300"/>
      <c r="E203" s="294"/>
      <c r="F203" s="293"/>
      <c r="G203" s="293"/>
      <c r="H203" s="293"/>
      <c r="I203" s="293"/>
      <c r="J203" s="293"/>
      <c r="K203" s="293"/>
    </row>
    <row r="204" spans="1:11" ht="14.25" customHeight="1" x14ac:dyDescent="0.25">
      <c r="A204" s="293"/>
      <c r="B204" s="293"/>
      <c r="C204" s="299"/>
      <c r="D204" s="300"/>
      <c r="E204" s="294"/>
      <c r="F204" s="293"/>
      <c r="G204" s="293"/>
      <c r="H204" s="293"/>
      <c r="I204" s="293"/>
      <c r="J204" s="293"/>
      <c r="K204" s="293"/>
    </row>
    <row r="205" spans="1:11" ht="14.25" customHeight="1" x14ac:dyDescent="0.25">
      <c r="A205" s="293"/>
      <c r="B205" s="293"/>
      <c r="C205" s="299"/>
      <c r="D205" s="300"/>
      <c r="E205" s="294"/>
      <c r="F205" s="293"/>
      <c r="G205" s="293"/>
      <c r="H205" s="293"/>
      <c r="I205" s="293"/>
      <c r="J205" s="293"/>
      <c r="K205" s="293"/>
    </row>
    <row r="206" spans="1:11" ht="14.25" customHeight="1" x14ac:dyDescent="0.25">
      <c r="A206" s="293"/>
      <c r="B206" s="293"/>
      <c r="C206" s="299"/>
      <c r="D206" s="300"/>
      <c r="E206" s="294"/>
      <c r="F206" s="293"/>
      <c r="G206" s="293"/>
      <c r="H206" s="293"/>
      <c r="I206" s="293"/>
      <c r="J206" s="293"/>
      <c r="K206" s="293"/>
    </row>
    <row r="207" spans="1:11" ht="14.25" customHeight="1" x14ac:dyDescent="0.25">
      <c r="A207" s="293"/>
      <c r="B207" s="293"/>
      <c r="C207" s="299"/>
      <c r="D207" s="300"/>
      <c r="E207" s="294"/>
      <c r="F207" s="293"/>
      <c r="G207" s="293"/>
      <c r="H207" s="293"/>
      <c r="I207" s="293"/>
      <c r="J207" s="293"/>
      <c r="K207" s="293"/>
    </row>
    <row r="208" spans="1:11" ht="14.25" customHeight="1" x14ac:dyDescent="0.25">
      <c r="A208" s="293"/>
      <c r="B208" s="293"/>
      <c r="C208" s="299"/>
      <c r="D208" s="300"/>
      <c r="E208" s="294"/>
      <c r="F208" s="293"/>
      <c r="G208" s="293"/>
      <c r="H208" s="293"/>
      <c r="I208" s="293"/>
      <c r="J208" s="293"/>
      <c r="K208" s="293"/>
    </row>
    <row r="209" spans="1:11" ht="14.25" customHeight="1" x14ac:dyDescent="0.25">
      <c r="A209" s="293"/>
      <c r="B209" s="293"/>
      <c r="C209" s="299"/>
      <c r="D209" s="300"/>
      <c r="E209" s="294"/>
      <c r="F209" s="293"/>
      <c r="G209" s="293"/>
      <c r="H209" s="293"/>
      <c r="I209" s="293"/>
      <c r="J209" s="293"/>
      <c r="K209" s="293"/>
    </row>
    <row r="210" spans="1:11" ht="14.25" customHeight="1" x14ac:dyDescent="0.25">
      <c r="A210" s="293"/>
      <c r="B210" s="293"/>
      <c r="C210" s="299"/>
      <c r="D210" s="300"/>
      <c r="E210" s="294"/>
      <c r="F210" s="293"/>
      <c r="G210" s="293"/>
      <c r="H210" s="293"/>
      <c r="I210" s="293"/>
      <c r="J210" s="293"/>
      <c r="K210" s="293"/>
    </row>
    <row r="211" spans="1:11" ht="14.25" customHeight="1" x14ac:dyDescent="0.25">
      <c r="A211" s="293"/>
      <c r="B211" s="293"/>
      <c r="C211" s="299"/>
      <c r="D211" s="300"/>
      <c r="E211" s="294"/>
      <c r="F211" s="293"/>
      <c r="G211" s="293"/>
      <c r="H211" s="293"/>
      <c r="I211" s="293"/>
      <c r="J211" s="293"/>
      <c r="K211" s="293"/>
    </row>
    <row r="212" spans="1:11" ht="14.25" customHeight="1" x14ac:dyDescent="0.25">
      <c r="A212" s="293"/>
      <c r="B212" s="293"/>
      <c r="C212" s="299"/>
      <c r="D212" s="300"/>
      <c r="E212" s="294"/>
      <c r="F212" s="293"/>
      <c r="G212" s="293"/>
      <c r="H212" s="293"/>
      <c r="I212" s="293"/>
      <c r="J212" s="293"/>
      <c r="K212" s="293"/>
    </row>
    <row r="213" spans="1:11" ht="14.25" customHeight="1" x14ac:dyDescent="0.25">
      <c r="A213" s="293"/>
      <c r="B213" s="293"/>
      <c r="C213" s="299"/>
      <c r="D213" s="300"/>
      <c r="E213" s="294"/>
      <c r="F213" s="293"/>
      <c r="G213" s="293"/>
      <c r="H213" s="293"/>
      <c r="I213" s="293"/>
      <c r="J213" s="293"/>
      <c r="K213" s="293"/>
    </row>
    <row r="214" spans="1:11" ht="14.25" customHeight="1" x14ac:dyDescent="0.25">
      <c r="A214" s="293"/>
      <c r="B214" s="293"/>
      <c r="C214" s="299"/>
      <c r="D214" s="300"/>
      <c r="E214" s="294"/>
      <c r="F214" s="293"/>
      <c r="G214" s="293"/>
      <c r="H214" s="293"/>
      <c r="I214" s="293"/>
      <c r="J214" s="293"/>
      <c r="K214" s="293"/>
    </row>
    <row r="215" spans="1:11" ht="14.25" customHeight="1" x14ac:dyDescent="0.25">
      <c r="A215" s="293"/>
      <c r="B215" s="293"/>
      <c r="C215" s="299"/>
      <c r="D215" s="300"/>
      <c r="E215" s="294"/>
      <c r="F215" s="293"/>
      <c r="G215" s="293"/>
      <c r="H215" s="293"/>
      <c r="I215" s="293"/>
      <c r="J215" s="293"/>
      <c r="K215" s="293"/>
    </row>
    <row r="216" spans="1:11" ht="14.25" customHeight="1" x14ac:dyDescent="0.25">
      <c r="A216" s="293"/>
      <c r="B216" s="293"/>
      <c r="C216" s="299"/>
      <c r="D216" s="300"/>
      <c r="E216" s="294"/>
      <c r="F216" s="293"/>
      <c r="G216" s="293"/>
      <c r="H216" s="293"/>
      <c r="I216" s="293"/>
      <c r="J216" s="293"/>
      <c r="K216" s="293"/>
    </row>
    <row r="217" spans="1:11" ht="14.25" customHeight="1" x14ac:dyDescent="0.25">
      <c r="A217" s="293"/>
      <c r="B217" s="293"/>
      <c r="C217" s="299"/>
      <c r="D217" s="300"/>
      <c r="E217" s="294"/>
      <c r="F217" s="293"/>
      <c r="G217" s="293"/>
      <c r="H217" s="293"/>
      <c r="I217" s="293"/>
      <c r="J217" s="293"/>
      <c r="K217" s="293"/>
    </row>
    <row r="218" spans="1:11" ht="14.25" customHeight="1" x14ac:dyDescent="0.25">
      <c r="A218" s="293"/>
      <c r="B218" s="293"/>
      <c r="C218" s="299"/>
      <c r="D218" s="300"/>
      <c r="E218" s="294"/>
      <c r="F218" s="293"/>
      <c r="G218" s="293"/>
      <c r="H218" s="293"/>
      <c r="I218" s="293"/>
      <c r="J218" s="293"/>
      <c r="K218" s="293"/>
    </row>
    <row r="219" spans="1:11" ht="14.25" customHeight="1" x14ac:dyDescent="0.25">
      <c r="A219" s="293"/>
      <c r="B219" s="293"/>
      <c r="C219" s="299"/>
      <c r="D219" s="300"/>
      <c r="E219" s="294"/>
      <c r="F219" s="293"/>
      <c r="G219" s="293"/>
      <c r="H219" s="293"/>
      <c r="I219" s="293"/>
      <c r="J219" s="293"/>
      <c r="K219" s="293"/>
    </row>
    <row r="220" spans="1:11" ht="14.25" customHeight="1" x14ac:dyDescent="0.25">
      <c r="A220" s="293"/>
      <c r="B220" s="293"/>
      <c r="C220" s="299"/>
      <c r="D220" s="300"/>
      <c r="E220" s="294"/>
      <c r="F220" s="293"/>
      <c r="G220" s="293"/>
      <c r="H220" s="293"/>
      <c r="I220" s="293"/>
      <c r="J220" s="293"/>
      <c r="K220" s="293"/>
    </row>
    <row r="221" spans="1:11" ht="14.25" customHeight="1" x14ac:dyDescent="0.25">
      <c r="A221" s="293"/>
      <c r="B221" s="293"/>
      <c r="C221" s="299"/>
      <c r="D221" s="300"/>
      <c r="E221" s="294"/>
      <c r="F221" s="293"/>
      <c r="G221" s="293"/>
      <c r="H221" s="293"/>
      <c r="I221" s="293"/>
      <c r="J221" s="293"/>
      <c r="K221" s="293"/>
    </row>
    <row r="222" spans="1:11" ht="14.25" customHeight="1" x14ac:dyDescent="0.25">
      <c r="A222" s="293"/>
      <c r="B222" s="293"/>
      <c r="C222" s="299"/>
      <c r="D222" s="300"/>
      <c r="E222" s="294"/>
      <c r="F222" s="293"/>
      <c r="G222" s="293"/>
      <c r="H222" s="293"/>
      <c r="I222" s="293"/>
      <c r="J222" s="293"/>
      <c r="K222" s="293"/>
    </row>
    <row r="223" spans="1:11" ht="14.25" customHeight="1" x14ac:dyDescent="0.25">
      <c r="A223" s="293"/>
      <c r="B223" s="293"/>
      <c r="C223" s="299"/>
      <c r="D223" s="300"/>
      <c r="E223" s="294"/>
      <c r="F223" s="293"/>
      <c r="G223" s="293"/>
      <c r="H223" s="293"/>
      <c r="I223" s="293"/>
      <c r="J223" s="293"/>
      <c r="K223" s="293"/>
    </row>
    <row r="224" spans="1:11" ht="14.25" customHeight="1" x14ac:dyDescent="0.25">
      <c r="A224" s="293"/>
      <c r="B224" s="293"/>
      <c r="C224" s="299"/>
      <c r="D224" s="300"/>
      <c r="E224" s="294"/>
      <c r="F224" s="293"/>
      <c r="G224" s="293"/>
      <c r="H224" s="293"/>
      <c r="I224" s="293"/>
      <c r="J224" s="293"/>
      <c r="K224" s="293"/>
    </row>
    <row r="225" spans="1:11" ht="14.25" customHeight="1" x14ac:dyDescent="0.25">
      <c r="A225" s="293"/>
      <c r="B225" s="293"/>
      <c r="C225" s="299"/>
      <c r="D225" s="300"/>
      <c r="E225" s="294"/>
      <c r="F225" s="293"/>
      <c r="G225" s="293"/>
      <c r="H225" s="293"/>
      <c r="I225" s="293"/>
      <c r="J225" s="293"/>
      <c r="K225" s="293"/>
    </row>
    <row r="226" spans="1:11" ht="14.25" customHeight="1" x14ac:dyDescent="0.25">
      <c r="A226" s="293"/>
      <c r="B226" s="293"/>
      <c r="C226" s="299"/>
      <c r="D226" s="300"/>
      <c r="E226" s="294"/>
      <c r="F226" s="293"/>
      <c r="G226" s="293"/>
      <c r="H226" s="293"/>
      <c r="I226" s="293"/>
      <c r="J226" s="293"/>
      <c r="K226" s="293"/>
    </row>
    <row r="227" spans="1:11" ht="14.25" customHeight="1" x14ac:dyDescent="0.25">
      <c r="A227" s="293"/>
      <c r="B227" s="293"/>
      <c r="C227" s="299"/>
      <c r="D227" s="300"/>
      <c r="E227" s="294"/>
      <c r="F227" s="293"/>
      <c r="G227" s="293"/>
      <c r="H227" s="293"/>
      <c r="I227" s="293"/>
      <c r="J227" s="293"/>
      <c r="K227" s="293"/>
    </row>
    <row r="228" spans="1:11" ht="14.25" customHeight="1" x14ac:dyDescent="0.25">
      <c r="A228" s="293"/>
      <c r="B228" s="293"/>
      <c r="C228" s="299"/>
      <c r="D228" s="300"/>
      <c r="E228" s="294"/>
      <c r="F228" s="293"/>
      <c r="G228" s="293"/>
      <c r="H228" s="293"/>
      <c r="I228" s="293"/>
      <c r="J228" s="293"/>
      <c r="K228" s="293"/>
    </row>
    <row r="229" spans="1:11" ht="14.25" customHeight="1" x14ac:dyDescent="0.25">
      <c r="A229" s="293"/>
      <c r="B229" s="293"/>
      <c r="C229" s="299"/>
      <c r="D229" s="300"/>
      <c r="E229" s="294"/>
      <c r="F229" s="293"/>
      <c r="G229" s="293"/>
      <c r="H229" s="293"/>
      <c r="I229" s="293"/>
      <c r="J229" s="293"/>
      <c r="K229" s="293"/>
    </row>
    <row r="230" spans="1:11" ht="14.25" customHeight="1" x14ac:dyDescent="0.25">
      <c r="A230" s="293"/>
      <c r="B230" s="293"/>
      <c r="C230" s="299"/>
      <c r="D230" s="300"/>
      <c r="E230" s="294"/>
      <c r="F230" s="293"/>
      <c r="G230" s="293"/>
      <c r="H230" s="293"/>
      <c r="I230" s="293"/>
      <c r="J230" s="293"/>
      <c r="K230" s="293"/>
    </row>
    <row r="231" spans="1:11" ht="14.25" customHeight="1" x14ac:dyDescent="0.25">
      <c r="A231" s="293"/>
      <c r="B231" s="293"/>
      <c r="C231" s="299"/>
      <c r="D231" s="300"/>
      <c r="E231" s="294"/>
      <c r="F231" s="293"/>
      <c r="G231" s="293"/>
      <c r="H231" s="293"/>
      <c r="I231" s="293"/>
      <c r="J231" s="293"/>
      <c r="K231" s="293"/>
    </row>
    <row r="232" spans="1:11" ht="14.25" customHeight="1" x14ac:dyDescent="0.25">
      <c r="A232" s="293"/>
      <c r="B232" s="293"/>
      <c r="C232" s="299"/>
      <c r="D232" s="300"/>
      <c r="E232" s="294"/>
      <c r="F232" s="293"/>
      <c r="G232" s="293"/>
      <c r="H232" s="293"/>
      <c r="I232" s="293"/>
      <c r="J232" s="293"/>
      <c r="K232" s="293"/>
    </row>
    <row r="233" spans="1:11" ht="14.25" customHeight="1" x14ac:dyDescent="0.25">
      <c r="A233" s="293"/>
      <c r="B233" s="293"/>
      <c r="C233" s="299"/>
      <c r="D233" s="300"/>
      <c r="E233" s="294"/>
      <c r="F233" s="293"/>
      <c r="G233" s="293"/>
      <c r="H233" s="293"/>
      <c r="I233" s="293"/>
      <c r="J233" s="293"/>
      <c r="K233" s="293"/>
    </row>
    <row r="234" spans="1:11" ht="14.25" customHeight="1" x14ac:dyDescent="0.25">
      <c r="A234" s="293"/>
      <c r="B234" s="293"/>
      <c r="C234" s="299"/>
      <c r="D234" s="300"/>
      <c r="E234" s="294"/>
      <c r="F234" s="293"/>
      <c r="G234" s="293"/>
      <c r="H234" s="293"/>
      <c r="I234" s="293"/>
      <c r="J234" s="293"/>
      <c r="K234" s="293"/>
    </row>
    <row r="235" spans="1:11" ht="14.25" customHeight="1" x14ac:dyDescent="0.25">
      <c r="A235" s="293"/>
      <c r="B235" s="293"/>
      <c r="C235" s="299"/>
      <c r="D235" s="300"/>
      <c r="E235" s="294"/>
      <c r="F235" s="293"/>
      <c r="G235" s="293"/>
      <c r="H235" s="293"/>
      <c r="I235" s="293"/>
      <c r="J235" s="293"/>
      <c r="K235" s="293"/>
    </row>
    <row r="236" spans="1:11" ht="14.25" customHeight="1" x14ac:dyDescent="0.25">
      <c r="A236" s="293"/>
      <c r="B236" s="293"/>
      <c r="C236" s="299"/>
      <c r="D236" s="300"/>
      <c r="E236" s="294"/>
      <c r="F236" s="293"/>
      <c r="G236" s="293"/>
      <c r="H236" s="293"/>
      <c r="I236" s="293"/>
      <c r="J236" s="293"/>
      <c r="K236" s="293"/>
    </row>
    <row r="237" spans="1:11" ht="14.25" customHeight="1" x14ac:dyDescent="0.25">
      <c r="A237" s="293"/>
      <c r="B237" s="293"/>
      <c r="C237" s="299"/>
      <c r="D237" s="300"/>
      <c r="E237" s="294"/>
      <c r="F237" s="293"/>
      <c r="G237" s="293"/>
      <c r="H237" s="293"/>
      <c r="I237" s="293"/>
      <c r="J237" s="293"/>
      <c r="K237" s="293"/>
    </row>
    <row r="238" spans="1:11" ht="14.25" customHeight="1" x14ac:dyDescent="0.25">
      <c r="A238" s="293"/>
      <c r="B238" s="293"/>
      <c r="C238" s="299"/>
      <c r="D238" s="300"/>
      <c r="E238" s="294"/>
      <c r="F238" s="293"/>
      <c r="G238" s="293"/>
      <c r="H238" s="293"/>
      <c r="I238" s="293"/>
      <c r="J238" s="293"/>
      <c r="K238" s="293"/>
    </row>
    <row r="239" spans="1:11" ht="14.25" customHeight="1" x14ac:dyDescent="0.25">
      <c r="A239" s="293"/>
      <c r="B239" s="293"/>
      <c r="C239" s="299"/>
      <c r="D239" s="300"/>
      <c r="E239" s="294"/>
      <c r="F239" s="293"/>
      <c r="G239" s="293"/>
      <c r="H239" s="293"/>
      <c r="I239" s="293"/>
      <c r="J239" s="293"/>
      <c r="K239" s="293"/>
    </row>
    <row r="240" spans="1:11" ht="14.25" customHeight="1" x14ac:dyDescent="0.25">
      <c r="A240" s="293"/>
      <c r="B240" s="293"/>
      <c r="C240" s="290"/>
      <c r="D240" s="291"/>
      <c r="E240" s="292"/>
    </row>
    <row r="241" spans="1:5" ht="14.25" customHeight="1" x14ac:dyDescent="0.25">
      <c r="A241" s="293"/>
      <c r="B241" s="293"/>
      <c r="C241" s="290"/>
      <c r="D241" s="291"/>
      <c r="E241" s="292"/>
    </row>
    <row r="242" spans="1:5" ht="14.25" customHeight="1" x14ac:dyDescent="0.25">
      <c r="A242" s="293"/>
      <c r="B242" s="293"/>
      <c r="C242" s="290"/>
      <c r="D242" s="291"/>
      <c r="E242" s="292"/>
    </row>
    <row r="243" spans="1:5" ht="14.25" customHeight="1" x14ac:dyDescent="0.25">
      <c r="A243" s="293"/>
      <c r="B243" s="293"/>
      <c r="C243" s="290"/>
      <c r="D243" s="291"/>
      <c r="E243" s="292"/>
    </row>
    <row r="244" spans="1:5" ht="14.25" customHeight="1" x14ac:dyDescent="0.25">
      <c r="A244" s="293"/>
      <c r="B244" s="293"/>
      <c r="C244" s="290"/>
      <c r="D244" s="291"/>
      <c r="E244" s="292"/>
    </row>
    <row r="245" spans="1:5" ht="14.25" customHeight="1" x14ac:dyDescent="0.25">
      <c r="A245" s="293"/>
      <c r="B245" s="293"/>
      <c r="C245" s="290"/>
      <c r="D245" s="291"/>
      <c r="E245" s="292"/>
    </row>
    <row r="246" spans="1:5" ht="14.25" customHeight="1" x14ac:dyDescent="0.25">
      <c r="A246" s="293"/>
      <c r="B246" s="293"/>
      <c r="C246" s="290"/>
      <c r="D246" s="291"/>
      <c r="E246" s="292"/>
    </row>
    <row r="247" spans="1:5" ht="14.25" customHeight="1" x14ac:dyDescent="0.25">
      <c r="A247" s="293"/>
      <c r="B247" s="293"/>
      <c r="C247" s="290"/>
      <c r="D247" s="291"/>
      <c r="E247" s="292"/>
    </row>
    <row r="248" spans="1:5" ht="14.25" customHeight="1" x14ac:dyDescent="0.25">
      <c r="A248" s="293"/>
      <c r="B248" s="293"/>
      <c r="C248" s="290"/>
      <c r="D248" s="291"/>
      <c r="E248" s="292"/>
    </row>
    <row r="249" spans="1:5" ht="14.25" customHeight="1" x14ac:dyDescent="0.25">
      <c r="A249" s="293"/>
      <c r="B249" s="293"/>
      <c r="C249" s="290"/>
      <c r="D249" s="291"/>
      <c r="E249" s="292"/>
    </row>
    <row r="250" spans="1:5" ht="14.25" customHeight="1" x14ac:dyDescent="0.25">
      <c r="A250" s="293"/>
      <c r="B250" s="293"/>
      <c r="C250" s="290"/>
      <c r="D250" s="291"/>
      <c r="E250" s="292"/>
    </row>
    <row r="251" spans="1:5" ht="14.25" customHeight="1" x14ac:dyDescent="0.25">
      <c r="A251" s="293"/>
      <c r="B251" s="293"/>
      <c r="C251" s="290"/>
      <c r="D251" s="291"/>
      <c r="E251" s="292"/>
    </row>
    <row r="252" spans="1:5" ht="14.25" customHeight="1" x14ac:dyDescent="0.25">
      <c r="A252" s="293"/>
      <c r="B252" s="293"/>
      <c r="C252" s="290"/>
      <c r="D252" s="291"/>
      <c r="E252" s="292"/>
    </row>
    <row r="253" spans="1:5" ht="14.25" customHeight="1" x14ac:dyDescent="0.25">
      <c r="A253" s="293"/>
      <c r="B253" s="293"/>
      <c r="C253" s="290"/>
      <c r="D253" s="291"/>
      <c r="E253" s="292"/>
    </row>
    <row r="254" spans="1:5" ht="14.25" customHeight="1" x14ac:dyDescent="0.25">
      <c r="A254" s="293"/>
      <c r="B254" s="293"/>
      <c r="C254" s="290"/>
      <c r="D254" s="291"/>
      <c r="E254" s="292"/>
    </row>
    <row r="255" spans="1:5" ht="14.25" customHeight="1" x14ac:dyDescent="0.25">
      <c r="A255" s="293"/>
      <c r="B255" s="293"/>
      <c r="C255" s="290"/>
      <c r="D255" s="291"/>
      <c r="E255" s="292"/>
    </row>
    <row r="256" spans="1:5" ht="14.25" customHeight="1" x14ac:dyDescent="0.25">
      <c r="A256" s="293"/>
      <c r="B256" s="293"/>
      <c r="C256" s="290"/>
      <c r="D256" s="291"/>
      <c r="E256" s="292"/>
    </row>
    <row r="257" spans="1:5" ht="14.25" customHeight="1" x14ac:dyDescent="0.25">
      <c r="A257" s="293"/>
      <c r="B257" s="293"/>
      <c r="C257" s="290"/>
      <c r="D257" s="291"/>
      <c r="E257" s="292"/>
    </row>
    <row r="258" spans="1:5" ht="14.25" customHeight="1" x14ac:dyDescent="0.25">
      <c r="A258" s="293"/>
      <c r="B258" s="293"/>
      <c r="C258" s="290"/>
      <c r="D258" s="291"/>
      <c r="E258" s="292"/>
    </row>
    <row r="259" spans="1:5" ht="14.25" customHeight="1" x14ac:dyDescent="0.25">
      <c r="A259" s="293"/>
      <c r="B259" s="293"/>
      <c r="C259" s="290"/>
      <c r="D259" s="291"/>
      <c r="E259" s="292"/>
    </row>
    <row r="260" spans="1:5" ht="14.25" customHeight="1" x14ac:dyDescent="0.25">
      <c r="A260" s="293"/>
      <c r="B260" s="293"/>
      <c r="C260" s="290"/>
      <c r="D260" s="291"/>
      <c r="E260" s="292"/>
    </row>
    <row r="261" spans="1:5" ht="14.25" customHeight="1" x14ac:dyDescent="0.25">
      <c r="A261" s="293"/>
      <c r="B261" s="293"/>
      <c r="C261" s="290"/>
      <c r="D261" s="291"/>
      <c r="E261" s="292"/>
    </row>
    <row r="262" spans="1:5" ht="14.25" customHeight="1" x14ac:dyDescent="0.25">
      <c r="A262" s="293"/>
      <c r="B262" s="293"/>
      <c r="C262" s="290"/>
      <c r="D262" s="291"/>
      <c r="E262" s="292"/>
    </row>
    <row r="263" spans="1:5" ht="14.25" customHeight="1" x14ac:dyDescent="0.25">
      <c r="A263" s="293"/>
      <c r="B263" s="293"/>
      <c r="C263" s="290"/>
      <c r="D263" s="291"/>
      <c r="E263" s="292"/>
    </row>
    <row r="264" spans="1:5" ht="14.25" customHeight="1" x14ac:dyDescent="0.25">
      <c r="A264" s="293"/>
      <c r="B264" s="293"/>
      <c r="C264" s="290"/>
      <c r="D264" s="291"/>
      <c r="E264" s="292"/>
    </row>
    <row r="265" spans="1:5" ht="14.25" customHeight="1" x14ac:dyDescent="0.25">
      <c r="A265" s="293"/>
      <c r="B265" s="293"/>
      <c r="C265" s="290"/>
      <c r="D265" s="291"/>
      <c r="E265" s="292"/>
    </row>
    <row r="266" spans="1:5" ht="14.25" customHeight="1" x14ac:dyDescent="0.25">
      <c r="A266" s="293"/>
      <c r="B266" s="293"/>
      <c r="C266" s="290"/>
      <c r="D266" s="291"/>
      <c r="E266" s="292"/>
    </row>
    <row r="267" spans="1:5" ht="14.25" customHeight="1" x14ac:dyDescent="0.25">
      <c r="A267" s="293"/>
      <c r="B267" s="293"/>
      <c r="C267" s="290"/>
      <c r="D267" s="291"/>
      <c r="E267" s="292"/>
    </row>
    <row r="268" spans="1:5" ht="14.25" customHeight="1" x14ac:dyDescent="0.25">
      <c r="A268" s="293"/>
      <c r="B268" s="293"/>
      <c r="C268" s="290"/>
      <c r="D268" s="291"/>
      <c r="E268" s="292"/>
    </row>
    <row r="269" spans="1:5" ht="14.25" customHeight="1" x14ac:dyDescent="0.25">
      <c r="A269" s="293"/>
      <c r="B269" s="293"/>
      <c r="C269" s="290"/>
      <c r="D269" s="291"/>
      <c r="E269" s="292"/>
    </row>
    <row r="270" spans="1:5" ht="14.25" customHeight="1" x14ac:dyDescent="0.25">
      <c r="A270" s="293"/>
      <c r="B270" s="293"/>
      <c r="C270" s="290"/>
      <c r="D270" s="291"/>
      <c r="E270" s="292"/>
    </row>
    <row r="271" spans="1:5" ht="14.25" customHeight="1" x14ac:dyDescent="0.25">
      <c r="A271" s="293"/>
      <c r="B271" s="293"/>
      <c r="C271" s="290"/>
      <c r="D271" s="291"/>
      <c r="E271" s="292"/>
    </row>
    <row r="272" spans="1:5" ht="14.25" customHeight="1" x14ac:dyDescent="0.25">
      <c r="A272" s="293"/>
      <c r="B272" s="293"/>
      <c r="C272" s="290"/>
      <c r="D272" s="291"/>
      <c r="E272" s="292"/>
    </row>
    <row r="273" spans="1:5" ht="14.25" customHeight="1" x14ac:dyDescent="0.25">
      <c r="A273" s="293"/>
      <c r="B273" s="293"/>
      <c r="C273" s="290"/>
      <c r="D273" s="291"/>
      <c r="E273" s="292"/>
    </row>
    <row r="274" spans="1:5" ht="14.25" customHeight="1" x14ac:dyDescent="0.25">
      <c r="A274" s="293"/>
      <c r="B274" s="293"/>
      <c r="C274" s="290"/>
      <c r="D274" s="291"/>
      <c r="E274" s="292"/>
    </row>
    <row r="275" spans="1:5" ht="14.25" customHeight="1" x14ac:dyDescent="0.25">
      <c r="A275" s="293"/>
      <c r="B275" s="293"/>
      <c r="C275" s="290"/>
      <c r="D275" s="291"/>
      <c r="E275" s="292"/>
    </row>
    <row r="276" spans="1:5" ht="14.25" customHeight="1" x14ac:dyDescent="0.25">
      <c r="A276" s="293"/>
      <c r="B276" s="293"/>
      <c r="C276" s="290"/>
      <c r="D276" s="291"/>
      <c r="E276" s="292"/>
    </row>
    <row r="277" spans="1:5" ht="14.25" customHeight="1" x14ac:dyDescent="0.25">
      <c r="A277" s="293"/>
      <c r="B277" s="293"/>
      <c r="C277" s="290"/>
      <c r="D277" s="291"/>
      <c r="E277" s="292"/>
    </row>
    <row r="278" spans="1:5" ht="14.25" customHeight="1" x14ac:dyDescent="0.25">
      <c r="A278" s="293"/>
      <c r="B278" s="293"/>
      <c r="C278" s="290"/>
      <c r="D278" s="291"/>
      <c r="E278" s="292"/>
    </row>
    <row r="279" spans="1:5" ht="14.25" customHeight="1" x14ac:dyDescent="0.25">
      <c r="A279" s="293"/>
      <c r="B279" s="293"/>
      <c r="C279" s="290"/>
      <c r="D279" s="291"/>
      <c r="E279" s="292"/>
    </row>
    <row r="280" spans="1:5" ht="14.25" customHeight="1" x14ac:dyDescent="0.25">
      <c r="A280" s="293"/>
      <c r="B280" s="293"/>
      <c r="C280" s="290"/>
      <c r="D280" s="291"/>
      <c r="E280" s="292"/>
    </row>
    <row r="281" spans="1:5" ht="14.25" customHeight="1" x14ac:dyDescent="0.25">
      <c r="A281" s="293"/>
      <c r="B281" s="293"/>
      <c r="C281" s="290"/>
      <c r="D281" s="291"/>
      <c r="E281" s="292"/>
    </row>
    <row r="282" spans="1:5" ht="14.25" customHeight="1" x14ac:dyDescent="0.25">
      <c r="A282" s="293"/>
      <c r="B282" s="293"/>
      <c r="C282" s="290"/>
      <c r="D282" s="291"/>
      <c r="E282" s="292"/>
    </row>
    <row r="283" spans="1:5" ht="14.25" customHeight="1" x14ac:dyDescent="0.25">
      <c r="A283" s="293"/>
      <c r="B283" s="293"/>
      <c r="C283" s="290"/>
      <c r="D283" s="291"/>
      <c r="E283" s="292"/>
    </row>
    <row r="284" spans="1:5" ht="14.25" customHeight="1" x14ac:dyDescent="0.25">
      <c r="A284" s="293"/>
      <c r="B284" s="293"/>
      <c r="C284" s="290"/>
      <c r="D284" s="291"/>
      <c r="E284" s="292"/>
    </row>
    <row r="285" spans="1:5" ht="14.25" customHeight="1" x14ac:dyDescent="0.25">
      <c r="A285" s="293"/>
      <c r="B285" s="293"/>
      <c r="C285" s="290"/>
      <c r="D285" s="291"/>
      <c r="E285" s="292"/>
    </row>
    <row r="286" spans="1:5" ht="14.25" customHeight="1" x14ac:dyDescent="0.25">
      <c r="A286" s="293"/>
      <c r="B286" s="293"/>
      <c r="C286" s="290"/>
      <c r="D286" s="291"/>
      <c r="E286" s="292"/>
    </row>
    <row r="287" spans="1:5" ht="14.25" customHeight="1" x14ac:dyDescent="0.25">
      <c r="A287" s="293"/>
      <c r="B287" s="293"/>
      <c r="C287" s="290"/>
      <c r="D287" s="291"/>
      <c r="E287" s="292"/>
    </row>
    <row r="288" spans="1:5" ht="14.25" customHeight="1" x14ac:dyDescent="0.25">
      <c r="A288" s="293"/>
      <c r="B288" s="293"/>
      <c r="C288" s="290"/>
      <c r="D288" s="291"/>
      <c r="E288" s="292"/>
    </row>
    <row r="289" spans="1:5" ht="14.25" customHeight="1" x14ac:dyDescent="0.25">
      <c r="A289" s="293"/>
      <c r="B289" s="293"/>
      <c r="C289" s="290"/>
      <c r="D289" s="291"/>
      <c r="E289" s="292"/>
    </row>
    <row r="290" spans="1:5" ht="14.25" customHeight="1" x14ac:dyDescent="0.25">
      <c r="A290" s="293"/>
      <c r="B290" s="293"/>
      <c r="C290" s="290"/>
      <c r="D290" s="291"/>
      <c r="E290" s="292"/>
    </row>
    <row r="291" spans="1:5" ht="14.25" customHeight="1" x14ac:dyDescent="0.25">
      <c r="A291" s="293"/>
      <c r="B291" s="293"/>
      <c r="C291" s="290"/>
      <c r="D291" s="291"/>
      <c r="E291" s="292"/>
    </row>
    <row r="292" spans="1:5" ht="14.25" customHeight="1" x14ac:dyDescent="0.25">
      <c r="A292" s="293"/>
      <c r="B292" s="293"/>
      <c r="C292" s="290"/>
      <c r="D292" s="291"/>
      <c r="E292" s="292"/>
    </row>
    <row r="293" spans="1:5" ht="14.25" customHeight="1" x14ac:dyDescent="0.25">
      <c r="A293" s="293"/>
      <c r="B293" s="293"/>
      <c r="C293" s="290"/>
      <c r="D293" s="291"/>
      <c r="E293" s="292"/>
    </row>
    <row r="294" spans="1:5" ht="14.25" customHeight="1" x14ac:dyDescent="0.25">
      <c r="A294" s="293"/>
      <c r="B294" s="293"/>
      <c r="C294" s="290"/>
      <c r="D294" s="291"/>
      <c r="E294" s="292"/>
    </row>
    <row r="295" spans="1:5" ht="14.25" customHeight="1" x14ac:dyDescent="0.25">
      <c r="A295" s="293"/>
      <c r="B295" s="293"/>
      <c r="C295" s="290"/>
      <c r="D295" s="291"/>
      <c r="E295" s="292"/>
    </row>
    <row r="296" spans="1:5" ht="14.25" customHeight="1" x14ac:dyDescent="0.25">
      <c r="A296" s="293"/>
      <c r="B296" s="293"/>
      <c r="C296" s="290"/>
      <c r="D296" s="291"/>
      <c r="E296" s="292"/>
    </row>
    <row r="297" spans="1:5" ht="14.25" customHeight="1" x14ac:dyDescent="0.25">
      <c r="A297" s="293"/>
      <c r="B297" s="293"/>
      <c r="C297" s="290"/>
      <c r="D297" s="291"/>
      <c r="E297" s="292"/>
    </row>
    <row r="298" spans="1:5" ht="14.25" customHeight="1" x14ac:dyDescent="0.25">
      <c r="A298" s="293"/>
      <c r="B298" s="293"/>
      <c r="C298" s="290"/>
      <c r="D298" s="291"/>
      <c r="E298" s="292"/>
    </row>
    <row r="299" spans="1:5" ht="14.25" customHeight="1" x14ac:dyDescent="0.25">
      <c r="A299" s="293"/>
      <c r="B299" s="293"/>
      <c r="C299" s="290"/>
      <c r="D299" s="291"/>
      <c r="E299" s="292"/>
    </row>
    <row r="300" spans="1:5" ht="14.25" customHeight="1" x14ac:dyDescent="0.25">
      <c r="A300" s="293"/>
      <c r="B300" s="293"/>
      <c r="C300" s="290"/>
      <c r="D300" s="291"/>
      <c r="E300" s="292"/>
    </row>
    <row r="301" spans="1:5" ht="14.25" customHeight="1" x14ac:dyDescent="0.25">
      <c r="A301" s="293"/>
      <c r="B301" s="293"/>
      <c r="C301" s="290"/>
      <c r="D301" s="291"/>
      <c r="E301" s="292"/>
    </row>
    <row r="302" spans="1:5" ht="14.25" customHeight="1" x14ac:dyDescent="0.25">
      <c r="A302" s="293"/>
      <c r="B302" s="293"/>
      <c r="C302" s="290"/>
      <c r="D302" s="291"/>
      <c r="E302" s="292"/>
    </row>
    <row r="303" spans="1:5" ht="14.25" customHeight="1" x14ac:dyDescent="0.25">
      <c r="A303" s="293"/>
      <c r="B303" s="293"/>
      <c r="C303" s="290"/>
      <c r="D303" s="291"/>
      <c r="E303" s="292"/>
    </row>
    <row r="304" spans="1:5" ht="14.25" customHeight="1" x14ac:dyDescent="0.25">
      <c r="A304" s="293"/>
      <c r="B304" s="293"/>
      <c r="C304" s="290"/>
      <c r="D304" s="291"/>
      <c r="E304" s="292"/>
    </row>
    <row r="305" spans="1:5" ht="14.25" customHeight="1" x14ac:dyDescent="0.25">
      <c r="A305" s="293"/>
      <c r="B305" s="293"/>
      <c r="C305" s="290"/>
      <c r="D305" s="291"/>
      <c r="E305" s="292"/>
    </row>
    <row r="306" spans="1:5" ht="14.25" customHeight="1" x14ac:dyDescent="0.25">
      <c r="A306" s="293"/>
      <c r="B306" s="293"/>
      <c r="C306" s="290"/>
      <c r="D306" s="291"/>
      <c r="E306" s="292"/>
    </row>
    <row r="307" spans="1:5" ht="14.25" customHeight="1" x14ac:dyDescent="0.25">
      <c r="A307" s="293"/>
      <c r="B307" s="293"/>
      <c r="C307" s="290"/>
      <c r="D307" s="291"/>
      <c r="E307" s="292"/>
    </row>
    <row r="308" spans="1:5" ht="14.25" customHeight="1" x14ac:dyDescent="0.25">
      <c r="A308" s="293"/>
      <c r="B308" s="293"/>
      <c r="C308" s="290"/>
      <c r="D308" s="291"/>
      <c r="E308" s="292"/>
    </row>
    <row r="309" spans="1:5" ht="14.25" customHeight="1" x14ac:dyDescent="0.25">
      <c r="A309" s="293"/>
      <c r="B309" s="293"/>
      <c r="C309" s="290"/>
      <c r="D309" s="291"/>
      <c r="E309" s="292"/>
    </row>
    <row r="310" spans="1:5" ht="14.25" customHeight="1" x14ac:dyDescent="0.25">
      <c r="A310" s="293"/>
      <c r="B310" s="293"/>
      <c r="C310" s="290"/>
      <c r="D310" s="291"/>
      <c r="E310" s="292"/>
    </row>
    <row r="311" spans="1:5" ht="14.25" customHeight="1" x14ac:dyDescent="0.25">
      <c r="A311" s="293"/>
      <c r="B311" s="293"/>
      <c r="C311" s="290"/>
      <c r="D311" s="291"/>
      <c r="E311" s="292"/>
    </row>
    <row r="312" spans="1:5" ht="14.25" customHeight="1" x14ac:dyDescent="0.25">
      <c r="A312" s="293"/>
      <c r="B312" s="293"/>
      <c r="C312" s="290"/>
      <c r="D312" s="291"/>
      <c r="E312" s="292"/>
    </row>
    <row r="313" spans="1:5" ht="14.25" customHeight="1" x14ac:dyDescent="0.25">
      <c r="A313" s="293"/>
      <c r="B313" s="293"/>
      <c r="C313" s="290"/>
      <c r="D313" s="291"/>
      <c r="E313" s="292"/>
    </row>
    <row r="314" spans="1:5" ht="14.25" customHeight="1" x14ac:dyDescent="0.25">
      <c r="A314" s="293"/>
      <c r="B314" s="293"/>
      <c r="C314" s="290"/>
      <c r="D314" s="291"/>
      <c r="E314" s="292"/>
    </row>
    <row r="315" spans="1:5" ht="14.25" customHeight="1" x14ac:dyDescent="0.25">
      <c r="A315" s="293"/>
      <c r="B315" s="293"/>
      <c r="C315" s="290"/>
      <c r="D315" s="291"/>
      <c r="E315" s="292"/>
    </row>
    <row r="316" spans="1:5" ht="14.25" customHeight="1" x14ac:dyDescent="0.25">
      <c r="A316" s="293"/>
      <c r="B316" s="293"/>
      <c r="C316" s="290"/>
      <c r="D316" s="291"/>
      <c r="E316" s="292"/>
    </row>
    <row r="317" spans="1:5" ht="14.25" customHeight="1" x14ac:dyDescent="0.25">
      <c r="A317" s="293"/>
      <c r="B317" s="293"/>
      <c r="C317" s="290"/>
      <c r="D317" s="291"/>
      <c r="E317" s="292"/>
    </row>
    <row r="318" spans="1:5" ht="14.25" customHeight="1" x14ac:dyDescent="0.25">
      <c r="A318" s="293"/>
      <c r="B318" s="293"/>
      <c r="C318" s="290"/>
      <c r="D318" s="291"/>
      <c r="E318" s="292"/>
    </row>
    <row r="319" spans="1:5" ht="14.25" customHeight="1" x14ac:dyDescent="0.25">
      <c r="A319" s="293"/>
      <c r="B319" s="293"/>
      <c r="C319" s="290"/>
      <c r="D319" s="291"/>
      <c r="E319" s="292"/>
    </row>
    <row r="320" spans="1:5" ht="14.25" customHeight="1" x14ac:dyDescent="0.25">
      <c r="A320" s="293"/>
      <c r="B320" s="293"/>
      <c r="C320" s="290"/>
      <c r="D320" s="291"/>
      <c r="E320" s="292"/>
    </row>
    <row r="321" spans="1:5" ht="14.25" customHeight="1" x14ac:dyDescent="0.25">
      <c r="A321" s="293"/>
      <c r="B321" s="293"/>
      <c r="C321" s="290"/>
      <c r="D321" s="291"/>
      <c r="E321" s="292"/>
    </row>
    <row r="322" spans="1:5" ht="14.25" customHeight="1" x14ac:dyDescent="0.25">
      <c r="A322" s="293"/>
      <c r="B322" s="293"/>
      <c r="C322" s="290"/>
      <c r="D322" s="291"/>
      <c r="E322" s="292"/>
    </row>
    <row r="323" spans="1:5" ht="14.25" customHeight="1" x14ac:dyDescent="0.25">
      <c r="A323" s="293"/>
      <c r="B323" s="293"/>
      <c r="C323" s="290"/>
      <c r="D323" s="291"/>
      <c r="E323" s="292"/>
    </row>
    <row r="324" spans="1:5" ht="14.25" customHeight="1" x14ac:dyDescent="0.25">
      <c r="A324" s="293"/>
      <c r="B324" s="293"/>
      <c r="C324" s="290"/>
      <c r="D324" s="291"/>
      <c r="E324" s="292"/>
    </row>
    <row r="325" spans="1:5" ht="14.25" customHeight="1" x14ac:dyDescent="0.25">
      <c r="A325" s="293"/>
      <c r="B325" s="293"/>
      <c r="C325" s="290"/>
      <c r="D325" s="291"/>
      <c r="E325" s="292"/>
    </row>
    <row r="326" spans="1:5" ht="14.25" customHeight="1" x14ac:dyDescent="0.25">
      <c r="A326" s="293"/>
      <c r="B326" s="293"/>
      <c r="C326" s="290"/>
      <c r="D326" s="291"/>
      <c r="E326" s="292"/>
    </row>
    <row r="327" spans="1:5" ht="14.25" customHeight="1" x14ac:dyDescent="0.25">
      <c r="A327" s="293"/>
      <c r="B327" s="293"/>
      <c r="C327" s="290"/>
      <c r="D327" s="291"/>
      <c r="E327" s="292"/>
    </row>
    <row r="328" spans="1:5" ht="14.25" customHeight="1" x14ac:dyDescent="0.25">
      <c r="A328" s="293"/>
      <c r="B328" s="293"/>
      <c r="C328" s="290"/>
      <c r="D328" s="291"/>
      <c r="E328" s="292"/>
    </row>
    <row r="329" spans="1:5" ht="14.25" customHeight="1" x14ac:dyDescent="0.25">
      <c r="A329" s="293"/>
      <c r="B329" s="293"/>
      <c r="C329" s="290"/>
      <c r="D329" s="291"/>
      <c r="E329" s="292"/>
    </row>
    <row r="330" spans="1:5" ht="14.25" customHeight="1" x14ac:dyDescent="0.25">
      <c r="A330" s="293"/>
      <c r="B330" s="293"/>
      <c r="C330" s="290"/>
      <c r="D330" s="291"/>
      <c r="E330" s="292"/>
    </row>
    <row r="331" spans="1:5" ht="14.25" customHeight="1" x14ac:dyDescent="0.25">
      <c r="A331" s="293"/>
      <c r="B331" s="293"/>
      <c r="C331" s="290"/>
      <c r="D331" s="291"/>
      <c r="E331" s="292"/>
    </row>
    <row r="332" spans="1:5" ht="14.25" customHeight="1" x14ac:dyDescent="0.25">
      <c r="A332" s="293"/>
      <c r="B332" s="293"/>
      <c r="C332" s="290"/>
      <c r="D332" s="291"/>
      <c r="E332" s="292"/>
    </row>
    <row r="333" spans="1:5" ht="14.25" customHeight="1" x14ac:dyDescent="0.25">
      <c r="A333" s="293"/>
      <c r="B333" s="293"/>
      <c r="C333" s="290"/>
      <c r="D333" s="291"/>
      <c r="E333" s="292"/>
    </row>
    <row r="334" spans="1:5" ht="14.25" customHeight="1" x14ac:dyDescent="0.25">
      <c r="A334" s="293"/>
      <c r="B334" s="293"/>
      <c r="C334" s="290"/>
      <c r="D334" s="291"/>
      <c r="E334" s="292"/>
    </row>
    <row r="335" spans="1:5" ht="14.25" customHeight="1" x14ac:dyDescent="0.25">
      <c r="A335" s="293"/>
      <c r="B335" s="293"/>
      <c r="C335" s="290"/>
      <c r="D335" s="291"/>
      <c r="E335" s="292"/>
    </row>
    <row r="336" spans="1:5" ht="14.25" customHeight="1" x14ac:dyDescent="0.25">
      <c r="A336" s="293"/>
      <c r="B336" s="293"/>
      <c r="C336" s="290"/>
      <c r="D336" s="291"/>
      <c r="E336" s="292"/>
    </row>
    <row r="337" spans="1:5" ht="14.25" customHeight="1" x14ac:dyDescent="0.25">
      <c r="A337" s="293"/>
      <c r="B337" s="293"/>
      <c r="C337" s="290"/>
      <c r="D337" s="291"/>
      <c r="E337" s="292"/>
    </row>
    <row r="338" spans="1:5" ht="14.25" customHeight="1" x14ac:dyDescent="0.25">
      <c r="A338" s="293"/>
      <c r="B338" s="293"/>
      <c r="C338" s="290"/>
      <c r="D338" s="291"/>
      <c r="E338" s="292"/>
    </row>
    <row r="339" spans="1:5" ht="14.25" customHeight="1" x14ac:dyDescent="0.25">
      <c r="A339" s="293"/>
      <c r="B339" s="293"/>
      <c r="C339" s="290"/>
      <c r="D339" s="291"/>
      <c r="E339" s="292"/>
    </row>
    <row r="340" spans="1:5" ht="14.25" customHeight="1" x14ac:dyDescent="0.25">
      <c r="A340" s="293"/>
      <c r="B340" s="293"/>
      <c r="C340" s="290"/>
      <c r="D340" s="291"/>
      <c r="E340" s="292"/>
    </row>
    <row r="341" spans="1:5" ht="14.25" customHeight="1" x14ac:dyDescent="0.25">
      <c r="A341" s="293"/>
      <c r="B341" s="293"/>
      <c r="C341" s="290"/>
      <c r="D341" s="291"/>
      <c r="E341" s="292"/>
    </row>
    <row r="342" spans="1:5" ht="14.25" customHeight="1" x14ac:dyDescent="0.25">
      <c r="A342" s="293"/>
      <c r="B342" s="293"/>
      <c r="C342" s="290"/>
      <c r="D342" s="291"/>
      <c r="E342" s="292"/>
    </row>
    <row r="343" spans="1:5" ht="14.25" customHeight="1" x14ac:dyDescent="0.25">
      <c r="A343" s="293"/>
      <c r="B343" s="293"/>
      <c r="C343" s="290"/>
      <c r="D343" s="291"/>
      <c r="E343" s="292"/>
    </row>
    <row r="344" spans="1:5" ht="14.25" customHeight="1" x14ac:dyDescent="0.25">
      <c r="A344" s="293"/>
      <c r="B344" s="293"/>
      <c r="C344" s="290"/>
      <c r="D344" s="291"/>
      <c r="E344" s="292"/>
    </row>
    <row r="345" spans="1:5" ht="14.25" customHeight="1" x14ac:dyDescent="0.25">
      <c r="A345" s="293"/>
      <c r="B345" s="293"/>
      <c r="C345" s="290"/>
      <c r="D345" s="291"/>
      <c r="E345" s="292"/>
    </row>
    <row r="346" spans="1:5" ht="14.25" customHeight="1" x14ac:dyDescent="0.25">
      <c r="A346" s="293"/>
      <c r="B346" s="293"/>
      <c r="C346" s="290"/>
      <c r="D346" s="291"/>
      <c r="E346" s="292"/>
    </row>
    <row r="347" spans="1:5" ht="14.25" customHeight="1" x14ac:dyDescent="0.25">
      <c r="A347" s="293"/>
      <c r="B347" s="293"/>
      <c r="C347" s="290"/>
      <c r="D347" s="291"/>
      <c r="E347" s="292"/>
    </row>
    <row r="348" spans="1:5" ht="14.25" customHeight="1" x14ac:dyDescent="0.25">
      <c r="A348" s="293"/>
      <c r="B348" s="293"/>
      <c r="C348" s="290"/>
      <c r="D348" s="291"/>
      <c r="E348" s="292"/>
    </row>
    <row r="349" spans="1:5" ht="14.25" customHeight="1" x14ac:dyDescent="0.25">
      <c r="A349" s="293"/>
      <c r="B349" s="293"/>
      <c r="C349" s="290"/>
      <c r="D349" s="291"/>
      <c r="E349" s="292"/>
    </row>
    <row r="350" spans="1:5" ht="14.25" customHeight="1" x14ac:dyDescent="0.25">
      <c r="A350" s="293"/>
      <c r="B350" s="293"/>
      <c r="C350" s="290"/>
      <c r="D350" s="291"/>
      <c r="E350" s="292"/>
    </row>
    <row r="351" spans="1:5" ht="14.25" customHeight="1" x14ac:dyDescent="0.25">
      <c r="A351" s="293"/>
      <c r="B351" s="293"/>
      <c r="C351" s="290"/>
      <c r="D351" s="291"/>
      <c r="E351" s="292"/>
    </row>
    <row r="352" spans="1:5" ht="14.25" customHeight="1" x14ac:dyDescent="0.25">
      <c r="A352" s="293"/>
      <c r="B352" s="293"/>
      <c r="C352" s="290"/>
      <c r="D352" s="291"/>
      <c r="E352" s="292"/>
    </row>
    <row r="353" spans="1:5" ht="14.25" customHeight="1" x14ac:dyDescent="0.25">
      <c r="A353" s="293"/>
      <c r="B353" s="293"/>
      <c r="C353" s="290"/>
      <c r="D353" s="291"/>
      <c r="E353" s="292"/>
    </row>
    <row r="354" spans="1:5" ht="14.25" customHeight="1" x14ac:dyDescent="0.25">
      <c r="A354" s="293"/>
      <c r="B354" s="293"/>
      <c r="C354" s="290"/>
      <c r="D354" s="291"/>
      <c r="E354" s="292"/>
    </row>
    <row r="355" spans="1:5" ht="14.25" customHeight="1" x14ac:dyDescent="0.25">
      <c r="A355" s="293"/>
      <c r="B355" s="293"/>
      <c r="C355" s="290"/>
      <c r="D355" s="291"/>
      <c r="E355" s="292"/>
    </row>
    <row r="356" spans="1:5" ht="14.25" customHeight="1" x14ac:dyDescent="0.25">
      <c r="A356" s="293"/>
      <c r="B356" s="293"/>
      <c r="C356" s="290"/>
      <c r="D356" s="291"/>
      <c r="E356" s="292"/>
    </row>
    <row r="357" spans="1:5" ht="14.25" customHeight="1" x14ac:dyDescent="0.25">
      <c r="A357" s="293"/>
      <c r="B357" s="293"/>
      <c r="C357" s="290"/>
      <c r="D357" s="291"/>
      <c r="E357" s="292"/>
    </row>
    <row r="358" spans="1:5" ht="14.25" customHeight="1" x14ac:dyDescent="0.25">
      <c r="A358" s="293"/>
      <c r="B358" s="293"/>
      <c r="C358" s="290"/>
      <c r="D358" s="291"/>
      <c r="E358" s="292"/>
    </row>
    <row r="359" spans="1:5" ht="14.25" customHeight="1" x14ac:dyDescent="0.25">
      <c r="A359" s="293"/>
      <c r="B359" s="293"/>
      <c r="C359" s="290"/>
      <c r="D359" s="291"/>
      <c r="E359" s="292"/>
    </row>
    <row r="360" spans="1:5" ht="14.25" customHeight="1" x14ac:dyDescent="0.25">
      <c r="A360" s="293"/>
      <c r="B360" s="293"/>
      <c r="C360" s="290"/>
      <c r="D360" s="291"/>
      <c r="E360" s="292"/>
    </row>
    <row r="361" spans="1:5" ht="14.25" customHeight="1" x14ac:dyDescent="0.25">
      <c r="A361" s="293"/>
      <c r="B361" s="293"/>
      <c r="C361" s="290"/>
      <c r="D361" s="291"/>
      <c r="E361" s="292"/>
    </row>
    <row r="362" spans="1:5" ht="14.25" customHeight="1" x14ac:dyDescent="0.25">
      <c r="A362" s="293"/>
      <c r="B362" s="293"/>
      <c r="C362" s="290"/>
      <c r="D362" s="291"/>
      <c r="E362" s="292"/>
    </row>
    <row r="363" spans="1:5" ht="14.25" customHeight="1" x14ac:dyDescent="0.25">
      <c r="A363" s="293"/>
      <c r="B363" s="293"/>
      <c r="C363" s="290"/>
      <c r="D363" s="291"/>
      <c r="E363" s="292"/>
    </row>
    <row r="364" spans="1:5" ht="14.25" customHeight="1" x14ac:dyDescent="0.25">
      <c r="A364" s="293"/>
      <c r="B364" s="293"/>
      <c r="C364" s="290"/>
      <c r="D364" s="291"/>
      <c r="E364" s="292"/>
    </row>
    <row r="365" spans="1:5" ht="14.25" customHeight="1" x14ac:dyDescent="0.25">
      <c r="A365" s="293"/>
      <c r="B365" s="293"/>
      <c r="C365" s="290"/>
      <c r="D365" s="291"/>
      <c r="E365" s="292"/>
    </row>
    <row r="366" spans="1:5" ht="14.25" customHeight="1" x14ac:dyDescent="0.25">
      <c r="A366" s="293"/>
      <c r="B366" s="293"/>
      <c r="C366" s="290"/>
      <c r="D366" s="291"/>
      <c r="E366" s="292"/>
    </row>
    <row r="367" spans="1:5" ht="14.25" customHeight="1" x14ac:dyDescent="0.25">
      <c r="A367" s="293"/>
      <c r="B367" s="293"/>
      <c r="C367" s="290"/>
      <c r="D367" s="291"/>
      <c r="E367" s="292"/>
    </row>
    <row r="368" spans="1:5" ht="14.25" customHeight="1" x14ac:dyDescent="0.25">
      <c r="A368" s="293"/>
      <c r="B368" s="293"/>
      <c r="C368" s="290"/>
      <c r="D368" s="291"/>
      <c r="E368" s="292"/>
    </row>
    <row r="369" spans="1:5" ht="14.25" customHeight="1" x14ac:dyDescent="0.25">
      <c r="A369" s="293"/>
      <c r="B369" s="293"/>
      <c r="C369" s="290"/>
      <c r="D369" s="291"/>
      <c r="E369" s="292"/>
    </row>
    <row r="370" spans="1:5" ht="14.25" customHeight="1" x14ac:dyDescent="0.25">
      <c r="A370" s="293"/>
      <c r="B370" s="293"/>
      <c r="C370" s="290"/>
      <c r="D370" s="291"/>
      <c r="E370" s="292"/>
    </row>
    <row r="371" spans="1:5" ht="14.25" customHeight="1" x14ac:dyDescent="0.25">
      <c r="A371" s="293"/>
      <c r="B371" s="293"/>
      <c r="C371" s="290"/>
      <c r="D371" s="291"/>
      <c r="E371" s="292"/>
    </row>
    <row r="372" spans="1:5" ht="14.25" customHeight="1" x14ac:dyDescent="0.25">
      <c r="A372" s="293"/>
      <c r="B372" s="293"/>
      <c r="C372" s="290"/>
      <c r="D372" s="291"/>
      <c r="E372" s="292"/>
    </row>
    <row r="373" spans="1:5" ht="14.25" customHeight="1" x14ac:dyDescent="0.25">
      <c r="A373" s="293"/>
      <c r="B373" s="293"/>
      <c r="C373" s="290"/>
      <c r="D373" s="291"/>
      <c r="E373" s="292"/>
    </row>
    <row r="374" spans="1:5" ht="14.25" customHeight="1" x14ac:dyDescent="0.25">
      <c r="A374" s="293"/>
      <c r="B374" s="293"/>
      <c r="C374" s="290"/>
      <c r="D374" s="291"/>
      <c r="E374" s="292"/>
    </row>
    <row r="375" spans="1:5" ht="14.25" customHeight="1" x14ac:dyDescent="0.25">
      <c r="A375" s="293"/>
      <c r="B375" s="293"/>
      <c r="C375" s="290"/>
      <c r="D375" s="291"/>
      <c r="E375" s="292"/>
    </row>
    <row r="376" spans="1:5" ht="14.25" customHeight="1" x14ac:dyDescent="0.25">
      <c r="A376" s="293"/>
      <c r="B376" s="293"/>
      <c r="C376" s="290"/>
      <c r="D376" s="291"/>
      <c r="E376" s="292"/>
    </row>
    <row r="377" spans="1:5" ht="14.25" customHeight="1" x14ac:dyDescent="0.25">
      <c r="A377" s="293"/>
      <c r="B377" s="293"/>
      <c r="C377" s="290"/>
      <c r="D377" s="291"/>
      <c r="E377" s="292"/>
    </row>
    <row r="378" spans="1:5" ht="14.25" customHeight="1" x14ac:dyDescent="0.25">
      <c r="A378" s="293"/>
      <c r="B378" s="293"/>
      <c r="C378" s="290"/>
      <c r="D378" s="291"/>
      <c r="E378" s="292"/>
    </row>
    <row r="379" spans="1:5" ht="14.25" customHeight="1" x14ac:dyDescent="0.25">
      <c r="A379" s="293"/>
      <c r="B379" s="293"/>
      <c r="C379" s="290"/>
      <c r="D379" s="291"/>
      <c r="E379" s="292"/>
    </row>
    <row r="380" spans="1:5" ht="14.25" customHeight="1" x14ac:dyDescent="0.25">
      <c r="A380" s="293"/>
      <c r="B380" s="293"/>
      <c r="C380" s="290"/>
      <c r="D380" s="291"/>
      <c r="E380" s="292"/>
    </row>
    <row r="381" spans="1:5" ht="14.25" customHeight="1" x14ac:dyDescent="0.25">
      <c r="A381" s="293"/>
      <c r="B381" s="293"/>
      <c r="C381" s="290"/>
      <c r="D381" s="291"/>
      <c r="E381" s="292"/>
    </row>
    <row r="382" spans="1:5" ht="14.25" customHeight="1" x14ac:dyDescent="0.25">
      <c r="A382" s="293"/>
      <c r="B382" s="293"/>
      <c r="C382" s="290"/>
      <c r="D382" s="291"/>
      <c r="E382" s="292"/>
    </row>
    <row r="383" spans="1:5" ht="14.25" customHeight="1" x14ac:dyDescent="0.25">
      <c r="A383" s="293"/>
      <c r="B383" s="293"/>
      <c r="C383" s="290"/>
      <c r="D383" s="291"/>
      <c r="E383" s="292"/>
    </row>
    <row r="384" spans="1:5" ht="14.25" customHeight="1" x14ac:dyDescent="0.25">
      <c r="A384" s="293"/>
      <c r="B384" s="293"/>
      <c r="C384" s="290"/>
      <c r="D384" s="291"/>
      <c r="E384" s="292"/>
    </row>
    <row r="385" spans="1:5" ht="14.25" customHeight="1" x14ac:dyDescent="0.25">
      <c r="A385" s="293"/>
      <c r="B385" s="293"/>
      <c r="C385" s="290"/>
      <c r="D385" s="291"/>
      <c r="E385" s="292"/>
    </row>
    <row r="386" spans="1:5" ht="14.25" customHeight="1" x14ac:dyDescent="0.25">
      <c r="A386" s="293"/>
      <c r="B386" s="293"/>
      <c r="C386" s="290"/>
      <c r="D386" s="291"/>
      <c r="E386" s="292"/>
    </row>
    <row r="387" spans="1:5" ht="14.25" customHeight="1" x14ac:dyDescent="0.25">
      <c r="A387" s="293"/>
      <c r="B387" s="293"/>
      <c r="C387" s="290"/>
      <c r="D387" s="291"/>
      <c r="E387" s="292"/>
    </row>
  </sheetData>
  <mergeCells count="34">
    <mergeCell ref="C54:D54"/>
    <mergeCell ref="C91:D91"/>
    <mergeCell ref="C102:D102"/>
    <mergeCell ref="C113:D113"/>
    <mergeCell ref="C63:D63"/>
    <mergeCell ref="C69:D69"/>
    <mergeCell ref="C82:D82"/>
    <mergeCell ref="C33:D33"/>
    <mergeCell ref="C44:D44"/>
    <mergeCell ref="C2:D2"/>
    <mergeCell ref="C10:D10"/>
    <mergeCell ref="C19:D19"/>
    <mergeCell ref="B91:B101"/>
    <mergeCell ref="B102:B112"/>
    <mergeCell ref="B113:B124"/>
    <mergeCell ref="B69:B81"/>
    <mergeCell ref="B82:B90"/>
    <mergeCell ref="B63:B68"/>
    <mergeCell ref="B33:B43"/>
    <mergeCell ref="B44:B53"/>
    <mergeCell ref="B54:B62"/>
    <mergeCell ref="B2:B9"/>
    <mergeCell ref="B10:B18"/>
    <mergeCell ref="B19:B32"/>
    <mergeCell ref="B155:B167"/>
    <mergeCell ref="C155:D155"/>
    <mergeCell ref="B168:B187"/>
    <mergeCell ref="C168:D168"/>
    <mergeCell ref="B125:B130"/>
    <mergeCell ref="C131:D131"/>
    <mergeCell ref="C142:D142"/>
    <mergeCell ref="B131:B141"/>
    <mergeCell ref="B142:B154"/>
    <mergeCell ref="C125:D125"/>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A1:T100"/>
  <sheetViews>
    <sheetView workbookViewId="0"/>
  </sheetViews>
  <sheetFormatPr baseColWidth="10" defaultColWidth="12.7109375" defaultRowHeight="15" customHeight="1" x14ac:dyDescent="0.25"/>
  <cols>
    <col min="1" max="1" width="57.28515625" customWidth="1"/>
    <col min="2" max="2" width="10" customWidth="1"/>
    <col min="3" max="3" width="55.42578125" customWidth="1"/>
    <col min="4" max="5" width="10" customWidth="1"/>
    <col min="6" max="6" width="16.28515625" customWidth="1"/>
    <col min="7" max="7" width="10" customWidth="1"/>
    <col min="8" max="11" width="18" customWidth="1"/>
    <col min="12" max="12" width="30.7109375" customWidth="1"/>
    <col min="13" max="16" width="10" customWidth="1"/>
    <col min="17" max="17" width="13.7109375" customWidth="1"/>
    <col min="18" max="20" width="10" customWidth="1"/>
  </cols>
  <sheetData>
    <row r="1" spans="1:20" ht="16.5" customHeight="1" x14ac:dyDescent="0.3">
      <c r="A1" s="301" t="s">
        <v>745</v>
      </c>
      <c r="B1" s="302"/>
      <c r="C1" s="301" t="s">
        <v>746</v>
      </c>
      <c r="D1" s="303"/>
      <c r="E1" s="304" t="s">
        <v>747</v>
      </c>
      <c r="F1" s="304" t="s">
        <v>748</v>
      </c>
      <c r="G1" s="302"/>
      <c r="H1" s="772" t="s">
        <v>749</v>
      </c>
      <c r="I1" s="773"/>
      <c r="J1" s="773"/>
      <c r="K1" s="774"/>
      <c r="L1" s="775" t="s">
        <v>750</v>
      </c>
      <c r="M1" s="773"/>
      <c r="N1" s="773"/>
      <c r="O1" s="774"/>
      <c r="P1" s="305"/>
      <c r="Q1" s="776" t="s">
        <v>751</v>
      </c>
      <c r="R1" s="773"/>
      <c r="S1" s="773"/>
      <c r="T1" s="774"/>
    </row>
    <row r="2" spans="1:20" ht="12" customHeight="1" x14ac:dyDescent="0.3">
      <c r="A2" s="306" t="s">
        <v>752</v>
      </c>
      <c r="B2" s="302"/>
      <c r="C2" s="307" t="s">
        <v>753</v>
      </c>
      <c r="D2" s="303"/>
      <c r="E2" s="308">
        <v>1</v>
      </c>
      <c r="F2" s="308" t="s">
        <v>754</v>
      </c>
      <c r="G2" s="302"/>
      <c r="H2" s="764" t="s">
        <v>755</v>
      </c>
      <c r="I2" s="765"/>
      <c r="J2" s="765"/>
      <c r="K2" s="766"/>
      <c r="L2" s="302"/>
      <c r="M2" s="304">
        <v>2012</v>
      </c>
      <c r="N2" s="304"/>
      <c r="O2" s="304"/>
      <c r="P2" s="302"/>
      <c r="Q2" s="304"/>
      <c r="R2" s="309" t="s">
        <v>756</v>
      </c>
      <c r="S2" s="309" t="s">
        <v>757</v>
      </c>
      <c r="T2" s="309" t="s">
        <v>758</v>
      </c>
    </row>
    <row r="3" spans="1:20" ht="12" customHeight="1" x14ac:dyDescent="0.3">
      <c r="A3" s="306" t="s">
        <v>759</v>
      </c>
      <c r="B3" s="302"/>
      <c r="C3" s="307" t="s">
        <v>760</v>
      </c>
      <c r="D3" s="303"/>
      <c r="E3" s="308"/>
      <c r="F3" s="308"/>
      <c r="G3" s="302"/>
      <c r="H3" s="310"/>
      <c r="I3" s="311"/>
      <c r="J3" s="311"/>
      <c r="K3" s="312"/>
      <c r="L3" s="302"/>
      <c r="M3" s="304"/>
      <c r="N3" s="304"/>
      <c r="O3" s="304"/>
      <c r="P3" s="302"/>
      <c r="Q3" s="304"/>
      <c r="R3" s="309"/>
      <c r="S3" s="309"/>
      <c r="T3" s="309"/>
    </row>
    <row r="4" spans="1:20" ht="12" customHeight="1" x14ac:dyDescent="0.3">
      <c r="A4" s="306" t="s">
        <v>761</v>
      </c>
      <c r="B4" s="302"/>
      <c r="C4" s="307" t="s">
        <v>762</v>
      </c>
      <c r="D4" s="303"/>
      <c r="E4" s="308"/>
      <c r="F4" s="308"/>
      <c r="G4" s="302"/>
      <c r="H4" s="310"/>
      <c r="I4" s="311"/>
      <c r="J4" s="311"/>
      <c r="K4" s="312"/>
      <c r="L4" s="302"/>
      <c r="M4" s="304"/>
      <c r="N4" s="304"/>
      <c r="O4" s="304"/>
      <c r="P4" s="302"/>
      <c r="Q4" s="304"/>
      <c r="R4" s="309"/>
      <c r="S4" s="309"/>
      <c r="T4" s="309"/>
    </row>
    <row r="5" spans="1:20" ht="12" customHeight="1" x14ac:dyDescent="0.3">
      <c r="A5" s="306" t="s">
        <v>763</v>
      </c>
      <c r="B5" s="302"/>
      <c r="C5" s="307" t="s">
        <v>764</v>
      </c>
      <c r="D5" s="303"/>
      <c r="E5" s="308">
        <v>2</v>
      </c>
      <c r="F5" s="308" t="s">
        <v>539</v>
      </c>
      <c r="G5" s="302"/>
      <c r="H5" s="770" t="s">
        <v>765</v>
      </c>
      <c r="I5" s="313">
        <v>2017</v>
      </c>
      <c r="J5" s="314"/>
      <c r="K5" s="315"/>
      <c r="L5" s="302"/>
      <c r="M5" s="316" t="s">
        <v>756</v>
      </c>
      <c r="N5" s="316" t="s">
        <v>757</v>
      </c>
      <c r="O5" s="316" t="s">
        <v>758</v>
      </c>
      <c r="P5" s="302"/>
      <c r="Q5" s="317" t="s">
        <v>766</v>
      </c>
      <c r="R5" s="318">
        <v>479830</v>
      </c>
      <c r="S5" s="318">
        <v>222331</v>
      </c>
      <c r="T5" s="318">
        <v>257499</v>
      </c>
    </row>
    <row r="6" spans="1:20" ht="12" customHeight="1" x14ac:dyDescent="0.3">
      <c r="A6" s="306" t="s">
        <v>767</v>
      </c>
      <c r="B6" s="302"/>
      <c r="C6" s="307" t="s">
        <v>768</v>
      </c>
      <c r="D6" s="303"/>
      <c r="E6" s="308">
        <v>3</v>
      </c>
      <c r="F6" s="308" t="s">
        <v>540</v>
      </c>
      <c r="G6" s="302"/>
      <c r="H6" s="771"/>
      <c r="I6" s="319" t="s">
        <v>756</v>
      </c>
      <c r="J6" s="320" t="s">
        <v>757</v>
      </c>
      <c r="K6" s="321" t="s">
        <v>758</v>
      </c>
      <c r="L6" s="302"/>
      <c r="M6" s="318">
        <v>7571345</v>
      </c>
      <c r="N6" s="318">
        <v>3653868</v>
      </c>
      <c r="O6" s="318">
        <v>3917477</v>
      </c>
      <c r="P6" s="302"/>
      <c r="Q6" s="317" t="s">
        <v>769</v>
      </c>
      <c r="R6" s="318">
        <v>135160</v>
      </c>
      <c r="S6" s="318">
        <v>62795</v>
      </c>
      <c r="T6" s="318">
        <v>72365</v>
      </c>
    </row>
    <row r="7" spans="1:20" ht="12.75" customHeight="1" x14ac:dyDescent="0.3">
      <c r="A7" s="302"/>
      <c r="B7" s="302"/>
      <c r="C7" s="307" t="s">
        <v>770</v>
      </c>
      <c r="D7" s="303"/>
      <c r="E7" s="308">
        <v>4</v>
      </c>
      <c r="F7" s="308" t="s">
        <v>771</v>
      </c>
      <c r="G7" s="302"/>
      <c r="H7" s="322" t="s">
        <v>772</v>
      </c>
      <c r="I7" s="323"/>
      <c r="J7" s="324"/>
      <c r="K7" s="325"/>
      <c r="L7" s="302"/>
      <c r="M7" s="326">
        <v>120482</v>
      </c>
      <c r="N7" s="326">
        <v>61704</v>
      </c>
      <c r="O7" s="326">
        <v>58778</v>
      </c>
      <c r="P7" s="302"/>
      <c r="Q7" s="317" t="s">
        <v>773</v>
      </c>
      <c r="R7" s="318">
        <v>109955</v>
      </c>
      <c r="S7" s="318">
        <v>55153</v>
      </c>
      <c r="T7" s="318">
        <v>54802</v>
      </c>
    </row>
    <row r="8" spans="1:20" ht="12" customHeight="1" x14ac:dyDescent="0.3">
      <c r="A8" s="301" t="s">
        <v>774</v>
      </c>
      <c r="B8" s="302"/>
      <c r="C8" s="307" t="s">
        <v>775</v>
      </c>
      <c r="D8" s="303"/>
      <c r="E8" s="308">
        <v>5</v>
      </c>
      <c r="F8" s="308" t="s">
        <v>542</v>
      </c>
      <c r="G8" s="302"/>
      <c r="H8" s="327" t="s">
        <v>756</v>
      </c>
      <c r="I8" s="318">
        <v>8080734</v>
      </c>
      <c r="J8" s="318">
        <v>3912910</v>
      </c>
      <c r="K8" s="318">
        <v>4167824</v>
      </c>
      <c r="L8" s="302"/>
      <c r="M8" s="326">
        <v>120064</v>
      </c>
      <c r="N8" s="326">
        <v>61454</v>
      </c>
      <c r="O8" s="326">
        <v>58610</v>
      </c>
      <c r="P8" s="302"/>
      <c r="Q8" s="317" t="s">
        <v>776</v>
      </c>
      <c r="R8" s="318">
        <v>409257</v>
      </c>
      <c r="S8" s="318">
        <v>199566</v>
      </c>
      <c r="T8" s="318">
        <v>209691</v>
      </c>
    </row>
    <row r="9" spans="1:20" ht="12" customHeight="1" x14ac:dyDescent="0.3">
      <c r="A9" s="317" t="s">
        <v>777</v>
      </c>
      <c r="B9" s="302"/>
      <c r="C9" s="302"/>
      <c r="D9" s="303"/>
      <c r="E9" s="308">
        <v>6</v>
      </c>
      <c r="F9" s="308" t="s">
        <v>543</v>
      </c>
      <c r="G9" s="302"/>
      <c r="H9" s="328" t="s">
        <v>778</v>
      </c>
      <c r="I9" s="326">
        <v>607390</v>
      </c>
      <c r="J9" s="326">
        <v>312062</v>
      </c>
      <c r="K9" s="326">
        <v>295328</v>
      </c>
      <c r="L9" s="302"/>
      <c r="M9" s="326">
        <v>119780</v>
      </c>
      <c r="N9" s="326">
        <v>61272</v>
      </c>
      <c r="O9" s="326">
        <v>58508</v>
      </c>
      <c r="P9" s="302"/>
      <c r="Q9" s="317" t="s">
        <v>779</v>
      </c>
      <c r="R9" s="318">
        <v>400686</v>
      </c>
      <c r="S9" s="318">
        <v>197911</v>
      </c>
      <c r="T9" s="318">
        <v>202775</v>
      </c>
    </row>
    <row r="10" spans="1:20" ht="12" customHeight="1" x14ac:dyDescent="0.3">
      <c r="A10" s="317" t="s">
        <v>780</v>
      </c>
      <c r="B10" s="302"/>
      <c r="C10" s="302"/>
      <c r="D10" s="303"/>
      <c r="E10" s="308">
        <v>7</v>
      </c>
      <c r="F10" s="308" t="s">
        <v>544</v>
      </c>
      <c r="G10" s="302"/>
      <c r="H10" s="328" t="s">
        <v>781</v>
      </c>
      <c r="I10" s="326">
        <v>601914</v>
      </c>
      <c r="J10" s="326">
        <v>308936</v>
      </c>
      <c r="K10" s="326">
        <v>292978</v>
      </c>
      <c r="L10" s="302"/>
      <c r="M10" s="326">
        <v>119273</v>
      </c>
      <c r="N10" s="326">
        <v>61064</v>
      </c>
      <c r="O10" s="326">
        <v>58209</v>
      </c>
      <c r="P10" s="302"/>
      <c r="Q10" s="317" t="s">
        <v>782</v>
      </c>
      <c r="R10" s="318">
        <v>201593</v>
      </c>
      <c r="S10" s="318">
        <v>99557</v>
      </c>
      <c r="T10" s="318">
        <v>102036</v>
      </c>
    </row>
    <row r="11" spans="1:20" ht="12" customHeight="1" x14ac:dyDescent="0.3">
      <c r="A11" s="317" t="s">
        <v>783</v>
      </c>
      <c r="B11" s="302"/>
      <c r="C11" s="301" t="s">
        <v>784</v>
      </c>
      <c r="D11" s="303"/>
      <c r="E11" s="308">
        <v>8</v>
      </c>
      <c r="F11" s="308" t="s">
        <v>545</v>
      </c>
      <c r="G11" s="302"/>
      <c r="H11" s="328" t="s">
        <v>785</v>
      </c>
      <c r="I11" s="326">
        <v>602967</v>
      </c>
      <c r="J11" s="326">
        <v>308654</v>
      </c>
      <c r="K11" s="326">
        <v>294313</v>
      </c>
      <c r="L11" s="302"/>
      <c r="M11" s="326">
        <v>118935</v>
      </c>
      <c r="N11" s="326">
        <v>60931</v>
      </c>
      <c r="O11" s="326">
        <v>58004</v>
      </c>
      <c r="P11" s="302"/>
      <c r="Q11" s="317" t="s">
        <v>786</v>
      </c>
      <c r="R11" s="318">
        <v>597522</v>
      </c>
      <c r="S11" s="318">
        <v>292176</v>
      </c>
      <c r="T11" s="318">
        <v>305346</v>
      </c>
    </row>
    <row r="12" spans="1:20" ht="12" customHeight="1" x14ac:dyDescent="0.3">
      <c r="A12" s="317" t="s">
        <v>431</v>
      </c>
      <c r="B12" s="302"/>
      <c r="C12" s="307" t="s">
        <v>787</v>
      </c>
      <c r="D12" s="303"/>
      <c r="E12" s="308">
        <v>9</v>
      </c>
      <c r="F12" s="308" t="s">
        <v>788</v>
      </c>
      <c r="G12" s="302"/>
      <c r="H12" s="328" t="s">
        <v>789</v>
      </c>
      <c r="I12" s="326">
        <v>632370</v>
      </c>
      <c r="J12" s="326">
        <v>321173</v>
      </c>
      <c r="K12" s="326">
        <v>311197</v>
      </c>
      <c r="L12" s="302"/>
      <c r="M12" s="326">
        <v>118833</v>
      </c>
      <c r="N12" s="326">
        <v>60903</v>
      </c>
      <c r="O12" s="326">
        <v>57930</v>
      </c>
      <c r="P12" s="302"/>
      <c r="Q12" s="317" t="s">
        <v>790</v>
      </c>
      <c r="R12" s="318">
        <v>1030623</v>
      </c>
      <c r="S12" s="318">
        <v>502287</v>
      </c>
      <c r="T12" s="318">
        <v>528336</v>
      </c>
    </row>
    <row r="13" spans="1:20" ht="12" customHeight="1" x14ac:dyDescent="0.3">
      <c r="A13" s="317" t="s">
        <v>791</v>
      </c>
      <c r="B13" s="302"/>
      <c r="C13" s="307" t="s">
        <v>792</v>
      </c>
      <c r="D13" s="303"/>
      <c r="E13" s="308">
        <v>10</v>
      </c>
      <c r="F13" s="308" t="s">
        <v>793</v>
      </c>
      <c r="G13" s="302"/>
      <c r="H13" s="328" t="s">
        <v>794</v>
      </c>
      <c r="I13" s="326">
        <v>672749</v>
      </c>
      <c r="J13" s="326">
        <v>339928</v>
      </c>
      <c r="K13" s="326">
        <v>332821</v>
      </c>
      <c r="L13" s="302"/>
      <c r="M13" s="326">
        <v>118730</v>
      </c>
      <c r="N13" s="326">
        <v>60874</v>
      </c>
      <c r="O13" s="326">
        <v>57856</v>
      </c>
      <c r="P13" s="302"/>
      <c r="Q13" s="317" t="s">
        <v>795</v>
      </c>
      <c r="R13" s="318">
        <v>353859</v>
      </c>
      <c r="S13" s="318">
        <v>167533</v>
      </c>
      <c r="T13" s="318">
        <v>186326</v>
      </c>
    </row>
    <row r="14" spans="1:20" ht="12" customHeight="1" x14ac:dyDescent="0.3">
      <c r="A14" s="317" t="s">
        <v>367</v>
      </c>
      <c r="B14" s="302"/>
      <c r="C14" s="307" t="s">
        <v>796</v>
      </c>
      <c r="D14" s="303"/>
      <c r="E14" s="308">
        <v>11</v>
      </c>
      <c r="F14" s="308" t="s">
        <v>548</v>
      </c>
      <c r="G14" s="302"/>
      <c r="H14" s="328" t="s">
        <v>797</v>
      </c>
      <c r="I14" s="326">
        <v>650902</v>
      </c>
      <c r="J14" s="326">
        <v>329064</v>
      </c>
      <c r="K14" s="326">
        <v>321838</v>
      </c>
      <c r="L14" s="302"/>
      <c r="M14" s="326">
        <v>118696</v>
      </c>
      <c r="N14" s="326">
        <v>60878</v>
      </c>
      <c r="O14" s="326">
        <v>57818</v>
      </c>
      <c r="P14" s="302"/>
      <c r="Q14" s="317" t="s">
        <v>798</v>
      </c>
      <c r="R14" s="318">
        <v>851299</v>
      </c>
      <c r="S14" s="318">
        <v>406597</v>
      </c>
      <c r="T14" s="318">
        <v>444702</v>
      </c>
    </row>
    <row r="15" spans="1:20" ht="12" customHeight="1" x14ac:dyDescent="0.3">
      <c r="A15" s="317" t="s">
        <v>799</v>
      </c>
      <c r="B15" s="302"/>
      <c r="C15" s="307" t="s">
        <v>800</v>
      </c>
      <c r="D15" s="303"/>
      <c r="E15" s="308">
        <v>12</v>
      </c>
      <c r="F15" s="308" t="s">
        <v>549</v>
      </c>
      <c r="G15" s="302"/>
      <c r="H15" s="328" t="s">
        <v>801</v>
      </c>
      <c r="I15" s="326">
        <v>651442</v>
      </c>
      <c r="J15" s="326">
        <v>316050</v>
      </c>
      <c r="K15" s="326">
        <v>335392</v>
      </c>
      <c r="L15" s="302"/>
      <c r="M15" s="326">
        <v>119101</v>
      </c>
      <c r="N15" s="326">
        <v>61076</v>
      </c>
      <c r="O15" s="326">
        <v>58025</v>
      </c>
      <c r="P15" s="302"/>
      <c r="Q15" s="317" t="s">
        <v>802</v>
      </c>
      <c r="R15" s="318">
        <v>1094488</v>
      </c>
      <c r="S15" s="318">
        <v>518960</v>
      </c>
      <c r="T15" s="318">
        <v>575528</v>
      </c>
    </row>
    <row r="16" spans="1:20" ht="12" customHeight="1" x14ac:dyDescent="0.3">
      <c r="A16" s="317" t="s">
        <v>387</v>
      </c>
      <c r="B16" s="302"/>
      <c r="C16" s="307" t="s">
        <v>803</v>
      </c>
      <c r="D16" s="303"/>
      <c r="E16" s="308">
        <v>13</v>
      </c>
      <c r="F16" s="308" t="s">
        <v>550</v>
      </c>
      <c r="G16" s="302"/>
      <c r="H16" s="328" t="s">
        <v>804</v>
      </c>
      <c r="I16" s="326">
        <v>640060</v>
      </c>
      <c r="J16" s="326">
        <v>303971</v>
      </c>
      <c r="K16" s="326">
        <v>336089</v>
      </c>
      <c r="L16" s="302"/>
      <c r="M16" s="326">
        <v>119856</v>
      </c>
      <c r="N16" s="326">
        <v>61418</v>
      </c>
      <c r="O16" s="326">
        <v>58438</v>
      </c>
      <c r="P16" s="302"/>
      <c r="Q16" s="317" t="s">
        <v>805</v>
      </c>
      <c r="R16" s="318">
        <v>234948</v>
      </c>
      <c r="S16" s="318">
        <v>112703</v>
      </c>
      <c r="T16" s="318">
        <v>122245</v>
      </c>
    </row>
    <row r="17" spans="1:20" ht="12" customHeight="1" x14ac:dyDescent="0.3">
      <c r="A17" s="317" t="s">
        <v>404</v>
      </c>
      <c r="B17" s="302"/>
      <c r="C17" s="307" t="s">
        <v>806</v>
      </c>
      <c r="D17" s="303"/>
      <c r="E17" s="308">
        <v>14</v>
      </c>
      <c r="F17" s="308" t="s">
        <v>807</v>
      </c>
      <c r="G17" s="302"/>
      <c r="H17" s="328" t="s">
        <v>808</v>
      </c>
      <c r="I17" s="326">
        <v>563389</v>
      </c>
      <c r="J17" s="326">
        <v>268367</v>
      </c>
      <c r="K17" s="326">
        <v>295022</v>
      </c>
      <c r="L17" s="302"/>
      <c r="M17" s="326">
        <v>121019</v>
      </c>
      <c r="N17" s="326">
        <v>61921</v>
      </c>
      <c r="O17" s="326">
        <v>59098</v>
      </c>
      <c r="P17" s="302"/>
      <c r="Q17" s="317" t="s">
        <v>809</v>
      </c>
      <c r="R17" s="318">
        <v>147933</v>
      </c>
      <c r="S17" s="318">
        <v>68544</v>
      </c>
      <c r="T17" s="318">
        <v>79389</v>
      </c>
    </row>
    <row r="18" spans="1:20" ht="12" customHeight="1" x14ac:dyDescent="0.3">
      <c r="A18" s="317" t="s">
        <v>398</v>
      </c>
      <c r="B18" s="302"/>
      <c r="C18" s="307" t="s">
        <v>810</v>
      </c>
      <c r="D18" s="303"/>
      <c r="E18" s="308">
        <v>15</v>
      </c>
      <c r="F18" s="308" t="s">
        <v>552</v>
      </c>
      <c r="G18" s="302"/>
      <c r="H18" s="328" t="s">
        <v>811</v>
      </c>
      <c r="I18" s="326">
        <v>519261</v>
      </c>
      <c r="J18" s="326">
        <v>244556</v>
      </c>
      <c r="K18" s="326">
        <v>274705</v>
      </c>
      <c r="L18" s="302"/>
      <c r="M18" s="326">
        <v>122272</v>
      </c>
      <c r="N18" s="326">
        <v>62471</v>
      </c>
      <c r="O18" s="326">
        <v>59801</v>
      </c>
      <c r="P18" s="302"/>
      <c r="Q18" s="317" t="s">
        <v>812</v>
      </c>
      <c r="R18" s="318">
        <v>98209</v>
      </c>
      <c r="S18" s="318">
        <v>49277</v>
      </c>
      <c r="T18" s="318">
        <v>48932</v>
      </c>
    </row>
    <row r="19" spans="1:20" ht="12" customHeight="1" x14ac:dyDescent="0.3">
      <c r="A19" s="301" t="s">
        <v>813</v>
      </c>
      <c r="B19" s="302"/>
      <c r="C19" s="307" t="s">
        <v>814</v>
      </c>
      <c r="D19" s="303"/>
      <c r="E19" s="308">
        <v>16</v>
      </c>
      <c r="F19" s="308" t="s">
        <v>553</v>
      </c>
      <c r="G19" s="302"/>
      <c r="H19" s="328" t="s">
        <v>815</v>
      </c>
      <c r="I19" s="326">
        <v>503389</v>
      </c>
      <c r="J19" s="326">
        <v>233302</v>
      </c>
      <c r="K19" s="326">
        <v>270087</v>
      </c>
      <c r="L19" s="302"/>
      <c r="M19" s="326">
        <v>123722</v>
      </c>
      <c r="N19" s="326">
        <v>63080</v>
      </c>
      <c r="O19" s="326">
        <v>60642</v>
      </c>
      <c r="P19" s="302"/>
      <c r="Q19" s="317" t="s">
        <v>816</v>
      </c>
      <c r="R19" s="318">
        <v>108457</v>
      </c>
      <c r="S19" s="318">
        <v>52580</v>
      </c>
      <c r="T19" s="318">
        <v>55877</v>
      </c>
    </row>
    <row r="20" spans="1:20" ht="12" customHeight="1" x14ac:dyDescent="0.3">
      <c r="A20" s="329" t="s">
        <v>817</v>
      </c>
      <c r="B20" s="302"/>
      <c r="C20" s="307" t="s">
        <v>818</v>
      </c>
      <c r="D20" s="303"/>
      <c r="E20" s="308">
        <v>17</v>
      </c>
      <c r="F20" s="308" t="s">
        <v>554</v>
      </c>
      <c r="G20" s="302"/>
      <c r="H20" s="328" t="s">
        <v>819</v>
      </c>
      <c r="I20" s="326">
        <v>439872</v>
      </c>
      <c r="J20" s="326">
        <v>200142</v>
      </c>
      <c r="K20" s="326">
        <v>239730</v>
      </c>
      <c r="L20" s="302"/>
      <c r="M20" s="326">
        <v>125124</v>
      </c>
      <c r="N20" s="326">
        <v>63639</v>
      </c>
      <c r="O20" s="326">
        <v>61485</v>
      </c>
      <c r="P20" s="302"/>
      <c r="Q20" s="317" t="s">
        <v>820</v>
      </c>
      <c r="R20" s="318">
        <v>258212</v>
      </c>
      <c r="S20" s="318">
        <v>125944</v>
      </c>
      <c r="T20" s="318">
        <v>132268</v>
      </c>
    </row>
    <row r="21" spans="1:20" ht="12" customHeight="1" x14ac:dyDescent="0.3">
      <c r="A21" s="329" t="s">
        <v>821</v>
      </c>
      <c r="B21" s="302"/>
      <c r="C21" s="307" t="s">
        <v>822</v>
      </c>
      <c r="D21" s="303"/>
      <c r="E21" s="308">
        <v>18</v>
      </c>
      <c r="F21" s="308" t="s">
        <v>555</v>
      </c>
      <c r="G21" s="302"/>
      <c r="H21" s="328" t="s">
        <v>823</v>
      </c>
      <c r="I21" s="326">
        <v>341916</v>
      </c>
      <c r="J21" s="326">
        <v>152813</v>
      </c>
      <c r="K21" s="326">
        <v>189103</v>
      </c>
      <c r="L21" s="302"/>
      <c r="M21" s="326">
        <v>126598</v>
      </c>
      <c r="N21" s="326">
        <v>64282</v>
      </c>
      <c r="O21" s="326">
        <v>62316</v>
      </c>
      <c r="P21" s="302"/>
      <c r="Q21" s="317" t="s">
        <v>824</v>
      </c>
      <c r="R21" s="318">
        <v>24160</v>
      </c>
      <c r="S21" s="318">
        <v>12726</v>
      </c>
      <c r="T21" s="318">
        <v>11434</v>
      </c>
    </row>
    <row r="22" spans="1:20" ht="12" customHeight="1" x14ac:dyDescent="0.3">
      <c r="A22" s="329" t="s">
        <v>825</v>
      </c>
      <c r="B22" s="302"/>
      <c r="C22" s="307" t="s">
        <v>826</v>
      </c>
      <c r="D22" s="303"/>
      <c r="E22" s="308">
        <v>19</v>
      </c>
      <c r="F22" s="308" t="s">
        <v>556</v>
      </c>
      <c r="G22" s="302"/>
      <c r="H22" s="328" t="s">
        <v>827</v>
      </c>
      <c r="I22" s="326">
        <v>253646</v>
      </c>
      <c r="J22" s="326">
        <v>111646</v>
      </c>
      <c r="K22" s="326">
        <v>142000</v>
      </c>
      <c r="L22" s="302"/>
      <c r="M22" s="326">
        <v>128143</v>
      </c>
      <c r="N22" s="326">
        <v>65043</v>
      </c>
      <c r="O22" s="326">
        <v>63100</v>
      </c>
      <c r="P22" s="302"/>
      <c r="Q22" s="317" t="s">
        <v>828</v>
      </c>
      <c r="R22" s="318">
        <v>377272</v>
      </c>
      <c r="S22" s="318">
        <v>184951</v>
      </c>
      <c r="T22" s="318">
        <v>192321</v>
      </c>
    </row>
    <row r="23" spans="1:20" ht="12" customHeight="1" x14ac:dyDescent="0.3">
      <c r="A23" s="329" t="s">
        <v>829</v>
      </c>
      <c r="B23" s="302"/>
      <c r="C23" s="307" t="s">
        <v>830</v>
      </c>
      <c r="D23" s="303"/>
      <c r="E23" s="308">
        <v>20</v>
      </c>
      <c r="F23" s="308" t="s">
        <v>557</v>
      </c>
      <c r="G23" s="302"/>
      <c r="H23" s="328" t="s">
        <v>831</v>
      </c>
      <c r="I23" s="326">
        <v>177853</v>
      </c>
      <c r="J23" s="326">
        <v>76747</v>
      </c>
      <c r="K23" s="326">
        <v>101106</v>
      </c>
      <c r="L23" s="302"/>
      <c r="M23" s="326">
        <v>129625</v>
      </c>
      <c r="N23" s="326">
        <v>65820</v>
      </c>
      <c r="O23" s="326">
        <v>63805</v>
      </c>
      <c r="P23" s="302"/>
      <c r="Q23" s="317" t="s">
        <v>832</v>
      </c>
      <c r="R23" s="318">
        <v>651586</v>
      </c>
      <c r="S23" s="318">
        <v>319009</v>
      </c>
      <c r="T23" s="318">
        <v>332577</v>
      </c>
    </row>
    <row r="24" spans="1:20" ht="12" customHeight="1" x14ac:dyDescent="0.3">
      <c r="A24" s="329" t="s">
        <v>833</v>
      </c>
      <c r="B24" s="302"/>
      <c r="C24" s="307" t="s">
        <v>834</v>
      </c>
      <c r="D24" s="303"/>
      <c r="E24" s="308">
        <v>55</v>
      </c>
      <c r="F24" s="308" t="s">
        <v>835</v>
      </c>
      <c r="G24" s="302"/>
      <c r="H24" s="328" t="s">
        <v>836</v>
      </c>
      <c r="I24" s="326">
        <v>113108</v>
      </c>
      <c r="J24" s="326">
        <v>45521</v>
      </c>
      <c r="K24" s="326">
        <v>67587</v>
      </c>
      <c r="L24" s="302"/>
      <c r="M24" s="326">
        <v>131107</v>
      </c>
      <c r="N24" s="326">
        <v>66558</v>
      </c>
      <c r="O24" s="326">
        <v>64549</v>
      </c>
      <c r="P24" s="302"/>
      <c r="Q24" s="317" t="s">
        <v>837</v>
      </c>
      <c r="R24" s="318">
        <v>6296</v>
      </c>
      <c r="S24" s="318">
        <v>3268</v>
      </c>
      <c r="T24" s="318">
        <v>3028</v>
      </c>
    </row>
    <row r="25" spans="1:20" ht="12" customHeight="1" x14ac:dyDescent="0.3">
      <c r="A25" s="329" t="s">
        <v>838</v>
      </c>
      <c r="B25" s="302"/>
      <c r="C25" s="329" t="s">
        <v>839</v>
      </c>
      <c r="D25" s="303"/>
      <c r="E25" s="308">
        <v>66</v>
      </c>
      <c r="F25" s="308" t="s">
        <v>840</v>
      </c>
      <c r="G25" s="302"/>
      <c r="H25" s="328" t="s">
        <v>841</v>
      </c>
      <c r="I25" s="326">
        <v>108506</v>
      </c>
      <c r="J25" s="326">
        <v>39978</v>
      </c>
      <c r="K25" s="326">
        <v>68528</v>
      </c>
      <c r="L25" s="302"/>
      <c r="M25" s="326">
        <v>132790</v>
      </c>
      <c r="N25" s="326">
        <v>67353</v>
      </c>
      <c r="O25" s="326">
        <v>65437</v>
      </c>
      <c r="P25" s="302"/>
      <c r="Q25" s="327" t="s">
        <v>756</v>
      </c>
      <c r="R25" s="326">
        <f t="shared" ref="R25:T25" si="0">SUM(R5:R24)</f>
        <v>7571345</v>
      </c>
      <c r="S25" s="326">
        <f t="shared" si="0"/>
        <v>3653868</v>
      </c>
      <c r="T25" s="326">
        <f t="shared" si="0"/>
        <v>3917477</v>
      </c>
    </row>
    <row r="26" spans="1:20" ht="12" customHeight="1" x14ac:dyDescent="0.3">
      <c r="A26" s="329" t="s">
        <v>842</v>
      </c>
      <c r="B26" s="302"/>
      <c r="C26" s="307" t="s">
        <v>843</v>
      </c>
      <c r="D26" s="303"/>
      <c r="E26" s="308">
        <v>77</v>
      </c>
      <c r="F26" s="308" t="s">
        <v>558</v>
      </c>
      <c r="G26" s="302"/>
      <c r="H26" s="302"/>
      <c r="I26" s="302"/>
      <c r="J26" s="302"/>
      <c r="K26" s="302"/>
      <c r="L26" s="302"/>
      <c r="M26" s="326">
        <v>133340</v>
      </c>
      <c r="N26" s="326">
        <v>67602</v>
      </c>
      <c r="O26" s="326">
        <v>65738</v>
      </c>
      <c r="P26" s="302"/>
      <c r="Q26" s="302"/>
      <c r="R26" s="302"/>
      <c r="S26" s="302"/>
      <c r="T26" s="302"/>
    </row>
    <row r="27" spans="1:20" ht="12" customHeight="1" x14ac:dyDescent="0.3">
      <c r="A27" s="329" t="s">
        <v>844</v>
      </c>
      <c r="B27" s="302"/>
      <c r="C27" s="307" t="s">
        <v>845</v>
      </c>
      <c r="D27" s="303"/>
      <c r="E27" s="308">
        <v>88</v>
      </c>
      <c r="F27" s="308" t="s">
        <v>846</v>
      </c>
      <c r="G27" s="302"/>
      <c r="H27" s="302"/>
      <c r="I27" s="302"/>
      <c r="J27" s="302"/>
      <c r="K27" s="302"/>
      <c r="L27" s="302"/>
      <c r="M27" s="326">
        <v>132165</v>
      </c>
      <c r="N27" s="326">
        <v>67024</v>
      </c>
      <c r="O27" s="326">
        <v>65141</v>
      </c>
      <c r="P27" s="302"/>
      <c r="Q27" s="777" t="s">
        <v>847</v>
      </c>
      <c r="R27" s="778"/>
      <c r="S27" s="778"/>
      <c r="T27" s="779"/>
    </row>
    <row r="28" spans="1:20" ht="12" customHeight="1" x14ac:dyDescent="0.3">
      <c r="A28" s="330" t="s">
        <v>848</v>
      </c>
      <c r="B28" s="302"/>
      <c r="C28" s="307" t="s">
        <v>849</v>
      </c>
      <c r="D28" s="303"/>
      <c r="E28" s="308">
        <v>98</v>
      </c>
      <c r="F28" s="308" t="s">
        <v>850</v>
      </c>
      <c r="G28" s="302"/>
      <c r="H28" s="302"/>
      <c r="I28" s="302"/>
      <c r="J28" s="302"/>
      <c r="K28" s="302"/>
      <c r="L28" s="302"/>
      <c r="M28" s="326">
        <v>129957</v>
      </c>
      <c r="N28" s="326">
        <v>65924</v>
      </c>
      <c r="O28" s="326">
        <v>64033</v>
      </c>
      <c r="P28" s="302"/>
      <c r="Q28" s="764" t="s">
        <v>755</v>
      </c>
      <c r="R28" s="765"/>
      <c r="S28" s="765"/>
      <c r="T28" s="766"/>
    </row>
    <row r="29" spans="1:20" ht="12" customHeight="1" x14ac:dyDescent="0.3">
      <c r="A29" s="331" t="s">
        <v>851</v>
      </c>
      <c r="B29" s="302"/>
      <c r="C29" s="307" t="s">
        <v>852</v>
      </c>
      <c r="D29" s="303"/>
      <c r="E29" s="332"/>
      <c r="F29" s="332"/>
      <c r="G29" s="302"/>
      <c r="H29" s="302"/>
      <c r="I29" s="302"/>
      <c r="J29" s="302"/>
      <c r="K29" s="302"/>
      <c r="L29" s="302"/>
      <c r="M29" s="326">
        <v>127797</v>
      </c>
      <c r="N29" s="326">
        <v>64838</v>
      </c>
      <c r="O29" s="326">
        <v>62959</v>
      </c>
      <c r="P29" s="302"/>
      <c r="Q29" s="770" t="s">
        <v>765</v>
      </c>
      <c r="R29" s="767">
        <v>2015</v>
      </c>
      <c r="S29" s="768"/>
      <c r="T29" s="769"/>
    </row>
    <row r="30" spans="1:20" ht="12" customHeight="1" x14ac:dyDescent="0.3">
      <c r="A30" s="331" t="s">
        <v>853</v>
      </c>
      <c r="B30" s="302"/>
      <c r="C30" s="307" t="s">
        <v>854</v>
      </c>
      <c r="D30" s="303"/>
      <c r="E30" s="332"/>
      <c r="F30" s="332"/>
      <c r="G30" s="302"/>
      <c r="H30" s="302"/>
      <c r="I30" s="302"/>
      <c r="J30" s="302"/>
      <c r="K30" s="302"/>
      <c r="L30" s="302"/>
      <c r="M30" s="326">
        <v>125232</v>
      </c>
      <c r="N30" s="326">
        <v>63602</v>
      </c>
      <c r="O30" s="326">
        <v>61630</v>
      </c>
      <c r="P30" s="302"/>
      <c r="Q30" s="771"/>
      <c r="R30" s="319" t="s">
        <v>756</v>
      </c>
      <c r="S30" s="320" t="s">
        <v>757</v>
      </c>
      <c r="T30" s="321" t="s">
        <v>758</v>
      </c>
    </row>
    <row r="31" spans="1:20" ht="12" customHeight="1" x14ac:dyDescent="0.3">
      <c r="A31" s="331" t="s">
        <v>855</v>
      </c>
      <c r="B31" s="302"/>
      <c r="C31" s="307" t="s">
        <v>856</v>
      </c>
      <c r="D31" s="303"/>
      <c r="E31" s="332"/>
      <c r="F31" s="332"/>
      <c r="G31" s="302"/>
      <c r="H31" s="302"/>
      <c r="I31" s="302"/>
      <c r="J31" s="302"/>
      <c r="K31" s="302"/>
      <c r="L31" s="302"/>
      <c r="M31" s="326">
        <v>124055</v>
      </c>
      <c r="N31" s="326">
        <v>62761</v>
      </c>
      <c r="O31" s="326">
        <v>61294</v>
      </c>
      <c r="P31" s="302"/>
      <c r="Q31" s="322" t="s">
        <v>772</v>
      </c>
      <c r="R31" s="323"/>
      <c r="S31" s="324"/>
      <c r="T31" s="325"/>
    </row>
    <row r="32" spans="1:20" ht="12" customHeight="1" x14ac:dyDescent="0.3">
      <c r="A32" s="331" t="s">
        <v>857</v>
      </c>
      <c r="B32" s="302"/>
      <c r="C32" s="307" t="s">
        <v>858</v>
      </c>
      <c r="D32" s="303"/>
      <c r="E32" s="332"/>
      <c r="F32" s="332"/>
      <c r="G32" s="302"/>
      <c r="H32" s="302"/>
      <c r="I32" s="302"/>
      <c r="J32" s="302"/>
      <c r="K32" s="302"/>
      <c r="L32" s="302"/>
      <c r="M32" s="326">
        <v>125190</v>
      </c>
      <c r="N32" s="326">
        <v>62619</v>
      </c>
      <c r="O32" s="326">
        <v>62571</v>
      </c>
      <c r="P32" s="302"/>
      <c r="Q32" s="333" t="s">
        <v>756</v>
      </c>
      <c r="R32" s="334">
        <v>7878783</v>
      </c>
      <c r="S32" s="335">
        <v>3810013</v>
      </c>
      <c r="T32" s="336">
        <v>4068770</v>
      </c>
    </row>
    <row r="33" spans="1:20" ht="12" customHeight="1" x14ac:dyDescent="0.3">
      <c r="A33" s="330" t="s">
        <v>859</v>
      </c>
      <c r="B33" s="302"/>
      <c r="C33" s="307" t="s">
        <v>860</v>
      </c>
      <c r="D33" s="303"/>
      <c r="E33" s="332"/>
      <c r="F33" s="332"/>
      <c r="G33" s="302"/>
      <c r="H33" s="302"/>
      <c r="I33" s="302"/>
      <c r="J33" s="302"/>
      <c r="K33" s="302"/>
      <c r="L33" s="302"/>
      <c r="M33" s="326">
        <v>127692</v>
      </c>
      <c r="N33" s="326">
        <v>62895</v>
      </c>
      <c r="O33" s="326">
        <v>64797</v>
      </c>
      <c r="P33" s="302"/>
      <c r="Q33" s="337" t="s">
        <v>778</v>
      </c>
      <c r="R33" s="338">
        <v>603230</v>
      </c>
      <c r="S33" s="339">
        <v>309432</v>
      </c>
      <c r="T33" s="340">
        <v>293798</v>
      </c>
    </row>
    <row r="34" spans="1:20" ht="12" customHeight="1" x14ac:dyDescent="0.3">
      <c r="A34" s="341" t="s">
        <v>861</v>
      </c>
      <c r="B34" s="302"/>
      <c r="C34" s="307" t="s">
        <v>862</v>
      </c>
      <c r="D34" s="303"/>
      <c r="E34" s="332"/>
      <c r="F34" s="332"/>
      <c r="G34" s="302"/>
      <c r="H34" s="302"/>
      <c r="I34" s="302"/>
      <c r="J34" s="302"/>
      <c r="K34" s="302"/>
      <c r="L34" s="302"/>
      <c r="M34" s="326">
        <v>129742</v>
      </c>
      <c r="N34" s="326">
        <v>62993</v>
      </c>
      <c r="O34" s="326">
        <v>66749</v>
      </c>
      <c r="P34" s="302"/>
      <c r="Q34" s="337" t="s">
        <v>781</v>
      </c>
      <c r="R34" s="338">
        <v>598182</v>
      </c>
      <c r="S34" s="339">
        <v>306434</v>
      </c>
      <c r="T34" s="340">
        <v>291748</v>
      </c>
    </row>
    <row r="35" spans="1:20" ht="12" customHeight="1" x14ac:dyDescent="0.3">
      <c r="A35" s="341" t="s">
        <v>863</v>
      </c>
      <c r="B35" s="302"/>
      <c r="C35" s="301" t="s">
        <v>864</v>
      </c>
      <c r="D35" s="303"/>
      <c r="E35" s="332"/>
      <c r="F35" s="332"/>
      <c r="G35" s="302"/>
      <c r="H35" s="302"/>
      <c r="I35" s="302"/>
      <c r="J35" s="302"/>
      <c r="K35" s="302"/>
      <c r="L35" s="302"/>
      <c r="M35" s="326">
        <v>131768</v>
      </c>
      <c r="N35" s="326">
        <v>63030</v>
      </c>
      <c r="O35" s="326">
        <v>68738</v>
      </c>
      <c r="P35" s="302"/>
      <c r="Q35" s="337" t="s">
        <v>785</v>
      </c>
      <c r="R35" s="338">
        <v>605068</v>
      </c>
      <c r="S35" s="339">
        <v>309819</v>
      </c>
      <c r="T35" s="340">
        <v>295249</v>
      </c>
    </row>
    <row r="36" spans="1:20" ht="12" customHeight="1" x14ac:dyDescent="0.3">
      <c r="A36" s="341" t="s">
        <v>865</v>
      </c>
      <c r="B36" s="302"/>
      <c r="C36" s="307" t="s">
        <v>775</v>
      </c>
      <c r="D36" s="303"/>
      <c r="E36" s="332"/>
      <c r="F36" s="332"/>
      <c r="G36" s="302"/>
      <c r="H36" s="302"/>
      <c r="I36" s="302"/>
      <c r="J36" s="302"/>
      <c r="K36" s="302"/>
      <c r="L36" s="302"/>
      <c r="M36" s="326">
        <v>132712</v>
      </c>
      <c r="N36" s="326">
        <v>62862</v>
      </c>
      <c r="O36" s="326">
        <v>69850</v>
      </c>
      <c r="P36" s="302"/>
      <c r="Q36" s="337" t="s">
        <v>789</v>
      </c>
      <c r="R36" s="338">
        <v>642476</v>
      </c>
      <c r="S36" s="339">
        <v>325752</v>
      </c>
      <c r="T36" s="340">
        <v>316724</v>
      </c>
    </row>
    <row r="37" spans="1:20" ht="12" customHeight="1" x14ac:dyDescent="0.3">
      <c r="A37" s="341" t="s">
        <v>866</v>
      </c>
      <c r="B37" s="302"/>
      <c r="C37" s="307" t="s">
        <v>867</v>
      </c>
      <c r="D37" s="303"/>
      <c r="E37" s="332"/>
      <c r="F37" s="332"/>
      <c r="G37" s="302"/>
      <c r="H37" s="302"/>
      <c r="I37" s="302"/>
      <c r="J37" s="302"/>
      <c r="K37" s="302"/>
      <c r="L37" s="302"/>
      <c r="M37" s="326">
        <v>131882</v>
      </c>
      <c r="N37" s="326">
        <v>62354</v>
      </c>
      <c r="O37" s="326">
        <v>69528</v>
      </c>
      <c r="P37" s="302"/>
      <c r="Q37" s="337" t="s">
        <v>794</v>
      </c>
      <c r="R37" s="338">
        <v>669960</v>
      </c>
      <c r="S37" s="339">
        <v>338888</v>
      </c>
      <c r="T37" s="340">
        <v>331072</v>
      </c>
    </row>
    <row r="38" spans="1:20" ht="12" customHeight="1" x14ac:dyDescent="0.3">
      <c r="A38" s="341" t="s">
        <v>868</v>
      </c>
      <c r="B38" s="302"/>
      <c r="C38" s="307" t="s">
        <v>869</v>
      </c>
      <c r="D38" s="303"/>
      <c r="E38" s="332"/>
      <c r="F38" s="332"/>
      <c r="G38" s="302"/>
      <c r="H38" s="302"/>
      <c r="I38" s="302"/>
      <c r="J38" s="302"/>
      <c r="K38" s="302"/>
      <c r="L38" s="302"/>
      <c r="M38" s="326">
        <v>129823</v>
      </c>
      <c r="N38" s="326">
        <v>61588</v>
      </c>
      <c r="O38" s="326">
        <v>68235</v>
      </c>
      <c r="P38" s="302"/>
      <c r="Q38" s="337" t="s">
        <v>797</v>
      </c>
      <c r="R38" s="338">
        <v>635633</v>
      </c>
      <c r="S38" s="339">
        <v>319048</v>
      </c>
      <c r="T38" s="340">
        <v>316585</v>
      </c>
    </row>
    <row r="39" spans="1:20" ht="12" customHeight="1" x14ac:dyDescent="0.3">
      <c r="A39" s="341" t="s">
        <v>870</v>
      </c>
      <c r="B39" s="302"/>
      <c r="C39" s="307" t="s">
        <v>871</v>
      </c>
      <c r="D39" s="342"/>
      <c r="E39" s="332"/>
      <c r="F39" s="332"/>
      <c r="G39" s="302"/>
      <c r="H39" s="302"/>
      <c r="I39" s="302"/>
      <c r="J39" s="302"/>
      <c r="K39" s="302"/>
      <c r="L39" s="302"/>
      <c r="M39" s="326">
        <v>127922</v>
      </c>
      <c r="N39" s="326">
        <v>60850</v>
      </c>
      <c r="O39" s="326">
        <v>67072</v>
      </c>
      <c r="P39" s="302"/>
      <c r="Q39" s="337" t="s">
        <v>801</v>
      </c>
      <c r="R39" s="338">
        <v>657874</v>
      </c>
      <c r="S39" s="339">
        <v>313458</v>
      </c>
      <c r="T39" s="340">
        <v>344416</v>
      </c>
    </row>
    <row r="40" spans="1:20" ht="12" customHeight="1" x14ac:dyDescent="0.3">
      <c r="A40" s="301" t="s">
        <v>872</v>
      </c>
      <c r="B40" s="302"/>
      <c r="C40" s="307" t="s">
        <v>873</v>
      </c>
      <c r="D40" s="303"/>
      <c r="E40" s="332"/>
      <c r="F40" s="332"/>
      <c r="G40" s="302"/>
      <c r="H40" s="302"/>
      <c r="I40" s="302"/>
      <c r="J40" s="302"/>
      <c r="K40" s="302"/>
      <c r="L40" s="302"/>
      <c r="M40" s="326">
        <v>126082</v>
      </c>
      <c r="N40" s="326">
        <v>60165</v>
      </c>
      <c r="O40" s="326">
        <v>65917</v>
      </c>
      <c r="P40" s="302"/>
      <c r="Q40" s="337" t="s">
        <v>804</v>
      </c>
      <c r="R40" s="338">
        <v>614779</v>
      </c>
      <c r="S40" s="339">
        <v>293158</v>
      </c>
      <c r="T40" s="340">
        <v>321621</v>
      </c>
    </row>
    <row r="41" spans="1:20" ht="12" customHeight="1" x14ac:dyDescent="0.3">
      <c r="A41" s="307" t="s">
        <v>874</v>
      </c>
      <c r="B41" s="302"/>
      <c r="C41" s="343" t="s">
        <v>875</v>
      </c>
      <c r="D41" s="303"/>
      <c r="E41" s="332"/>
      <c r="F41" s="332"/>
      <c r="G41" s="302"/>
      <c r="H41" s="302"/>
      <c r="I41" s="302"/>
      <c r="J41" s="302"/>
      <c r="K41" s="302"/>
      <c r="L41" s="302"/>
      <c r="M41" s="326"/>
      <c r="N41" s="326"/>
      <c r="O41" s="326"/>
      <c r="P41" s="302"/>
      <c r="Q41" s="337"/>
      <c r="R41" s="338"/>
      <c r="S41" s="339"/>
      <c r="T41" s="340"/>
    </row>
    <row r="42" spans="1:20" ht="12" customHeight="1" x14ac:dyDescent="0.3">
      <c r="A42" s="307" t="s">
        <v>876</v>
      </c>
      <c r="B42" s="302"/>
      <c r="C42" s="344" t="s">
        <v>877</v>
      </c>
      <c r="D42" s="303"/>
      <c r="E42" s="332"/>
      <c r="F42" s="332"/>
      <c r="G42" s="302"/>
      <c r="H42" s="302"/>
      <c r="I42" s="302"/>
      <c r="J42" s="302"/>
      <c r="K42" s="302"/>
      <c r="L42" s="302"/>
      <c r="M42" s="326"/>
      <c r="N42" s="326"/>
      <c r="O42" s="326"/>
      <c r="P42" s="302"/>
      <c r="Q42" s="337"/>
      <c r="R42" s="338"/>
      <c r="S42" s="339"/>
      <c r="T42" s="340"/>
    </row>
    <row r="43" spans="1:20" ht="12" customHeight="1" x14ac:dyDescent="0.3">
      <c r="A43" s="307" t="s">
        <v>878</v>
      </c>
      <c r="B43" s="302"/>
      <c r="C43" s="303"/>
      <c r="D43" s="303"/>
      <c r="E43" s="332"/>
      <c r="F43" s="332"/>
      <c r="G43" s="302"/>
      <c r="H43" s="302"/>
      <c r="I43" s="302"/>
      <c r="J43" s="302"/>
      <c r="K43" s="302"/>
      <c r="L43" s="302"/>
      <c r="M43" s="326"/>
      <c r="N43" s="326"/>
      <c r="O43" s="326"/>
      <c r="P43" s="302"/>
      <c r="Q43" s="337"/>
      <c r="R43" s="338"/>
      <c r="S43" s="339"/>
      <c r="T43" s="340"/>
    </row>
    <row r="44" spans="1:20" ht="12" customHeight="1" x14ac:dyDescent="0.3">
      <c r="A44" s="307" t="s">
        <v>879</v>
      </c>
      <c r="B44" s="302"/>
      <c r="C44" s="303"/>
      <c r="D44" s="303"/>
      <c r="E44" s="332"/>
      <c r="F44" s="332"/>
      <c r="G44" s="302"/>
      <c r="H44" s="302"/>
      <c r="I44" s="302"/>
      <c r="J44" s="302"/>
      <c r="K44" s="302"/>
      <c r="L44" s="302"/>
      <c r="M44" s="326"/>
      <c r="N44" s="326"/>
      <c r="O44" s="326"/>
      <c r="P44" s="302"/>
      <c r="Q44" s="337"/>
      <c r="R44" s="338"/>
      <c r="S44" s="339"/>
      <c r="T44" s="340"/>
    </row>
    <row r="45" spans="1:20" ht="12" customHeight="1" x14ac:dyDescent="0.3">
      <c r="A45" s="307" t="s">
        <v>880</v>
      </c>
      <c r="B45" s="302"/>
      <c r="C45" s="302"/>
      <c r="D45" s="303"/>
      <c r="E45" s="332"/>
      <c r="F45" s="332"/>
      <c r="G45" s="302"/>
      <c r="H45" s="302"/>
      <c r="I45" s="302"/>
      <c r="J45" s="302"/>
      <c r="K45" s="302"/>
      <c r="L45" s="302"/>
      <c r="M45" s="326">
        <v>123600</v>
      </c>
      <c r="N45" s="326">
        <v>59117</v>
      </c>
      <c r="O45" s="326">
        <v>64483</v>
      </c>
      <c r="P45" s="302"/>
      <c r="Q45" s="337" t="s">
        <v>808</v>
      </c>
      <c r="R45" s="338">
        <v>536343</v>
      </c>
      <c r="S45" s="339">
        <v>254902</v>
      </c>
      <c r="T45" s="340">
        <v>281441</v>
      </c>
    </row>
    <row r="46" spans="1:20" ht="12" customHeight="1" x14ac:dyDescent="0.3">
      <c r="A46" s="301" t="s">
        <v>881</v>
      </c>
      <c r="B46" s="302"/>
      <c r="C46" s="302"/>
      <c r="D46" s="303"/>
      <c r="E46" s="332"/>
      <c r="F46" s="332"/>
      <c r="G46" s="302"/>
      <c r="H46" s="302"/>
      <c r="I46" s="302"/>
      <c r="J46" s="302"/>
      <c r="K46" s="302"/>
      <c r="L46" s="302"/>
      <c r="M46" s="326"/>
      <c r="N46" s="326"/>
      <c r="O46" s="326"/>
      <c r="P46" s="302"/>
      <c r="Q46" s="337"/>
      <c r="R46" s="338"/>
      <c r="S46" s="339"/>
      <c r="T46" s="340"/>
    </row>
    <row r="47" spans="1:20" ht="12" customHeight="1" x14ac:dyDescent="0.3">
      <c r="A47" s="307" t="s">
        <v>882</v>
      </c>
      <c r="B47" s="302"/>
      <c r="C47" s="302"/>
      <c r="D47" s="303"/>
      <c r="E47" s="332"/>
      <c r="F47" s="332"/>
      <c r="G47" s="302"/>
      <c r="H47" s="302"/>
      <c r="I47" s="302"/>
      <c r="J47" s="302"/>
      <c r="K47" s="302"/>
      <c r="L47" s="302"/>
      <c r="M47" s="326"/>
      <c r="N47" s="326"/>
      <c r="O47" s="326"/>
      <c r="P47" s="302"/>
      <c r="Q47" s="337"/>
      <c r="R47" s="338"/>
      <c r="S47" s="339"/>
      <c r="T47" s="340"/>
    </row>
    <row r="48" spans="1:20" ht="12" customHeight="1" x14ac:dyDescent="0.3">
      <c r="A48" s="307" t="s">
        <v>883</v>
      </c>
      <c r="B48" s="302"/>
      <c r="C48" s="302"/>
      <c r="D48" s="303"/>
      <c r="E48" s="332"/>
      <c r="F48" s="332"/>
      <c r="G48" s="302"/>
      <c r="H48" s="302"/>
      <c r="I48" s="302"/>
      <c r="J48" s="302"/>
      <c r="K48" s="302"/>
      <c r="L48" s="302"/>
      <c r="M48" s="326"/>
      <c r="N48" s="326"/>
      <c r="O48" s="326"/>
      <c r="P48" s="302"/>
      <c r="Q48" s="337"/>
      <c r="R48" s="338"/>
      <c r="S48" s="339"/>
      <c r="T48" s="340"/>
    </row>
    <row r="49" spans="1:20" ht="12" customHeight="1" x14ac:dyDescent="0.3">
      <c r="A49" s="345" t="s">
        <v>884</v>
      </c>
      <c r="B49" s="302"/>
      <c r="C49" s="302"/>
      <c r="D49" s="303"/>
      <c r="E49" s="332"/>
      <c r="F49" s="332"/>
      <c r="G49" s="302"/>
      <c r="H49" s="302"/>
      <c r="I49" s="302"/>
      <c r="J49" s="302"/>
      <c r="K49" s="302"/>
      <c r="L49" s="302"/>
      <c r="M49" s="326">
        <v>120324</v>
      </c>
      <c r="N49" s="326">
        <v>57551</v>
      </c>
      <c r="O49" s="326">
        <v>62773</v>
      </c>
      <c r="P49" s="302"/>
      <c r="Q49" s="337" t="s">
        <v>811</v>
      </c>
      <c r="R49" s="338">
        <v>516837</v>
      </c>
      <c r="S49" s="339">
        <v>242123</v>
      </c>
      <c r="T49" s="340">
        <v>274714</v>
      </c>
    </row>
    <row r="50" spans="1:20" ht="12" customHeight="1" x14ac:dyDescent="0.3">
      <c r="A50" s="317" t="s">
        <v>885</v>
      </c>
      <c r="B50" s="302"/>
      <c r="C50" s="303"/>
      <c r="D50" s="303"/>
      <c r="E50" s="332"/>
      <c r="F50" s="332"/>
      <c r="G50" s="302"/>
      <c r="H50" s="302"/>
      <c r="I50" s="302"/>
      <c r="J50" s="302"/>
      <c r="K50" s="302"/>
      <c r="L50" s="302"/>
      <c r="M50" s="326">
        <v>116606</v>
      </c>
      <c r="N50" s="326">
        <v>55686</v>
      </c>
      <c r="O50" s="326">
        <v>60920</v>
      </c>
      <c r="P50" s="302"/>
      <c r="Q50" s="337" t="s">
        <v>815</v>
      </c>
      <c r="R50" s="338">
        <v>489703</v>
      </c>
      <c r="S50" s="339">
        <v>225926</v>
      </c>
      <c r="T50" s="340">
        <v>263777</v>
      </c>
    </row>
    <row r="51" spans="1:20" ht="12" customHeight="1" x14ac:dyDescent="0.3">
      <c r="A51" s="317" t="s">
        <v>886</v>
      </c>
      <c r="B51" s="302"/>
      <c r="C51" s="303"/>
      <c r="D51" s="303"/>
      <c r="E51" s="332"/>
      <c r="F51" s="332"/>
      <c r="G51" s="302"/>
      <c r="H51" s="302"/>
      <c r="I51" s="302"/>
      <c r="J51" s="302"/>
      <c r="K51" s="302"/>
      <c r="L51" s="302"/>
      <c r="M51" s="326">
        <v>112852</v>
      </c>
      <c r="N51" s="326">
        <v>53849</v>
      </c>
      <c r="O51" s="326">
        <v>59003</v>
      </c>
      <c r="P51" s="302"/>
      <c r="Q51" s="337" t="s">
        <v>819</v>
      </c>
      <c r="R51" s="338">
        <v>406084</v>
      </c>
      <c r="S51" s="339">
        <v>183930</v>
      </c>
      <c r="T51" s="340">
        <v>222154</v>
      </c>
    </row>
    <row r="52" spans="1:20" ht="12" customHeight="1" x14ac:dyDescent="0.3">
      <c r="A52" s="301" t="s">
        <v>887</v>
      </c>
      <c r="B52" s="302"/>
      <c r="C52" s="303"/>
      <c r="D52" s="303"/>
      <c r="E52" s="332"/>
      <c r="F52" s="332"/>
      <c r="G52" s="302"/>
      <c r="H52" s="302"/>
      <c r="I52" s="302"/>
      <c r="J52" s="302"/>
      <c r="K52" s="302"/>
      <c r="L52" s="302"/>
      <c r="M52" s="326">
        <v>97001</v>
      </c>
      <c r="N52" s="326">
        <v>44730</v>
      </c>
      <c r="O52" s="326">
        <v>52271</v>
      </c>
      <c r="P52" s="302"/>
      <c r="Q52" s="302"/>
      <c r="R52" s="302"/>
      <c r="S52" s="302"/>
      <c r="T52" s="302"/>
    </row>
    <row r="53" spans="1:20" ht="12" customHeight="1" x14ac:dyDescent="0.3">
      <c r="A53" s="346" t="s">
        <v>888</v>
      </c>
      <c r="B53" s="302"/>
      <c r="C53" s="303"/>
      <c r="D53" s="303"/>
      <c r="E53" s="332"/>
      <c r="F53" s="332"/>
      <c r="G53" s="302"/>
      <c r="H53" s="302"/>
      <c r="I53" s="302"/>
      <c r="J53" s="302"/>
      <c r="K53" s="302"/>
      <c r="L53" s="302"/>
      <c r="M53" s="326">
        <v>93445</v>
      </c>
      <c r="N53" s="326">
        <v>42931</v>
      </c>
      <c r="O53" s="326">
        <v>50514</v>
      </c>
      <c r="P53" s="302"/>
      <c r="Q53" s="302"/>
      <c r="R53" s="302"/>
      <c r="S53" s="302"/>
      <c r="T53" s="302"/>
    </row>
    <row r="54" spans="1:20" ht="12" customHeight="1" x14ac:dyDescent="0.3">
      <c r="A54" s="346" t="s">
        <v>889</v>
      </c>
      <c r="B54" s="302"/>
      <c r="C54" s="303"/>
      <c r="D54" s="303"/>
      <c r="E54" s="332"/>
      <c r="F54" s="332"/>
      <c r="G54" s="302"/>
      <c r="H54" s="302"/>
      <c r="I54" s="302"/>
      <c r="J54" s="302"/>
      <c r="K54" s="302"/>
      <c r="L54" s="302"/>
      <c r="M54" s="326">
        <v>89853</v>
      </c>
      <c r="N54" s="326">
        <v>41126</v>
      </c>
      <c r="O54" s="326">
        <v>48727</v>
      </c>
      <c r="P54" s="302"/>
      <c r="Q54" s="302"/>
      <c r="R54" s="302"/>
      <c r="S54" s="302"/>
      <c r="T54" s="302"/>
    </row>
    <row r="55" spans="1:20" ht="12" customHeight="1" x14ac:dyDescent="0.3">
      <c r="A55" s="301" t="s">
        <v>890</v>
      </c>
      <c r="B55" s="302"/>
      <c r="C55" s="303"/>
      <c r="D55" s="303"/>
      <c r="E55" s="332"/>
      <c r="F55" s="332"/>
      <c r="G55" s="302"/>
      <c r="H55" s="302"/>
      <c r="I55" s="302"/>
      <c r="J55" s="302"/>
      <c r="K55" s="302"/>
      <c r="L55" s="302"/>
      <c r="M55" s="326">
        <v>66807</v>
      </c>
      <c r="N55" s="326">
        <v>30117</v>
      </c>
      <c r="O55" s="326">
        <v>36690</v>
      </c>
      <c r="P55" s="302"/>
      <c r="Q55" s="302"/>
      <c r="R55" s="302"/>
      <c r="S55" s="302"/>
      <c r="T55" s="302"/>
    </row>
    <row r="56" spans="1:20" ht="12" customHeight="1" x14ac:dyDescent="0.3">
      <c r="A56" s="346" t="s">
        <v>891</v>
      </c>
      <c r="B56" s="302"/>
      <c r="C56" s="303"/>
      <c r="D56" s="303"/>
      <c r="E56" s="332"/>
      <c r="F56" s="332"/>
      <c r="G56" s="302"/>
      <c r="H56" s="302"/>
      <c r="I56" s="302"/>
      <c r="J56" s="302"/>
      <c r="K56" s="302"/>
      <c r="L56" s="302"/>
      <c r="M56" s="326">
        <v>63071</v>
      </c>
      <c r="N56" s="326">
        <v>28387</v>
      </c>
      <c r="O56" s="326">
        <v>34684</v>
      </c>
      <c r="P56" s="302"/>
      <c r="Q56" s="302"/>
      <c r="R56" s="302"/>
      <c r="S56" s="302"/>
      <c r="T56" s="302"/>
    </row>
    <row r="57" spans="1:20" ht="12" customHeight="1" x14ac:dyDescent="0.3">
      <c r="A57" s="346" t="s">
        <v>892</v>
      </c>
      <c r="B57" s="302"/>
      <c r="C57" s="303"/>
      <c r="D57" s="303"/>
      <c r="E57" s="332"/>
      <c r="F57" s="332"/>
      <c r="G57" s="302"/>
      <c r="H57" s="302"/>
      <c r="I57" s="302"/>
      <c r="J57" s="302"/>
      <c r="K57" s="302"/>
      <c r="L57" s="302"/>
      <c r="M57" s="326">
        <v>59761</v>
      </c>
      <c r="N57" s="326">
        <v>26856</v>
      </c>
      <c r="O57" s="326">
        <v>32905</v>
      </c>
      <c r="P57" s="302"/>
      <c r="Q57" s="302"/>
      <c r="R57" s="302"/>
      <c r="S57" s="302"/>
      <c r="T57" s="302"/>
    </row>
    <row r="58" spans="1:20" ht="12" customHeight="1" x14ac:dyDescent="0.3">
      <c r="A58" s="346" t="s">
        <v>893</v>
      </c>
      <c r="B58" s="302"/>
      <c r="C58" s="303"/>
      <c r="D58" s="303"/>
      <c r="E58" s="332"/>
      <c r="F58" s="332"/>
      <c r="G58" s="302"/>
      <c r="H58" s="302"/>
      <c r="I58" s="302"/>
      <c r="J58" s="302"/>
      <c r="K58" s="302"/>
      <c r="L58" s="302"/>
      <c r="M58" s="326">
        <v>56749</v>
      </c>
      <c r="N58" s="326">
        <v>25466</v>
      </c>
      <c r="O58" s="326">
        <v>31283</v>
      </c>
      <c r="P58" s="302"/>
      <c r="Q58" s="302"/>
      <c r="R58" s="302"/>
      <c r="S58" s="302"/>
      <c r="T58" s="302"/>
    </row>
    <row r="59" spans="1:20" ht="16.5" customHeight="1" x14ac:dyDescent="0.3">
      <c r="A59" s="302"/>
      <c r="B59" s="302"/>
      <c r="C59" s="303"/>
      <c r="D59" s="303"/>
      <c r="E59" s="332"/>
      <c r="F59" s="332"/>
      <c r="G59" s="302"/>
      <c r="H59" s="302"/>
      <c r="I59" s="302"/>
      <c r="J59" s="302"/>
      <c r="K59" s="302"/>
      <c r="L59" s="302"/>
      <c r="M59" s="326">
        <v>53748</v>
      </c>
      <c r="N59" s="326">
        <v>24086</v>
      </c>
      <c r="O59" s="326">
        <v>29662</v>
      </c>
      <c r="P59" s="302"/>
      <c r="Q59" s="302"/>
      <c r="R59" s="302"/>
      <c r="S59" s="302"/>
      <c r="T59" s="302"/>
    </row>
    <row r="60" spans="1:20" ht="16.5" customHeight="1" x14ac:dyDescent="0.3">
      <c r="A60" s="302"/>
      <c r="B60" s="302"/>
      <c r="C60" s="303"/>
      <c r="D60" s="303"/>
      <c r="E60" s="332"/>
      <c r="F60" s="332"/>
      <c r="G60" s="302"/>
      <c r="H60" s="302"/>
      <c r="I60" s="302"/>
      <c r="J60" s="302"/>
      <c r="K60" s="302"/>
      <c r="L60" s="302"/>
      <c r="M60" s="326">
        <v>50833</v>
      </c>
      <c r="N60" s="326">
        <v>22745</v>
      </c>
      <c r="O60" s="326">
        <v>28088</v>
      </c>
      <c r="P60" s="302"/>
      <c r="Q60" s="302"/>
      <c r="R60" s="302"/>
      <c r="S60" s="302"/>
      <c r="T60" s="302"/>
    </row>
    <row r="61" spans="1:20" ht="16.5" customHeight="1" x14ac:dyDescent="0.3">
      <c r="A61" s="302"/>
      <c r="B61" s="302"/>
      <c r="C61" s="303"/>
      <c r="D61" s="303"/>
      <c r="E61" s="332"/>
      <c r="F61" s="332"/>
      <c r="G61" s="302"/>
      <c r="H61" s="302"/>
      <c r="I61" s="302"/>
      <c r="J61" s="302"/>
      <c r="K61" s="302"/>
      <c r="L61" s="302"/>
      <c r="M61" s="326">
        <v>47916</v>
      </c>
      <c r="N61" s="326">
        <v>21407</v>
      </c>
      <c r="O61" s="326">
        <v>26509</v>
      </c>
      <c r="P61" s="302"/>
      <c r="Q61" s="302"/>
      <c r="R61" s="302"/>
      <c r="S61" s="302"/>
      <c r="T61" s="302"/>
    </row>
    <row r="62" spans="1:20" ht="16.5" customHeight="1" x14ac:dyDescent="0.3">
      <c r="A62" s="302"/>
      <c r="B62" s="302"/>
      <c r="C62" s="303"/>
      <c r="D62" s="303"/>
      <c r="E62" s="332"/>
      <c r="F62" s="332"/>
      <c r="G62" s="302"/>
      <c r="H62" s="302"/>
      <c r="I62" s="302"/>
      <c r="J62" s="302"/>
      <c r="K62" s="302"/>
      <c r="L62" s="302"/>
      <c r="M62" s="326">
        <v>44929</v>
      </c>
      <c r="N62" s="326">
        <v>20042</v>
      </c>
      <c r="O62" s="326">
        <v>24887</v>
      </c>
      <c r="P62" s="302"/>
      <c r="Q62" s="302"/>
      <c r="R62" s="302"/>
      <c r="S62" s="302"/>
      <c r="T62" s="302"/>
    </row>
    <row r="63" spans="1:20" ht="16.5" customHeight="1" x14ac:dyDescent="0.3">
      <c r="A63" s="302"/>
      <c r="B63" s="302"/>
      <c r="C63" s="303"/>
      <c r="D63" s="303"/>
      <c r="E63" s="332"/>
      <c r="F63" s="332"/>
      <c r="G63" s="302"/>
      <c r="H63" s="302"/>
      <c r="I63" s="302"/>
      <c r="J63" s="302"/>
      <c r="K63" s="302"/>
      <c r="L63" s="302"/>
      <c r="M63" s="326">
        <v>41939</v>
      </c>
      <c r="N63" s="326">
        <v>18676</v>
      </c>
      <c r="O63" s="326">
        <v>23263</v>
      </c>
      <c r="P63" s="302"/>
      <c r="Q63" s="302"/>
      <c r="R63" s="302"/>
      <c r="S63" s="302"/>
      <c r="T63" s="302"/>
    </row>
    <row r="64" spans="1:20" ht="16.5" customHeight="1" x14ac:dyDescent="0.3">
      <c r="A64" s="302"/>
      <c r="B64" s="302"/>
      <c r="C64" s="303"/>
      <c r="D64" s="303"/>
      <c r="E64" s="332"/>
      <c r="F64" s="332"/>
      <c r="G64" s="302"/>
      <c r="H64" s="302"/>
      <c r="I64" s="302"/>
      <c r="J64" s="302"/>
      <c r="K64" s="302"/>
      <c r="L64" s="302"/>
      <c r="M64" s="326">
        <v>39086</v>
      </c>
      <c r="N64" s="326">
        <v>17369</v>
      </c>
      <c r="O64" s="326">
        <v>21717</v>
      </c>
      <c r="P64" s="302"/>
      <c r="Q64" s="302"/>
      <c r="R64" s="302"/>
      <c r="S64" s="302"/>
      <c r="T64" s="302"/>
    </row>
    <row r="65" spans="1:20" ht="16.5" customHeight="1" x14ac:dyDescent="0.3">
      <c r="A65" s="302"/>
      <c r="B65" s="302"/>
      <c r="C65" s="303"/>
      <c r="D65" s="303"/>
      <c r="E65" s="332"/>
      <c r="F65" s="332"/>
      <c r="G65" s="302"/>
      <c r="H65" s="302"/>
      <c r="I65" s="302"/>
      <c r="J65" s="302"/>
      <c r="K65" s="302"/>
      <c r="L65" s="302"/>
      <c r="M65" s="326">
        <v>36348</v>
      </c>
      <c r="N65" s="326">
        <v>16117</v>
      </c>
      <c r="O65" s="326">
        <v>20231</v>
      </c>
      <c r="P65" s="302"/>
      <c r="Q65" s="302"/>
      <c r="R65" s="302"/>
      <c r="S65" s="302"/>
      <c r="T65" s="302"/>
    </row>
    <row r="66" spans="1:20" ht="16.5" customHeight="1" x14ac:dyDescent="0.3">
      <c r="A66" s="302"/>
      <c r="B66" s="302"/>
      <c r="C66" s="303"/>
      <c r="D66" s="303"/>
      <c r="E66" s="332"/>
      <c r="F66" s="332"/>
      <c r="G66" s="302"/>
      <c r="H66" s="302"/>
      <c r="I66" s="302"/>
      <c r="J66" s="302"/>
      <c r="K66" s="302"/>
      <c r="L66" s="302"/>
      <c r="M66" s="326">
        <v>33755</v>
      </c>
      <c r="N66" s="326">
        <v>14898</v>
      </c>
      <c r="O66" s="326">
        <v>18857</v>
      </c>
      <c r="P66" s="302"/>
      <c r="Q66" s="302"/>
      <c r="R66" s="302"/>
      <c r="S66" s="302"/>
      <c r="T66" s="302"/>
    </row>
    <row r="67" spans="1:20" ht="16.5" customHeight="1" x14ac:dyDescent="0.3">
      <c r="A67" s="302"/>
      <c r="B67" s="302"/>
      <c r="C67" s="303"/>
      <c r="D67" s="303"/>
      <c r="E67" s="332"/>
      <c r="F67" s="332"/>
      <c r="G67" s="302"/>
      <c r="H67" s="302"/>
      <c r="I67" s="302"/>
      <c r="J67" s="302"/>
      <c r="K67" s="302"/>
      <c r="L67" s="302"/>
      <c r="M67" s="326">
        <v>31333</v>
      </c>
      <c r="N67" s="326">
        <v>13708</v>
      </c>
      <c r="O67" s="326">
        <v>17625</v>
      </c>
      <c r="P67" s="302"/>
      <c r="Q67" s="302"/>
      <c r="R67" s="302"/>
      <c r="S67" s="302"/>
      <c r="T67" s="302"/>
    </row>
    <row r="68" spans="1:20" ht="16.5" customHeight="1" x14ac:dyDescent="0.3">
      <c r="A68" s="302"/>
      <c r="B68" s="302"/>
      <c r="C68" s="303"/>
      <c r="D68" s="303"/>
      <c r="E68" s="332"/>
      <c r="F68" s="332"/>
      <c r="G68" s="302"/>
      <c r="H68" s="302"/>
      <c r="I68" s="302"/>
      <c r="J68" s="302"/>
      <c r="K68" s="302"/>
      <c r="L68" s="302"/>
      <c r="M68" s="326">
        <v>28832</v>
      </c>
      <c r="N68" s="326">
        <v>12440</v>
      </c>
      <c r="O68" s="326">
        <v>16392</v>
      </c>
      <c r="P68" s="302"/>
      <c r="Q68" s="302"/>
      <c r="R68" s="302"/>
      <c r="S68" s="302"/>
      <c r="T68" s="302"/>
    </row>
    <row r="69" spans="1:20" ht="16.5" customHeight="1" x14ac:dyDescent="0.3">
      <c r="A69" s="302"/>
      <c r="B69" s="302"/>
      <c r="C69" s="303"/>
      <c r="D69" s="303"/>
      <c r="E69" s="332"/>
      <c r="F69" s="332"/>
      <c r="G69" s="302"/>
      <c r="H69" s="302"/>
      <c r="I69" s="302"/>
      <c r="J69" s="302"/>
      <c r="K69" s="302"/>
      <c r="L69" s="302"/>
      <c r="M69" s="326">
        <v>26662</v>
      </c>
      <c r="N69" s="326">
        <v>11342</v>
      </c>
      <c r="O69" s="326">
        <v>15320</v>
      </c>
      <c r="P69" s="302"/>
      <c r="Q69" s="302"/>
      <c r="R69" s="302"/>
      <c r="S69" s="302"/>
      <c r="T69" s="302"/>
    </row>
    <row r="70" spans="1:20" ht="16.5" customHeight="1" x14ac:dyDescent="0.3">
      <c r="A70" s="302"/>
      <c r="B70" s="302"/>
      <c r="C70" s="303"/>
      <c r="D70" s="303"/>
      <c r="E70" s="332"/>
      <c r="F70" s="332"/>
      <c r="G70" s="302"/>
      <c r="H70" s="302"/>
      <c r="I70" s="302"/>
      <c r="J70" s="302"/>
      <c r="K70" s="302"/>
      <c r="L70" s="302"/>
      <c r="M70" s="326">
        <v>24625</v>
      </c>
      <c r="N70" s="326">
        <v>10306</v>
      </c>
      <c r="O70" s="326">
        <v>14319</v>
      </c>
      <c r="P70" s="302"/>
      <c r="Q70" s="302"/>
      <c r="R70" s="302"/>
      <c r="S70" s="302"/>
      <c r="T70" s="302"/>
    </row>
    <row r="71" spans="1:20" ht="16.5" customHeight="1" x14ac:dyDescent="0.3">
      <c r="A71" s="302"/>
      <c r="B71" s="302"/>
      <c r="C71" s="303"/>
      <c r="D71" s="303"/>
      <c r="E71" s="332"/>
      <c r="F71" s="332"/>
      <c r="G71" s="302"/>
      <c r="H71" s="302"/>
      <c r="I71" s="302"/>
      <c r="J71" s="302"/>
      <c r="K71" s="302"/>
      <c r="L71" s="302"/>
      <c r="M71" s="326">
        <v>22734</v>
      </c>
      <c r="N71" s="326">
        <v>9334</v>
      </c>
      <c r="O71" s="326">
        <v>13400</v>
      </c>
      <c r="P71" s="302"/>
      <c r="Q71" s="302"/>
      <c r="R71" s="302"/>
      <c r="S71" s="302"/>
      <c r="T71" s="302"/>
    </row>
    <row r="72" spans="1:20" ht="16.5" customHeight="1" x14ac:dyDescent="0.3">
      <c r="A72" s="302"/>
      <c r="B72" s="302"/>
      <c r="C72" s="303"/>
      <c r="D72" s="303"/>
      <c r="E72" s="332"/>
      <c r="F72" s="332"/>
      <c r="G72" s="302"/>
      <c r="H72" s="302"/>
      <c r="I72" s="302"/>
      <c r="J72" s="302"/>
      <c r="K72" s="302"/>
      <c r="L72" s="302"/>
      <c r="M72" s="326">
        <v>20994</v>
      </c>
      <c r="N72" s="326">
        <v>8432</v>
      </c>
      <c r="O72" s="326">
        <v>12562</v>
      </c>
      <c r="P72" s="302"/>
      <c r="Q72" s="302"/>
      <c r="R72" s="302"/>
      <c r="S72" s="302"/>
      <c r="T72" s="302"/>
    </row>
    <row r="73" spans="1:20" ht="16.5" customHeight="1" x14ac:dyDescent="0.3">
      <c r="A73" s="302"/>
      <c r="B73" s="302"/>
      <c r="C73" s="303"/>
      <c r="D73" s="303"/>
      <c r="E73" s="332"/>
      <c r="F73" s="332"/>
      <c r="G73" s="302"/>
      <c r="H73" s="302"/>
      <c r="I73" s="302"/>
      <c r="J73" s="302"/>
      <c r="K73" s="302"/>
      <c r="L73" s="302"/>
      <c r="M73" s="326">
        <v>19408</v>
      </c>
      <c r="N73" s="326">
        <v>7603</v>
      </c>
      <c r="O73" s="326">
        <v>11805</v>
      </c>
      <c r="P73" s="302"/>
      <c r="Q73" s="302"/>
      <c r="R73" s="302"/>
      <c r="S73" s="302"/>
      <c r="T73" s="302"/>
    </row>
    <row r="74" spans="1:20" ht="16.5" customHeight="1" x14ac:dyDescent="0.3">
      <c r="A74" s="302"/>
      <c r="B74" s="302"/>
      <c r="C74" s="303"/>
      <c r="D74" s="303"/>
      <c r="E74" s="332"/>
      <c r="F74" s="332"/>
      <c r="G74" s="302"/>
      <c r="H74" s="302"/>
      <c r="I74" s="302"/>
      <c r="J74" s="302"/>
      <c r="K74" s="302"/>
      <c r="L74" s="302"/>
      <c r="M74" s="326">
        <v>17988</v>
      </c>
      <c r="N74" s="326">
        <v>7002</v>
      </c>
      <c r="O74" s="326">
        <v>10986</v>
      </c>
      <c r="P74" s="302"/>
      <c r="Q74" s="302"/>
      <c r="R74" s="302"/>
      <c r="S74" s="302"/>
      <c r="T74" s="302"/>
    </row>
    <row r="75" spans="1:20" ht="16.5" customHeight="1" x14ac:dyDescent="0.3">
      <c r="A75" s="302"/>
      <c r="B75" s="302"/>
      <c r="C75" s="303"/>
      <c r="D75" s="303"/>
      <c r="E75" s="332"/>
      <c r="F75" s="332"/>
      <c r="G75" s="302"/>
      <c r="H75" s="302"/>
      <c r="I75" s="302"/>
      <c r="J75" s="302"/>
      <c r="K75" s="302"/>
      <c r="L75" s="302"/>
      <c r="M75" s="326">
        <v>16675</v>
      </c>
      <c r="N75" s="326">
        <v>6510</v>
      </c>
      <c r="O75" s="326">
        <v>10165</v>
      </c>
      <c r="P75" s="302"/>
      <c r="Q75" s="302"/>
      <c r="R75" s="302"/>
      <c r="S75" s="302"/>
      <c r="T75" s="302"/>
    </row>
    <row r="76" spans="1:20" ht="16.5" customHeight="1" x14ac:dyDescent="0.3">
      <c r="A76" s="302"/>
      <c r="B76" s="302"/>
      <c r="C76" s="303"/>
      <c r="D76" s="303"/>
      <c r="E76" s="332"/>
      <c r="F76" s="332"/>
      <c r="G76" s="302"/>
      <c r="H76" s="302"/>
      <c r="I76" s="302"/>
      <c r="J76" s="302"/>
      <c r="K76" s="302"/>
      <c r="L76" s="302"/>
      <c r="M76" s="326">
        <v>15472</v>
      </c>
      <c r="N76" s="326">
        <v>6134</v>
      </c>
      <c r="O76" s="326">
        <v>9338</v>
      </c>
      <c r="P76" s="302"/>
      <c r="Q76" s="302"/>
      <c r="R76" s="302"/>
      <c r="S76" s="302"/>
      <c r="T76" s="302"/>
    </row>
    <row r="77" spans="1:20" ht="16.5" customHeight="1" x14ac:dyDescent="0.3">
      <c r="A77" s="302"/>
      <c r="B77" s="302"/>
      <c r="C77" s="303"/>
      <c r="D77" s="303"/>
      <c r="E77" s="332"/>
      <c r="F77" s="332"/>
      <c r="G77" s="302"/>
      <c r="H77" s="302"/>
      <c r="I77" s="302"/>
      <c r="J77" s="302"/>
      <c r="K77" s="302"/>
      <c r="L77" s="302"/>
      <c r="M77" s="317">
        <v>89747</v>
      </c>
      <c r="N77" s="317">
        <v>33084</v>
      </c>
      <c r="O77" s="317">
        <v>56663</v>
      </c>
      <c r="P77" s="302"/>
      <c r="Q77" s="302"/>
      <c r="R77" s="302"/>
      <c r="S77" s="302"/>
      <c r="T77" s="302"/>
    </row>
    <row r="78" spans="1:20" ht="16.5" customHeight="1" x14ac:dyDescent="0.3">
      <c r="A78" s="302"/>
      <c r="B78" s="302"/>
      <c r="C78" s="303"/>
      <c r="D78" s="303"/>
      <c r="E78" s="332"/>
      <c r="F78" s="332"/>
      <c r="G78" s="302"/>
      <c r="H78" s="302"/>
      <c r="I78" s="302"/>
      <c r="J78" s="302"/>
      <c r="K78" s="302"/>
      <c r="L78" s="302"/>
      <c r="M78" s="302"/>
      <c r="N78" s="302"/>
      <c r="O78" s="302"/>
      <c r="P78" s="302"/>
      <c r="Q78" s="302"/>
      <c r="R78" s="302"/>
      <c r="S78" s="302"/>
      <c r="T78" s="302"/>
    </row>
    <row r="79" spans="1:20" ht="16.5" customHeight="1" x14ac:dyDescent="0.3">
      <c r="A79" s="302"/>
      <c r="B79" s="302"/>
      <c r="C79" s="303"/>
      <c r="D79" s="303"/>
      <c r="E79" s="332"/>
      <c r="F79" s="332"/>
      <c r="G79" s="302"/>
      <c r="H79" s="302"/>
      <c r="I79" s="302"/>
      <c r="J79" s="302"/>
      <c r="K79" s="302"/>
      <c r="L79" s="302"/>
      <c r="M79" s="302"/>
      <c r="N79" s="302"/>
      <c r="O79" s="302"/>
      <c r="P79" s="302"/>
      <c r="Q79" s="302"/>
      <c r="R79" s="302"/>
      <c r="S79" s="302"/>
      <c r="T79" s="302"/>
    </row>
    <row r="80" spans="1:20" ht="16.5" customHeight="1" x14ac:dyDescent="0.3">
      <c r="A80" s="302"/>
      <c r="B80" s="302"/>
      <c r="C80" s="303"/>
      <c r="D80" s="303"/>
      <c r="E80" s="332"/>
      <c r="F80" s="332"/>
      <c r="G80" s="302"/>
      <c r="H80" s="302"/>
      <c r="I80" s="302"/>
      <c r="J80" s="302"/>
      <c r="K80" s="302"/>
      <c r="L80" s="302"/>
      <c r="M80" s="302"/>
      <c r="N80" s="302"/>
      <c r="O80" s="302"/>
      <c r="P80" s="302"/>
      <c r="Q80" s="302"/>
      <c r="R80" s="302"/>
      <c r="S80" s="302"/>
      <c r="T80" s="302"/>
    </row>
    <row r="81" spans="1:20" ht="16.5" customHeight="1" x14ac:dyDescent="0.3">
      <c r="A81" s="302"/>
      <c r="B81" s="302"/>
      <c r="C81" s="303"/>
      <c r="D81" s="303"/>
      <c r="E81" s="332"/>
      <c r="F81" s="332"/>
      <c r="G81" s="302"/>
      <c r="H81" s="302"/>
      <c r="I81" s="302"/>
      <c r="J81" s="302"/>
      <c r="K81" s="302"/>
      <c r="L81" s="302"/>
      <c r="M81" s="302"/>
      <c r="N81" s="302"/>
      <c r="O81" s="302"/>
      <c r="P81" s="302"/>
      <c r="Q81" s="302"/>
      <c r="R81" s="302"/>
      <c r="S81" s="302"/>
      <c r="T81" s="302"/>
    </row>
    <row r="82" spans="1:20" ht="16.5" customHeight="1" x14ac:dyDescent="0.3">
      <c r="A82" s="302"/>
      <c r="B82" s="302"/>
      <c r="C82" s="303"/>
      <c r="D82" s="303"/>
      <c r="E82" s="332"/>
      <c r="F82" s="332"/>
      <c r="G82" s="302"/>
      <c r="H82" s="302"/>
      <c r="I82" s="302"/>
      <c r="J82" s="302"/>
      <c r="K82" s="302"/>
      <c r="L82" s="302"/>
      <c r="M82" s="302"/>
      <c r="N82" s="302"/>
      <c r="O82" s="302"/>
      <c r="P82" s="302"/>
      <c r="Q82" s="302"/>
      <c r="R82" s="302"/>
      <c r="S82" s="302"/>
      <c r="T82" s="302"/>
    </row>
    <row r="83" spans="1:20" ht="16.5" customHeight="1" x14ac:dyDescent="0.3">
      <c r="A83" s="302"/>
      <c r="B83" s="302"/>
      <c r="C83" s="303"/>
      <c r="D83" s="303"/>
      <c r="E83" s="332"/>
      <c r="F83" s="332"/>
      <c r="G83" s="302"/>
      <c r="H83" s="302"/>
      <c r="I83" s="302"/>
      <c r="J83" s="302"/>
      <c r="K83" s="302"/>
      <c r="L83" s="302"/>
      <c r="M83" s="302"/>
      <c r="N83" s="302"/>
      <c r="O83" s="302"/>
      <c r="P83" s="302"/>
      <c r="Q83" s="302"/>
      <c r="R83" s="302"/>
      <c r="S83" s="302"/>
      <c r="T83" s="302"/>
    </row>
    <row r="84" spans="1:20" ht="16.5" customHeight="1" x14ac:dyDescent="0.3">
      <c r="A84" s="302"/>
      <c r="B84" s="302"/>
      <c r="C84" s="303"/>
      <c r="D84" s="303"/>
      <c r="E84" s="332"/>
      <c r="F84" s="332"/>
      <c r="G84" s="302"/>
      <c r="H84" s="302"/>
      <c r="I84" s="302"/>
      <c r="J84" s="302"/>
      <c r="K84" s="302"/>
      <c r="L84" s="302"/>
      <c r="M84" s="302"/>
      <c r="N84" s="302"/>
      <c r="O84" s="302"/>
      <c r="P84" s="302"/>
      <c r="Q84" s="302"/>
      <c r="R84" s="302"/>
      <c r="S84" s="302"/>
      <c r="T84" s="302"/>
    </row>
    <row r="85" spans="1:20" ht="16.5" customHeight="1" x14ac:dyDescent="0.3">
      <c r="A85" s="302"/>
      <c r="B85" s="302"/>
      <c r="C85" s="303"/>
      <c r="D85" s="303"/>
      <c r="E85" s="332"/>
      <c r="F85" s="332"/>
      <c r="G85" s="302"/>
      <c r="H85" s="302"/>
      <c r="I85" s="302"/>
      <c r="J85" s="302"/>
      <c r="K85" s="302"/>
      <c r="L85" s="302"/>
      <c r="M85" s="302"/>
      <c r="N85" s="302"/>
      <c r="O85" s="302"/>
      <c r="P85" s="302"/>
      <c r="Q85" s="302"/>
      <c r="R85" s="302"/>
      <c r="S85" s="302"/>
      <c r="T85" s="302"/>
    </row>
    <row r="86" spans="1:20" ht="16.5" customHeight="1" x14ac:dyDescent="0.3">
      <c r="A86" s="302"/>
      <c r="B86" s="302"/>
      <c r="C86" s="303"/>
      <c r="D86" s="303"/>
      <c r="E86" s="332"/>
      <c r="F86" s="332"/>
      <c r="G86" s="302"/>
      <c r="H86" s="302"/>
      <c r="I86" s="302"/>
      <c r="J86" s="302"/>
      <c r="K86" s="302"/>
      <c r="L86" s="302"/>
      <c r="M86" s="302"/>
      <c r="N86" s="302"/>
      <c r="O86" s="302"/>
      <c r="P86" s="302"/>
      <c r="Q86" s="302"/>
      <c r="R86" s="302"/>
      <c r="S86" s="302"/>
      <c r="T86" s="302"/>
    </row>
    <row r="87" spans="1:20" ht="16.5" customHeight="1" x14ac:dyDescent="0.3">
      <c r="A87" s="302"/>
      <c r="B87" s="302"/>
      <c r="C87" s="303"/>
      <c r="D87" s="303"/>
      <c r="E87" s="332"/>
      <c r="F87" s="332"/>
      <c r="G87" s="302"/>
      <c r="H87" s="302"/>
      <c r="I87" s="302"/>
      <c r="J87" s="302"/>
      <c r="K87" s="302"/>
      <c r="L87" s="302"/>
      <c r="M87" s="302"/>
      <c r="N87" s="302"/>
      <c r="O87" s="302"/>
      <c r="P87" s="302"/>
      <c r="Q87" s="302"/>
      <c r="R87" s="302"/>
      <c r="S87" s="302"/>
      <c r="T87" s="302"/>
    </row>
    <row r="88" spans="1:20" ht="16.5" customHeight="1" x14ac:dyDescent="0.3">
      <c r="A88" s="302"/>
      <c r="B88" s="302"/>
      <c r="C88" s="303"/>
      <c r="D88" s="303"/>
      <c r="E88" s="332"/>
      <c r="F88" s="332"/>
      <c r="G88" s="302"/>
      <c r="H88" s="302"/>
      <c r="I88" s="302"/>
      <c r="J88" s="302"/>
      <c r="K88" s="302"/>
      <c r="L88" s="302"/>
      <c r="M88" s="302"/>
      <c r="N88" s="302"/>
      <c r="O88" s="302"/>
      <c r="P88" s="302"/>
      <c r="Q88" s="302"/>
      <c r="R88" s="302"/>
      <c r="S88" s="302"/>
      <c r="T88" s="302"/>
    </row>
    <row r="89" spans="1:20" ht="16.5" customHeight="1" x14ac:dyDescent="0.3">
      <c r="A89" s="302"/>
      <c r="B89" s="302"/>
      <c r="C89" s="303"/>
      <c r="D89" s="303"/>
      <c r="E89" s="332"/>
      <c r="F89" s="332"/>
      <c r="G89" s="302"/>
      <c r="H89" s="302"/>
      <c r="I89" s="302"/>
      <c r="J89" s="302"/>
      <c r="K89" s="302"/>
      <c r="L89" s="302"/>
      <c r="M89" s="302"/>
      <c r="N89" s="302"/>
      <c r="O89" s="302"/>
      <c r="P89" s="302"/>
      <c r="Q89" s="302"/>
      <c r="R89" s="302"/>
      <c r="S89" s="302"/>
      <c r="T89" s="302"/>
    </row>
    <row r="90" spans="1:20" ht="16.5" customHeight="1" x14ac:dyDescent="0.3">
      <c r="A90" s="302"/>
      <c r="B90" s="302"/>
      <c r="C90" s="303"/>
      <c r="D90" s="303"/>
      <c r="E90" s="332"/>
      <c r="F90" s="332"/>
      <c r="G90" s="302"/>
      <c r="H90" s="302"/>
      <c r="I90" s="302"/>
      <c r="J90" s="302"/>
      <c r="K90" s="302"/>
      <c r="L90" s="302"/>
      <c r="M90" s="302"/>
      <c r="N90" s="302"/>
      <c r="O90" s="302"/>
      <c r="P90" s="302"/>
      <c r="Q90" s="302"/>
      <c r="R90" s="302"/>
      <c r="S90" s="302"/>
      <c r="T90" s="302"/>
    </row>
    <row r="91" spans="1:20" ht="16.5" customHeight="1" x14ac:dyDescent="0.3">
      <c r="A91" s="302"/>
      <c r="B91" s="302"/>
      <c r="C91" s="303"/>
      <c r="D91" s="303"/>
      <c r="E91" s="332"/>
      <c r="F91" s="332"/>
      <c r="G91" s="302"/>
      <c r="H91" s="302"/>
      <c r="I91" s="302"/>
      <c r="J91" s="302"/>
      <c r="K91" s="302"/>
      <c r="L91" s="302"/>
      <c r="M91" s="302"/>
      <c r="N91" s="302"/>
      <c r="O91" s="302"/>
      <c r="P91" s="302"/>
      <c r="Q91" s="302"/>
      <c r="R91" s="302"/>
      <c r="S91" s="302"/>
      <c r="T91" s="302"/>
    </row>
    <row r="92" spans="1:20" ht="16.5" customHeight="1" x14ac:dyDescent="0.3">
      <c r="A92" s="302"/>
      <c r="B92" s="302"/>
      <c r="C92" s="303"/>
      <c r="D92" s="303"/>
      <c r="E92" s="332"/>
      <c r="F92" s="332"/>
      <c r="G92" s="302"/>
      <c r="H92" s="302"/>
      <c r="I92" s="302"/>
      <c r="J92" s="302"/>
      <c r="K92" s="302"/>
      <c r="L92" s="302"/>
      <c r="M92" s="302"/>
      <c r="N92" s="302"/>
      <c r="O92" s="302"/>
      <c r="P92" s="302"/>
      <c r="Q92" s="302"/>
      <c r="R92" s="302"/>
      <c r="S92" s="302"/>
      <c r="T92" s="302"/>
    </row>
    <row r="93" spans="1:20" ht="16.5" customHeight="1" x14ac:dyDescent="0.3">
      <c r="A93" s="302"/>
      <c r="B93" s="302"/>
      <c r="C93" s="303"/>
      <c r="D93" s="303"/>
      <c r="E93" s="332"/>
      <c r="F93" s="332"/>
      <c r="G93" s="302"/>
      <c r="H93" s="302"/>
      <c r="I93" s="302"/>
      <c r="J93" s="302"/>
      <c r="K93" s="302"/>
      <c r="L93" s="302"/>
      <c r="M93" s="302"/>
      <c r="N93" s="302"/>
      <c r="O93" s="302"/>
      <c r="P93" s="302"/>
      <c r="Q93" s="302"/>
      <c r="R93" s="302"/>
      <c r="S93" s="302"/>
      <c r="T93" s="302"/>
    </row>
    <row r="94" spans="1:20" ht="16.5" customHeight="1" x14ac:dyDescent="0.3">
      <c r="A94" s="302"/>
      <c r="B94" s="302"/>
      <c r="C94" s="303"/>
      <c r="D94" s="303"/>
      <c r="E94" s="332"/>
      <c r="F94" s="332"/>
      <c r="G94" s="302"/>
      <c r="H94" s="302"/>
      <c r="I94" s="302"/>
      <c r="J94" s="302"/>
      <c r="K94" s="302"/>
      <c r="L94" s="302"/>
      <c r="M94" s="302"/>
      <c r="N94" s="302"/>
      <c r="O94" s="302"/>
      <c r="P94" s="302"/>
      <c r="Q94" s="302"/>
      <c r="R94" s="302"/>
      <c r="S94" s="302"/>
      <c r="T94" s="302"/>
    </row>
    <row r="95" spans="1:20" ht="16.5" customHeight="1" x14ac:dyDescent="0.3">
      <c r="A95" s="302"/>
      <c r="B95" s="302"/>
      <c r="C95" s="303"/>
      <c r="D95" s="303"/>
      <c r="E95" s="332"/>
      <c r="F95" s="332"/>
      <c r="G95" s="302"/>
      <c r="H95" s="302"/>
      <c r="I95" s="302"/>
      <c r="J95" s="302"/>
      <c r="K95" s="302"/>
      <c r="L95" s="302"/>
      <c r="M95" s="302"/>
      <c r="N95" s="302"/>
      <c r="O95" s="302"/>
      <c r="P95" s="302"/>
      <c r="Q95" s="302"/>
      <c r="R95" s="302"/>
      <c r="S95" s="302"/>
      <c r="T95" s="302"/>
    </row>
    <row r="96" spans="1:20" ht="16.5" customHeight="1" x14ac:dyDescent="0.3">
      <c r="A96" s="302"/>
      <c r="B96" s="302"/>
      <c r="C96" s="303"/>
      <c r="D96" s="303"/>
      <c r="E96" s="332"/>
      <c r="F96" s="332"/>
      <c r="G96" s="302"/>
      <c r="H96" s="302"/>
      <c r="I96" s="302"/>
      <c r="J96" s="302"/>
      <c r="K96" s="302"/>
      <c r="L96" s="302"/>
      <c r="M96" s="302"/>
      <c r="N96" s="302"/>
      <c r="O96" s="302"/>
      <c r="P96" s="302"/>
      <c r="Q96" s="302"/>
      <c r="R96" s="302"/>
      <c r="S96" s="302"/>
      <c r="T96" s="302"/>
    </row>
    <row r="97" spans="1:20" ht="16.5" customHeight="1" x14ac:dyDescent="0.3">
      <c r="A97" s="302"/>
      <c r="B97" s="302"/>
      <c r="C97" s="303"/>
      <c r="D97" s="303"/>
      <c r="E97" s="332"/>
      <c r="F97" s="332"/>
      <c r="G97" s="302"/>
      <c r="H97" s="302"/>
      <c r="I97" s="302"/>
      <c r="J97" s="302"/>
      <c r="K97" s="302"/>
      <c r="L97" s="302"/>
      <c r="M97" s="302"/>
      <c r="N97" s="302"/>
      <c r="O97" s="302"/>
      <c r="P97" s="302"/>
      <c r="Q97" s="302"/>
      <c r="R97" s="302"/>
      <c r="S97" s="302"/>
      <c r="T97" s="302"/>
    </row>
    <row r="98" spans="1:20" ht="16.5" customHeight="1" x14ac:dyDescent="0.3">
      <c r="A98" s="302"/>
      <c r="B98" s="302"/>
      <c r="C98" s="303"/>
      <c r="D98" s="303"/>
      <c r="E98" s="332"/>
      <c r="F98" s="332"/>
      <c r="G98" s="302"/>
      <c r="H98" s="302"/>
      <c r="I98" s="302"/>
      <c r="J98" s="302"/>
      <c r="K98" s="302"/>
      <c r="L98" s="302"/>
      <c r="M98" s="302"/>
      <c r="N98" s="302"/>
      <c r="O98" s="302"/>
      <c r="P98" s="302"/>
      <c r="Q98" s="302"/>
      <c r="R98" s="302"/>
      <c r="S98" s="302"/>
      <c r="T98" s="302"/>
    </row>
    <row r="99" spans="1:20" ht="16.5" customHeight="1" x14ac:dyDescent="0.3">
      <c r="A99" s="302"/>
      <c r="B99" s="302"/>
      <c r="C99" s="303"/>
      <c r="D99" s="303"/>
      <c r="E99" s="332"/>
      <c r="F99" s="332"/>
      <c r="G99" s="302"/>
      <c r="H99" s="302"/>
      <c r="I99" s="302"/>
      <c r="J99" s="302"/>
      <c r="K99" s="302"/>
      <c r="L99" s="302"/>
      <c r="M99" s="302"/>
      <c r="N99" s="302"/>
      <c r="O99" s="302"/>
      <c r="P99" s="302"/>
      <c r="Q99" s="302"/>
      <c r="R99" s="302"/>
      <c r="S99" s="302"/>
      <c r="T99" s="302"/>
    </row>
    <row r="100" spans="1:20" ht="16.5" customHeight="1" x14ac:dyDescent="0.3">
      <c r="A100" s="302"/>
      <c r="B100" s="302"/>
      <c r="C100" s="303"/>
      <c r="D100" s="303"/>
      <c r="E100" s="332"/>
      <c r="F100" s="332"/>
      <c r="G100" s="302"/>
      <c r="H100" s="302"/>
      <c r="I100" s="302"/>
      <c r="J100" s="302"/>
      <c r="K100" s="302"/>
      <c r="L100" s="302"/>
      <c r="M100" s="302"/>
      <c r="N100" s="302"/>
      <c r="O100" s="302"/>
      <c r="P100" s="302"/>
      <c r="Q100" s="302"/>
      <c r="R100" s="302"/>
      <c r="S100" s="302"/>
      <c r="T100" s="302"/>
    </row>
  </sheetData>
  <mergeCells count="9">
    <mergeCell ref="Q28:T28"/>
    <mergeCell ref="R29:T29"/>
    <mergeCell ref="Q29:Q30"/>
    <mergeCell ref="H1:K1"/>
    <mergeCell ref="L1:O1"/>
    <mergeCell ref="Q1:T1"/>
    <mergeCell ref="H2:K2"/>
    <mergeCell ref="H5:H6"/>
    <mergeCell ref="Q27:T27"/>
  </mergeCells>
  <dataValidations count="1">
    <dataValidation type="list" allowBlank="1" showErrorMessage="1" sqref="A12" xr:uid="{00000000-0002-0000-0800-000000000000}">
      <formula1>$A$15:$A$50</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1. Generalidades</vt:lpstr>
      <vt:lpstr>Anexo_Hoja de vida indicador</vt:lpstr>
      <vt:lpstr>2. Actividades_Tareas_vig</vt:lpstr>
      <vt:lpstr>3. Metas Proyecto de Inv</vt:lpstr>
      <vt:lpstr>4.Magnitud_Presupuesto</vt:lpstr>
      <vt:lpstr>5. Metas_PDD</vt:lpstr>
      <vt:lpstr>6. Territorialización</vt:lpstr>
      <vt:lpstr>ANEXO_ODS</vt:lpstr>
      <vt:lpstr>ANEXO_VARIABLES</vt:lpstr>
      <vt:lpstr>GLOSARIO</vt:lpstr>
      <vt:lpstr>INSTRUCCIÓN DE DILIGENCIAMIENTO</vt:lpstr>
      <vt:lpstr>LISTAS_1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Fabián Gordillo</cp:lastModifiedBy>
  <cp:lastPrinted>2020-03-24T13:06:38Z</cp:lastPrinted>
  <dcterms:created xsi:type="dcterms:W3CDTF">2016-09-13T14:01:46Z</dcterms:created>
  <dcterms:modified xsi:type="dcterms:W3CDTF">2025-01-09T03:17:09Z</dcterms:modified>
</cp:coreProperties>
</file>