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hidePivotFieldList="1"/>
  <mc:AlternateContent xmlns:mc="http://schemas.openxmlformats.org/markup-compatibility/2006">
    <mc:Choice Requires="x15">
      <x15ac:absPath xmlns:x15ac="http://schemas.microsoft.com/office/spreadsheetml/2010/11/ac" url="\\192.168.100.105\Control Interno1\90. Informes\72. Inf de evaluacion interna\08. Inf (i) Seg Riesgos\2021\SEGUIMIENTO RG I Sem 2021\Informe\"/>
    </mc:Choice>
  </mc:AlternateContent>
  <xr:revisionPtr revIDLastSave="0" documentId="13_ncr:1_{730C8921-94F4-4921-8A5E-6180382F202B}" xr6:coauthVersionLast="47" xr6:coauthVersionMax="47" xr10:uidLastSave="{00000000-0000-0000-0000-000000000000}"/>
  <bookViews>
    <workbookView xWindow="-120" yWindow="-120" windowWidth="20730" windowHeight="11160" xr2:uid="{00000000-000D-0000-FFFF-FFFF00000000}"/>
  </bookViews>
  <sheets>
    <sheet name="Seguimiento"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xlnm._FilterDatabase" localSheetId="0" hidden="1">Seguimiento!$A$3:$BU$157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57" i="1" l="1"/>
  <c r="Z156" i="1"/>
  <c r="Z155" i="1"/>
  <c r="Z154" i="1"/>
  <c r="Z153" i="1"/>
  <c r="Z152" i="1"/>
  <c r="Z151" i="1"/>
  <c r="Z150" i="1"/>
  <c r="Z149" i="1"/>
  <c r="Z148" i="1"/>
  <c r="Z147" i="1"/>
  <c r="Z146" i="1"/>
  <c r="Z145" i="1"/>
  <c r="Z144" i="1"/>
  <c r="Z143" i="1"/>
  <c r="Z142" i="1"/>
  <c r="Z141" i="1"/>
  <c r="Z140" i="1"/>
  <c r="Z139" i="1"/>
  <c r="Z138" i="1"/>
  <c r="Z137" i="1"/>
  <c r="Z136" i="1"/>
  <c r="Z135" i="1"/>
  <c r="Z134" i="1"/>
  <c r="Z133" i="1"/>
  <c r="Z132" i="1"/>
  <c r="Z131" i="1"/>
  <c r="Z130" i="1"/>
  <c r="Z129" i="1"/>
  <c r="Z128" i="1"/>
  <c r="Z127" i="1"/>
  <c r="Z126" i="1"/>
  <c r="Z125" i="1"/>
  <c r="Z124" i="1"/>
  <c r="Z123" i="1"/>
  <c r="Z122" i="1"/>
  <c r="Z121" i="1"/>
  <c r="Z120" i="1"/>
  <c r="Z119" i="1"/>
  <c r="Z118" i="1"/>
  <c r="Z117" i="1"/>
  <c r="Z116" i="1"/>
  <c r="Z115" i="1"/>
  <c r="Z114" i="1"/>
  <c r="Z113" i="1"/>
  <c r="Z112" i="1"/>
  <c r="Z111" i="1"/>
  <c r="Z110" i="1"/>
  <c r="Z109" i="1"/>
  <c r="Z108" i="1"/>
  <c r="Z107" i="1"/>
  <c r="Z106" i="1"/>
  <c r="Z105" i="1"/>
  <c r="Z104" i="1"/>
  <c r="Z103" i="1"/>
  <c r="Z102" i="1"/>
  <c r="Z101" i="1"/>
  <c r="Z100" i="1"/>
  <c r="Z99" i="1"/>
  <c r="Z98" i="1"/>
  <c r="Z97" i="1"/>
  <c r="Z96" i="1"/>
  <c r="Z95" i="1"/>
  <c r="Z94" i="1"/>
  <c r="Z93" i="1"/>
  <c r="Z92" i="1"/>
  <c r="Z91" i="1"/>
  <c r="Z90" i="1"/>
  <c r="Z89" i="1"/>
  <c r="Z88" i="1"/>
  <c r="Z87" i="1"/>
  <c r="Z86" i="1"/>
  <c r="Z85" i="1"/>
  <c r="Z84" i="1"/>
  <c r="Z83" i="1"/>
  <c r="Z82" i="1"/>
  <c r="Z81" i="1"/>
  <c r="Z80" i="1"/>
  <c r="Z79" i="1"/>
  <c r="Z78" i="1"/>
  <c r="Z77" i="1"/>
  <c r="Z76" i="1"/>
  <c r="Z75" i="1"/>
  <c r="Z74" i="1"/>
  <c r="Z73" i="1"/>
  <c r="Z72" i="1"/>
  <c r="Z71" i="1"/>
  <c r="Z70" i="1"/>
  <c r="Z69" i="1"/>
  <c r="Z68" i="1"/>
  <c r="Z67" i="1"/>
  <c r="Z66" i="1"/>
  <c r="Z65" i="1"/>
  <c r="Z64" i="1"/>
  <c r="Z63" i="1"/>
  <c r="Z62" i="1"/>
  <c r="Z61" i="1"/>
  <c r="Z60" i="1"/>
  <c r="Z59" i="1"/>
  <c r="Z58" i="1"/>
  <c r="Z57" i="1"/>
  <c r="Z56" i="1"/>
  <c r="Z55" i="1"/>
  <c r="Z54" i="1"/>
  <c r="Z53" i="1"/>
  <c r="Z52" i="1"/>
  <c r="Z51" i="1"/>
  <c r="Z50" i="1"/>
  <c r="Z49" i="1"/>
  <c r="Z48" i="1"/>
  <c r="Z47" i="1"/>
  <c r="Z46" i="1"/>
  <c r="Z45" i="1"/>
  <c r="Z44" i="1"/>
  <c r="Z43" i="1"/>
  <c r="Z42" i="1"/>
  <c r="Z41" i="1"/>
  <c r="Z40" i="1"/>
  <c r="V39" i="1"/>
  <c r="S39" i="1"/>
  <c r="M39" i="1"/>
  <c r="N39" i="1" s="1"/>
  <c r="J39" i="1"/>
  <c r="K39" i="1" s="1"/>
  <c r="V38" i="1"/>
  <c r="S38" i="1"/>
  <c r="M38" i="1"/>
  <c r="N38" i="1" s="1"/>
  <c r="O38" i="1" s="1"/>
  <c r="J38" i="1"/>
  <c r="K38" i="1" s="1"/>
  <c r="V37" i="1"/>
  <c r="S37" i="1"/>
  <c r="M37" i="1"/>
  <c r="N37" i="1" s="1"/>
  <c r="O37" i="1" s="1"/>
  <c r="J37" i="1"/>
  <c r="Z36" i="1"/>
  <c r="Z35" i="1"/>
  <c r="Z34" i="1"/>
  <c r="Z33" i="1"/>
  <c r="Z32" i="1"/>
  <c r="Z31" i="1"/>
  <c r="Z30" i="1"/>
  <c r="Z29" i="1"/>
  <c r="Z28" i="1"/>
  <c r="Z27" i="1"/>
  <c r="Z26" i="1"/>
  <c r="Z24" i="1"/>
  <c r="Z23" i="1"/>
  <c r="Z22" i="1"/>
  <c r="Z21" i="1"/>
  <c r="Z20" i="1"/>
  <c r="Z19" i="1"/>
  <c r="Z18" i="1"/>
  <c r="Z17" i="1"/>
  <c r="Z16" i="1"/>
  <c r="Z15" i="1"/>
  <c r="Z14" i="1"/>
  <c r="Z13" i="1"/>
  <c r="Z12" i="1"/>
  <c r="Z11" i="1"/>
  <c r="Z10" i="1"/>
  <c r="Z9" i="1"/>
  <c r="Z8" i="1"/>
  <c r="Z7" i="1"/>
  <c r="Z6" i="1"/>
  <c r="Z5" i="1"/>
  <c r="Z4" i="1"/>
  <c r="P37" i="1" l="1"/>
  <c r="P39" i="1"/>
  <c r="O39" i="1"/>
  <c r="P38" i="1"/>
  <c r="AD37" i="1"/>
  <c r="AC37" i="1" s="1"/>
  <c r="K37" i="1"/>
  <c r="Z37" i="1" s="1"/>
  <c r="AA37" i="1" l="1"/>
  <c r="AE37" i="1" s="1"/>
  <c r="AB37" i="1"/>
  <c r="Z38" i="1" s="1"/>
  <c r="AD38" i="1"/>
  <c r="AD39" i="1" l="1"/>
  <c r="AC39" i="1" s="1"/>
  <c r="AC38" i="1"/>
  <c r="AA38" i="1"/>
  <c r="AB38" i="1"/>
  <c r="Z39" i="1" s="1"/>
  <c r="AE38" i="1" l="1"/>
  <c r="AB39" i="1"/>
  <c r="AA39" i="1"/>
  <c r="AE39" i="1" s="1"/>
</calcChain>
</file>

<file path=xl/sharedStrings.xml><?xml version="1.0" encoding="utf-8"?>
<sst xmlns="http://schemas.openxmlformats.org/spreadsheetml/2006/main" count="4504" uniqueCount="1023">
  <si>
    <t>FINALIZADO</t>
  </si>
  <si>
    <t>INFORMACIÓN DEL RIESGO</t>
  </si>
  <si>
    <t>SEGUIMIENTO A CONTROLES CORTE ABRIL 2021</t>
  </si>
  <si>
    <t>SEGUIMIENTO A LAS ACCIONES CORTE ABRIL 2021</t>
  </si>
  <si>
    <t>INCUMPLIDO</t>
  </si>
  <si>
    <t>EN CURSO</t>
  </si>
  <si>
    <t>No orden</t>
  </si>
  <si>
    <t>PROCESO</t>
  </si>
  <si>
    <t xml:space="preserve">Referencia </t>
  </si>
  <si>
    <t>Impacto</t>
  </si>
  <si>
    <t>Causa Inmediata</t>
  </si>
  <si>
    <t>Causa Raíz</t>
  </si>
  <si>
    <t>Descripción del Riesgo</t>
  </si>
  <si>
    <t>Clasificación del Riesgo</t>
  </si>
  <si>
    <t>Frecuencia con la cual se realiza la actividad</t>
  </si>
  <si>
    <t>Probabilidad Inherente</t>
  </si>
  <si>
    <t>%</t>
  </si>
  <si>
    <t>Criterios de impacto</t>
  </si>
  <si>
    <t>Observación de criterio</t>
  </si>
  <si>
    <t>Impacto 
Inherente</t>
  </si>
  <si>
    <t>Zona de Riesgo Inherente</t>
  </si>
  <si>
    <t>No. Control</t>
  </si>
  <si>
    <t>Descripción del Control</t>
  </si>
  <si>
    <t>Afectación</t>
  </si>
  <si>
    <t>Atributos</t>
  </si>
  <si>
    <t>Probabilidad Residual</t>
  </si>
  <si>
    <t>Probabilidad Residual Final</t>
  </si>
  <si>
    <t>Impacto Residual Final</t>
  </si>
  <si>
    <t>Zona de Riesgo Final</t>
  </si>
  <si>
    <t>ESTADO DEL 
CONTROL</t>
  </si>
  <si>
    <t>FECHA DE EJECUCIÓN DEL CONTROL</t>
  </si>
  <si>
    <t>REPORTE DE AVANCE DE LOS CONTROLES</t>
  </si>
  <si>
    <t>Tratamiento</t>
  </si>
  <si>
    <t>Plan de Acción</t>
  </si>
  <si>
    <t>Responsable</t>
  </si>
  <si>
    <t>Fecha Implementación</t>
  </si>
  <si>
    <t>Fecha Seguimiento</t>
  </si>
  <si>
    <t>Seguimiento</t>
  </si>
  <si>
    <t>Estado</t>
  </si>
  <si>
    <t>EN PROCESO</t>
  </si>
  <si>
    <t>Tipo</t>
  </si>
  <si>
    <t>Implementación</t>
  </si>
  <si>
    <t>Calificación</t>
  </si>
  <si>
    <t>Documentación</t>
  </si>
  <si>
    <t>Frecuencia</t>
  </si>
  <si>
    <t>Evidencia</t>
  </si>
  <si>
    <t>PLANEACIÓN DE TRANSPORTE E INFRAESTRUCTURA</t>
  </si>
  <si>
    <t>Reputacional</t>
  </si>
  <si>
    <t>Investigaciones de tipo administrativo</t>
  </si>
  <si>
    <t>Elaboración de estudios y conceptos, de transporte público, privado, no motorizado, estudios de tránsito e infraestructura, fuera de los requisitos técnicos y procedimentales.</t>
  </si>
  <si>
    <t>Posibilidad de afectación reputacional por investigaciones de entes de control debido a la elaboración de estudios y conceptos, de transporte público, privado, no motorizado, estudios de tránsito e infraestructura, fuera de los requisitos técnicos y procedimentales.</t>
  </si>
  <si>
    <t>Ejecucion y Administracion de procesos</t>
  </si>
  <si>
    <t>Baja</t>
  </si>
  <si>
    <t xml:space="preserve">     El riesgo afecta la imagen de la entidad con algunos usuarios de relevancia frente al logro de los objetivos</t>
  </si>
  <si>
    <t>El riesgo afecta la imagen de la entidad con algunos usuarios de relevancia frente al logro de los objetivos</t>
  </si>
  <si>
    <t>Moderado</t>
  </si>
  <si>
    <t>Los profesionales del proceso de planeación del transporte e infraestructura realizan la verificación constante de los requisitos contenidos en el procedimiento PM01-PR01, a través de la aprobación del documentó mediante firma y/o Visto Bueno, dejando como registro el informe final del estudio y/o concepto elaborado.</t>
  </si>
  <si>
    <t>Probabilidad</t>
  </si>
  <si>
    <t>Preventivo</t>
  </si>
  <si>
    <t>Manual</t>
  </si>
  <si>
    <t>40%</t>
  </si>
  <si>
    <t>Documentado</t>
  </si>
  <si>
    <t>Continua</t>
  </si>
  <si>
    <t>Con Registro</t>
  </si>
  <si>
    <t>Enero_Abril -2021</t>
  </si>
  <si>
    <t>Aprobación de los estudio y conceptos con firma y visto bueno, cumpliendo los establecido en el procedimiento PM01-PR01</t>
  </si>
  <si>
    <t>Reducir (mitigar)</t>
  </si>
  <si>
    <t>El profesional del equipo técnico realizará una (1) socialización del Procedimiento                  PM01-PR01, a los profesionales que participan directamente dejando como evidencia la presentación y listado de asistencia.</t>
  </si>
  <si>
    <t>Un profesional delegado</t>
  </si>
  <si>
    <t>I cuatrimestre de 2021</t>
  </si>
  <si>
    <t>La acción esta programada para realizarse dentro de la fecha de implementación establecida</t>
  </si>
  <si>
    <t>El profesional del equipo técnico realiza revisión aleatoria semestralmente a los  estudios y/o conceptos elaborados verificando que cumplan con lo establecido en el procedimiento, dejando como registro acta de reunión.</t>
  </si>
  <si>
    <t>Detectivo</t>
  </si>
  <si>
    <t>30%</t>
  </si>
  <si>
    <t>Sin Documentar</t>
  </si>
  <si>
    <t>Aleatoria</t>
  </si>
  <si>
    <t>Sin Registro</t>
  </si>
  <si>
    <t>Muy Baja</t>
  </si>
  <si>
    <t>N/A</t>
  </si>
  <si>
    <t>El control se realiza con una con periodicidad semestral y se reportara en el siguiente seguimiento.</t>
  </si>
  <si>
    <t>Investigaciones de los entes de control</t>
  </si>
  <si>
    <t>Emisión de conceptos de estudios de tránsito, revisión y seguimiento planes estratégicos de seguridad vial, planes integrales de movilidad sostenible, fuera  de los requerimientos normativos y  procedimentales.</t>
  </si>
  <si>
    <t>Posibilidad de afectación reputacional por investigaciones de los entes de control, debido a la emisión de conceptos de estudios de tránsito, revisión y seguimiento planes estratégicos de seguridad vial, planes integrales de movilidad sostenible, fuera  de los requerimientos normativos y  procedimentales</t>
  </si>
  <si>
    <t>Alta</t>
  </si>
  <si>
    <t>Alto</t>
  </si>
  <si>
    <t>Los profesionales del proceso de planeación del transporte e infraestructura realizan la verificación constante a través de los requisitos contenidos en los procedimientos e instructivos PM01-PR02, PM01-PR03, PM01-PR04, PM01-PR08; PM01-IN01; con el fin de emitir el concepto mediante firma y/o Visto Bueno, dejando como registro el concepto final emitido.</t>
  </si>
  <si>
    <t>Media</t>
  </si>
  <si>
    <t xml:space="preserve">Conceptos firmados de los documentos con los requisitos establecidos en los procedimientos e instructivos relacionados con los procedimientos PM01-PR02, PM01-PR03, PM01-PR04, PM01-PR08; PM01-IN01 </t>
  </si>
  <si>
    <t>El profesional del equipo técnico realizará una (1) socialización de los procedimientos e instructivos PM01-PR02, PM01-PR03, PM01-PR04, PM01-PR08; PM01-IN01;  a los profesionales que participan directamente en la emisión de los conceptos, dejando como evidencia la presentación y listado de asistencia.</t>
  </si>
  <si>
    <t>El profesional del equipo técnico realizará una revisión aleatoria semestralmente a los conceptos emitidos verificando que cumplan con lo establecido en los procedimientos e instructivos PM01-PR02, PM01-PR03, PM01-PR04, PM01-PR08; PM01-IN01, dejando como registro acta de reunión.</t>
  </si>
  <si>
    <t>Investigaciones de los de entes de control</t>
  </si>
  <si>
    <t xml:space="preserve">
Elaboración de informe de auditoria de seguridad vial, fuera  de los requisitos técnicos y procedimentales.</t>
  </si>
  <si>
    <t>Posibilidad de afectación reputacional por investigaciones de los entes de control debido a la elaboración de informe de auditoria de seguridad vial, fuera  de los requisitos técnicos y procedimentales.</t>
  </si>
  <si>
    <t xml:space="preserve">
Los profesionales del proceso de planeación del transporte e infraestructura realizan la verificación constante de las actividades contenidas en el procedimiento PM01-PR06, con el fin de emitir el resultado de la auditoria de seguridad vial a través del informe con la firma y/o Vo. Bo.</t>
  </si>
  <si>
    <t>Informe final de la auditoria de seguridad vial cumpliendo los requisitos establecidos en el procedimiento PM01-PR06</t>
  </si>
  <si>
    <t>El profesional del equipo técnico realizará una (1) socialización del procedimiento PM01-PR06, a los profesionales que participan directamente en la elaboración de auditorías de seguridad vial, dejando como evidencia la presentación y listado de asistencia.</t>
  </si>
  <si>
    <t>El profesional del equipo técnico realiza una revisión aleatoria semestralmente al informe de auditoría de seguridad vial, verificando que cumplan con lo establecido en el procedimiento PM01-PR06, dejando como registro acta de reunión.</t>
  </si>
  <si>
    <t>Formulación de planes, programas o proyectos de la Subsecretaria de Política de Movilidad, fuera de los requisitos para una movilidad  sostenible y ambiental.</t>
  </si>
  <si>
    <t>Posibilidad de afectación reputacional por posibles investigación de los entes de control debido a la ejecucion de los de planes, programas o proyectos de la Subsecretaria de Política de Movilidad, fuera de lo establecido en el plan de desarrollo y metas de inversión  para una movilidad  sostenible y ambiental.</t>
  </si>
  <si>
    <t>Los profesionales del proceso de Planeación de Transporte e Infraestructura en acompañamiento de la Subsecretaria de Política de la Movilidad, realizan el reporte y verificación del avance trimestral de los proyectos de inversión 7583 y 7588 (magnitud y presupuesto), a través del Plan Operativo Anual POA, con el fin de dar cumplimiento con las metas de inversión y PDD asociadas a cada proyecto.</t>
  </si>
  <si>
    <t>Enero a marzo de 2021</t>
  </si>
  <si>
    <t xml:space="preserve">Con el fin de contribuir a los propósitos del Plan Distrital de Desarrollo "un nuevo contrato social y ambiental para la Bogotá del siglo XXI" y con el objetivo de aportar a una movilidad sostenible y ambiental, la Subsecretaría de Política de Movilidad ha establecido los proyectos de inversión 7588 "Fortalecimiento de una movilidad sostenible y accesible para Bogotá y su Región" y 7583 "Implementación del sistema de transporte de bajas y cero emisiones para Bogotá D.C." Respecto al primer trimestre del año, el proyecto 7588 avanzó en un 8,1% (promedio avance metas proyecto) respecto al 30,3% programado para la vigencia (promedio programación metas proyecto) y alcanzó una ejecución de $4.184.063.727 sobre $10.606.282 000. Por su parte, el proyecto 7583 avanzó en un 10,71% (promedio avance metas proyecto) respecto al 30,5% programado para la vigencia (promedio programación metas proyecto) y alcanzó una ejecución de $2.381.763.348 sobre $$5.664.550.000.
</t>
  </si>
  <si>
    <t>El ordenador del gasto realiza la revisión y aprobación de las propuestas de modificación al Plan Anual de Adquisiciones (PAA) en el marco de cumplimiento de las metas de los proyectos de inversión, dejando como evidencia las solicitudes de modificación enviadas por memorando a la Oficina Asesora de Planeación Institucional.</t>
  </si>
  <si>
    <t>enero - abril 2021</t>
  </si>
  <si>
    <t>Durante el cuatrimestre se proyectó y revisó los memorandos de modificaciones al PAA con el fin de dar cumplimiento a las objetivos de cada unas de las metas de los proyectos de inversión 7583 y 7588. En los memorandos se establece la naturaleza de la modificación a realizar y su respectiva justificación.</t>
  </si>
  <si>
    <t>GESTION ADMINISTRATIVA</t>
  </si>
  <si>
    <t>Económico</t>
  </si>
  <si>
    <t xml:space="preserve">multa y sanción del ente regulador </t>
  </si>
  <si>
    <t xml:space="preserve">manejo de inventarios  de la entidad fuera de los lineamientos procedimientales y normativos </t>
  </si>
  <si>
    <t xml:space="preserve">Posibilidad de afectación económica por multa y sanción del ente regulador debido al manejo de iventarios de la entidad fuera de los lineamientos procedimientales y normativos  </t>
  </si>
  <si>
    <t xml:space="preserve">     Entre 10 y 50 SMLMV </t>
  </si>
  <si>
    <t>Menor</t>
  </si>
  <si>
    <t>El tecnico, profesional , contratista efectua mensualmente la actualizacion  de  la carpeta compartida de los  movimientos de ingresos, traslados y egresos  de almacen dejando como evidencia los soportes respectivos.</t>
  </si>
  <si>
    <t>Los documentos aportados en las solicitudes de las  areas de la entidad para la gestion de ingresos, traslados y egresos son actualizados mensualmente en cada corte en la carpeta compartidad de almacen destinada para tal fin  por el personal de almacen para ser revisados con los comprobantes generados por el sistema de informacion de gestion de inventarios SAE/SAI  conjuntamente con la subdireccion financiera para dar aprobacion. Estan incluidos los soportes de enero a abril 2021.</t>
  </si>
  <si>
    <t>Aceptar</t>
  </si>
  <si>
    <t xml:space="preserve">El profesional universitario efectua las actualizaciones de los procedimientos, cuando se identifique la necesidad  socializacion y publicacion final avalado por el profesional especializado del area de almacen ejando como evidencia la socializacion publicada en la intranet </t>
  </si>
  <si>
    <t>Bajo</t>
  </si>
  <si>
    <t>Se efectuo la verificacion respectiva del procedimiento PA01-PR12 gestion de ingresos, egresos y traslados de almacen en el marco de la emergencia sanitaria por covid 19, para las firmas y publicacion en la intranet, asi mismo se fectuo la actualizacion del formato certificado de entrega de bienes.</t>
  </si>
  <si>
    <t xml:space="preserve">El profesional universitario efectua  seguimiento mensual de verificacion y/o convalidacion de los movimientos de almacen por cada rubro contable con el detallado de inventario de bienes y el profesional especializado reviza y convalida la informacion dejando como evidencia los movimientos de inventarios. </t>
  </si>
  <si>
    <t>Informe mensual de conciliacion contable de enero a marzo 2021, El mes de abril esta en proceso de ejecucion.</t>
  </si>
  <si>
    <t>investigaciones de entes reguladores, quejas o requerimientos de servidores y usuarios</t>
  </si>
  <si>
    <t xml:space="preserve"> realización de mantenimientos preventivos y correctivos en la infraestructura fuera de los tiempos y requerimientos normativos y procedimentales</t>
  </si>
  <si>
    <t>Posibilidad de afectación reputacional por investigaciones de entes reguladores, quejas o requerimientos de servidores y usuarios debido a la realización de mantenimientos preventivos y correctivos en la infraestructura fuera de los tiempos y requerimientos normativos y procedimentales</t>
  </si>
  <si>
    <t>El profesional del proceso identifica las necesidades y verfica semestralmente  el cumplimiento del cronograma definido a través de la matriz de necesidades de infraestructura, dejando como evidencia el seguimiento semestral</t>
  </si>
  <si>
    <t>Se identificaron las necesidades de infraestructura  para la el primer semestre de 2021 y se incorporaron en la Matriz de Necesidades de Infraestructura. Formato PA01-PR13-F01. El cual se encuentra publicado en la Intranet de la SDM</t>
  </si>
  <si>
    <t>El Subdirector Administrativo deberá realizar un contrato de prestación de servicios de mantenimiento preventivo y correctivo con empresas que cuenten con capacidad técnica y experiencia suficiente en este tipo de actividades, dejando establecidos los requisitos en los pliegos de condiciones de los procesos de selección</t>
  </si>
  <si>
    <t xml:space="preserve">Se continua con el Contrato de obra 2020-2013. Mantenimiento de la Infraestructura fisica de la SDM. Fecha de terminación: 03/08/2021
</t>
  </si>
  <si>
    <t>El Subdirector Administrativo debe contratar una firma interventora experta que realice el seguimiento técnico, jurídico, ambiental y financiero a las actividades a realizar por el contratista de mantenimiento locativo, quien presenta mensualmente  como registro los informes de ejecución y gestión</t>
  </si>
  <si>
    <t>Se recibieron los informes de seguimiento de la empresa interventora y se revisaron para conocer los resultados de las obras ejecutadas</t>
  </si>
  <si>
    <t xml:space="preserve">Mala aplicación de la normatividad ambiental </t>
  </si>
  <si>
    <t>Implementación del sistema de gestión ambiental fuera de los requerimientos normativos y procedimentales</t>
  </si>
  <si>
    <t>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t>
  </si>
  <si>
    <t>El profesional del proceso verifica mensualmente  el cumplimiento las actividades definidas a través del Plan de Acción, la Matriz de Identificación de Aspectos y Valoración de Impactos Ambientales, y el cronograma de comunicaciones, dejando como evidencia las acta de seguimiento.</t>
  </si>
  <si>
    <t xml:space="preserve">Se verifica revision mensual de actividades programadas 
Se aportan actas de reuniones  de seguiminto </t>
  </si>
  <si>
    <t>Verificar la efectividad de los seguimientos mensuales, determinado el grado de cumplimiento de las actividades programas y establecer tiempos de verificación mas cortos</t>
  </si>
  <si>
    <t>Profesional   
equipo ambiental</t>
  </si>
  <si>
    <t>Se realizó el seguimiento al Plan de Acción PIGA y al Plan de Comunicaciones. Las actividades programadas para ambos planes fueron realizadas en los tiempos establecidos. Frente a la Matriz IAVIA, no se evidenciaron nuevos aspectos para valoración y por tanto la matriz no requiere de actualización. Así mismo se realizaron seguimientos quincenales a los demás procesos de SGA. Las evidencias de este seguimiento fueron cargas el 12 abril en el archivo compartido Drive del Mapa de Riesgos
Los avances a los  procesos adelantados por el  SGA, fueron presentados a la Subdirectora Administrativa durante las reuniones se seguimiento. Las evidencias fueron cargas el 12 abril en el archivo compartido Drive</t>
  </si>
  <si>
    <t>El Jefe de área verifica el cumplimiento de las actividades programadas del Sistema de Gestión Ambiental adelantas por los profesionales del equipo técnico, mediante reuniones de seguimiento, dejando como evidencia las actas correpondiente.</t>
  </si>
  <si>
    <t>Los avances a los  procesos adelantados por el  SGA, fueron presentados a la Subdirectora Administrativa durante las reuniones se seguimiento. Las evidencias fueron cargas el 12 abril en el archivo compartido Drive.</t>
  </si>
  <si>
    <t>perdida de imagen de usuarios internos, externos y directivos de la SDM</t>
  </si>
  <si>
    <t xml:space="preserve"> prestación de los servicios generales y administrativos fuera de las necesidades requeridas.</t>
  </si>
  <si>
    <t>Posibilidad de afectación reputacional  por perdida de imagen de usuarios internos, externos y directivos de la SDM, por la prestación de los servicios generales y administrativos fuera de las necesidades requeridas.</t>
  </si>
  <si>
    <t>El profesional del area hará seguimiento anual al tablero de control con semaforos de alertas que permira identificar las fechas de los vencimientos de los contratos y el flujo de proceso de los docuemntos en caso de adiciones, prorrogas y suscripcion de nuevos contratos, como evidencias se aportara el seguimiento del tablero de control.</t>
  </si>
  <si>
    <t xml:space="preserve">Se esta trabajando en la elaboracion del tablero de control 
Se encuentra en revision y aprobacion de los profesionales de servicios para ajustes y correcciones </t>
  </si>
  <si>
    <t>En el segundo trimestre se implementara el  tablero de control con semaforos de alerta para identficar las fechas de los vencimientos de los contratos y el flujo del proceso de los documentos en caso de adiciones, prorrogas y suscripcion de nuevos contratos</t>
  </si>
  <si>
    <t>Abogados de la 
Subidrección Administrativa 
y lideres de proceso</t>
  </si>
  <si>
    <t>Abril de 2021</t>
  </si>
  <si>
    <t>Se esta trabajamdo 
en el tablero de control
 y se envió a los
 profesionales de
 servicios para
 revision
 y concenso general</t>
  </si>
  <si>
    <t>sanciones del archivo distrital y quejas de ususarios internos y externos</t>
  </si>
  <si>
    <t xml:space="preserve"> ejecución del sistema de gestión documental fuera de los requerimiento normativos y procedimientales </t>
  </si>
  <si>
    <t xml:space="preserve">posibilidad de afectación reputacional por sanciones del archivo distrital y quejas de ususarios internos y externos debido a la ejecución del sistema de gestión documental fuera de los requerimiento normativos y procedimientales </t>
  </si>
  <si>
    <t xml:space="preserve">     El riesgo afecta la imagen de de la entidad con efecto publicitario sostenido a nivel de sector administrativo, nivel departamental o municipal</t>
  </si>
  <si>
    <t>Mayor</t>
  </si>
  <si>
    <t xml:space="preserve">El profesional debe asegurar la actualización y/o creación mensual de los instrumentos archivísticos de la Entidad dejando como evidencia cronograma e instrumentos actualizados </t>
  </si>
  <si>
    <t>*Para el instrumento de las TVD (Tablas de Valoración Documental) se realizó la implementación y/o actualización de las mismas, permitiendo tener un insumo de valor para la entidad, todas las evidencias de la ejecución de esta labor se pueden encontrar en la carpeta compartida.
* En este cuatrimestre se realizó reuniones con las diferentes dependencias, con el fin de validar las necesidades de actualizar y ajustar las TRD (Tablas de Retención Documental) para realizar plan de trabajo y cronograma de actividades. Todas las evidencias de la ejecución de esta labor se pueden encontrar en la carpeta compartida.</t>
  </si>
  <si>
    <t>Realizar plan de trabajo con los instrumentos que deben ser actualizados en el 2021 y establecer fechas de ejecución</t>
  </si>
  <si>
    <t xml:space="preserve">Profesionales de Gestión Documental de la Subdirección Administrativa </t>
  </si>
  <si>
    <t xml:space="preserve">El profesional del área deberá presentar los avances de la gestión documental en dos sesiones de Comité Interno de Archivo en el año, dejando como evidencia acta del comité </t>
  </si>
  <si>
    <t xml:space="preserve">Se realiza secion de comité de archivo 
</t>
  </si>
  <si>
    <t xml:space="preserve">Ejecutar las sesiones ordinarias del Comité de archivo y socializar los avances en temas de Gestión documental </t>
  </si>
  <si>
    <t>Subdirector Administrrativo y Responsable de la gestión documental de la entidad</t>
  </si>
  <si>
    <t>* Durante este trimestre se adelantaron actividades relacionadas a la implementación del sistema integrado de conservación, obteniendo como resultado evidencias fotográficas e informes de la ejecución de las actividades realizadas. Adicional se actualizo el documento de programa de documentos especiales que ayuda a tener en cuenta aquellos documentos vitales para la ejecución de la labor de la entidad en la ciudad. Todas las evidencias de la ejecución de esta labor se pueden encontrar en la carpeta compartida.
* Se realiza acompañamiento a los procesos técnicos de gestión documental de cada dependencia, se adjuntan evidencias como actas de reuniones en la carpeta compartida.</t>
  </si>
  <si>
    <t>El profesional del proceso verifica trimestralmente el cumplimiento de las transferencias documentales  y las actividades contenidas en el PINAR  dejando como evidencia las actas de transferencias primarias- suscritas.</t>
  </si>
  <si>
    <t>* Se realizaron las transferencias primeras de acuerdo al cronograma establecido y a los tiempos cumplidos de la información a transferir de diferentes dependencias. Todas las evidencias de la ejecución de esta labor se pueden encontrar en la carpeta compartida.</t>
  </si>
  <si>
    <t>Validar la ejecución del plan de transferencias primarias de manera periodica</t>
  </si>
  <si>
    <t>El supervisor del contrato hace segimiento mensual de los documentos del proceso, las sanciones y/o consecuencias del incumplimiento de alguna o algunas de las obligaciones contractuales asumidas por el contratista del contrato de almacenamiento y custodia, así como del arrendamiento de la bodega dejando como evidencia  actas de seguimiento al contrato y compromisos allí pactados.</t>
  </si>
  <si>
    <t>Correctivo</t>
  </si>
  <si>
    <t>25%</t>
  </si>
  <si>
    <t>* Durante la ejecución de esta labor se realizaron diferentes actividades, tales como un seguimiento al almacenamiento de la documentaciín dentro de la bodega, donde quedaran las cajas y actas de transferencias de las mismas. Todas las evidencias de la ejecución de esta labor se pueden encontrar en la carpeta compartida.
* En la bodega de villa Alsacia se realizaron labores de mantenimiento en donde se puede constatar por medio de un acta. Todas las evidencias de la ejecución de esta labor se pueden encontrar en la carpeta compartida.</t>
  </si>
  <si>
    <t xml:space="preserve">A traves de la revisión del cumplimiento de todas y cada una de las obligaciones pactadas entre las partes mediante los informes requeridos </t>
  </si>
  <si>
    <t xml:space="preserve">Supervisor del contrato;
 apoyo a la supervision 
</t>
  </si>
  <si>
    <t>El Subdirector administrativio hará seguimiento mensual al plan de contingencia para garantizar la continuidad del Sistema de Información Orfeo en caso de indisponibilidad</t>
  </si>
  <si>
    <t xml:space="preserve">Se elaboro plan de contingencia y se aprobo por la subdirectora Administrativa el palna de contingencia no ha sido requerido su uso su aprovacion   </t>
  </si>
  <si>
    <t xml:space="preserve">Elaborar el Plan de contingencia de Orfeo y realizar seguimiento  </t>
  </si>
  <si>
    <t>*Se realizo un documento como procedimiento en caso de una contingencia para correspondencia; de igual manera hay una guía para la activación del plan de contingencia, se crearon unos formatos para llevar el seguimiento de los documentos una vez se active la contingencia; durante este trimestre se realizó un simulacro de plan de contingencia. Todas estas actividades están soportadas en documentos que se adjuntan en la carpeta compartida.</t>
  </si>
  <si>
    <t>Posibilidad de afectación reputacional por perdida de imagen con los usuaros internos por la prestacion de los servicios públicos  para el correcto funcionamiento de la entidad  fuera de los procedimientos establecidos.</t>
  </si>
  <si>
    <t>El profesional del áreas realiza el seguimiento mensual  de la asignación presupuestal para amparar el pago de los servicios públicos, dejando como evidencia el PAA y los CDPs</t>
  </si>
  <si>
    <t xml:space="preserve">Se incluye dentro del PAA la linea de pagos de los servicios publicos, de igualmanera los radicados en la ventanilla correspondiente del cobro de los servicios y pagos respectivos radicado en la ventanilla por pagar a contratistas </t>
  </si>
  <si>
    <t>Elaborar el anteproyecto con las necesidades requeridas para amparar el pago de los servicios públicos.</t>
  </si>
  <si>
    <t>Profesional de área</t>
  </si>
  <si>
    <t>Octubre</t>
  </si>
  <si>
    <t>GESTIÓN COMUNICACIONES Y CULTURA PARA LA MOVILIDAD</t>
  </si>
  <si>
    <t>incremento de las solicitudes por parte de la ciudadanía y entes de control  frente al diseño, desarrollo y evaluación de estrategias efectivas de cultura para la movilidad que conlleven a la disminución de incidentes viales</t>
  </si>
  <si>
    <t>ejecución  de propuestas  fuera de los lineanimiento y politicas dadas a nivel distrital e institucionales.</t>
  </si>
  <si>
    <t>Posibilidad de afectación reputacional por el incremento de las solicitudes por parte de la ciudadanía y entes de control  frente al diseño, desarrollo y evaluación de estrategias efectivas de cultura para la movilidad que conlleven a la disminución de incidentes viales, debido  a la ejecución  de propuestas  fuera de los lineanimiento y politicas dadas a nivel distrital e institucionales.</t>
  </si>
  <si>
    <t>El profesional responsable del procedimiento,  revisa permanentemente que el diseño de la metodologias de intervención esté acordes con los lineamientos y/o politicas descritos y documentados en el sistema, dejando como registro los  correos  electrónicos y/o actas y/o lista de chequeo.</t>
  </si>
  <si>
    <t xml:space="preserve">Durante los primeros cuatro meses, se revisó que el diseño de la metodología de intervención estuviera acorde con los lineamientos y/o politicas descritas tanto en el manual de comunicacines y cultura como en los lineamientos de pedagogía.  El seguimiento a la implementación de los lineamientos  se realizó a través del diagnóstico de la oferta pedagógica, iniciando con el portafolio de empresas y entidades, para ello se conformó un equipo reestructurador que direccionó dicho proceso. Se consolidó un diagrama de GANTT basado en el ciclo PHVA, distribuyendo entregables por cada módulo de formación en el equipo pedagógico, asimismo, se efectuaron reuniones de planeación para que la ejecución de la reestructuración, además se ajustará a los formatos de protocolo de acciones pedagógicas como a los ejes transversales en educación vial y cultura para la movilidad (visión cero, educar en infraestructura y cultura para la movilidad). En este primer trimestre el proceso de reestructuración consolidó hallazgos en cuanto temáticas, la inclusión de actividades de apropiación y re-descripción y la alineación con la evaluación de impacto y sus indicadores. A corte del primer trimestre de 2021 se realiza el diagnóstico de la oferta de formación pedagógica en empresas y entidades, para que la misma sea entregada formalmente por el equipo con sus PPT, protocolos y anexos en el segundo trimestre de 2021. Por otra parte, los módulos de capacitación a corte del primer trimestre de 2021 ya cuentan con la evaluación de impacto y los indicadores consolidados. </t>
  </si>
  <si>
    <t>Realizar 1 mesa  de trabajo para revisar metodologias de diseño de intervención y de considerarse necesario, actualizarla</t>
  </si>
  <si>
    <t>OACCM</t>
  </si>
  <si>
    <t>se realizará en la fecha propuesta</t>
  </si>
  <si>
    <t>El profesional responsable del procedimiento verifica de manera permanente que el desarrollo  de las estrategias de intervención de cultura para la movilidad se cumplan de acuerdo con el diseño de la metodología, dejando como registro correos  electrónicos y/o actas y/o lista de chequeo y/o informe.</t>
  </si>
  <si>
    <t>Para la implementación del control, se agendaron 264 acciones pedagógicas en diferentes escenarios (colegios, empresas, entidades y acciones en vía); estas solicitudes llegan por correo electrónico a sjimenez@movilidadbogota.gov.co y mmalaver@movilidadbogota.gov.co o por Orfeo procedentes de la ciudadanía en general, otras entidades distritales y nacionales y de otras dependencias de la SDM; también varios de estos agendamientos estan asociados a la necesidad de desarrollar acciones pedagogicas en puntos críticos de siniestralidad. En la ejecución de las acciones, se verificó  que el desarrollo de las estrategias cumplimieran con lo dispuesto en las metodologias de intervención. Uno de los avances  se debe a la posibilidad de tener el portafolio de capacitaciones en la modalidad virtual y presencial, esto permite tener mayor cobertura y respuesta oportuna a las solicitudes de la ciudadanía y de otras entidades</t>
  </si>
  <si>
    <t xml:space="preserve">Efectuar dos (2) reuniones de seguimiento frente al desarrollo y evaluación de las estrategias de Cultura para la Movilidad  </t>
  </si>
  <si>
    <t>30/06/2021
15/11/2021</t>
  </si>
  <si>
    <t>El profesional responsable del procedimiento verifica de manera continúa que se haya realizado la evaluación de las estrategias de cultura para la movilidad, de acuerdo con los lineamientos y/o politicas dde intervención, dejando como registro correos  electrónicos y/o actas y/o informes</t>
  </si>
  <si>
    <t>En cumplimiento del control, se elaboró e implementó un instrumento de medición con prueba de entrada (pretest) y de salida (postest) el cual propone algunos indicadores para la sistematización de los datos obtenidos en escenarios educativos, en empresas de transporte y entidades, así como en espacios en vía pública, lugares donde se llevan a cabo acciones pedagógicas entorno a la cultura para la movilidad y la seguridad vial. Dichos indicadores son: Disposición para adquirir o mantener comportamientos protectores. Conocimiento sobre seguridad vial. Reconocimiento y uso seguro de infraestructura. Disposición para la elección de alternativas multimodales en los desplazamientos. 
La verificación de la recolección de los datos consignados por los participantes se dio mediante formulario de Excel (alojado en base de datos de Google forms) el cual permitió llevar un registro in situ sobre la información y datos como correo electrónico de los participantes, fecha, lugar, tema y tipo de acción pedagógica que permitía evidenciar la veracidad de la información obtenida. El ejercicio de medición permitió obtener un nivel de confianza del instrumento de un 99% según el total de participantes adultos de las acciones pedagógicas (12.209) y segregando una muestra de 683 con un de margen de error 5% https://www.corporacionaem.com/tools/calc_muestras.php. Con relación al diligenciamiento del instrumento en el trimestre anterior (octubre -diciembre 2020) se evidencio en la versión 2021 un incremento en la cantidad respuestas obtenidas por parte de los participantes de las acciones pedagógicas</t>
  </si>
  <si>
    <t xml:space="preserve">El Jefe de la Oficina  valida de manera permanente el diseño, desarrollo y evaluación de las estrategias de cultura para la moviliad   dejando como regisitro las observaciones/anotaciones realizadas a través de correo electrónico y/o actas de reunión. </t>
  </si>
  <si>
    <t>Dentro de las acciones adelantadas por el Jefe de la Oficina de Comunicaciones y Cultura para la Movilidad, se encuentra el acompañamiento y liderazgo de la defición e implmentación tanto del diseño de las  metodologias como de su implmentación. En el mes de marzo y abril se afinaron contenidos para ser implmentados de acuerdo con el plan de desarrollo y las acciones, dispuestas para el cumplimiento de las metas que redundan en el fortalecimiento institucional.</t>
  </si>
  <si>
    <t xml:space="preserve">aumento de reclamos por parte de la ciudadania, posibles investigaciones de tipo administrativas y disciplinarios por entes de control </t>
  </si>
  <si>
    <t xml:space="preserve"> implementación del manual y el plan  de comunicaciones fuera de los requerimientos técnicos y procedimientales para la divulgación de las piezas de comunicación. </t>
  </si>
  <si>
    <t>Posibilidad de afectación reputacional por aumento de reclamos por parte de la ciudadania, posibles investigaciones de tipo administrativas y disciplinarios por entes de control debido a la implementación de lineamientos y politicas a nivel de comunicación fuera de los requerimientos técnicos y procedimentales para la divulgación de las piezas de comunicación.</t>
  </si>
  <si>
    <t>Los profesionales del proceso responsables de la elaboración de las piezas comunicativas verifican de manera permanente junto con la dependencia técnica, los contenidos antes de remitirlo para la validación y aprobación por parte del jefe de la Oficina  o  su delegado, dejando como registros anotacionen en los correos electrónico</t>
  </si>
  <si>
    <t>Las acciones adelantadas por los profesionales de la OACCM frente a la revisión y verificación permanente del diseño y contenido, este último proveniente de las dependencias técnicas, es constante. Desde el Manual de comuniaciones y cultura para la movilidad,  se establecen los  lineamientos frente a comunicaciones y cultura para la movilidad que brinden a los funcionarios y contratistas, herramientas para el desarrollo de acciones operativas, técnicas y pedagógicas encaminadas al fortalecimiento de la institucionalidad. La acción adelanta , incluye un intercambio de saberes donde, des la OACCM se destacan los  parámetros necesarios para el diseño y puesta en marcha de estrategias de cultura para la movilidad y de comunicaciones, ya sean internas o externas, así como el manejo de la imagen institucional ylineamientos frente a la crisis corporativa. La retroalimentacion ante el diseño y contenido de mensajes, esta dirigidas al aumento de la percepción del riesgo, así como a la disminución de la siniestralidad, y se enfoca en contenidos y diseños de piezas que buscan fortalecer  los hábitos y buenas costumbres de los ciudadanos ante el uso correcto del espacio público, hecho que redundará en la legitimidad de una cultura ciudadana.</t>
  </si>
  <si>
    <t>Realizar dos (2) retroalimentación al equipo de profesionales de la Oficina, frente a los lineamientos de comunicación y cultura para la movilidad tanto internos (institucionales) y externos (Alcaldía Mayor)</t>
  </si>
  <si>
    <t>OACCM
Dependencia Técnica</t>
  </si>
  <si>
    <t xml:space="preserve">El Jefe de la Oficina o el profesional delegado por él,  valida de manera permanente que la información contenida en la pieza de comunicación sea consecuente con la entregada por el área técnica y aprueba el contenido para la publicación, dejando como regisitro las observaciones/anotaciones realizadas a través de correo electrónico. </t>
  </si>
  <si>
    <t>Para una mayor legitimidad tanto del diseño como de los contenidos de las piezas gráficas, el jefe de la OACCM o el profesional responsable de las publicaciones, verifica, valida y aprueba los contenidos. Con lo anterior, también se evita la difusión del algún contenido que afecte la credibilidad institucional y por ende  la confianza ciudadana. Cada una de las piezas que fueron emitidas desde la Oficina de Comunicaciones y Cultura para la Movilidad tuvo ese control de calidad. Como evidencia ya del producto, es decir de un boletin de prensa, se pude consultar en el link: https://www.movilidadbogota.gov.co/web/historico_noticias</t>
  </si>
  <si>
    <t>GESTIÓN CONTRAVENCIONAL Y DEL TRANSPORTE PÚBLICO</t>
  </si>
  <si>
    <t xml:space="preserve">investigaciones disciplinarias, administrativas y/o legales por entes de control </t>
  </si>
  <si>
    <t>tratamiento de las solicitudes allegadas al proceso fuera de los lineamientos establecidos por la normatividad vigente.</t>
  </si>
  <si>
    <t>Posibilidad de afectación reputacional por investigaciones disciplinarias, administrativas y/o legales por entes de control debido al tratamiento de las solicitudes allegadas al proceso fuera de los lineamientos establecidos por la normatividad vigente.</t>
  </si>
  <si>
    <t>Usuarios, productos y practicas , organizacionales</t>
  </si>
  <si>
    <t>Muy Alta</t>
  </si>
  <si>
    <t>El Equipo Operativo del proceso realiza semanalmente la verificación de los requerimientos allegados al proceso a través del informe de google drive generado por la DAC dejando como evidencia los correos electronicos enviados a los Profesionales</t>
  </si>
  <si>
    <t>Semanalmente</t>
  </si>
  <si>
    <t xml:space="preserve">Por medio de un excel se valida la información del drive compartido por parte de la DAC con el fin de filtrar la fecha de vencimiento y así mismo reportarlo a cada uno de los responsables con el fin de que se gestionen en oportunidad. </t>
  </si>
  <si>
    <t>Remitir semanalmente mediante correo electronico a los servidores  la relacion de los radicados asignados (vencidos y en terminos).</t>
  </si>
  <si>
    <t>Equipo Operativo</t>
  </si>
  <si>
    <t xml:space="preserve">Por medio del reporte en drive de la DAC, se envía a los Abogados de la Subdirección de Contravenciones, control e investigaciones al transporte publico y la DIATT los radicados que han sido asignados por medio del Gestor Documental Orfeo con el fin de darle respuesta y gestión oportuna. 
De igual manera, diariamente la Subdirectora de contravensiones envia al Profesional encargado el listado de los radicados por vencerse entre 1 a 2 días. Así mismo se envia un correo a los responsables para que estos de respuesta y gestionen la respuesta. </t>
  </si>
  <si>
    <t>El Equipo Operativo del proceso realiza permanentemente la socialización del Manual de Gestión de PQRS a los Profesionales que ingresan a la Entidad con el fin de informar la importancia de dar cumplimiento a este documento y la normatividad vigente dejando como evidencia el listado de asistencia de la actividad</t>
  </si>
  <si>
    <t>Periodico</t>
  </si>
  <si>
    <t>Todavia no se ha realizado esta actividad</t>
  </si>
  <si>
    <t>Se realizara socialización  con temas relacionados al manual de gestión de PQRS  para los colaboradores del proceso.</t>
  </si>
  <si>
    <t>Mayo 2021
Septiembre 2021</t>
  </si>
  <si>
    <t>Todavia no se ha realizado la actividad ya que se tiene programado para Mayo 2021</t>
  </si>
  <si>
    <t xml:space="preserve">gestión de notificaciones  de las decisiones tomadas  fuera de los lineamientos establecidos por la normatividad vigente. </t>
  </si>
  <si>
    <t>Posibilidad de afectación reputacional por investigaciones disciplinarias, administrativas y/o legales por entes de control debido a la gestión de notificaciones  de las decisiones tomadas fuera de los lineamientos establecidos por la normatividad vigente.</t>
  </si>
  <si>
    <t>El Profesional o Auxiliar Administrativo valida permanentemente la base de datos frente a los expedientes para realizar la respectiva notificación dejando como evidencia las planillas de reparto, cuadro de control o base de datos de las actuaciones y actos administrativos a notificar</t>
  </si>
  <si>
    <t>Se realizara mesas de trabajo de seguimiento de las actividades de notificacion del grupo de trabajo</t>
  </si>
  <si>
    <t>Auxiliar Administrativo 
Profesional Universitario</t>
  </si>
  <si>
    <t>decisiones falladas fuera de los tiempos establecidos por la normatividad vigente.</t>
  </si>
  <si>
    <t>Posibilidad de afectación reputacional por investigaciones disciplinarias, administrativas y/o legales por entes de control debido a las decisiones falladas fuera de los tiempos establecidos por la normatividad vigente.</t>
  </si>
  <si>
    <t>El Profesional responsable verifica mensualmente las bases de datos y/o informes de SICON para realizar el seguimiento de los procesos y asi evitar la caducidad dejando evidencia en la base de datos</t>
  </si>
  <si>
    <t>Entregar el reparto de las actuaciones y actos administrativos de acuerdo a los términos procesales</t>
  </si>
  <si>
    <t>Por medio de requerimiento a SICON Se esta realizando seguimiento a las aperturas virtuales y así mismo poder hacer el reparto de los procesos para la respectiva gestión. 
Se han realizado los Repartos de las actuaciones y actos administrativos teniendo en cuenta los terminos procesales dandoles gestión oportuna.</t>
  </si>
  <si>
    <t>El Auxliar Administrativo verifica mensualmente que las actuaciones y actos administrativos esten cargadas en el SICON Vs. el expediente físico entregado por el Profesional Unviersitario dejando evidencia en la base de datos sobre los expedientes rechados que no fueron cargados en SICON</t>
  </si>
  <si>
    <t>Se realizara seguimiento a la base de datos de las actuaciones y actos administrativos con el fin de evitar la caducidad</t>
  </si>
  <si>
    <t>Auxiliar Administrativo</t>
  </si>
  <si>
    <t>Esta actividad se inicia a implementar a partir de mayo</t>
  </si>
  <si>
    <t>GESTIÓN CONTROL DISCIPLINARIO</t>
  </si>
  <si>
    <t xml:space="preserve">perdidad de imagen y credibilidad por parte de los usuarios internos </t>
  </si>
  <si>
    <t>realización de trámite, investigación y fallo de  proceso(s) disicplinario(s) en primera instancia fuera los requerimientos normativos y procedimentales</t>
  </si>
  <si>
    <t>Posibilidad de afectación reputacional por perdida de imagen y credibilidad por parte de los usuarios internos debido a la realización de trámite, investigaciiones y fallos de  proceso(s) disicplinario(s) en primera instancia, fuera los requerimientos normativos y procedimentales</t>
  </si>
  <si>
    <t xml:space="preserve">     El riesgo afecta la imagen de la entidad internamente, de conocimiento general, nivel interno, de junta dircetiva y accionistas y/o de provedores</t>
  </si>
  <si>
    <t>Los profesionales del proceso realizan  2 socializaciónes al mes (capacitaciones y piezas comunicativas),  en temas generales del derecho disciplinarios (deberes, derechos, prohbiciones) dirigida a los servidores públicos de la entidad, dejando como registro lista de asistencia.</t>
  </si>
  <si>
    <t>01 de marzo al 30 de abril 2021</t>
  </si>
  <si>
    <t xml:space="preserve">SOCIALIZACION 
15 de marzo del 2021 socializacon al area de Subdireccion de Control al Transito y Transporte 
16 de marzo del 2021 socializacion al area Subdireccion de Semaforizacion 
PIEZAS COMUNICATIVAS
03 de marzo del 2021 Pieza comunicavtiva 
"" Derechs como servidor""
08 de marzo del 2021 Pieza comunicativa 
"" Conflicto de Interes"" 
</t>
  </si>
  <si>
    <t>Los profesionales registran la información del expediente en una base de datos, que contiene número de proceso y auto de acuerdo con la decisión tomada ,con el fin de garantizar el oportuno támite.  dejando como resigtro el acta de reparto y la base de datos (es importante señalar la condifencialidad de la información hasta tanto no se archivo o se profiera cargos dentro del proceso disciplinario)</t>
  </si>
  <si>
    <t xml:space="preserve">En las reuniones mensuales se hace seguimiento a los procesos disciplinarios, adicional a ello, se alimenta la base de datos de la OCD cada vez que llega una queja o informe, así mismo, se diligencia la información de cada una de las decisiones que se toman dentro del proceso. Evidencia actas de Reparto y base de datos de la OCD carpeta compartida para la OCD \\Storage_admin\Control-Disciplinario\OCD 2021\ACTAS DE REPARTO 2021.
ACTA DE REPARTO 009-2021 3 de marzo de 2021-FIRMADA
ACTA DE REPARTO 010-2021 Marzo 11 de 2021-FIRMADO
ACTA DE REPARTO 011 DEL 19 DE MARZO DE 2021-FIRMADA
ACTA DE REPARTO 013-2021 de fecha 15 de abril de 2021-FIRMADO
ACTA DE REPARTO 014-2021 de fecha 22 de abril de 2021-FIRMADO
Acta de Reparto No. 012-2021 ABRIL 5 DE 2021-FIRMADO
Base de datos '"Cuadro Compartido""
</t>
  </si>
  <si>
    <t>Los profesional dan la aplicación de la norma disciplinaria vigente, que hasta el 30 de junio corresponde a la Ley 734 de 2002, teniendo en cuenta que el 1 de julio entra en vigencia la Ley 1952 de 2019 Código General Disciplinario, cuyas decisiones quedán registradas en la base de datos que contiene la información.</t>
  </si>
  <si>
    <t>Las quejas se evalúan dentro del término estipulado en la Ley 734-2002,  se hace seguimiento en cada una de las etapas y términos del proceso disciplinario, para el impulso procesal requerido de las quejas.. Evidencia base de datos de la OCD y actas de reunión mensual</t>
  </si>
  <si>
    <t>GESTIÓN CONTROL Y EVALUACIÓN A LA GESTIÓN</t>
  </si>
  <si>
    <t>sanciones administrativas por entes gubernamentales</t>
  </si>
  <si>
    <t>presentación de informes de Ley,como producto de seguimientos fuera la normatividad vigente.</t>
  </si>
  <si>
    <t>Posibilidad de afectación reputacional por sanciones administrativas por entes gubernamentales debido a la presentación de informes de Ley,como producto de seguimientos fuera la normatividad vigente.</t>
  </si>
  <si>
    <t>Los profesionales de control interno realizan mensualmente reuniones de seguimiento y autoevaluación del PAAI,  a través de la verificación  de la ejecución de actividades del mes en curso y las actividades programadas para el mes siguiente, teniendo como resultado el registro  de actas de seguimiento.</t>
  </si>
  <si>
    <t>1/02/2021
05/03/2021
08/04/2021
03/05/2021</t>
  </si>
  <si>
    <t xml:space="preserve">Enero: El Jefe de la OCI, informó que el CICCI aprobó el Plan Anual de Auditorias para la vigencia 2021. 
2. Se realizó el seguimiento al mapa de riesgos institucional del corte diciembre 2020.
 3. La evaluación por dependencias se presentó dentro de los plazos acordados, se está a la espera de las observaciones que puedan presentar las dependencias
 4. En lo que tiene que ver con la evaluación independiente del Sistema de Control Interno del segundo semestre del 2020, la entidad aumento su calificación cualitativa al pasar del 84% al 96%. 
5. En cuanto al PAAC, se cumplió y publicó dentro de los plazos de ley. 
6. En lo que, al informe de austeridad, el informe se elaboró dentro de los plazos acordados, 
7. En cuanto al informe de planes de mejoramiento, este se informó a través de ORFEO al Secretario y demás responsables.
8.Se realizaron las revisiones del mes de febrero y marzo, A continuación, se cita el trabajo a realizar en el mes de febrero de 2020
El Jefe de la OCI, asigna los respectivos responsables. Para las actividades relacionadas en el PAAI -2021, para los meses de febrero y marzo, agrega que las acciones previstas en el plan de sostenibilidad se cumplieron en un 100%, salvo la relacionada con: La oficina de control interno realiza auditorias con base en la norma técnica de calidad del proceso estadístico NTCPE-1000
Recomienda al equipo de trabajo encargado de la auditoria al Proceso De Planeación Del Transporte e Infraestructura, adelantar el proceso de planeación de la misma, y en lo posible reunión de apertura en el mes de marzo e iniciar precisamente en marzo el proceso. En cuanto al FURAG del 2020, el jefe menciona que aún no ha llegado el usuario y contraseña del DAFP, esto en razón a que va a cambiar el aplicativo.
En el tema de POAS de Gestión e Inversión 2020. POA de Gestión. era Cumplir el 100% de las actividades programadas en el Plan Anual de Auditoría Interna -PAAI vigencia 2020, donde se programaron 86 actividades las cuales se cumplieron en un 100%. 
En lo relacionado con el POA de Inversión. La meta que la OCI tenía para el 2020, estaba asociada con Implementar el 100% de la estrategia anual para la sostenibilidad del Subsistema de Control Interno, la cual se apoyaría en la suscripción de los contratos de apoyo para la OCI. Y se cumplió en un 100%. 
El Jefe comenta que en el tema de Riesgos la OCI realizó los reportes correspondientes tanto de gestión como de corrupción. Para el 2021, se tiene previste realizar ajustes metodológicos que en su momento se abordaran, de acuerdo a las directrices de la OAPI. 
adicionalmente, recuerda tener en cuenta el concepto de Confidencialidad, como aspecto importante en la ejecución y utilización de la información que se utiliza para las labores de la OCI, Recomienda no olvidar que este componente es donde se puede identificar, o informar cualquier tipo de manipulación de la información pública con fines de favorecer intereses particulares o beneficie a terceros, así como evitar actos de soborno (dar o recibir dadivas
De otra parte, se comenta que en cuanto a la política de derechos de propiedad intelectual “No se permite el almacenamiento, descarga de Internet, intercambio, uso, copia, reproducción y/o instalación de: software no autorizado, música, videos, documentos, textos, fotografías, gráficas y demás obras protegidas por derechos de propiedad intelectual, que no cuenten con la debida licencia o autorización legal”. Recomienda de forma general Revisar periódicamente las actividades planteadas en el PAAI 2021, para saber las responsabilidades asignadas mes a mes. y Conservar la documentación completa en la carpeta compartida, en tal sentido, Piedad realizará seguimiento permanente para velar porque la información quede allí conservada.
Febrero: realizó seguimiento a las actividades desarrolladas en el mes de febrero encontrando que se cumplieron en su totalidad
Se realizaron las revisiones de las actividades del PAI para el mes de marzo y abril asignándose los respectivos responsables
El Jefe menciona que la OCI no tiene acciones de mejora en el PMP.
Para los POAS (Gestión e Inversión) se ajustaron los formatos, 
Se ajustaron los riesgos de gestión de la OCI de acuerdo a la nueva metodología. 
Se recomendó revisar el PAAI para tener certeza de los plazos máximo de entrega de los informes de ley, esto con el fin de dar cumplimiento al plazo definido por la normatividad. En tal sentido, recuerda la importancia de revisar por parte del grupo de trabajo, lo establecido en el estatuto de auditoria de al SDM. 
El jefe recuerda que es necesario prestar especial atención al criterio de confidencialidad en los seguimientos, auditorias, información y demás documentos de trabajo, los cuales solo pueden ser utilizados con miras a desarrollar las labores propias de la Oficina, y no con ningún otro fin, lo anterior, en cumplimiento al estatuto de auditoria interna de la Secretaría Distrital de Movilidad.
Adicionalmente, recuerda al grupo la importancia de conocer las políticas de seguridad informática, y para esta oportunidad menciona las políticas de seguridad en los equipos de fuera de las instalaciones
 Hace recomendaciones como: Realizar averiguaciones en la Mesa de Servicios, respecto al envío de Memorandos por Grupos en ORFEO, que no presenten errores y lleguen directamente a sus destinatarios.
 Utilizar Orfeo como instrumento de comunicación que permite la trazabilidad de los memorandos y oficios que llegan a la SDM. 
 Reiterar la importancia de conservar la documentación en la carpeta compartida, con el fin de conservar la trazabilidad de los ejercicios realizados por los auditores. 
 Hacer seguimiento por parte de Piedad Cárdenas a la ejecución del PAAI para verificar que los profesionales de la OCI hallan conservado los documentos en la compartida. 
Marzo: En el mes de marzo realizó seguimiento a las actividades desarrolladas encontrando que se cumplieron en su totalidad.
Se realizó el seguimiento de las actividades del PAAI para los meses mayo y junio, asignando los respectivos responsables
El jefe menciona que la OCI No tiene acciones de mejora en el PMP.
Agrega que se recopiló la información de avance de los POAS, y se enviará al correo correspondiente y se cargaran las evidencias en el drive definido por la OAPI y la SGC. 
Recomienda prestar especial atención al criterio de confidencialidad en los seguimientos, auditorias, información y demás documentos de trabajo, los cuales solo pueden ser utilizados con miras a desarrollar las labores propias de la Oficina, y no con ningún otro fin, lo anterior, en cumplimiento al estatuto de auditoria interna de la Secretaría Distrital de Movilidad.
Adicionalmente, no está por demás recordar al grupo, la importancia de conocer las políticas de seguridad informática, las cuales se actualizaron el pasado 28-10-2020, de las cuales en esta oportunidad se menciona para funcionarios, contratistas y partes Interesadas
Recuerda incluir en las reuniones de trabajo del equipo de la OCI, socializaciones respecto a la importancia de la confidencialidad de la información, tal y como se mencionó en el ítem anterior. 
Abril: Se realizó seguimiento a las actividades desarrolladas se cumplieron en su totalidad
Se realizó el seguimiento de las actividades del PAAI para los meses de mayo, junio y julio de 2021, asignando los respectivos responsables. 
El jefe de la OCI comenta que, Si bien la OCI no tiene acciones de mejora en el PMP ni el PMI, existen acciones en la cual hace parte de su ejecución particularmente la relacionada con “Construir el ABC de los temas de responsabilidad de cada dependencia de la Secretaria Distrital de Movilidad el cual sirva de insumo para la asignación de las PQRSD”, para lo cual solicitó a María Janeth enviar correo al equipo de trabajo para presentar la propuesta desde la OCI.
recuerda la importancia de revisar por parte del grupo de trabajo, lo establecido en el estatuto de auditoria de al SDM.
En el tema de confidencialidad, el Jefe que es necesario prestar especial atención a este criterio en todos los seguimientos, auditorias, información y demás documentos de trabajo, los cuales solo pueden ser utilizados con miras a desarrollar las labores propias de la Oficina, y no con ningún otro fin, lo anterior, en cumplimiento al estatuto de auditoria interna de la Secretaría Distrital de Movilidad.
 
 Recomienda estar pendiente del informe preliminar de SIDEAP y Austeridad, con el fin de emitir el informe final. 
 Asesorar el proceso de formulación del plan de mejoramiento de la auditoria al proceso de planeación del transporte, documentando dicha actividad.  
 al responsable de la OCI para su consolidación, esto implica un trabajo coordinado, articulado y en equipo. 
 Recuerda el Jefe tener claramente lo descrito en el procedimiento de formulación de planes de mejoramiento, esto con el fin de brindar el acompañamiento y asesoría necesarios en caso de Acciones incumplidas o inefectivas. 
Enero: El Jefe de la OCI, informó que el CICCI aprobó el Plan Anual de Auditorias para la vigencia 2021. 
2. Se realizó el seguimiento al mapa de riesgos institucional del corte diciembre 2020.
 3. La evaluación por dependencias se presentó dentro de los plazos acordados, se está a la espera de las observaciones que puedan presentar las dependencias
 4. En lo que tiene que ver con la evaluación independiente del Sistema de Control Interno del segundo semestre del 2020, la entidad aumento su calificación cualitativa al pasar del 84% al 96%. 
5. En cuanto al PAAC, se cumplió y publicó dentro de los plazos de ley. 
6. En lo que, al informe de austeridad, el informe se elaboró dentro de los plazos acordados, 
7. En cuanto al informe de planes de mejoramiento, este se informó a través de ORFEO al Secretario y demás responsables.
8.Se realizaron las revisiones del mes de febrero y marzo, A continuación, se cita el trabajo a realizar en el mes de febrero de 2020
El Jefe de la OCI, asigna los respectivos responsables. Para las actividades relacionadas en el PAAI -2021, para los meses de febrero y marzo, agrega que las acciones previstas en el plan de sostenibilidad se cumplieron en un 100%, salvo la relacionada con: La oficina de control interno realiza auditorias con base en la norma técnica de calidad del proceso estadístico NTCPE-1000
Recomienda al equipo de trabajo encargado de la auditoria al Proceso De Planeación Del Transporte e Infraestructura, adelantar el proceso de planeación de la misma, y en lo posible reunión de apertura en el mes de marzo e iniciar precisamente en marzo el proceso. En cuanto al FURAG del 2020, el jefe menciona que aún no ha llegado el usuario y contraseña del DAFP, esto en razón a que va a cambiar el aplicativo.
En el tema de POAS de Gestión e Inversión 2020. POA de Gestión. era Cumplir el 100% de las actividades programadas en el Plan Anual de Auditoría Interna -PAAI vigencia 2020, donde se programaron 86 actividades las cuales se cumplieron en un 100%. 
En lo relacionado con el POA de Inversión. La meta que la OCI tenía para el 2020, estaba asociada con Implementar el 100% de la estrategia anual para la sostenibilidad del Subsistema de Control Interno, la cual se apoyaría en la suscripción de los contratos de apoyo para la OCI. Y se cumplió en un 100%. 
El Jefe comenta que en el tema de Riesgos la OCI realizó los reportes correspondientes tanto de gestión como de corrupción. Para el 2021, se tiene previste realizar ajustes metodológicos que en su momento se abordaran, de acuerdo a las directrices de la OAPI. 
adicionalmente, recuerda tener en cuenta el concepto de Confidencialidad, como aspecto importante en la ejecución y utilización de la información que se utiliza para las labores de la OCI, Recomienda no olvidar que este componente es donde se puede identificar, o informar cualquier tipo de manipulación de la información pública con fines de favorecer intereses particulares o beneficie a terceros, así como evitar actos de soborno (dar o recibir dadivas
De otra parte, se comenta que en cuanto a la política de derechos de propiedad intelectual “No se permite el almacenamiento, descarga de Internet, intercambio, uso, copia, reproducción y/o instalación de: software no autorizado, música, videos, documentos, textos, fotografías, gráficas y demás obras protegidas por derechos de propiedad intelectual, que no cuenten con la debida licencia o autorización legal”. Recomienda de forma general Revisar periódicamente las actividades planteadas en el PAAI 2021, para saber las responsabilidades asignadas mes a mes. y Conservar la documentación completa en la carpeta compartida, en tal sentido, Piedad realizará seguimiento permanente para velar porque la información quede allí conservada.
Febrero: realizó seguimiento a las actividades desarrolladas en el mes de febrero encontrando que se cumplieron en su totalidad
Se realizaron las revisiones de las actividades del PAI para el mes de marzo y abril asignándose los respectivos responsables
El Jefe menciona que la OCI no tiene acciones de mejora en el PMP.
Para los POAS (Gestión e Inversión) se ajustaron los formatos, 
Se ajustaron los riesgos de gestión de la OCI de acuerdo a la nueva metodología. 
Se recomendó revisar el PAAI para tener certeza de los plazos máximo de entrega de los informes de ley, esto con el fin de dar cumplimiento al plazo definido por la normatividad. En tal sentido, recuerda la importancia de revisar por parte del grupo de trabajo, lo establecido en el estatuto de auditoria de al SDM. 
El jefe recuerda que es necesario prestar especial atención al criterio de confidencialidad en los seguimientos, auditorias, información y demás documentos de trabajo, los cuales solo pueden ser utilizados con miras a desarrollar las labores propias de la Oficina, y no con ningún otro fin, lo anterior, en cumplimiento al estatuto de auditoria interna de la Secretaría Distrital de Movilidad.
Adicionalmente, recuerda al grupo la importancia de conocer las políticas de seguridad informática, y para esta oportunidad menciona las políticas de seguridad en los equipos de fuera de las instalaciones
 Hace recomendaciones como: Realizar averiguaciones en la Mesa de Servicios, respecto al envío de Memorandos por Grupos en ORFEO, que no presenten errores y lleguen directamente a sus destinatarios.
 Utilizar Orfeo como instrumento de comunicación que permite la trazabilidad de los memorandos y oficios que llegan a la SDM. 
 Reiterar la importancia de conservar la documentación en la carpeta compartida, con el fin de conservar la trazabilidad de los ejercicios realizados por los auditores. 
 Hacer seguimiento por parte de Piedad Cárdenas a la ejecución del PAAI para verificar que los profesionales de la OCI hallan conservado los documentos en la compartida. 
Marzo: En el mes de marzo realizó seguimiento a las actividades desarrolladas encontrando que se cumplieron en su totalidad.
Se realizó el seguimiento de las actividades del PAAI para los meses mayo y junio, asignando los respectivos responsables
El jefe menciona que la OCI No tiene acciones de mejora en el PMP.
Agrega que se recopiló la información de avance de los POAS, y se enviará al correo correspondiente y se cargaran las evidencias en el drive definido por la OAPI y la SGC. 
Recomienda prestar especial atención al criterio de confidencialidad en los seguimientos, auditorias, información y demás documentos de trabajo, los cuales solo pueden ser utilizados con miras a desarrollar las labores propias de la Oficina, y no con ningún otro fin, lo anterior, en cumplimiento al estatuto de auditoria interna de la Secretaría Distrital de Movilidad.
Adicionalmente, no está por demás recordar al grupo, la importancia de conocer las políticas de seguridad informática, las cuales se actualizaron el pasado 28-10-2020, de las cuales en esta oportunidad se menciona para funcionarios, contratistas y partes Interesadas
Recuerda incluir en las reuniones de trabajo del equipo de la OCI, socializaciones respecto a la importancia de la confidencialidad de la información, tal y como se mencionó en el ítem anterior. 
Abril: Se realizó seguimiento a las actividades desarrolladas se cumplieron en su totalidad
Se realizó el seguimiento de las actividades del PAAI para los meses de mayo, junio y julio de 2021, asignando los respectivos responsables. 
El jefe de la OCI comenta que, Si bien la OCI no tiene acciones de mejora en el PMP ni el PMI, existen acciones en la cual hace parte de su ejecución particularmente la relacionada con “Construir el ABC de los temas de responsabilidad de cada dependencia de la Secretaria Distrital de Movilidad el cual sirva de insumo para la asignación de las PQRSD”, para lo cual solicitó a María Janeth enviar correo al equipo de trabajo para presentar la propuesta desde la OCI.
recuerda la importancia de revisar por parte del grupo de trabajo, lo establecido en el estatuto de auditoria de al SDM.
En el tema de confidencialidad, el Jefe que es necesario prestar especial atención a este criterio en todos los seguimientos, auditorias, información y demás documentos de trabajo, los cuales solo pueden ser utilizados con miras a desarrollar las labores propias de la Oficina, y no con ningún otro fin, lo anterior, en cumplimiento al estatuto de auditoria interna de la Secretaría Distrital de Movilidad.
 
 Recomienda estar pendiente del informe preliminar de SIDEAP y Austeridad, con el fin de emitir el informe final. 
 Asesorar el proceso de formulación del plan de mejoramiento de la auditoria al proceso de planeación del transporte, documentando dicha actividad.  
 al responsable de la OCI para su consolidación, esto implica un trabajo coordinado, articulado y en equipo. 
 Recuerda el Jefe tener claramente lo descrito en el procedimiento de formulación de planes de mejoramiento, esto con el fin de brindar el acompañamiento y asesoría necesarios en caso de Acciones incumplidas o inefectivas. 
</t>
  </si>
  <si>
    <t>Jefe de la Oficina de Control Interno presenta en el CICI las fechas establecidas para la presentación de  los informes de ley , con el fin de tomar acciones necesarias para cumplir con los lineamientos normativos.</t>
  </si>
  <si>
    <t>28/01/2021
17/02/201
25/03/2021</t>
  </si>
  <si>
    <t xml:space="preserve">Enero: En la reunión del comité del CICCI, el Jefe de la OCI presentó la ejecución del Plan Anual de Auditorías Internas, mencionado un cumplimiento del 100%, donde se desarrollaron 8 comités Agrega que se asesoró y compaña a la SDM logrando un incremento en el ID de Control Interno del 12,9% y en la tercera línea de defensa un 7,8%.
En el enfoque hacia la prevención se socializaron temas como líneas de defensa, aseguramiento y su articulación con el MIPG.
Agrega que se hizo acompañamiento a 3 auditorías de la CB donde se asesoraron 61 acciones de mejora, se publicó el mapa de riesgos de gestión soborno y corrupción, en la evaluación de seguimiento, se adelantó y acompañó el desarrollo de 8 auditorías como estrategia para la mejora continua.
presentó el resultado de la evaluación del Sistema de Control interno SCI, correspondiente al 2Do. Semestre del 2020, la cual logró un incremento del 12% en promedio al pasar de 84% a junio del 2020 al 96% en diciembre.
El Jefe de la OCI presentó al CICCI la versión ajustada del PAAI-2021 de acuerdo con el recurso humano con el que cuenta la OCI; Este plan fue aprobado por el comité institucional de Coordinación de Control Interno el día 28-01-2020.
Febrero: en el tema Política MIPG de Integridad, la Subsecretaria de Gestión Corporativa (SGC), presentó la implementación a partir del 23 de enero del 2021 de la metodología para la trazabilidad de los procesos de los contratos de Concesión, APP y para aquellos que el Ordenador del Gasto considere pertinente porque pueden presentar alto riesgo de soborno
2. En el tema Política MIPG de Planeación Institucional. Tema: Aprobación de la política de gestión del riesgo, la Oficina Asesora de Planeación Institucional (OAPI), presentó al CICCI para aprobación la Política de Administración de Riesgos V1.0 del 2021, en 17 folios. 
3. Frente al tema Política MIPG de Gestión Presupuestal y eficiencia del gasto público.  Estados Financieros la Subdirección Financiera presentó los Estados Financieros con corte a 31-12-2020, 
Marzo: En el tema de las Políticas MIPG de Gobierno Digital y Seguridad Digital. Oficina de Tecnologías de la Información y las Comunicaciones OTIC, como parte del componente “ambiente de control” del SC presentó al CICCI los aspectos más importantes de la política de seguridad digital de acuerdo a lo establecido en el Conpes 3995 de 2020. 
Desde la Dirección de Representación Judicial (DRJ), se presentó la política de defensa jurídica de la SDM “ambiente de control”.
La Oficina Asesora de Planeación Institucional (OAPI), como segunda línea de defensa y de acuerdo con los lineamientos de MIPG y el componente del MECI informó que el consolidado de riesgos se encuentra publicado en la web e intranet de la entidad, y presentó las principales observaciones y a acciones de mejora frente al tema de riesgos.
La Oficina Asesora de Planeación Institucional presentó el consolidado de la ejecución presupuestal a corte 24 de marzo de 2021.
El Jefe de la Oficina de Control Interno (OCI); presentó los siguientes temas al CICCI. 
Seguimiento a las Metas PDD con corte a diciembre de 2020. 
La OCI presentó desde el punto de vista presupuestal el % de compromisos con que cerró la SDM en el año 2020 (99,1%), 
El Jefe de la OCI informó que, Frente a la Ley de transparencia, se presentaron 2 (dos) no conformidades, la primera, asociadas con la publicación de documentos frente a la ejecución contractual, y la segunda, por falta del acto administrativo a través del cual se adopta los instrumentos de gestión de la información. 
La OCI Advirtió un posible riesgo legal, y posibles sanciones ante la falta planeación por parte de la SDM para la implementación de los nuevos estándares para publicación de información pública de interés de la ciudadanía en los términos y plazos de la Resolución 1519 de 2020.
La OCI presentó recomendaciones frente al seguimiento a órdenes de comparendo (OC), y a la 
evaluación realizada a los riesgos de corrupción y soborno.
El Secretario de Movilidad recomienda a los directivos estar muy atentos al cumplimiento de los diferentes temas expuestos por el Jefe de Control Interno y al correspondiente seguimiento con las correspondientes áreas.
</t>
  </si>
  <si>
    <t>GESTIÓN DE TRÁNSITO Y CONTROL DEL TRÁNSITO Y TRANSPORTE</t>
  </si>
  <si>
    <t>perdida de credibilidad y confianza de la ciudadanía</t>
  </si>
  <si>
    <t>ejecución de actividades de control en vía fuera de los requisitos técnicos y normativos en control de tránsito y transporte.</t>
  </si>
  <si>
    <t>Posibilidad de afectación reputacional por perdida de credibilidad y confianza de la ciudadanía debido a la ejecución de actividades de control en vía fuera de los requisitos técnicos y normativos en control de tránsito y transporte.</t>
  </si>
  <si>
    <t>El profesional universitario de la Subdirección de Control de Tránsito y Transporte realiza semanalmente el comité técnico de programación de operativos de las acciones adelantadas dejando un acta como registro, según lo estipulado en el Manual de Seguimiento Administrativo y Operativo del convenio interadministrativo celebrado entre la Secretaría Distrital de Movilidad y la Policía Nacional, Policía Metropolitana de Bogotá-SETRA.</t>
  </si>
  <si>
    <t>Semanalmente desde el 1 de marzo hasta el 30 de abril de 2021</t>
  </si>
  <si>
    <t>Semanalmente se realiza la mesa de trabajo denominada Comité técnico de Coordinación con el fin de determinar la programación de Operativos de Control al Tránsito y Transporte de manera coordinada con todas las dependencias al interior de la SDM y SETRA y de esta manera tener una orden de servicio por semana. 
Adicionalmente exponer el cumplimiento de la orden de servicio de la semana inmediatamente anterior y las situaciones particulares o inconvenientes presentados. Durante el periodo del reporte se realizaron 8 mesas de trabajo con los representantes de SETRA y de las diferentes dependencias dentro de la SDM.</t>
  </si>
  <si>
    <t>Realizar seguimiento mensual a los operativos en vía que no se acompañen por parte de los funcionarios de la Subdirección de Control de Tránsito y Transporte.</t>
  </si>
  <si>
    <t>Profesional, Técnico operativo y Auxiliar de la SCTT</t>
  </si>
  <si>
    <t>Diariamente desde el 1 de marzo hasta el 30 de abril de 2021</t>
  </si>
  <si>
    <t xml:space="preserve">Diariamente se realiza seguimiento al cumplimiento por parte del personal de SETRA a la programación y adecuada ejecución de los operativos programados conforme a la orden de servicio enviada semanalmente, para el me bimestre del reporte se presentó el siguiente balance: 
Marzo: Se programaron 638 operativos a los cuales el 47.8% se presentó el recurso incompleto es decir las unidades de policía no asistieron de acuerdo a lo que se programó, el 27.3 % no cumplió con la finalidad para la que fue programado por que se realizaron principalmente en un polígono o área diferente al programado y un 8.7% fue cancelado. 
Abril: Se programaron 394 operativos a los cuales el 54.7% se presentó el recurso incompleto es decir la cantidad de unidades de policía no asistieron de acuerdo a lo que se programó, el 29.8 % no cumplió con la finalidad para la que fue programado por que se realizaron principalmente en un polígono o área diferente al programado y un 14.2% fue cancelado. 
Para cada mes en el comité técnico de coordinación se socializó este balance con los delegados de SETRA con el propósito de que se tomen al interior de esta entidad las acciones necesarias para mitigar la situación. 
</t>
  </si>
  <si>
    <t>perdida de credibilidad y confianza de la comunidad educativa</t>
  </si>
  <si>
    <t xml:space="preserve"> implementación de la operación del programa niñas y niños primero  fuera de lo establecido en procedimientos, protocolos, acuerdos y cronogramas</t>
  </si>
  <si>
    <t>Posibilidad de afectación reputacional por perdida de credibilidad y confianza de la comunidad educativa debido a la implementación de la operación del programa niñas y niños primero  fuera de lo establecido en procedimientos, protocolos, acuerdos y cronogramas.</t>
  </si>
  <si>
    <t>El profesional universitario realiza seguimiento al de inicio de la operación por parte del monitor de la caravana de acompañamiento registrando el formato registro asistencias-inasistencias equipo Ciempiés.</t>
  </si>
  <si>
    <t>del 1 de marzo al 30 de abril de 2021</t>
  </si>
  <si>
    <t>Se realizó el seguimiento a las inasistencias de los monitores en el acompañamiento por parte del equipo de ciempies. Durante el mes de marzo se autorizaron 5 inasistencias que no afectaron el dasarrollollo de los viajes.</t>
  </si>
  <si>
    <t>Realizar una jornada de sensibilización y socialización al personal del proyecto Ciempies sobre seguridad vial de estudiantes, importancia de los acompañamientos, proposito del proyecto, gestión de la entidad y obligaciones contractuales.</t>
  </si>
  <si>
    <t>Profesionales Especializados y Universitarios designados por el proyecto Ciempies y Subdirector de Gestión en Vía.</t>
  </si>
  <si>
    <t>El día 26 de marzo de 2021 se llevo a cabo el taller de seguridad vial para los monitores donde se entregó la dotación y se desarrolla el taller orientado a situciones diarias que se presentan  en los viajes de acompañamiento.</t>
  </si>
  <si>
    <t>El lider de zona realiza visitas periodicas a las rutas de confianza acompañadas por los guias escolares, donde verifica la implementación de los protocolos y establecen medidas para mejorar la experiencia de viaje, dejando registro en el formato seguimiento ruta de confianza.</t>
  </si>
  <si>
    <t>Se realizaron revisiones de las en las 7 zonas para la jornada de la mañana y tarde donde se realizó seguimiento a los guias, protocolos de bioseguridad, cumplimiento del recorrido,manejo de señales, manejo del grupo, actividades pedagojicas, entre otras.</t>
  </si>
  <si>
    <t>Realizar una jornada de sensibilización o socialización de los protocolos establecidos por el proyecto Al Colegio en Bici  al personal que participa en la operación del mismo.</t>
  </si>
  <si>
    <t>Lider operativo ACB</t>
  </si>
  <si>
    <t>El día 14 de abril se llevo a cabo la capacitación de los protocolos y operación en vía de Al colegio en Bici.</t>
  </si>
  <si>
    <t>implementación de acciones de gestión en vía fuera de las condiciones de programación</t>
  </si>
  <si>
    <t>Posibilidad de afectación reputacional por perdida de credibilidad y confianza de la ciudadanía debido a la implementación de acciones de gestión en vía fuera de las condiciones de programación.</t>
  </si>
  <si>
    <t>El Subdirector de Gestión en Vía  y el Lider Operativo realiza la priorización del personal disponible conforme a las actividades de gestión en vía programadas mediante al formato de programación semanal de recurso humano.</t>
  </si>
  <si>
    <t>Se realizó la programación semanal del personal para el desarrollo de las actividades de gestión en vía en la ciudad.</t>
  </si>
  <si>
    <t>Reducir (compartir)</t>
  </si>
  <si>
    <t>Formular el manual de seguimiento operativo donde se identifiquen las acciones y personal necesarias para la priorización y desarrollo de actividades de gestión en vía.</t>
  </si>
  <si>
    <t>Lider operativo GOGEV</t>
  </si>
  <si>
    <t>Se desarrollará en el mes de junio</t>
  </si>
  <si>
    <t>implementación de medidas de gestión de tránsito sin  personal y dispositivos de señalización temporales necesarios para la intervención.</t>
  </si>
  <si>
    <t>Posibilidad de afectación reputacional por perdida de credibilidad y confianza de la ciudadanía debido a la implementación de medidas de gestión de tránsito fuera de los requsiistos de  personal y dispositivos de señalización temporales necesarios para la intervención.</t>
  </si>
  <si>
    <t>El profesional especializado de la SGV realiza mensualmente la articulación, programación e implementación de medidas integrales  de acuerdo con la disponibilidad de personal  del equipo Grupo Operativo de Gestión en Vía, dispositivos de señalización temporal y solicitudes recibidas, conforme a la organización o planeación de los gerentes de la subdirección. Como registro se encuentra el acta mensual.</t>
  </si>
  <si>
    <t>Se realizó la articulación, programación e impleme mensual de medidas integrales con el apoyo de Grupo operativo de gestión en vía.</t>
  </si>
  <si>
    <t>Realizar mesas de trabajo mensuales para articular y programar la ejecución de medidas integrales en conjunto con el Grupo Operativo de Gestión en Vía.</t>
  </si>
  <si>
    <t>Profesionales Especializados rol de gerente y Subdirector de Gestión en Vía.</t>
  </si>
  <si>
    <t>Se desarrollaron las mesas de trabajo para la programación de medidas integrales a desarrollar en la ciudad.</t>
  </si>
  <si>
    <t>perdida de credibilidad y confianza de la ciudadania</t>
  </si>
  <si>
    <t>autorizacion de PMT fuera de los requisitos  establecidos, generando condiciones de inseguridad a los diferentes actores viales.</t>
  </si>
  <si>
    <t>Posibilidad de afectación reputacional por perdida de credibilidad y confianza de la ciudadania debido a la autorizacion de PMT fuera de los requisitos  establecidos, generando condiciones de inseguridad a los diferentes actores viales.</t>
  </si>
  <si>
    <t xml:space="preserve">Los profesionales encargados de revisar la aprobación o no del PMT verificaran el cumplimiento de la totalidad  de requisitos establecidos previo a la plublicación, dejando como registro final el reporte de obra COOS y COI, conforme a la demanda o solicitudes recibidas. </t>
  </si>
  <si>
    <t xml:space="preserve">Durante los meses de marzo y abril se realizó la gestión para la revisión de las solicitudes de PMT de 5.397 PMT tipo COI y 2.360 PMT tipo COOS, para un total de 7.757 solicitudes; de las cuales fueron autorizadas 7.159 solicitudes de PMT (5.104 COI y 2.055 COOS), porque cumplieron con los requisitos establecidos en los anexos del procedimiento. El resultado de la revisión y autorización de los PMT fue publicado en la página WEB en el link https://www.movilidadbogota.gov.co/web/pmt </t>
  </si>
  <si>
    <t>Realizar una jornada de socialización con lista de chequeo, donde se  refrescan los conceptos y requisitos para la aprobación de PMT.</t>
  </si>
  <si>
    <t>Profesionales designados SPMT</t>
  </si>
  <si>
    <t xml:space="preserve">El area realiza la acción contemplada y realiza la entrega de las evidencias </t>
  </si>
  <si>
    <t>Intervención de entes de control a causa de las inconformidades presentadas por la ciudadanía.</t>
  </si>
  <si>
    <t>Realizar la operación del Sistema Inteligente de Tránsporte fuera de los estandares y normatividad establecida.</t>
  </si>
  <si>
    <t>Posibilidad de afectación reputacional por la intervención de Entes de Control a causa de las inconformidades presentadas por la ciudadanía debido a realizar la operación del Sistema Inteligente de Tránsporte fuera de los estandares y normatividad establecida.</t>
  </si>
  <si>
    <t>Los Profesionales designados realizan  la  ejecución y seguimiento del procedimiento PM02-PR12, en lo relacionado con la imposición de la orden de comparendo y el envío a correspondencia para la notificación, conforme a la información almacenada en la CPIT. Lo anterior, depende del número de ordenes de comparendos identificadas. Se deja como registro el formato control de información remitida a correspondencia.</t>
  </si>
  <si>
    <t>Durante el mes de marzo se realizó la impresión y envío de 17562 comparendos, identificando un promedio de 878 comparendos por día. 
Por otro lado, en el mes de abril se realizó la  impresión y envío de 13457 comparendos, identificando un promedio de 756 comparendos por día.</t>
  </si>
  <si>
    <t>Realizar  dos  revisiones y/o actualización de la normatividad aplicable en temas relacionados con la operación del SIT.</t>
  </si>
  <si>
    <t>Profesional designado Dirección de Gestión de Tránsito y Control de Tránsito y Transporte</t>
  </si>
  <si>
    <t>reducción de la velocidad promedio de desplazamiento en la ciudad</t>
  </si>
  <si>
    <t>Realizar la operación del CGT fuera de los estandares definidos en los procedimientos, protocolos y los recursos necesarios.</t>
  </si>
  <si>
    <t>Posibilidad de afectación reputacional por la reducción de la velocidad promedio de desplazamiento en la ciudad debido a realizar la operación del CGT fuera de los estandares definidos en los procedimientos, protocolos y recursos necesarios.</t>
  </si>
  <si>
    <t>El coordinador operativo del CGT realiza diariamente seguimiento a la implementación de los procedimientos y protocolos por parte del personal que gestiona los incidentes y eventos, los cuales se registran en la bitacora de operación.</t>
  </si>
  <si>
    <t>Diariamente se realiza el seguimiento e implementación de los protocolos para la atención de incidentes y eventos que afecten la movilidad de la ciudad.</t>
  </si>
  <si>
    <t>Realizar dos jornadas de socialización y sensibilización de los procedimientos y protocolos de la operación del CGT.</t>
  </si>
  <si>
    <t>Coordinadores del CGT.</t>
  </si>
  <si>
    <t>entre el 31/03/2021 y 29/10/2021</t>
  </si>
  <si>
    <t>Se esta adelantando la actualización de los documentos, se espera que en el mes de junio se pueda adelantar la primera socialización.</t>
  </si>
  <si>
    <t>GESTIÓN FINANCIERA</t>
  </si>
  <si>
    <t>requerimientos de los usuarios e incumplimiento del procedimiento en terminos procedimentales</t>
  </si>
  <si>
    <t>Realización del proceso de devolucion  o Compensación de Pagos en Exceso y Pagos de lo no Debido por Conceptos no Tributarios  y de lo no debido por inconsistencias y desactualizacion del sistema SICON fuera de los terminos procedimentales.</t>
  </si>
  <si>
    <t>Posibilidad de afectación reputacional por requerimientos de los usuarios e investigaciones  administrativas,legales por entes de control por la realizacion del proceso de devoluciones fuera de los terminos procedimentales.</t>
  </si>
  <si>
    <t xml:space="preserve">EL profesional Especializado  del proceso verifica permanentemente que las devoluciones cargadas en la carpeta compartida STORAGE_ADMIN cumplan con los requisitos establecidos  en el procedimiento dejando como registro la verificacion mediante-orden de devolucion </t>
  </si>
  <si>
    <t>Se  anexa reporte de ODV correspondiente a los meses  marzo  y abril</t>
  </si>
  <si>
    <t>Se verifico que todas las solicitudes  de devoluciones radicadas  por parte de los ciudadanos cumplieran con todos los requisitos para tal fin</t>
  </si>
  <si>
    <t>Efectura 2 socializaciones  de los PA03-PR11 Procedimiento Devolucion y o Compensacion de pagos en Exceso y pagos de lo debido por conceptos no tributarios-PA03-PR12-Devolucion y/o compensacion de pagos enExceso y pagos de lo debido.a los funcionarios  de la Subdireccion Financiera</t>
  </si>
  <si>
    <t>Equipo técnico del proceso</t>
  </si>
  <si>
    <t>junio de 2021/octubre de 2021</t>
  </si>
  <si>
    <t>abril 30 de 2021</t>
  </si>
  <si>
    <t>Las acciones pactadas dentro del mapa de riesgos inician en el mes de junio de 2021</t>
  </si>
  <si>
    <t>El profesional especializado del proceso y  el técnico verifican permanente que las devoluciones registradas  en los  sistema SICON   y  BOGDATA  cumplan con los requisitos  establecidos en el procedimiento dejando registrada la verificación en los aplicativos.</t>
  </si>
  <si>
    <t>se anexan pantallazos del Apicativo SICON  con fechas 03/05/2021-03/04/2021-03/05/2021 y 04/06/2021</t>
  </si>
  <si>
    <t>Requerimientos de los usuarios e incumplimiento en terminos procedimentales  por el no pago a tiempo</t>
  </si>
  <si>
    <t>Realización del proceso de pagos con incumplmiento de los requistos establecido fuera de   los terminos procedimentales.</t>
  </si>
  <si>
    <t>Posibilidad de afectación reputacional por requerimientos de los usuarios  e investigaciones administrativas, legales pon entes de control, debido a realización del proceso de pagos fuera de los requsitos  establecidos en los  terminos procedimentales.</t>
  </si>
  <si>
    <t>El tecnico del proceso verifica permanentemente  que los documentos cargados en la  ventanilla vitual cumplan con los requisitos establecidos en el procedimiento dejando registrado la verificación mediante una plantila  numerada en el sistema de radiacación  del aplicativo SICAPITAL</t>
  </si>
  <si>
    <t>Automático</t>
  </si>
  <si>
    <t>50%</t>
  </si>
  <si>
    <t>Se anexan formatos PA03-PR09-F08 de los meses de marzo y abril de 2021 de radicacion de cuentas.</t>
  </si>
  <si>
    <t>La Subdireccion Financiera verifico permanentemente  que los documentos cargados en la ventilla virtual cumplieran con los requisitos del procedimiento de pagos.</t>
  </si>
  <si>
    <t>Efectuar 2 socializacion del Procedimiento PA03-PR09-Tramite Ordenes de Pago y Relacion de Autorizacion a los funcionarios de la Subdireccio Financiera.</t>
  </si>
  <si>
    <t>el profesional del proceso realiza la causación permanentemente del pago de contratitas y proveedores a través del aplicativo SICAPITAL, generando una plantilla de causación</t>
  </si>
  <si>
    <t>Se anexan formatos de causacion PA03-PR01-F03- de los meses de marzo y abril de 2021</t>
  </si>
  <si>
    <t>La Subdireccion Financiera efectuo el registro de la causación de los hechos financieros, económicos tales como: causación de nómina, pagos, ajustes, entre otros</t>
  </si>
  <si>
    <t xml:space="preserve">El profesional del proceso realiza la revision permenentemente de los documentos radicados por contratista y provedores  para que  cumplan con los requistos establecidos en el procedimiento dejando registrada la verificacion  en  el drive </t>
  </si>
  <si>
    <t>Durante los meses de marzo y abril se efectuo la revision de los documentos para pago</t>
  </si>
  <si>
    <t>La subdireccion financiera cuenta con una carpeta compartida donde se efectua seguimiento de los pagos de contratista y proveedores</t>
  </si>
  <si>
    <t>Requerimientos internos e incumplimiento en terminos procedimentales por la afectacion de la contratacion de la Entidad</t>
  </si>
  <si>
    <t>realización del proceso de expedicion de certificados de disponibilidad presupuestal  fuera de los requisitos  procedimentales.</t>
  </si>
  <si>
    <t>Posibilidad de afectación reputacional por requerimientos internos  e investigaciones administrativas, debido a realización del proceso de expedicion de certificados de disponibilidad presupuestal  fuera de los requisitos  procedimentales.</t>
  </si>
  <si>
    <t>El profesional Especializado  del proceso verifica permanenemte el contenido de la solicitud de CDP efectuada por los ordenadores del gasto , para que cumpla con los requisitos establecidos en el procedimiento dejando registrada la verificacion mediante la expediciendo del CDP</t>
  </si>
  <si>
    <t>Se anexan CDPs de fecha marzo 15 de 2021 y abril 23 2021</t>
  </si>
  <si>
    <t>La subdireccion Financiera da respuesta oportuna a las solicitudes de expedicion de CPD efectuada por parte de los ordenadores del gasto</t>
  </si>
  <si>
    <t xml:space="preserve"> Efectuar 2-Socializacion del Procedimiento PA03-PR08 Expedicion y Anulacion de Certificados de Disponibilidad Presupuestal </t>
  </si>
  <si>
    <t>El responsable de presupuesto verifica permanentemente los certificados de  disponibilidad expedidos, para que cumplam con los requisitos  establecidos en el procedimiento dejando como registro los CDP firmados  los cuales  descarga en una carpeta compartida drive , para disposicion de los solicitandes</t>
  </si>
  <si>
    <t>Durante  los meses de marzo y abril el Subdirector financiero firmo los CDPs expedidos</t>
  </si>
  <si>
    <t>La Subdireccion Financiera cuenta con una Carpeta compartida de  CDP   expedidos . Donde pueden consultar los ordenadores del gasto  si la solicitud de expedicion ya fue atendida para continuar con el proceso de contratacion</t>
  </si>
  <si>
    <t>Requerimientos internos e incumplimiento en terminos procedimentales  por la afectacion de la contratacion de la Entidad.</t>
  </si>
  <si>
    <t>realización del proceso de expedicion de  certificados de registros  presupuestales fuera de los requisitos establecidos en los terminos procedimentales.</t>
  </si>
  <si>
    <t>Posibilidad de afectación reputacional por requerimientos internos    e investigaciones administrativas,  debido a realización del proceso de expedicion de  certificados de registros  presupuestales fuera de los requisitos establecidos en los terminos procedimentales.</t>
  </si>
  <si>
    <t>El profesional Especializado  del proceso verifica permanentemente, los contratos, actos Adminitrativo, para que  cumpla con los requisitos establecidos en el procedimiento dejando registrada la verificacion mediante la expedicion del CRP.en el aplicativo BOGDATA</t>
  </si>
  <si>
    <t>Se anexa CRP de fechas marzo 03 de 2021y abril 19</t>
  </si>
  <si>
    <t>La subdireccion Financiera da respuesta oportuna a las solicitudes de expedicion de CRP efectuada por parte de los ordenadores del gasto</t>
  </si>
  <si>
    <t xml:space="preserve"> Efectuar 2-Socializacion del Procedimiento PA03-PR010 Expedicion y Anulacion de Certificados de Registro Presupuestal </t>
  </si>
  <si>
    <t>El responsable de presupuesto verifica permanentemente los certificados de  registros  presupuestal expedidos, para que cumplam con los requisitos  establecidos en el procedimiento dejando como registro los CRP firmados  los cuales  descarga en una carpeta compartida drive , para disposicion de los solicitandes</t>
  </si>
  <si>
    <t>Durante  los meses de marzo y abril el Subdirector financiero firmo los CRP expedidos</t>
  </si>
  <si>
    <t>La Subdireccion Financiera cuenta con una Carpeta compartida de  CRP   expedidos . Donde pueden consultar los ordenadores del gasto  si la solicitud de expedicion ya fue atendida para continuar con el proceso de contratacion</t>
  </si>
  <si>
    <t>Requerimientos internos  y externo e incumplimiento en terminos procedimentales por la afectacion de la  informacion contable de la Entidad</t>
  </si>
  <si>
    <t>entrega de estados contables fuera  de las fechas establecidas y de los terminos procedimientales</t>
  </si>
  <si>
    <t>Posibilidad de afectación reputacional por requerimientos internos externo   e investigaciones administrativas, disciplinarias ,fiscales y penales debido a la entrega de estados contables fuera  de las fechas establecidas y de los terminos procedimientales</t>
  </si>
  <si>
    <t>El profesional Epecializado  del proceso verifica  permanentemente  la informacion registrada,  para que cumpla con los requisitos establecidos en el procedimiento dejando registrada la verificacion mediante los formatos anexos.</t>
  </si>
  <si>
    <t>Se anexa formato de causacion PA03-PR01-F03 de fechas 11/03/2021-14/04/2021-formato de depreciacion PA03-PR17-F04 de fechas 31/03/2021 y formato de ingreso almacen PA03-PR17-F04 de fechas 19/03/2021</t>
  </si>
  <si>
    <t>El profesional especializado reviso y avalo la informacion de los registros contables.</t>
  </si>
  <si>
    <t>El profesional  Especializado( Contador) del Proceso, el Director(a) Administrativo y Financiero y el Secretario(a) Distrital de Movilidad  verifican la informacion de los estados contable  que cumpla con los requisitos establecidos en el procedimiento  dejando registrada la verificacion mediante sus firmas en  los formatos de los  estados contables de la SDM.</t>
  </si>
  <si>
    <t>Se presentan estados financieros concorte a 31 de marzo de 2021</t>
  </si>
  <si>
    <t>La Subdireccion Financiera elaboro y presento Estados Financieros veraces, confiables, razonables y oportunos que muestren la situación financiera, económica y social de la Secretaría Distrital de Movilidad,</t>
  </si>
  <si>
    <t>GESTIÓN INGENIERÍA DE TRÁNSITO</t>
  </si>
  <si>
    <t>implementación de señalización  fuera de los intereses y necesidades de la ciudad.</t>
  </si>
  <si>
    <t>Posibilidad de afectación reputacional por perdida de credibilidad y confianza de la ciudadanía debido a la implementación de señalización  fuera de los intereses y necesidades de la ciudad.</t>
  </si>
  <si>
    <t>El profesional designado realiza visita de inspección donde se verifican las condiciones de movilidad e infraestructura del sector requerido, el cual se identifica en la respuesta con el respectivo registro fotografico cada vez que se requiera atender una solicitud.</t>
  </si>
  <si>
    <t xml:space="preserve">Se reallizaron 540 visitas de verificacion de señalizacion 
</t>
  </si>
  <si>
    <t>Realizar una jornada de socialización del procedimiento de atención de solicitudes en materia de señalización al personal encargado atender y revisar las solicitudes allegadas a la subdirección.</t>
  </si>
  <si>
    <t>Profesional  designado de la Subdirección de Señalización.</t>
  </si>
  <si>
    <t xml:space="preserve">Se  informa al area correspondiente  la accion a realizar así como su fecha maxima de  ejecución </t>
  </si>
  <si>
    <t>El profesional designado realiza validación técnica donde se adelanta la consulta de antecedentes, se verifica la propuesta contenida en los diseños de señalización de la entidad y se emite el concepto pertinente mediante oficio de respuesta cada vez que se requiera.</t>
  </si>
  <si>
    <t xml:space="preserve">Se generaron 540  respuestas de verificacion de señalizacion </t>
  </si>
  <si>
    <t>El supervisor de zona, el coordinador de área y el Subdirector de Señalización realizan la revisión y validación del oficio de respuesta elaborado por el profesional designado cada vez que se requiera atender una solicitud.</t>
  </si>
  <si>
    <t xml:space="preserve">Se revisaron y validaron 540  respuestas de verificacion de señalizacion </t>
  </si>
  <si>
    <t>Perdida de credibilidad y confianza de la ciudadania</t>
  </si>
  <si>
    <t>aprobación de la georreferenciación de los proyectos de señalización fuera del cumplimiento de la totalidad de los requisitos</t>
  </si>
  <si>
    <t>Posibilidad de afectación reputacional por perdida de credibilidad y confianza de la ciudadania debido a la aprobación de la georreferenciación de los proyectos de señalización fuera del cumplimiento de la totalidad de los requisitos procedimentales de PM03-PR05.</t>
  </si>
  <si>
    <t>El Profesional a cargo realiza la consolidación semestral de la información geografica de la entidad la cual se registra en una base de datos, identifica los errores al ralizar el cruce de la informacion entre bases y planos al no ser concordante.</t>
  </si>
  <si>
    <t>Sin avances para el periodo</t>
  </si>
  <si>
    <t xml:space="preserve">Realizar una jornada de sensibilización al grupo SIG de la DIT, referente al proceso de solicitud de georreferenciación de proyectos de señalización. </t>
  </si>
  <si>
    <t>Profesional  a cargo de liderar el proceso</t>
  </si>
  <si>
    <t>funcionalidad y estabilidad del sistema en las intersecciones semaforizadas de la ciudad fuera de los parametros de servicio y efectividad.</t>
  </si>
  <si>
    <t>Posibilidad de afectación reputacional por perdida de credibilidad y confianza de la ciudadanía debido a la funcionalidad y estabilidad del sistema en las intersecciones semaforizadas de la ciudad fuera de los parametros de servicio y efectividad.</t>
  </si>
  <si>
    <t xml:space="preserve">El responsable técnico verifica, controla y realiza seguimiento diario a la operación del sistema semaforico el cual se registra en las bitacoras de la central. </t>
  </si>
  <si>
    <t>Se realizó el seguimiento diario a  la operación del sistema semaforico de la ciudad, garantizando la disponibilidad mediante los mantenimientos preventivcos y correctivos.</t>
  </si>
  <si>
    <t>Realizar seguimiento trimestral a la operación del sistema semaforico,  e identificar las fallas recurrentes con el fin de generar acciones especificas en ellas.</t>
  </si>
  <si>
    <t>Técnico responsable de semaforización</t>
  </si>
  <si>
    <t>trimestral</t>
  </si>
  <si>
    <t xml:space="preserve">El responsable técnico prioriza y coordina las acciones para la atención y solución de las fallas generadas al sistema de semaforización por siniestros  o daños de algún o varios componentes el cual se registra en las bitacoras de la central, cada vez que se requiera. </t>
  </si>
  <si>
    <t>El responsable técnico determina el plan de acción para los programas de mantenimiento preventivo, los cuales estan definidos en los ANS de los contratos suscritos por la SDM para tal fin.</t>
  </si>
  <si>
    <t>Se realizaron las programaciones de los mantenimientos los cuales fueron ejecutados y se documentan en la bitacora.</t>
  </si>
  <si>
    <t>GESTIÓN INTELIGENCIA PARA LA MOVILIDAD</t>
  </si>
  <si>
    <t>Aumento de quejas por parte de usuarios y posibles investigaciones por entes de control</t>
  </si>
  <si>
    <t>Generación de estudios fuera de los requerimientos normativos, técnicos y procedimientales.</t>
  </si>
  <si>
    <t>Posibilidad de afectación reputacional por aumento de quejas y posibles investigaciones de entes de control debido a la generación de estudios fuera de los requerimientos normativos, técnicos y procedimientales.</t>
  </si>
  <si>
    <t xml:space="preserve">El Lider del proceso en conjunto con su equipo profesional, verifica constantemente la viabilidad a través de la solicitud de estudios, dejando registro mediante respuesta en caso de ser no viable por correo electrónico, correspondencia y/o whatsapp, y en los casos de ser viable se asigna el profesional para la elaboración del estudio. </t>
  </si>
  <si>
    <t>Marzo a Abril de 2021</t>
  </si>
  <si>
    <t>Durante el periodo reportado no se presentaron solicitudes de estudios que fueran consideradas No viables</t>
  </si>
  <si>
    <t xml:space="preserve">Realizar socialización del  PE04-PR01  PROCEDIMIENTO ESTUDIOS PARA LA FORMULACIÓN E
IMPLEMENTACIÓN DE MEDIDAS ESTRATÉGICAS PARA LA
MOVILIDAD una vez al año y en cada actualización del mismo. </t>
  </si>
  <si>
    <t>DIM</t>
  </si>
  <si>
    <t>Marzo - Abril 2021</t>
  </si>
  <si>
    <t>Actividad programada para el II Cuatrimestre 2021</t>
  </si>
  <si>
    <t xml:space="preserve">El Lider del proceso verifica constantemente a través de la versión preliminar del estudio el cumplimiento de los requerimientos normativos, técnicos y procedimentales requeridos, lo cual se evidencia con el documento del estudio versión final firmado. </t>
  </si>
  <si>
    <t xml:space="preserve">Durante el periodo reportado se realizó el estudio DIM-F-001-2021 DOCUMENTO DE SOPORTE FINANCIERO SISTEMA DE BICICLETAS COMPARTIDAS PARA BOGOTÁ 2021, el cual se adjunta. </t>
  </si>
  <si>
    <t>Generación de modelos fuera de los requerimientos normativos, técnicos y procedimentales.</t>
  </si>
  <si>
    <t>Posibilidad de afectación reputacional por aumento de quejas debido a la generación de Modelos fuera de los requerimientos, normativos, técnicos y procedimientales.</t>
  </si>
  <si>
    <t xml:space="preserve">El Lider del proceso y/o el asesor del despacho (en caso en que aplique) realizan constantemente revisión a los resultados preliminares de los modelos realizados mediante mesas de trabajo y/o correo electrónico. </t>
  </si>
  <si>
    <t xml:space="preserve">Durante el periodo reportado se realizó revisión a los resultados preliminares de los Modelos mediante mesas de trabajo, se adjunta soportes de las Actas. </t>
  </si>
  <si>
    <t xml:space="preserve">Realizar socialización del  PE04-PR03 PROCEDIMIENTO GENERACIÓN Y/O REVISIÓN DE MODELOS PARA
LA TOMA DE DECISIONES RELACIONADAS CON LA MOVILIDAD  una vez al año y en cada actualización del mismo. </t>
  </si>
  <si>
    <t>Generación y/o actualización de indicadores fuera de los requerimientos normativos, técnicos y procedimentales.</t>
  </si>
  <si>
    <t>Posibilidad de afectación reputacional por aumento de quejas y posibles investigaciones de entes de control  debido a la generación y/o actualización de Indicadores fuera de los requerimientos normativos, técnicos y procedimientales.</t>
  </si>
  <si>
    <t>Los profesionales  revisan y analizan constantemente los criterios e información relacionada con el indicador a generar y/o actualizar a través de la solicitud de indicadores, dejando registro mediante solicitud de aclaración al solicitante en caso de requerirse, por correo electrónico, correspondencia y/o whatsapp, y en los casos de no ser requerida ninguna aclaración se da continuidad al procedimiento establecido para la generación y/o actualización del indicador.</t>
  </si>
  <si>
    <t>Durante el periodo reportado se realizó solicitud de aclaración para el reporte de Indicadores Sector Movilidad Circular 28</t>
  </si>
  <si>
    <t xml:space="preserve">Realizar socialización del  PE04-PR02 PROCEDIMIENTO GENERACIÓN Y/O ACTUALIZACIÓN Y REPORTE
DE INDICADORES DE MOVILIDAD una vez al año y en cada actualización del mismo. </t>
  </si>
  <si>
    <t xml:space="preserve">El Lider del proceso verifica constantemente a través de la propuesta de los indicadores
generados el cumplimiento de los requerimientos técnicos y procedimentales requeridos, lo cual se evidencia en los documentos de trabajo relacionados y/o correo eléctronico. </t>
  </si>
  <si>
    <t>Durante el periodo reportado se envío respuesta a la solicitud de la Secretaria Distrital de Planeación SDP, respecto a los Indicadores Sector Movilidad - Circular 28</t>
  </si>
  <si>
    <t>GESTIÓN JÚRIDICA</t>
  </si>
  <si>
    <t>investigaciones administrativas, fiscales y judiciales</t>
  </si>
  <si>
    <t>expedición de actos administrativos fuera de los requisitos legales y procedimentales establecidos en la normatividad.</t>
  </si>
  <si>
    <t>Posibilidad de afectación reputacional por investigaciones administrativas, fiscales y judiciales,asi como,requerimientos de los usuarios debido a la expedición de actos administrativos fuera de los requisitos legales y procedimentales establecidos en la normatividad.</t>
  </si>
  <si>
    <t>El jefe de area realiza permanentemente la revisiòn de los proyectos de actos administrativos  que son proyectados o revisados por los profesionales de la Direccion  con el fin de que cumplan los requisitos establecidos en la Norma,a traves de los procedimientos y las normas aplicables a cada caso particular;los actos administrativos de caracter general seran publicados en la Pagina web y Intranet, a traves de la Matriz de cumplimiento Legal.</t>
  </si>
  <si>
    <t xml:space="preserve">Permanente </t>
  </si>
  <si>
    <t>Seaporta como evidencia Matriz de cumplimiento legal donde se encuentran publicados todos los actos administrativos revisados o poryectados por la DNC</t>
  </si>
  <si>
    <t>Mesas de trabajo semestral  con los profesionales de la Direccion de Normatividad y conceptos a fin
de reducir la
posibilidad de expedicion de actos administrativos sin el cumplimiento de los requisitos normativos.</t>
  </si>
  <si>
    <t xml:space="preserve">Direccion de Normatividad y conceptos </t>
  </si>
  <si>
    <t>12 y 19 de marzo de 2021</t>
  </si>
  <si>
    <t xml:space="preserve">Se aporta como evidencia acta de mesa de trabajo de fechas 12 y 19 de marzo relacionada con estudios juridicos.
</t>
  </si>
  <si>
    <t>El profesional de la Direcciòn de Nomatividad y conceptos realiza permanentemente la publicacion de  los acto administrativo para observaciones, opiniones o sugerencias,en la pagina web de la entidad donde queda el registro correspondiente de la Publicacion.</t>
  </si>
  <si>
    <t>Se apoera como evidencia pantallazo de los actos administrativos publicados en la pagina web de la SDM para observaciones.</t>
  </si>
  <si>
    <t>El profesional del area efectuara cada vez que se requiera las actualizaciones  al instructivo de Normatividad y Conceptos en la intranet, quedando el registro de las actualizaciones en el control de cambios del documento.</t>
  </si>
  <si>
    <t>Seaporta como evidencia instrucivo de normatividad y conceptos</t>
  </si>
  <si>
    <t>Económico y Reputacional</t>
  </si>
  <si>
    <t>sancion del ente correspondiente</t>
  </si>
  <si>
    <t xml:space="preserve">inadecuada gestion del proceso administrativo y de defensa </t>
  </si>
  <si>
    <t>Posibilidad de afectacion ecomica y reputacional por sancion del ente correspondiente, debido a la gestion del proceso administrativo y de defensa fuera de los terminos legales establecidos.</t>
  </si>
  <si>
    <t xml:space="preserve">     Afectación menor a 10 SMLMV .</t>
  </si>
  <si>
    <t>Leve</t>
  </si>
  <si>
    <t>El profesional de la Direccion de Representacion judicial permanentemente  analiza,evalua y realiza seguimiento a la gestion de defensa y los procesos activos,a traves de bases de datos y registros de procesos en el sistema Siprojweb.</t>
  </si>
  <si>
    <t>Marzo-Abril</t>
  </si>
  <si>
    <t>Se aporta como evidencia pantallazos del muestreo de procesos que se encuentran cargados en Siprojweb, asi como la base de datos de los procesos activos de la SDM.</t>
  </si>
  <si>
    <t xml:space="preserve">Realizar seguimiento mensual a la contestación oportuna de las demandas </t>
  </si>
  <si>
    <t>Dirección de representación</t>
  </si>
  <si>
    <t>mensual</t>
  </si>
  <si>
    <t>marzo y abril</t>
  </si>
  <si>
    <t xml:space="preserve">Durante el mes de marzo y abril se han llevado a cabo dos reuniones de seguimiento a las líneas de defensa para lo cual se adjunta listado de asistencia. </t>
  </si>
  <si>
    <t>El comité de conciliacion de la Direccion de Representacion Judicial realizaran seguimiento trimestral  a las politicas de prevencion del daño antijurico a traves de los informes que presenta las areas .</t>
  </si>
  <si>
    <t>Se aporta como evidencia  informe de seguimiento a las politicas de prevencion del daño antijuridico correspondiente al periodo-iciembre a marzo.</t>
  </si>
  <si>
    <t xml:space="preserve">El jefe area realiza seguimiento permanente a la gestion adecuada de los procesos a cargo de los profesionales de la Direccion de respresentacion Judicial </t>
  </si>
  <si>
    <t>Se aporta como evidencia informes de seguimiento realizados al siprojweb,el cual tiene como finalidad verificar el estado de actualizacion del mismos para proceder a requerir a los profesionales.</t>
  </si>
  <si>
    <t>perdida de imagen institucional ante la comunidad</t>
  </si>
  <si>
    <t>consecusión de contratos sin el lleno de los requisitos contemplados en la norma</t>
  </si>
  <si>
    <t>Posibilidad de afectación reputacional por  perdida de imagen institucional ante la comunidad, debido a la consecusión de contratos sin el lleno de los requisitos contemplados en la norma.</t>
  </si>
  <si>
    <t>El profesional de contratación verifica PERMANENTE, que la información suministrada por el posible proveedor o contratista, corresponda a los requisitos establecidos en el estudio previo y  la  norma aplicable según el proceso de seleccion empleado. Esta verificación se realiza  a través de la lista de chequeo y los requisitos habilitantes establecidos  en el pliego de condiciones, verificando los documentos a travez de las plataformas destinadas para tal fin. los contratos que cumplen los requisitos, continúan con el proceso contractual a traves de los sistemas de información de contratación (SECOP).</t>
  </si>
  <si>
    <t>Se aporta como evidencia lista de chaqueo y procesos de contratacion realizados por la plataforma Secop</t>
  </si>
  <si>
    <t>Automatizar el proceso                                                                                                                                                                                                                                                                                                                  de revisión que realiza                                                                                                                                                                                                                                                                                                                      el profesional designado,                                                                                                                                                                                                                                                                                                                     de los documentos allegados                                                                                                                                                                                                                                                                                                            por los enlaces de cada área,                                                                                                                                                                                                                                                                                                            a fin de reducir la posibilidad de error humano                                                                                                                                                                                                                                                                            y elevar la productividad del proceso.</t>
  </si>
  <si>
    <t>DIRECCION DE CONTRATACIÓN</t>
  </si>
  <si>
    <t>31/06/2021</t>
  </si>
  <si>
    <t>El sistema de contratacion ya fue desarrollado, si embargo se esta alimentando y migrando la informacion para su implementacion las evidencias se remitiran en el segundo semestre.</t>
  </si>
  <si>
    <t>El profesional  de contratacion con el rol de revisor  y la Directora de Contratación  verifican  permanentemente en el sistema de información de contratación (SECOP)  la información registrada por el profesional asignado y aprueba el proceso para firma del ordenador del gasto. En el sistema de información queda el registro correspondient; en caso de encontrar inconsistencias o no concordancias , devuelve el proceso al profesional de contratos asignado.</t>
  </si>
  <si>
    <t xml:space="preserve">Se aporta como evidencias pantallazos de secop de contratos de prestacion de servicios suscritos mediante la paltaforma secop II, asi como correos de devolucion por que no cumple con los requisitos establecidos </t>
  </si>
  <si>
    <t xml:space="preserve">multa y sancion del ente regulador </t>
  </si>
  <si>
    <t>debido a adquisición de bienes y servicios sin identificar la necesidad real.</t>
  </si>
  <si>
    <t>Posibilidad de afectación económica  y reputacional por multa y sanción del ente regulador,  debido a adquisición de bienes y servicios sin identificar la necesidad real</t>
  </si>
  <si>
    <t>El profesional de la Direccion de contratacion  verifica permanente que los estudios previos,prepliegos y pliegos de condiciones corresponda a la necesidad establecida por el area solicitante del contrato a traves de una lista de chequeo donde estan los requisitos de la informacion solicitada y la revisa con la informacion  digital aportada por el ordenador del gasto,una vez aprobados seran cargados en secop.</t>
  </si>
  <si>
    <t>Se aporta como evidencia lista de chaqueo y procesos de contratacion  directa realizados por la plataforma Secop</t>
  </si>
  <si>
    <t>Mesas de trabajo semestral con los profesionales de la Direccion de contratacion en la etapa precontractual,a fin
de reducir la
posibilidad de error
en los procesos contractuales  y elevar la
productividad de los mismos.</t>
  </si>
  <si>
    <t>La actividad se reportara en el segundo semestre.</t>
  </si>
  <si>
    <t>el jefe del área de contratos verifica en el sistema de información de contratación la información registrada por el profesional asignado y aprueba el proceso para firma del ordenador del gasto, en el sistema de información queda el registro correspondiente, en caso de encontrar inconsistencias , devuelve el proceso al profesional de contratos asignado</t>
  </si>
  <si>
    <t>liquidacion de contratos fuera de los terminos normativos.</t>
  </si>
  <si>
    <t>Posibilidad de afectación económica y reputacional por multa y sancion del ente regulador,debido a la liquidacion de contratos fuera de los terminos normativos.</t>
  </si>
  <si>
    <t xml:space="preserve">     Entre 100 y 500 SMLMV </t>
  </si>
  <si>
    <t>El jefe de area hara seguimiento permanente a los procesos que requieran liquidcion y remitira   mediante circular o memorando a los ordenadores del gasto solicitud  para el envio de los documentos necesarios para tal fin en los terminos estabecidos por el proceso.</t>
  </si>
  <si>
    <t xml:space="preserve">Se aporta como evidencia memorando 20215300074353 remitido a los ordenadores del gasto sobre el estado de las liquidaciones. </t>
  </si>
  <si>
    <t>Seguimiento a los procesos que se hace necesario liquidar, para efectuar el requerimiento a las áreas responsables</t>
  </si>
  <si>
    <t xml:space="preserve">El proceso realizo capacitacion entrada almacen relacionada con liquidaciones </t>
  </si>
  <si>
    <t>El jefe de area  realiza seguimiento PERMANENTE al profesional designado por la direccion para el estudio y apoyo de la liquidación del contrato , atraves de una alerta que se remite por correo electronico.</t>
  </si>
  <si>
    <t>Abril</t>
  </si>
  <si>
    <t>Se aporta como evidencia pantallazos de las reuniones realizadas con el equipode liquidaciones para verificar el estado de las mismas y el cumplimiento de las metas, asi mismo se aporta pantallazos de los correos remitidos a los abogadas "Plan de trabajo"el cual sirve como seguimiento para  alertar a los profesionales sobre sus tramites a cargo.</t>
  </si>
  <si>
    <t>inicio del proceso administrativo sancionatorio  fuera de los terminos establecidos por la norma  o sin el acompañamiento en el desarrollo del proceso.</t>
  </si>
  <si>
    <t>Posible afectación económica y reputacional por multa y sancion del ente regulador, debido al inicio del proceso administrativo sancionatorio  fuera de los terminos establecidos por la norma  o sin el acompañamiento en el desarrollo del proceso.</t>
  </si>
  <si>
    <t xml:space="preserve">El pofesional de la Direccion de Contratacion verifica permanentemente  que los documentos aportados por el ordenador del gasto para el inicio del proceso sancionatorio corresponda con  los lineamientos establecidos en el procedimiento sancionatorio  ; si cumple o no cumple los requisitos sera informado mediante correo electronico .
</t>
  </si>
  <si>
    <t>Se aporta como evidencia algunos formatos diligenciados aportados por los ordenadores del gasto, donde se evidencia que los mismos corresponden a los publicados en la intranet en el procesos de Gestion juridica,asi como correo electronicos de devolucion cuando un proceso sancionatororio no cumple con los requisitos.</t>
  </si>
  <si>
    <t>Socializacion  semestral a los ordenadores del gasto sobre los linemainetos del proceso sancionatorio, a fin de reducir el a fin
de reducir la
posibilidad de error en los vencimientos de terminos.</t>
  </si>
  <si>
    <t>requerimientos,quejas y/o reclamos de ciudadanos</t>
  </si>
  <si>
    <t>respuestas fuera de los  terminos establecidos.</t>
  </si>
  <si>
    <t>Posibilidad de afectacion reputacional por posibles requerimientos,quejas y/o reclamos de ciudadanos  debido a respuestas a solicitudes fuera de los  terminos establecidos.</t>
  </si>
  <si>
    <t>El profesional de la Direccion de Gestion de Cobro verifica PERMANENTE la información suministrada por el contratista que corresponda con los requisitos establecidos en el manual ce cobro coactivo en concordancia con el tipo de gestion a relizar por el ciudadano través de la verificacion en fisico y digital del cumplimiento de los requisitos establecidos, mediante una base de datos donde se evidencia la gestion de desembargos realizados por la DGC.</t>
  </si>
  <si>
    <t>Se aporta como evidencia base de datos de desembargos de inmuebles y vehiculos</t>
  </si>
  <si>
    <t>Socializar trimestralmente a los profesionales de la DGC encargados de la atencion al publico , a fin de reducir la posibilidad de error a la hora de brindar informacion erronea acerca del tramite a realizar.</t>
  </si>
  <si>
    <t>DGC</t>
  </si>
  <si>
    <t>segundo trimestre</t>
  </si>
  <si>
    <t>Para el corte desde el 1 de marzo de 2021 al 30 de abril de 2021  no se realizaron socializaciones, el repote de la accion se realizara en el proximo trimestre</t>
  </si>
  <si>
    <t>El profesional de la Direccion de Gestion  de cobro encargado de orientar al ciudadano verifica la informacion  de la cartera  reportada traves del sistema de información  contravencional sicon plus,a fin de orientar al ciudadano de manera oportuna que tramites debe realizar para atender su solicitud o peticion.dejando registro  de los ciudadanos atendidos mediante una base de datos.</t>
  </si>
  <si>
    <t>Se aporta como evidencia base de datos donde se refleja la gestion realizada por los profesionales de la SGC en cargados de orientar al ciudadano</t>
  </si>
  <si>
    <t>DIRECCIONAMIENTO ESTRATEGICO</t>
  </si>
  <si>
    <t>Investigaciones de tipo administrativas y disciplinarios por entes de control, y requerimientos de las áreas de la entidad.</t>
  </si>
  <si>
    <t>Debido a la formulación, construcción y seguimiento de los Planes Operativos Anuales fuera de los lineamientos establecidos en los procedimientos internos, de orden distrital y/o nacional.</t>
  </si>
  <si>
    <t>Posibilidad de afectación reputacional por posibles investigaciones de tipo administrativas y disciplinarios por entes de control, y requerimientos de las áreas de la entidad, y entidades distritales, debido a la formulación, construcción y seguimiento de los Planes Operativos Anuales fuera de los lineamientos establecidos en los procedimientos internos, de orden distrital y/o nacional.</t>
  </si>
  <si>
    <t>El profesional de la Oficina Asesora de Planeación Institucional verifica que la formulación de los proyectos realizada por el Ordenador del Gasto y Gerentes de los proyectos,   corresponda con los requisitos establecidos en el procedimiento interno, a través de la validación de la completitud, coherencia y suficiencia de la información relacionada en la ficha de formulación del proyecto, quedando ésta como registro de fomulación oficial.</t>
  </si>
  <si>
    <t>En el mes de febrero de 2021, se realizó la verificación de la formulación del proyecto "consolidación del Centro de Orientación a Victimas de Siniestros Viales", validando la completitud, coherencia de la misma. Se adjunta la evidencia de la validación de la formulación.</t>
  </si>
  <si>
    <t>Los profesionales generan trismetralemente los informes de  los reportes preliminares de inversión, gestión, territorialización y actividades, con el find e remitir a la áreas para su revisión y validación previo al cierre del sistema SEGPLAN</t>
  </si>
  <si>
    <t>Profesional
 OAPI</t>
  </si>
  <si>
    <t>Trimestralmente</t>
  </si>
  <si>
    <t xml:space="preserve">el 16/04/2021, se remitió por correo electrónico el informe preliminar con el seguimiento físico y presupuestal de los proyectos del
PDD 2020-2024 UNCSAB con corte a 31 de marzo de 2021, para la validación respectiva por las equipos de proyectos responsables de los proyectos de inversión de la entidad, para el periodo no se presentaron solicitudes de ajuste. Se adjunta correo electrónico. </t>
  </si>
  <si>
    <t>El profesional de la Oficina Asesora de Planeación Institucional verifica que los Planes Operativos Anuales POA, remitidos por los Subsecretarios de la entidad, corresponda con los requisitos establecidos en el procedimiento interno, a través de la validación de la completitud, calidad, coherencia y suficiencia de la información reportada en los POA, quedando éstos como registro de la planeación y avance de las metas de la entidad.</t>
  </si>
  <si>
    <t>Se realizó la validación de la completitud, calidad, coherencia y suficiencia de la información al reporte de seguimiento de los POA's de inversión y gestión presentados por la equipos de proyectos de inversión y dependencias, de las actividades y tareas programadas durante la vigencias, del primer trimestre de 2021, entre el 12 al 23 de abril. Se adjunta evidencia de la validación y retroalimentación.</t>
  </si>
  <si>
    <t>Los profesionales de la Oficina Asesora de Planeación Instiucional programa y realiza mesas de seguimiento trimestrales con las diferentes dependencias responsables del reporte de avance de las metas de la entidad, en las cuales se presentan las alertas frente al cumplimiento de las metas, así como las observaciones o incosistencias identificadas en el proceso de seguimiento. Como evidencia se genera el acta de la mesa, y el correo que se envía a los Subsecretarios con las alertas identificadas.</t>
  </si>
  <si>
    <t>Se realizó la retroalimentación del primer trimestre de 2021, se realizará en la primera semana del mes de mayo.</t>
  </si>
  <si>
    <t>El profesional de la Oficina Asesora de Planeación Institucional verifica la información cargada en los sistemas de seguimiento a la inversión, y remite a las áreas mediante correo electrónico los informes de cierre de seguimiento para que se valide la información, y si es el caso se realicen los ajustes a que haya lugar.</t>
  </si>
  <si>
    <t xml:space="preserve">el 16/04/2021, se remitió por correo electrónico el informe preliminar con el seguimiento físico y presupuestal de los proyectos del PDD 2020-2024 UNCSAB con corte a 31 de marzo de 2021, para la validación respectiva por las equipos de proyectos responsables de los proyectos de inversión de la entidad, para el periodo no se presentaron solicitudes de ajuste. Se adjunta correo electrónico. </t>
  </si>
  <si>
    <t>El profesional de la Oficina Asesora de Planeación Institucional valida a través del rol de consulta en el Sistema de Seguimiento de Proyectos de Inversión (SPI), la información reportada por el Gerente del Proyecto, y en caso de encontrar inconsistencias, informa a las áreas mediante correo electrónico para que realicen los ajustes en el próximo seguimiento.</t>
  </si>
  <si>
    <t>ene-2021
feb-2021
mar-2021
abr - 2021</t>
  </si>
  <si>
    <t>Los profesionales de la OAPI, realizaron los seguimientos mensuales al reporte en SPI de los equipos de los proyectos de inversión, y se remitireron por correo electronico las alertas respectivas al evidenciar incosistencias. Se adjuntan los correos de la alertas</t>
  </si>
  <si>
    <t xml:space="preserve"> posibles investigaciones de entes de control y aumento de requerimientos por la secretaria de hacienda y usuarios internos</t>
  </si>
  <si>
    <t xml:space="preserve">Debido a la asignación, programación (anteproyecto de presupuesto) y seguimiento a la ejecución presupuestal, fuera de los requerimientos definidos en la circular conjunta de las secretaria Distrital de Hacienda y Planeación, al igual que de los procedimientos internos. </t>
  </si>
  <si>
    <t xml:space="preserve">Posibilidad de afectación, reputacional y economico  por posibles investigaciones de entes de control y aumento de requerimientos por la secretaria de hacienda y usuarios internos debido a la asignación, programación (anteproyecto de presupuesto) y seguimiento a la ejecución presupuestal, fuera de los requerimientos definidos en la circular conjunta de las secretaria Distrital de Hacienda y Planeación, al igual que de los procedimientos internos. </t>
  </si>
  <si>
    <t>El profesional de la Oficina Asesora de Planeacion Institucional realiza emite y socializa internamente una circular interna con los lineamientos de cierre y programación pptal dando cumplimeinto a las  Circulares conjunta definida por la Secretaría Distrital de Hacienda y la Secretaría Distrital de Planeación,  en la construcción del Anteproyecto de Presupuesto.</t>
  </si>
  <si>
    <t>Se elabora la circular 10 con los lineamientos para el Cierre 2021 y Programación Presupuestal de Inversión 2022</t>
  </si>
  <si>
    <t xml:space="preserve">Socialización circula de los lineamientos  de cierre y ejecución pptal a las diferentes enlaces de cada una de las subsecretarias. </t>
  </si>
  <si>
    <t>Profesional OAPI</t>
  </si>
  <si>
    <t>Se socializa la circular 10 con los lineamientos para el Cierre 2021 y Programación Presupuestal de Inversión 2022</t>
  </si>
  <si>
    <t xml:space="preserve">El profesional de la Oficina Asesora de Planeacion Institucional, verifica que la información registrada en el formato PE01-PR06-F01 PLANEACIÓN, ELABORACIÓN Y SEGUIMIENTO DEL P.A.A. cumpla con lineamientos establecidos en el procedimiento  PE01-PR03 PROCEDIMIENTO ANTEPROYECTO PRESUPUESTO, dejando como registro correos y el plan anual de adquisicones. </t>
  </si>
  <si>
    <t>Para el periodo no se ejecutaron acciones</t>
  </si>
  <si>
    <t xml:space="preserve">El profesional de la Oficina Asesora de Planeacion Insitucional realiza  seguimiento mensual a la ejecución  presupuestal y contractual del Plan Anual de Adquisiciones.  A traves del aplicativo de BOGDATA. Dejando como registro el informe de ejecución pptal y el P.A.A. publicado en la pagina web. </t>
  </si>
  <si>
    <t>MENSUAL</t>
  </si>
  <si>
    <t>Se consolida y actualiza el PAA y la ejeuccion presupuestal corte abril de 2021</t>
  </si>
  <si>
    <t xml:space="preserve">El profesional de la Oficina Asesora de Planeacion Insitucional realiza actualizacion, seguimiento y verificación permanente al P.A.A a traves de memorandos internos y solicitudes presupuestales de CDP. Dejando como registro el correo con su respectiva viabilidad y actualización realizada al P.A.A </t>
  </si>
  <si>
    <t xml:space="preserve">Se revisan viabilidades y solicitudes de CDP para ser tramitadas en Financiera y se actualiza el PAA conforme a las solciitudes de las areas </t>
  </si>
  <si>
    <t>procesos disciplinarios de entes de control ante los requerimientos de las partes interesadas</t>
  </si>
  <si>
    <t>formulación, implementación, monitorero y seguimiento del Plan Anticorrupción y de Atención al Ciudadano fuera de los liineamientos normativos y procedimientales.</t>
  </si>
  <si>
    <t>posibilidad de afectacion reputacional por procesos disciplinarios de entes de control ante los requerimientos de las partes interesadas debido a la formulación, implementación, monitorero y seguimiento del Plan Anticorrupción y de Atención al Ciudadano fuera de los liineamientos normativos y procedimientales.</t>
  </si>
  <si>
    <t>el jefe de oficina en conjunto con el profesional de direccionamiento estratégico  realizan la articulación de los lineamientos externos   a través de un listado de actividades con los responsables para el cumplimiento de cada componente dejando como registro el proyecto del PAAC.</t>
  </si>
  <si>
    <t>ENERO DE 2021</t>
  </si>
  <si>
    <t>Fuera de lo establecido en la Ley 1474 de 2011 para la formulación del PAAC, se tuvo en cuenta la Circular 001 de 2020 expedida por la Secretaría General de la Alcaldía Mayor "Lineamientos metodológicos para la implementación de iniciativas dirigidas a fortalecer la participación ciudadana en la construcción de los Planes Anticorrupción y de Atención al Ciudadano".
De igual forma, se envio a los directivos y al equipo responsable de los componentes del PAAC los lineamientos para la formulación del PAAC 2021</t>
  </si>
  <si>
    <t>Una socialización al año sobre temas relacionados con el PAAC, dirigido al equipo técnico de la entidad</t>
  </si>
  <si>
    <t>Agosto</t>
  </si>
  <si>
    <t>la socialización se realizará en el mes de agosto</t>
  </si>
  <si>
    <t>El jefe en conjunto con el profesional del proceso ponen a disposición de los grupos de valor y partes interesadas a través de la pagina web, redes sociales y correo interno una vez al año , el proyecto del PAAC, con el fin de recibir retroalimentación y mejora dentro del proyecto PAAC, dejando como registro piezas publicitarias, formulario procesos de participación ciudadana, recomendaciones de lo grupos de valor y evidencias de metodología aplicada</t>
  </si>
  <si>
    <t xml:space="preserve">Se formuló el proyecto del PAAC  2021 y se publico en la página Web de la entidad para que la ciudadanía, grupos de valor y partes interesadas lo conocieran e hicieran los aportes o lo observaran, de igual forma se utilizaron las redes sociales que tiene la entidad para que fuera conocido, entre ellas, Twitter y Facebook.
Atendiendo la circular 01 de 2020, se hizó el ejercicio de participación ciudadana RETOS VIRTUALES Y MINIPUBLIC de acuerdo a la metodológia para la formulación del PAAC.
</t>
  </si>
  <si>
    <t xml:space="preserve">El profesional del proceso realiza verificación mensual a las solicitudes de ajuste por parte de los responsables de las actividades del PAAC, dejando como registro la nueva versión del PAAC y un excel de las actividades de los componentes </t>
  </si>
  <si>
    <t>FEBRERO-ABRIL DE 2021</t>
  </si>
  <si>
    <t>Teniendo en cuenta que el PAAC 2021 en su versión 1.0 quedó publicado antes del 31 de enero de 2021 como lo establece la Ley, en febrero y abril se presentaron solicitud de modificasciones las cuales fueron atendidas, por lo tanto, al corte, el PAAC esta en versión 3.0
Es de aclarar que en cada actualización se genera un excel de los componentes con sus actividades y se remite a directivos y equipo técnico.</t>
  </si>
  <si>
    <t>El profesional del proceso realiza monitoreo cuatrimestralmente al mapa de riesgos de corrucpión dejando como registro la matriz publicada con el respectivo reporte .</t>
  </si>
  <si>
    <t>ENERO A ABRIL DE 2021</t>
  </si>
  <si>
    <t>El monitoreo del mapa de riesgos de corrupción se hizó con la versión 3.0, la cual se publicón en la página Web de la entidad y en la intranet.</t>
  </si>
  <si>
    <t>Posibilidad de afectación reputacional por posibles requerimientos de entes de control y de los procesos internos de la entidad debido a la gestión del control documental del sistema de gestión de calidad  fuera de los requisitos procedimientales</t>
  </si>
  <si>
    <t xml:space="preserve">     El riesgo afecta la imagen de alguna área de la organización</t>
  </si>
  <si>
    <t>Los profesionales del proceso asesoran permanetemente bajo solicitud de los procesos en la elaboración de los documentos del Sistema Integrado de Gestión, dejando como registro las reuniones realizadas con los procesos de manera virtual</t>
  </si>
  <si>
    <t>enero- abril 2021</t>
  </si>
  <si>
    <t>El registro de las diferentes reuniones en la cual se retroalimenta a los diferentes procesos son los correos electronicos, por lo cual se anexa las imagnes en un word las respuesta a las solicitudes.</t>
  </si>
  <si>
    <t>Los profesionales del proceso realizan la verificación de las solicitudes en cuanto a viabilidad de genración, y actualización o eliminación de documentos del sistema, garantizando su trazabilidad mediante la asiganción de  codificación y versión de los documentos, dejando como registro el documento aprobado</t>
  </si>
  <si>
    <t>Con el fin de que se verifique los documentos aprobados se remite listado de los documentos generados, actualizados o eliminados durante el último cuatrimestre</t>
  </si>
  <si>
    <t>Los profesionales del proceso realizan permanentemente el registro de la información del documento elaborado en la carpeta compartidad de la OAPI y realiza publicación en Intranet para consulta de documentos vigentes, dejando como registro la solicitud de publicación ante la mesa de servicios.</t>
  </si>
  <si>
    <t xml:space="preserve">El registro para el control se evidencia con las imágenes de solicitud de publicación las cuales se consolidan en un word. </t>
  </si>
  <si>
    <t>GESTIÓN SEGURIDAD VIAL</t>
  </si>
  <si>
    <t>Posible aumento en el número de víctimas fatales por siniestros viales, posibles investigaciones y sanciones de los entes de control y aumento de requerimientos por parte de los usuarios.</t>
  </si>
  <si>
    <t>Ejecución de las acciones del  Plan Distrital de Seguridad Vial y del Motociclista que se encuentre sin los requerimientos normativos establecidos</t>
  </si>
  <si>
    <t>Posibilidad de afectación reputacional por aumento en el número de víctimas fatales por siniestros viales, posibles investigaciones de los entes de control y aumento de requerimientos por parte de los usuarios debido a la ejecución de las acciones del Plan Distrital de Seguridad Vial y del Motociclista que se encuentre sin los requerimientos normativos establecidos.</t>
  </si>
  <si>
    <t>El jefe de la Oficina de seguridad vial realiza trimestralmente a través de la Comisión Intersectorial de Seguridad Vial, el plan de acción del PDSV dejando registro el acta de reunión.</t>
  </si>
  <si>
    <t>22-01-2021
05-02-2021</t>
  </si>
  <si>
    <t>En la sesión No. 29 de la Comisión Intersectorial de Seguridad Vial, realizada el 22 de enero de 2021, en desarrollo de esta sesión se incorporaron los ajustes solicitados por parte de las diferentes entidades, tanto para el Reporte del IV Trimestre de 2020 del Plan Distrital de Seguridad Vial y del Motociclista, y los participantes solicitaron mayor tiempo para la consolidación de sus propuestas para el Plan de Acción 2021 del PDSV en consideración.
En la sesión No. 30 de la Comisión Intersectorial de Seguridad Vial, realizada el 5 de febrero de 2021, contó con la asistencia y participación de delegados y profesionales de apoyo de las entidades que conforman la CISV, se presenta el Balance del Plan Distrital de Seguridad Vial y se aprobó el Plan de Acción 2021 del PDSV.</t>
  </si>
  <si>
    <t xml:space="preserve">Comité Institucional de Seguridad Vial </t>
  </si>
  <si>
    <t xml:space="preserve">Oficina de Seguridad Vial </t>
  </si>
  <si>
    <t>21-01-2021
03-02-2021
17-02-2021
24-03-2021
14-04-2021</t>
  </si>
  <si>
    <t>En cumplimiento de la Resolución No 444 de 2019, el Comité Institucional de Seguridad Vial articula y ejecuta acciones y estrategias para la correcta implementación, evaluación y seguimiento del Plan Distrital de Seguridad Vial, en la Secretaría Distrital de Movilidad. (Se anexan las actas y presentaciones de enero, febrero, marzo y abril de 2021)</t>
  </si>
  <si>
    <t>El jefe de la Oficina de seguridad vial en conjunto con su equipo de trabajo realiza trimestralmente el seguimiento al reporte con evidencia de las actividades desarrolladas por las diferentes dependencias de la SDM, para cumplir con las acciones establecidas en el PDSVM</t>
  </si>
  <si>
    <t>6,8,13,19,21,22,28-01-2021
22-01-2021
05-02-2021
11-03-2021
09-04-2021
16-04-2021</t>
  </si>
  <si>
    <t>La Oficina de Seguridad Vial, mediante correos electrónicos del 6, 8, 13, 19, 21, 22, 28 de enero; 05 de febrero; 11 de marzo y 9 de abril de 2021; solicita a las diferentes dependencias de la SDM e instituciones de la Comisión Intersectorial de Seguridad Vial CISV, información requerida para el seguimiento frente a las acciones del PDSV 2017-2026.
Mediante las sesiones de la Comisión Intersectorial de Seguridad Vial, se realiza seguimiento al PDSV, con el fin de garantizar la continuidad en la implementación de las acciones establecidas, en el Decreto Distrital 813 de diciembre 28 de 2017 “Por el cual se adopta el Plan Distrital de Seguridad Vial y del Motociclista 2017-2026”.
El avance en la implementación de las acciones determinadas en el PDSVM, como responsabilidad de la Oficina de Seguridad Vial, fueron registrado en el reporte del I trimestre 2021-PDSV, presentado ante la Comisión Intersectorial de Seguridad Vial del 16 de abril de 2021.</t>
  </si>
  <si>
    <t>El jefe de la Oficina de seguridad vial en conjunto con su equipo de trabajo realiza trimestralmente a través de la Comisión Intersectorial de Seguridad Vial el seguimiento al avance en la implementación de las acciones determinadas en el PDSVM conforme con lo reportado debidamente soportado por las dependencias y entidades responsables, dejando como registro el acta de reunión</t>
  </si>
  <si>
    <t>22-01-2021
05-02-2021
16-04-2021</t>
  </si>
  <si>
    <t>En la sesión No. 29 de la Comisión Intersectorial de Seguridad Vial, realizada el 22 de enero de 2021, en desarrollo de esta sesión se incorporaron los ajustes solicitados por parte de las diferentes entidades, tanto para el Reporte del IV Trimestre de 2020 del Plan Distrital de Seguridad Vial y del Motociclista, y los participantes solicitaron mayor tiempo para la consolidación de sus propuestas para el Plan de Acción 2021 del PDSV en consideración.
En la sesión No. 30 de la Comisión Intersectorial de Seguridad Vial, realizada el 5 de febrero de 2021, contó con la asistencia y participación de delegados y profesionales de apoyo de las entidades que conforman la CISV, se presenta el Balance del Plan Distrital de Seguridad Vial y se aprobó el Plan de Acción 2021 del PDSV.
En la sesión No 31 de la Comisión Intersectorial de Seguridad Vial, realizada el 16 de abril de 2021, contó con la asistencia y participación de delegados y profesionales de apoyo de las entidades que conforman la CISV, se comunicaron los avances del Plan Distrital de Seguridad Vial y del Motociclista y se aprobó el Reporte I Trimestre de 2021-PDSV</t>
  </si>
  <si>
    <t>GESTIÓN SOCIAL</t>
  </si>
  <si>
    <t>por investigación disicplinaria de entes de control y aumento de quejas y reclamos</t>
  </si>
  <si>
    <t xml:space="preserve">debido a la implementación de PIP fuera de los requerimientos normativos y procedimentales </t>
  </si>
  <si>
    <t xml:space="preserve">Posibilidad de afectación reputacional por investigación disicplinaria de entes de control y aumento de quejas y reclamos de los grupos de valor debido a la implementación de PIP  fuera de los requerimientos normativos y procedimentales </t>
  </si>
  <si>
    <t>La jefe en conjunto con los profesionales de la Oficina de Gestión Social  verifica permanentemente que en el momento de la convocatoria esten incluidos todos los ciudadanos que conforman el directorio  de agremiaciones, partes interesadas y grupos de valor de  las bases de datos, dejando como registro los correos de convocatoria</t>
  </si>
  <si>
    <t>30 de abril de 2021</t>
  </si>
  <si>
    <t>A traves de Correos de convocatoria enviados por cada Centro Local de Movilidad se invita a los ciudadnos a los Diálogos Ciudadanos dentro del Proceso de Rendición de Cuentas Locales</t>
  </si>
  <si>
    <t>realizar  2 retroalimentación al equipo de trabajo los temas relacionados con el cuplimiento PIP</t>
  </si>
  <si>
    <t>Equipo
 técnico
del proceso</t>
  </si>
  <si>
    <t>Primer y
 segundo semestre</t>
  </si>
  <si>
    <t>30 de abril 2021</t>
  </si>
  <si>
    <t xml:space="preserve">Se realizó la socialización de la versión No 2 de nuestro Plan institucional de participación con el equipo de los Centros Locales de Movilidad y los Sociales de la Oficina de Gestión Social, con el fin de dar a conocer los cambios realizados en nuestro PIP y recordar temas relacionados con el cumplimiento del mismo.   </t>
  </si>
  <si>
    <t>La jefe en conjunto con los profesionales de la Oficina de Gestión Social verifican permanentemente que en el registro de asistencia esten todos los ciudadanos que fueron convocados, dejando como regstro la lista de asistencia</t>
  </si>
  <si>
    <t>Dentro de cada espacio de Dialogo Ciudadano se maneja un registro de asistencia (virtual)  donde los ciudadanos lo diligencian y posteriormente se verifica  la asistencia de los convocados a los Diálogos Ciudadanos dentro del Proceso de Rendición de Cuentas Locales</t>
  </si>
  <si>
    <t>Los profesinales de la oficina de gestión social realizan la reunion correspondiente con los ciudadanos que no aparecen registrados en el listado de asistencia de la primera convocatoria dejando como registro lista de asistencia virtual</t>
  </si>
  <si>
    <t>30 de junio 2021</t>
  </si>
  <si>
    <t xml:space="preserve">El proceso de gestión social determino que se realizara ajuste a este control ya que no es viable la ejecución del mismo, no se reporta acciones realizadas ya que al momento de la construcción del control no se preveo la capacidad de tiempo dentro de los Centros Locales de Movilidad y dicho control no se alcanzaría a realizar como se describe en el mismo. </t>
  </si>
  <si>
    <t xml:space="preserve">Los profesionales verifican que no se tenga discriminación en el momento de la realización de las reuniones con la ciudadania, a través de de la convocatoria y el registro de asistencia con enfoque diferencial y de genero, dejando como registro el correo de convocatoria y las listas de asistencias. </t>
  </si>
  <si>
    <t>30 de junio de 2021</t>
  </si>
  <si>
    <t>por investigación disicplinaria de entes de control y aumento de quejas y reclamos de los grupos de valor</t>
  </si>
  <si>
    <t xml:space="preserve">debido al realización de la rendición de cuentas en la 20 localidades de Bogotá fuera los lineamientos de la veeduria distrital y acciones relacionadas en el componente 3 del PAAC. </t>
  </si>
  <si>
    <t xml:space="preserve">Posibilidad de afectación reputacional por investigación disicplinaria de entes de control y aumento de quejas y reclamos de los grupos de valor debido al realización de la rendición de cuentas en la 20 localidades de Bogotá fuera los lineamiientos de la veeduria distrital y acciones relacionadas en el componente 3 del PAAC. </t>
  </si>
  <si>
    <t xml:space="preserve">los profesionales realizan el cronograma teniendo en cuenta que esta sea permanentemente durante todo el añoa través de un archivo de excel, dejando este como registro </t>
  </si>
  <si>
    <t>31 de mayo 2021</t>
  </si>
  <si>
    <t>Cronograma de trabajo del proceso de rendición de cuentas locales (Diálogos Ciudadanos Nodales y Audiencias Públicas Participativas)</t>
  </si>
  <si>
    <t>Publicar los informes de resultado y los documentos anexos al cumplimiento de rendición de cuentas de manera continua en la pagína web de la entidad, dirigida a toda la ciudadania.</t>
  </si>
  <si>
    <t>Porfesionales del 
queipo de 
rendición de cuentas</t>
  </si>
  <si>
    <t>PERMANENTE</t>
  </si>
  <si>
    <t>Se solicitó a la Oficina Asesora de Comunicaciones la publicación en la página web de la entidad del Cronograma de trabajo del proceso de rendición de cuentas locales (Diálogos Ciudadanos Nodales y Audiencias Públicas Participativas)</t>
  </si>
  <si>
    <t>Los profesionales presentan a la ciudadania un informe preliminar con el fin de que la ciudadania conozca la gestión relaizada en cada localidad previo a la realización de la rendición de cuentas, dejando como registro el informe preliminar</t>
  </si>
  <si>
    <t>Presentación de la gestión realizada por las entidades del sector en cada Diálogo Ciudadano Nodal dentro del proceso de rendición de cuentas locales</t>
  </si>
  <si>
    <t>Los profesionales solicitan el informe de gestión local a todas las entidades del sector movilidad, a través de un oficio con el fin de tener la información de la gestión de la vigencia anterior, dejando como registro los informes entregados y los oficios remitidos.</t>
  </si>
  <si>
    <t>28 de febrero de 2021</t>
  </si>
  <si>
    <t xml:space="preserve">Oficios de solicitud a entidades del sector (Metro, UMV, IDU, Terminal de Transportes y Transmilenio) sobre la gestión local realizada vigencia 2020 </t>
  </si>
  <si>
    <t>Los profesionales realizan acorde a la programación los dialogos ciudadanos y las audiencias públicas de rendición de cuentas a la ciudadania de las diferentes localidades, dejando como registro las listas de asistencias, presentaciones, concurso de conocimiento, evaluación del evento e invitaciones.</t>
  </si>
  <si>
    <t>15 de diciembre de 2021</t>
  </si>
  <si>
    <t xml:space="preserve"> Invitaciones, registro de asistencia, presentaciones, concurso de conocimiento, evaluación del evento.</t>
  </si>
  <si>
    <t>los profesionales realizan seguimiento a las solicitudes de la ciudadania, redireccionando según la competencia, a través de correos electronicos a las dependencias de la entidad, dejando como registro el seguimiento dentro de la plataforma colibrí de a Veeduría Distrital.</t>
  </si>
  <si>
    <t>Solicitudes de la ciudadania, redireccionando según la competencia, a través de oficios / memorandos / correos electronicos a las dependencias de la entidad, dejando como registro el seguimiento dentro de la plataforma Colibrí de la Veeduría Distrital.</t>
  </si>
  <si>
    <t>GESTION DE TALENTO HUMANO</t>
  </si>
  <si>
    <t xml:space="preserve">requerimiento de los usuarios e investigaciones administrativas por entes de control  </t>
  </si>
  <si>
    <t xml:space="preserve">debido a realización de nombramientos fuera  de los requisitos establecidos en el  manual de funciones y los procedimientos </t>
  </si>
  <si>
    <t xml:space="preserve">Posibilidad de afectación reputacional por requerimiento de los usuarios e investigaciones administrativas por entes de control debido a realización de nombramientos fuera  de los requisitos establecidos en el  manual de funciones y los procedimientos </t>
  </si>
  <si>
    <t xml:space="preserve">El profesional  del area de la DTH revisa de manera permanente los requisitos establecidos en el Manual de Funciones y Competencias Laborales vigente, se encuentra evidenciado en el formato PA02-PR01-F02 </t>
  </si>
  <si>
    <t>MARZO - ABRIL 2021</t>
  </si>
  <si>
    <t xml:space="preserve">De conformidad con los procedimientos de ingreso pa02-pr01 y pa02-pr03, me permito indicar que desde el 01 de enero de 2021 al 30 de abril se han realizado 20 nombramientos, de los cuales 04  corresponden a nombramientos LNR y 16 a nombramientos provisionales, para los anteriores procesos, el profesional de la Dirección de Talento Humano realizó la verificación de cada uno de los documentos aportados por el aspirante conforme con el formato PA02-PR01-F02. Se envía muestra como evidencia de la aplicación del formato.  </t>
  </si>
  <si>
    <t xml:space="preserve">Realizar 2 socializaciones semestrales de los procedimientos asociados con el proceso de vinculación
</t>
  </si>
  <si>
    <t>EQIPO TÉCNICO DE LA DIRECCIÓN DE TALENTO HUMANO</t>
  </si>
  <si>
    <t>SEMESTRAL</t>
  </si>
  <si>
    <t xml:space="preserve">Se socializo el día 25 de marzo d e2021 con le grupo de la DTH y el 28 de marzo con todoa la entidad a trves de´comunicaicón interna los siguientes procedimientos
PA02-PR01 PROCEDIMIENTO PARA PROVEER UN EMPLEO DE LIBRE NOMBRAMIENTO Y REMOCIÓN VERSIÓN 5.0 DE 12-03-2021.PDF
Para este procedimiento se realizó modificó que la actividad de inducción y entrenamiento de puesto de trabajo se realizará antes de su posesión 
PA02-PR02 PROVISIÓN DE EMPLEOS DE CARRERA MEDIANTE ENCARGO. VERSIÓN 4.0 DE 12-03-2021.PDF
  Para este procedimiento se realizó modificó que la actividad de inducción y entrenamiento de puesto de trabajo se realizará antes de su posesión   
PA02-PR03 PROCEDIMIENTO PARA PROVEER UN EMPLEO MEDIANTE NOMBRAMIENTO PROVISIONAL. VERSIÓN 4.0 DE 12-03-2021.PDF
  Para este procedimiento se realizó modificó que la actividad de inducción y entrenamiento de puesto de trabajo se realizará antes de su posesión   
Eliminación de los siguientes formatos
PA02-PR01-F05 FORMATO ENTRENAMIENTO PUESTO DE TRABAJO VERSIÓN 2,0 DE 30-11-2020.XLS
PA02-PR01-F06 FASE DE VERIFICACIÓN REQUISITOS MÍNIMOS VERSIÓN 1.0 DE 03-03-2020.DOC
 </t>
  </si>
  <si>
    <t>El profesional del area de la DTH verifica e manera permanente la lista chequeo donde se estabelce la documentación requeridad para el ingreso, se encuentra evidenciado el formato PA02-PR01-F03</t>
  </si>
  <si>
    <t>De conformidad con los procedimientos de ingreso pa02-pr01 y pa02-pr03, me permito indicar que desde el 01 de enero de 2021 al 30 de abril se han realizado 20 nombramientos, de los cuales 04  corresponden a nombramientos LNR y 16 nombramientos provisionales, para los anteriores procesos, el profesional de acuerdo co los soportes allegados por el aspirante y con base en el manual especifico de funcione sy compentencias laborales realiza la aplicación del formato PA02-PR01-F03, con el propisto de validar el cumplimiento de requsitos y así avanzar con la proyección del acto administrativo y las demas activades inlcuidas dentro del procedimiento.Se envía muestra como evidencia de la aplicación del formato.</t>
  </si>
  <si>
    <t xml:space="preserve">El profesional  del area de la DTH solicita de manera permanente la verificaicón de titulos de educaión formal y la certificaciones laborales ante las instituciones competentes y se evidnecia en el oficio de solicitud </t>
  </si>
  <si>
    <t>A partir del 01 enero hasta el 30 de abril de 2021, se han ingresado 21 funcionairos nuevos a la planat de la SDM, de cuales a 10 se les ha verificado la autenticidad del titulo ante las diferentes universidades</t>
  </si>
  <si>
    <t xml:space="preserve">Realizar 2 segumiento semestrasles de los solicitados vs la respuesta dadas por las  instituciones competentes </t>
  </si>
  <si>
    <t>Profeisonal de la Direcciónde Talento Humano</t>
  </si>
  <si>
    <t>El profesional lleva un control de excel de todas la solicitudes realizadas</t>
  </si>
  <si>
    <t xml:space="preserve">requerimiento de los usuarios internos e investigaciones administrativas y legales por entes de control </t>
  </si>
  <si>
    <t>debido a la implementación del SGSST fuera de los requerimientos normativos.</t>
  </si>
  <si>
    <t>Posibilidad de afectación económico y reputacional por requerimiento de los usuarios internos e investigaciones administrativas y legales por entes de control debido a la implementación del SGSST fuera de los requerimientos normativos.</t>
  </si>
  <si>
    <t xml:space="preserve">     Mayor a 500 SMLMV </t>
  </si>
  <si>
    <t>Catastrófico</t>
  </si>
  <si>
    <t>Extremo</t>
  </si>
  <si>
    <t>El profesional del area de la DTH actualiza periodicamente de la Matriz de Requisito Legales en Seguridad y Salud en el Trabajo, se evidencia en el formato PA05-IN02-F03 Matriz de Cumplimiento Legal</t>
  </si>
  <si>
    <t>El areá de SST envío el correo electronico a la Dirección de Normatividad y Conceptos la matriz con el utilmo Decreto 135 del 05 de abril de 2021, para su respectiva publicación</t>
  </si>
  <si>
    <t>Seguimiento mensual a las normas publicadas de las diferentes entidades Nacionales, Distritales e instituiones competentes que expidan en los temas SST</t>
  </si>
  <si>
    <t>PROFESIONAL DE DTH (SST)</t>
  </si>
  <si>
    <t>La Drección de Normatividad y Conceptos envío un correo el 09 de abril de 2021 a la DTH, informando nueva Resolución No. 135 de 2021</t>
  </si>
  <si>
    <t>El profesional del area de la DTH envia de manera permanente correo eletcronico al grupo de SST la Matriz de Requisito Legales en Seguridad y Salud en el Trabajo actualizada se evidencia en el formatoPA05-IN02-F03 Matriz de Cumplimiento Legal</t>
  </si>
  <si>
    <t>Socialización de la normas para verificar la aplicaicón en la entidad a nivel del grupo de SST</t>
  </si>
  <si>
    <t>La Profesional del Area envía un correo eletronico al grupo de SST con la nueva matriz y la nueva resolución No. 135 d e2021</t>
  </si>
  <si>
    <t>El profesional del area de la DTH   define dos indicadores  para hacer seguimiento a los nuevos requerimientos normativos</t>
  </si>
  <si>
    <t xml:space="preserve">El profesional  de acuerdo a los establecido en la Resolución 0312 de 2019 identifico estos dos indicadores en el proceso SST
Indicador de la frecuencia de accidentalidad  
Indicador de severidad de los accidentes </t>
  </si>
  <si>
    <t>Realizar 2 segumiento semestrales al cumplimiento de los indicadores</t>
  </si>
  <si>
    <t xml:space="preserve">El profesional a estos indicadores le realiza segumiento mensualmente a tráves de las reuniones del copass-SST </t>
  </si>
  <si>
    <t>requerimiento de los usuarios internos e investigaciones administrativas por entes de control</t>
  </si>
  <si>
    <t>debido al cumplimiento del plan institucional de capacitación fuera de la normatividad vigente</t>
  </si>
  <si>
    <t>Posibilidad de afectación reputacional por requerimiento de los usuarios internos e investigaciones administrativas por entes de control debido al cumplimiento del plan institucional de capacitación fuera de la normatividad vigente</t>
  </si>
  <si>
    <t>Profesional del area que realiza de manera permanente la capacitación igual o superior a cuatro horas realiza de manera permanente una encuesta al inicio y al finalizar cada capacitación, charlas o talleres y se evidencia en los resultado entregados por el area competente</t>
  </si>
  <si>
    <t>EL profesional del area recibe el informe de la evaluación realizada por las dependencias que dictan la socialización. (autogestión) tambien recibe el informe de la evaluación realizada por las entidades contratadas que dictan la s capacitaciones</t>
  </si>
  <si>
    <t>Realizar un memorando a la dependcia que va dictar el curso, solicitandole la programación (intensidad horaria y fechas de realización ) de la capacitaciones, charlas o talleres a realizar</t>
  </si>
  <si>
    <t>PROFESIONAL DE DTH (PIC)</t>
  </si>
  <si>
    <t>El profesional envía a las diferentes areas un memorando de soliictud de programación capacitación autogetsión</t>
  </si>
  <si>
    <t>Profesional realiza la de manera permanente encuestas concertadas con entidades interistictucionales de acuerdo a los reportes enviados por la entidad competente y  se evidencia en los reportes entregado por la entidas y en la encuestas aplicadas,</t>
  </si>
  <si>
    <t>Se han enviado socializaciones de las ofertas de capacitaciones interinstitucionales realizadas por: DASCD, Secretaría General, DANE, Función Pública, etc</t>
  </si>
  <si>
    <t>Se envia un correo permanentemente de solicitud de los reportes de asistencia a las diferentes entidades competentes</t>
  </si>
  <si>
    <t>El profesional envia a las dieferentes entidades distritale sy Nacionales el reporte de participación de los funconarios de la SDM, en los diferetes cursos, capacitaciones, socializaciones etc..</t>
  </si>
  <si>
    <t xml:space="preserve">El profesional del area de la DTH   define dos indicadores  para hacer seguimiento dal plan institucional de capacitación </t>
  </si>
  <si>
    <t>Se establecieron dos indicadores en el Plan Institucional que son medidos a tráves del POA</t>
  </si>
  <si>
    <t>Dado que la Acción esta en curs no se ha realizado el seguimiento</t>
  </si>
  <si>
    <t xml:space="preserve">requerimiento de los usuarios internos e investigaciones administrativas por entes de control </t>
  </si>
  <si>
    <t>debido al cumplimiento del plan de Bienestar e incentivos fuera de la normatividad vigente</t>
  </si>
  <si>
    <t>Posibilidad de afectación reputacional por requerimiento de los usuarios internos e investigaciones administrativas por entes de control debido al cumplimiento del plan de Bienestar e incentivos fuera de la normatividad vigente</t>
  </si>
  <si>
    <t>El funcionario del area  qestablece anualmente un cronograma para el cumplimientod elas actividades establecidas en el plande bienestar e incenctivos, el cual se puede evidneciar en el plan publicado en la intranet</t>
  </si>
  <si>
    <t>Se establecio en plan de Bienestar e Incentivos de 2021 el cronograma</t>
  </si>
  <si>
    <t>Realizar 2 segumientoS semestrasles  al cumplimiento del cronograma establecido en el plan de bienestar e incenctivos</t>
  </si>
  <si>
    <t>DTH</t>
  </si>
  <si>
    <t xml:space="preserve">1. Reuniones semanales: los Lunes de cada semana entre las 7:00am y las 9:00am, nos reunimos con Diana Mora con el fin de revisar el comportamiento de las actividades terminadas la semana pasada y las que debamos coordinar durante la semana presente, dichas reuniones son virtuales mediante meet. (se adjuntan unos ejemplos).
2. Todos los meses se diligencia la actualización matriz de ejecución de Planes de área, en la cual se diligencia el porcentaje de avance mensual de las actividades de bienestar. ( se adjunta imagen ) 
</t>
  </si>
  <si>
    <t>GESTIÓN TIC´S</t>
  </si>
  <si>
    <t xml:space="preserve">Disminución en la evaluación por debajo del 97% de cumplimiento de los NS y aumento de quejas de usuarios. </t>
  </si>
  <si>
    <t xml:space="preserve">Debido a la realización de atención de necesidades de servicios tecnológicos fuera de los tiempos requeridos. </t>
  </si>
  <si>
    <t xml:space="preserve">Posibilidad de afectación reputacional por disminución en la evaluación por debajo del 97% de cumplimiento de los NS y aumento de quejas de usuarios debido a la realización de atención de necesidades de servicios tecnológicos fuera de los tiempos requeridos. </t>
  </si>
  <si>
    <t>La Herramienta tecnológica ARANDA recepciona constantemente todas las solicitudes o requerimientos tecnológicos generando un ticket a corde al orden de llegada de la solicitud.</t>
  </si>
  <si>
    <t>Durante los meses de marzo y abril del año 2021 la OTIC realiza seguimiento a las solicitudes y requerimientos en materia tecnológica y su cumplimiento por medio del informe mensual del operador tecnológico donde se relacionan los Ticket mensuales de la Herramienta Aranda y los (NS) Niveles de servicio Obtenidos en el periodo.</t>
  </si>
  <si>
    <t>Realizar Dos (2) socializaciones en temas de Aranda al equipo de la OTIC</t>
  </si>
  <si>
    <t>EquipoTecnico de la OTIC</t>
  </si>
  <si>
    <t xml:space="preserve">
Mayo / Septiembre 
</t>
  </si>
  <si>
    <t>ABRIL</t>
  </si>
  <si>
    <t>No se reportan evidencias para el presente periodo debido a que stan programadas en otra fecha</t>
  </si>
  <si>
    <t xml:space="preserve">
El profesional del operador tecnológico asigna constantemente la solicitud acorde a la categoría definida para la atención de las solicitudes, mediante correo electrónico, llamadas telefónica, dejando la trazabilidad de la ejecución en la Herramienta Aranda.
</t>
  </si>
  <si>
    <t>Durante los meses de marzo y abril del año 2021 la OTIC realiza seguimiento a las solicitudes y requerimientos en materia tecnológica asignando la solicitud y el requerimiento al personal calificado para su solución satisfactoria y su cumplimiento por medio del informe mensual del operador tecnológico donde se relacionan los Ticket mensuales de la Herramienta Aranda y los (NS) Niveles de servicio Obtenidos en el periodo.</t>
  </si>
  <si>
    <t>La Herramienta tecnológica Aranda genera constantemente la solicitud de calificación de niéveles de servicio (Mediante la encuesta de satisfacción) dejando la trazabilidad de la ejecución en la Herramienta Aranda.</t>
  </si>
  <si>
    <t>Durante los meses de marzo y abril del año 2021 la OTIC realiza seguimiento a las Encuestas de satisfacción del personal que las respondió y su cumplimiento esta en el informe mensual del operador tecnológico donde se relacionan los (NS) Niveles de servicio Obtenidos en el periodo.</t>
  </si>
  <si>
    <t>Aumento de requerimientos de los usuarios internos solicitantes de asesoría en adquisición y cambios tecnológicos .</t>
  </si>
  <si>
    <t xml:space="preserve">Debido a la gestión del control de cambios fuera de los lineamientos procedimentales.  </t>
  </si>
  <si>
    <t xml:space="preserve">
Posibilidad de afectación reputacional por aumento de requerimientos de los usuarios internos solicitantes de asesoría en adquisición y cambios tecnológicos debido a la gestión del control de cambios fuera de los lineamientos procedimentales.  
</t>
  </si>
  <si>
    <t>Fallas Tecnologicas</t>
  </si>
  <si>
    <t>El profesional de la OTIC realiza la Reunión semanal denominada (Comité de Cambios) donde se evalúa el seguimiento a cualquier tipo de cambio en la Infraestructura tecnológica de la entidad.</t>
  </si>
  <si>
    <t xml:space="preserve">Durante los meses de marzo y abril del año 2021 la OTIC realizo las reuniones denominadas Comité de Cambios que se realizaron en el primer cuatrimestre del 2021, donde en dichas reuniones se aprobaron cambios en la infraestructura tecnológica de la entidad. </t>
  </si>
  <si>
    <t xml:space="preserve">
Realizar Un (1) Seguimiento anual a los cambios que ha tenido la Plataforma tecnológica de la entidad.
</t>
  </si>
  <si>
    <t xml:space="preserve">
Diciembre
</t>
  </si>
  <si>
    <t xml:space="preserve">
El profesional de la OTIC una vez aprobado el control de cambios se realiza la gestión administrativa y aplicación del cambio en la infraestructura TI con los proveedores y con el Operador Tecnológico con los lineamientos establecidos en el documento PA04-PR04-F01 RFC para componentes de infraestructura tecnológica, comunicaciones y sistemas de información.
</t>
  </si>
  <si>
    <t xml:space="preserve">Durante los meses de marzo y abril del año 2021 la OTIC aprobó cambios en la infraestructura tecnológica de la entidad soportados con el documento PA04-PR04-F01 .  </t>
  </si>
  <si>
    <t>Aumento de requerimientos de los usuarios internos solicitando verificaciones en su infraestructura TI y aumento de quejas.</t>
  </si>
  <si>
    <t xml:space="preserve">Debido a la gestión de Mantenimientos Preventivos fuera de los tiempos establecidos. 
</t>
  </si>
  <si>
    <t xml:space="preserve">
Posibilidad de afectación reputacional por aumento de requerimientos de los usuarios internos solicitando verificaciones en su infraestructura TI y aumento de quejas debido a la gestión de Mantenimientos Preventivos fuera de los tiempos establecidos. 
</t>
  </si>
  <si>
    <t>La Auxiliar de la OTIC recibe la solicitud o requerimiento esporádico vía correo electrónico o memorando por parte de la dependencia  solicitando la realización del Concepto Técnico frente adquisición o Desarrollo de Software.</t>
  </si>
  <si>
    <t xml:space="preserve">
Durante los meses de marzo y abril del año 2021 la OTIC recibió 1 Concepto técnico asesorando a la entidad en temas relacionados con Tecnologías de la Información. 
</t>
  </si>
  <si>
    <t>Realizar Dos (2) socializaciones en temas de Concepto Técnicos emitidos al equipo de la OTIC</t>
  </si>
  <si>
    <t xml:space="preserve">
El profesional de la OTIC realiza la verificación de la disponibilidad y requisitos establecidos referente al tipo de Software y licencias si las hay existentes en la entidad y emite la respuesta de la solicitud vía correo electrónico o memorando con la recomendación de la viabilidad de los Softwares y licencias por medio de un concepto Técnico emitido por la OTIC.
</t>
  </si>
  <si>
    <t>Durante los meses de marzo y abril del año 2021 la OTIC realiza 1 Concepto técnico asesorando a la entidad en temas relacionados con Tecnologías de la Información.</t>
  </si>
  <si>
    <t>Aumento de requermientos de los usuarios internos solicitando verificaciones  en su infraestructura TI y aumento de quejas</t>
  </si>
  <si>
    <t xml:space="preserve">Debido a la gestion de Mantenimientos Preventivos fuera de los tiempos establesidos. 
</t>
  </si>
  <si>
    <t xml:space="preserve">
Posibilidad de afectación reputacional  por aumento de requermientos de los usuarios internos solicitando verificaciones  en su infraestructura TI y aumento de quejas debido a la gestion de Mantenimientos Preventivos fuera de los tiempos establesidos. 
</t>
  </si>
  <si>
    <t>El profesional de la OTIC realiza el seguimiento contantemente el agendamiento del cronograma de mantenimientos preventivos a la infraestructura TI de la entidad por medio del anexo técnico al contrato Mesa de ayuda que obliga al operador a realizar el cronograma de mantenimientos preventivos a la infraestructura TI.</t>
  </si>
  <si>
    <t xml:space="preserve">
Durante los meses de marzo y abril del año 2021 la OTIC realizo el seguimiento a la ejecución de los mantenimientos preventivos a la infraestructura tecnológica de la entidad por medio de la programación del cronograma de mantenimientos preventivos que realiza el operador tecnológico.
</t>
  </si>
  <si>
    <t>Realizar Dos (2) Seguimientos a la ejecución semestral de los Mantenimientos Preventivos a la Infraestructura TI de la entidad.</t>
  </si>
  <si>
    <t xml:space="preserve">
Junio / Diciembre 
</t>
  </si>
  <si>
    <t>El profesional de la OTIC realiza el seguimiento Constante a la ejecución del cronograma de mantenimientos preventivos a la infraestructura TI de la entidad por medio de actas y verificaciones a los mantenimientos ejecutados en el periodo establecido.</t>
  </si>
  <si>
    <t xml:space="preserve">
Durante los meses de marzo y abril del año 2021 la OTIC realizo el seguimiento a la ejecución de los mantenimientos preventivos a la infraestructura tecnológica de la entidad por medio de las actas que soportan los mantenimientos realizados por el operador tecnológico y supervisadas por el profesional especializado de la OTIC.   
</t>
  </si>
  <si>
    <t>Aumento de requerimientos de los usuarios internos y externos solicitando la atención a sus necesidades y aumento de quejas.</t>
  </si>
  <si>
    <t xml:space="preserve">Debido a la gestiona del plan de continuidad fuera de los lineamientos técnicos.
</t>
  </si>
  <si>
    <t xml:space="preserve">
Posibilidad de afectación reputaciones por aumento de requerimientos de los usuarios internos y externos solicitando la atención a sus necesidades y aumento de quejas debido a la gestiona del plan de continuidad fuera de los lineamientos técnicos.
</t>
  </si>
  <si>
    <t xml:space="preserve">
El profesional de la OTIC y el Operador Tecnológico realizan el seguimiento constante al uso de los servicios brindados por la Suite de Google y el manejo de información en el Drive de los Usuarios de la entidad.  
</t>
  </si>
  <si>
    <t>Durante los meses de marzo y abril del año 2021 la OTIC realizo el seguimiento al uso de los servicios brindados por la Suite de Google, por medio del informe mensual del operador tecnológico detallado de la gestión realizada.</t>
  </si>
  <si>
    <t>Realizar Dos (2) Seguimientos a la gestión de los servicios de las Herramientas VPN, Suite Google y Custodia de Backup frente a los usuarios  la entidad.</t>
  </si>
  <si>
    <t xml:space="preserve">El profesional de la OTIC y el Operador Tecnológico realiza el seguimiento constante a la utilización de la herramienta VPN (Virtual Private Network) frente a su utilización y funcionamiento por usuario de la entidad.  </t>
  </si>
  <si>
    <t xml:space="preserve">Durante los meses de marzo y abril del año 2021 la OTIC realizo el seguimiento al uso de los servicios brindados por el uso de la herramienta VPN, por medio del informe mensual del operador tecnológico donde se relacionan el uso de la herramienta VPN por los funcionarios de la entidad.
</t>
  </si>
  <si>
    <t>El profesional de la OTIC y el Operador Tecnológico realiza el seguimiento constante a la ejecución de los envíos de las cintas de Backup, respaldos,  y custodias por el proveedor establecido de la  entidad.</t>
  </si>
  <si>
    <t xml:space="preserve">Durante los meses de marzo y abril del año 2021 la OTIC realizo el seguimiento a la gestión de las copias de seguridad según las políticas de backup autorizadas por la OTIC y de recuperación a petición de los funcionarios por medio de requerimientos a la mesa de servicio.  </t>
  </si>
  <si>
    <t>Aumento de Incidentes de seguridad en la plataforma tecnológica y requerimientos de los usuarios internos.</t>
  </si>
  <si>
    <t xml:space="preserve">Debido a la gestión del Subsistema de Gestión de Seguridad de la Información fuera de los lineamientos procedimentales. 
</t>
  </si>
  <si>
    <t xml:space="preserve">
Posibilidad de afectación reputacional por aumento de Incidentes de seguridad en la plataforma tecnológica y requerimientos de los usuarios internos debido a la gestión del Subsistema de Gestión de Seguridad de la Información fuera de los lineamientos procedimentales. 
</t>
  </si>
  <si>
    <t>El Jefe de la OTIC realiza la solicitud de Bases de Datos Personales Nuevas de manera Anual vía correo Electrónico a los directivos de todas las dependencias de la entidad.</t>
  </si>
  <si>
    <t xml:space="preserve">
La OTIC realizo el seguimiento a las bases de datos personales de la Entidad por medio de correo electrónico a los directivos y sus dependencias. 
</t>
  </si>
  <si>
    <t>Realizar Dos (2) Seguimientos a la gestión realizada frente a tema de las vulnerabilidades informáticas encontradas y sus controles y plan de Trabajo establecido.</t>
  </si>
  <si>
    <t xml:space="preserve">
El Jefe de la OTIC realiza el cargue de las Bases de Datos Personales nuevas de la entidad en la plataforma de la Súper Intendencia de Industria y Comercio (SIC) en el primer semestre del año 2021 dando cumplimiento a la norma vigente. 
</t>
  </si>
  <si>
    <t xml:space="preserve">La OTIC realizo el reporte de actualización y nuevas bases de datos ante la Superintendencia de Industria y Comercio (SIC) dando cumplimiento a la normativa vigente.  </t>
  </si>
  <si>
    <t xml:space="preserve">
El profesional de la OTIC realiza el seguimiento constante a la gestión de las políticas de Seguridad de la Información de la entidad y a los controles establecidos. 
</t>
  </si>
  <si>
    <t>La OTIC realizo el seguimiento a la gestión las políticas de Seguridad de la Información de la entidad y a su implementación a la fecha se tiene proyectada su actualización para el segundo semestre de 2021.</t>
  </si>
  <si>
    <t xml:space="preserve">El profesional de la OTIC realiza el seguimiento a la ejecución de los procesos de contratación relacionados con seguridad de la Información. </t>
  </si>
  <si>
    <t xml:space="preserve">La OTIC realizo el seguimiento al POA de Inversión de la OTIC de la meta 8 que es Implementar el 100% de la estrategia anual para la sostenibilidad del Subsistema de Gestión Seguridad de la Información en la Entidad que a la fecha se está cumpliendo satisfactoriamente con la programación establecida. </t>
  </si>
  <si>
    <t xml:space="preserve">
El profesional de la OTIC realiza el seguimiento constante a los controles establecidos frente a las vulnerabilidades informáticas encontradas y su plan de Trabajo establecido.
</t>
  </si>
  <si>
    <t>La OTIC realizo el seguimiento a los controles establecidos frente a las vulnerabilidades que se han detectado y el plan de remediación que esta establecido por medio del Informe del Operador Tecnológico y de la Herramienta Global Suite.</t>
  </si>
  <si>
    <t>GESTIÓN DE TRAMITES Y SERVICIOS PARA LA CIUDADANÍA</t>
  </si>
  <si>
    <t xml:space="preserve">pérdida de confianza por parte de la ciudadania al igual de posibles investigaciones por entes de control </t>
  </si>
  <si>
    <t>prestación de tramites y servicios fuera de los requermientos normativos, legales y del ciudadano</t>
  </si>
  <si>
    <t>Posibilidad de afectación reputacional por pérdida de confianza por parte de la ciudadania al igual de posibles investigaciones por entes de control debido a prestación de tramites y servicios fuera de los requermientos normativos, legales y del ciudadano</t>
  </si>
  <si>
    <t>El profesional de la DAC lider de los puntos de atención, verifica Cuatrimestralmente  los protocolos de atención al ciudadano, a través de la implemetación de la matriz de cumplimiento de los atributos del manual de servicio a la ciudadanía.</t>
  </si>
  <si>
    <t>Enero, Febrero y Marzo del 2021</t>
  </si>
  <si>
    <t>Durante este perído se hizo la verificación correspondiente a  la implementación del Manual de Servicio al  Ciudadano, dejando como soporte el  Informe trimestral de los  resultados del monitoreo en el 1er trimestre 2021.</t>
  </si>
  <si>
    <t>Realizar 2 sensibilizaciones sobre en las temáticas de Cultura de Servicio a la ciudadanía y  ética y valores del servidor público. al personal que hace presencia en los diferentes puntos de contacto.</t>
  </si>
  <si>
    <t>Equipo 
servicios-DAC</t>
  </si>
  <si>
    <t>30/06/2021 y 
30/11/2021</t>
  </si>
  <si>
    <t>Se realizaron  sensibilizaciones sobre en las temáticas de Cultura de Servicio a la ciudadanía y  ética y valores del servidor público. al personal que hace presencia en los diferentes puntos de contacto.</t>
  </si>
  <si>
    <t>el supervisor de cada orientador que hace presencia en los puntos de atención, verifica cuatrimestralmente la prestación eficiente y oportuna  de los trámitesy servicios  a través de las quejas y reclamos interpuestas por los ciudadanos, con el fin de realizar el tratamiento adecuado acorde con los lineamientos establecidos en el manual del servicio a la ciudadania, dejando registro del acta de reunión</t>
  </si>
  <si>
    <t>Durante este período se generaron los reportes necesarios para realizar el seguimiento a la oportunidad de respuesta de los derechos de petición, quejas, reclamos, sugerencias/soluciones y denuncias asignadas a la dependencia, a través del sistema de gestión documental y/o el Sistema Bogotá Te Escucha.</t>
  </si>
  <si>
    <t>El profesional de la DAC, lider de los mecanismos de medición , consolida y análiza  trimestralmente los resultados de la encuesta de satisfacción de los ciudadanos, usuarios y partes interesadas, acorde con los lineamientos establecidos en el Procedimiento-PM04-PR07-Retroalimentación con el Ciudadano, dejando como registro un informe trimestral.</t>
  </si>
  <si>
    <t>Durante este período se aplicaron y tabularon las encuestas de satisfacción durante el 1er trimestre de 2021, como resultado la publicación en la intranet del informe de satisfacción del 1er  trimestre 2021.</t>
  </si>
  <si>
    <t>El profesional de la DAC, lider del equipo técnico de gestión y desempeño,  construye y realiza seguimiento a los Planes Operativos Anuales (POA) de Gestión y de los proyectos de inversión, que conforman el Plan de Acción Institucional (PAI), acorde con lo lineamientos del procedimientoPE01-PR01-Formulación de proyectos, construcción y seguimiento del Plan de Acción Institucional, dejando como registro los reportes trimestrales  a la OAPI.</t>
  </si>
  <si>
    <t>Durante este período se hizo seguimiento y reporte de los POAS de gestión e inversión correspondientes al proyecto de inversión 7653, dejando como soporte los reportes a la OAPI y las trazabilidad de correos.</t>
  </si>
  <si>
    <t>El profesional de la DAC, líder del equipo de exceptuados,  identifica e implementa mensualmente los mecanismos para la atención de requerimientos a grupos protegidos, con respecto al trámite de excepción a la restricción de circulación vial, acorde con los lineamientos establecidos en el procedimiento PM04-PR06-Vehículos Exceptuados, dejando como registro base de datos de solicitudes de requerimientos a grupos protegidos.</t>
  </si>
  <si>
    <t>Durante este período se hizo se identificaron  e implementaron  los mecanismos para la atención de requerimientos a grupos protegidos, con respecto al trámite de excepción a la restricción de circulación vial,</t>
  </si>
  <si>
    <t>El profesional de la DAC, líder del equipo de las concesiones,  realiza seguimiento mensual a los informes  presentados por las interventorías , con respecto al cumplimiento de las obligaciones contractuales y anexos técnicos , acorde con los lineamientos establecidos y adoptados por la entidad , dejando como registro actas  e informes de seguimientos.</t>
  </si>
  <si>
    <t xml:space="preserve">Durante este perído se hizo seguimiento  a los contratos de interventoría asignados a la DAC con base en el manual de supervisión. Para ello, se cuenta con las actas de seguimientos y los informes de la interventoría y concesión tanto de Parqueaderos y Grúas, así como la del SIM.
</t>
  </si>
  <si>
    <t xml:space="preserve"> pérdida de confianza por parte de la ciudadanía, así como la posible cancelación  de la certificación bajo la norma NTC ISO 9001:2015</t>
  </si>
  <si>
    <t xml:space="preserve"> Prestación del servicio de cursos pedagógicos por infracción a las normas de tránsito, sin el cumplimiento de los requisitos legales y lineamientos internos y externos.</t>
  </si>
  <si>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t>
  </si>
  <si>
    <t>El profesional de la DAC, líder de cursos pedagógicos verifica semestralmente los  lineamientos para la atención de los ciudadanos que asistan a los cursos pedagógicos por infracciones a las normas de tránsito, a través del seguimiento a los requisitos establecidos en la Resolución No. 20203040011355 de 2020, dejando como registro las actas de seguimiento.</t>
  </si>
  <si>
    <t>Durante este perído se hizo seguimiento a los  lineamientos para la atención de los ciudadanos que asistan a los cursos pedagógicos por infracciones a las normas de tránsito, a través del seguimiento a los requisitos establecidos en la Resolución No. 20203040011355 de 2020, dejando como registro las actas de seguimiento.</t>
  </si>
  <si>
    <t xml:space="preserve">Realizar 2 socializaciones  del procedimiento de cursos pedagógicos </t>
  </si>
  <si>
    <t xml:space="preserve">Equipo  cursos
 pedagógicos-DAC </t>
  </si>
  <si>
    <t xml:space="preserve">Se han realizado socializaciones  del procedimiento de cursos pedagógicos </t>
  </si>
  <si>
    <t>El profesional de la DAC, líder de cursos pedagógicos verifica  semestralmente los  requisitos legales y normativos frente a las necesidades de los usuarios, a través del seguimiento de los lineamientos establecidos en el procedimiento PM04-PR01-cursos pedagógicos por infracción a las normas de tránsito, dejando como registro la matriz de seguimiento del cumpliento de la norma ISO 9001-2015.</t>
  </si>
  <si>
    <t>Durante este perído se hizo seguimiento a los  lineamientos para la atención de los ciudadanos que asistan a los cursos pedagógicos por infracciones a las normas de tránsito, a través del seguimiento a los requisitos establecidos de la norma ISO 9001-2015, dejando como registro las actas de seguimiento y el plan de acción 2021.</t>
  </si>
  <si>
    <t>El profesional de la DAC líder de cursos pedagógicos,  analiza trimestralmente las técnicas didácticas o estrategias pedagógicas utilizadas durante los cursos de pedagógicos por infracción a las normas de tránsito , a través del seguimiento de los lineamientos establecidos en el procedimiento PM04-PR01-cursos pedagógicos, dejando como registro las actas de seguimiento.</t>
  </si>
  <si>
    <t>Durante este perído se hizo seguimiento a   los lineamientos establecidos en el procedimiento PM04-PR01-cursos pedagógicos, con el fin de  analizar  las técnicas didácticas o estrategias pedagógicas utilizadas durante los cursos de pedagógicos por infracción a las normas de tránsito</t>
  </si>
  <si>
    <t>El profesional de la DAC líder de cursos pedagógicos,  verifica trimestralmente la aplicación de los mecanismos de medición, a través del seguimiento de los lineamientos establecidos en el procedimiento PM04-PR01-Cursos Pedagógicos y PM04-PR07-Retroalimentación con el Ciudadano, dejando como registro los formatos anexos al procedimiento documentado.</t>
  </si>
  <si>
    <t>Durante este perído se aplicaron los mecanismos de medición, a través del seguimiento de los lineamientos establecidos en el procedimiento PM04-PR01.</t>
  </si>
  <si>
    <t>El profesional de la DAC líder de cursos pedagógicos, remite trimestralmente a la Oficina de Seguridad Vial, el reporte con evidencia de las actividades desarrolladas por la dependencia para cumplir con las acciones establecidas en el Plan Distrital de Seguridad Vial y del motociclista (PDSVM), acorde con los dispuesto en el Decreto 813 de 2017, dejando como registro la trazabilidad del envío de la matriz  PDSVM.</t>
  </si>
  <si>
    <t xml:space="preserve">Se realiza el reporte del cuarto trimestre del Plan Distrital de Seguridad Vial y el Motociclista y el ajuste del plan de acción 2021.
Se anexa correo de envío del reporte.
</t>
  </si>
  <si>
    <t xml:space="preserve">pérdida de la imagen institucional por parte de la ciudadanía </t>
  </si>
  <si>
    <t xml:space="preserve"> ejecución de la política de racionalización (estrategias tecnológicas de simplificación, estandarización, eliminación y automatización), fuera de los lineamientos normativos para su efectividad en la prestación de trámites y servicios </t>
  </si>
  <si>
    <t xml:space="preserve">Posibilidad de afectación reputacional por pérdida de la imagen institucional por parte de la ciudadanía debido a la ejecución de la política de racionalización (estrategias tecnológicas de simplificación, estandarización, eliminación y automatización), fuera de los lineamientos normativos para su efectividad en la prestación de trámites y servicios </t>
  </si>
  <si>
    <t>El profesional de la DAC líder de racionalización de trámites, actualiza mensualmente,  la información publicada en la Guía de Trámites y Servicios, el Sistema Único de Información de Trámites (SUIT) y el portafolio de Trámites y Servicios de la Entidad,  acorde con los lineamientos establecidos en el procedimiento PM04-PR08-Gestión información trámites y servicios, dejando como registro los certificados de confiabilidad de la información.</t>
  </si>
  <si>
    <t>Durante este perído se  generaron los  certificados de confiabilidad por cada una de las Direcciones y Subdirecciones que cuentan con información publicada en la guía de trámites y servicios y el sistema único de información de trámites, dejando como soporte los certificados corresponcientes al mes de enero, febrero y marzo del 2021.</t>
  </si>
  <si>
    <t>Realizar  2 socializaciones de la Política de Racionalización de trámites y servicios, para su apropiación por parte de los Servidores que hacen presencia en los puntos de contacto dispuesto por la Sercretaría Distrital de Movilidad.</t>
  </si>
  <si>
    <t>Equipo Racionalización
 de trámites</t>
  </si>
  <si>
    <t>Durante el mes de mayo se pretende realizar  socializaciones de la Política de Racionalización de trámites y servicios, para su apropiación por parte de los Servidores que hacen presencia en los puntos de contacto dispuesto por la Sercretaría Distrital de Movilidad.</t>
  </si>
  <si>
    <t>El profesional de la DAC líder de racionalización de trámites,  análiza  variables internas y externas, e implementa estrategias de tecnologías de simplificación, estandarización, eliminación y automatización de los servicios prestados por la entidad,  acorde con los lineamientos establecidos en la política de racionalización de trámites del Departamento Administrativo de la Función Pública-DAFP, dejando como registro los seguimientos trimestrales a las acciones propuestas en la estrategia de racionalización de trámites.</t>
  </si>
  <si>
    <t>Durante este perído se verificó la implementación de la Estrategia de Racionalización de Trámites y/o Servicios publicada en el SUIT y en el PAAC, dejando como soporte actas de seguimiento.</t>
  </si>
  <si>
    <t>pérdida de la imagen institucional por parte de la ciudadanía</t>
  </si>
  <si>
    <t>administración y custodia de los vehículos remanentes inmovilizados en los parqueaderos de la Secretaría Distrital de Movilidad , fuera de los establecido en  la Ley 1730 de 2014 para identificar los vehículos susceptibles de declarar en abandono, y de los lineamientos establecidos y adoptados por la entidad.</t>
  </si>
  <si>
    <t>Posibilidad de afectación reputacional por pérdida de la imagen institucional por parte de la ciudadania, debido a  la administración y custodia de los vehículos remanentes inmovilizados en los parqueaderos de la Secretaría Distrital de Movilidad , fuera de los establecido en  la Ley 1730 de 2014 para identificar los vehículos susceptibles de declarar en abandono, y de los lineamientos establecidos y adoptados por la entidad.</t>
  </si>
  <si>
    <t xml:space="preserve">El profesional de la DAC líder de la aplicación de la Ley 1730, consolida mensualmente la documentación de los vehículos susceptibles de aplicación Ley 1730 de 2014, con el fin de adelantar el procedimiento de enajenación de los vehículos declarados en abandono, acorde con los lineamientos establecidos en el procedimiento PM04-PR03- ley 1730, dejando como registro una base de datos con la identificación de estos vehículos. </t>
  </si>
  <si>
    <t>Durante este perído se adelantaron las acciones necesarias para dar cumplimiento con  el procedimiento de enajenación de los vehículos declarados en abandono y de esta manera estar acorde con los lineamientos establecidos en el procedimiento PM04-PR03- ley 1730.</t>
  </si>
  <si>
    <t>Realizar 2 socializaciones de la aplicación de la Ley 1730 y el procedimiento de enajenación de los vehículos declarados en abandono</t>
  </si>
  <si>
    <t>Equipo 1730-DAC</t>
  </si>
  <si>
    <t>Estas socializaciones de la aplicación de la Ley 1730 y el procedimiento de enajenación de los vehículos declarados en abandono, se pretenden realizar durante el mes de junio del 2021</t>
  </si>
  <si>
    <t xml:space="preserve">El profesional de la DAC líder de patios remanetes, implementa  actividades permanentes para retirar automotores que se encuentran inmovilizados en los parqueaderos de remanentes administrados por la Secretaría Distrital de Movilidad,  en cumplimiento de las normas contenidas en el Código Nacional de Tránsito y los lineamientos establecidos en el PM04-PR02-Entrega automotores inmovilizados en parqueadero remanente, dejando como registro una base de datos con la identificación de estos vehículos. </t>
  </si>
  <si>
    <t xml:space="preserve">Durante este perído se  implementaron  actividades permanentes para retirar automotores que se encuentran inmovilizados en los parqueaderos de remanentes administrados por la Secretaría Distrital de Movilidad, dejando como registro una base de datos con la identificación de estos vehículos. </t>
  </si>
  <si>
    <t>perdida de imagen de usuarios internos</t>
  </si>
  <si>
    <t>prestacion de los servicios públicos  para el correcto funcionamiento de la entidad  fuera de los procedimientos establecidos.</t>
  </si>
  <si>
    <t>Recomendaciones</t>
  </si>
  <si>
    <t>se evidencia base de datos de los meses de marzo y abril,  se identifica que en la casilla  119 de la columna Número natural no se cuenta con el numero de comparendo.  No se evidencia  el registro  registro la verificacion mediante-orden de devolucion  como se establecio en el control.
las acciones del plan de acción estan definidas para el segundo semenstre</t>
  </si>
  <si>
    <t>se evidencia  el formato el comprobante diario de causación OP y RA con código    PA03-PR01-F03 de fecha 13-03-2021, 22-04-2021, 15-04-2021. como se establecio en el control.</t>
  </si>
  <si>
    <t>se evidencia el registro con codígo PA03-PR09-F08 de los días 7/04/2021 y 19-03-2021, como se establecio en el control.</t>
  </si>
  <si>
    <t>no se remite ninguna evidencia.</t>
  </si>
  <si>
    <t>Se evidencia el cdp 1478 y1709 generando una aprobación en el mismo documento Aprobó: VAESTRADA 15.03.2021, Aprobó: VAESTRADA 26.04.2021.</t>
  </si>
  <si>
    <t xml:space="preserve"> se evidencia los RP  445 con  aprobó VAESTRADA 19.04.2021 y el RP 932 VAESTRADA 03.03.2021 de acuerdo con lo establecido en el control</t>
  </si>
  <si>
    <t xml:space="preserve"> Se evidencia:
PA03-PR01-F03  causación OP y AR de fechas 11/03/2021
PA03-PR17-F06 Depreciacion sin revisión de 31/03/2021 
 PA03-PR17-F04 Ingreso de almacen de fechas 19/03/2021 
sin diligenciar el campo de revisión por lo cual no se evidencia el control de acuerdo a lo establecido</t>
  </si>
  <si>
    <t>definir cuales son los anexos que se van a controlar</t>
  </si>
  <si>
    <t xml:space="preserve">Se evidencia los oficios solicitando verificacion de titulos de:
- Maria del Pilar Mora
- Edwin Ernesto Díaz
- Jessica Gonzalez
- Eliana Torres
- Guetty Magnolly Caycedo
Se recibio la respuesta para: 
-Valentina Acuña
- Guetty Magnolly Caycedo
- Maria del Pilar Mora 
- Edwin Ernesto Díaz
- Ana Iris Blandon 
Se evidencia el excel con el cual realiza seguimiento a la verificación </t>
  </si>
  <si>
    <t>se evidencia la Matriz de Cumplimiento Legal con  Código: PA05-IN02-F03    actualizada en las siguientes fechas:  12/3/2021,  26/3/2021, 7/4/2021, 16/4/2021, 22/4/2021 y 29/4/2021</t>
  </si>
  <si>
    <t>Se evidencia correo electronico el 9 de abril de 2021 Actualización Matriz de Cumplimiento Legal</t>
  </si>
  <si>
    <t xml:space="preserve">Se evidencio  la muestra para   4 personas  la lista  PA02- PR01- F02  para realizar posesión
SE evidencia dos socializaciones de manera virtual de los procedimientos a traves de correo electronico el 25 y 26 de marzo del 20121 </t>
  </si>
  <si>
    <t xml:space="preserve">Se evidencio  la muestra para   4 personas  la lista  PA02- PR01- F03  para realizar posesión
SE evidencia dos socializaciones de manera virtual de los procedimientos a traves de correo electronico el 25 y 26 de marzo del 20121 </t>
  </si>
  <si>
    <t>se evidencias los indicadores parte del cuerpo afectada, mecanismo o forma del accidente, comparativo, incapacidad en días  y se observa la presentación donde muestran el seguimiento para los meses de enero, febrero y marzo</t>
  </si>
  <si>
    <t>Se observa la definición de dos indicadores sobre aumento del total de conocimiento y satisfacción en las capacitaciones interinstitucional. La accion se encuentra esablecida para el primer semestre por lo cual se encuentra en ejecución.</t>
  </si>
  <si>
    <t>Se evidenciaron 4 pantallazos de SICON,  donde se pueden evidenciar notas de soporte "No devolucioón po pago"  para la factura 16167830, 25258064,  25335227</t>
  </si>
  <si>
    <t>Definir cuales son " cumplieran con todos los requisitos", teniendo en cuenta que en la base de datos en algunos capos se encuentran vacios</t>
  </si>
  <si>
    <t xml:space="preserve">Se realizó el seguimiento de acuerdo a la muestra y evidencias cargadas pro e proceso </t>
  </si>
  <si>
    <t xml:space="preserve">Se realizó el seguimiento de acuerdo a la muestra y evidencias cargadas por el proceso </t>
  </si>
  <si>
    <t xml:space="preserve">no se pudo realizar el seguimiento teniendo en cuenta que no se cargaron las evidencias en el drive establecido </t>
  </si>
  <si>
    <t xml:space="preserve">se evidencia los estados financieros firmados pro el contador .
</t>
  </si>
  <si>
    <t xml:space="preserve">
en el formato de los estados financieros se encuentra el espacio para la Firma del representate legal y el contador, Sin embargo solo se tiene la firma del contador.</t>
  </si>
  <si>
    <t xml:space="preserve">No se evidencia  las encuentas de las capacitaciones reportadas. No fue posible acceder al drive que mencionan en el avance reportado 
Se evidecio los memorandos 20216200088043,   20216200088053,  20216200088073,  20216200088063,  20216200088083,  20216200088093
</t>
  </si>
  <si>
    <t>Se recomienda revisar y analizar las encuentas como controla que el  plan institucional de capacitación cumpla con  la normatividad vigente.</t>
  </si>
  <si>
    <t xml:space="preserve">se evidencia la encuesta de 1 persona que participo en el curso de seguridad y salud en el trabajo. 
Se evidencia la solicitu de reportes de asistencia ofertado por las entidades como DASCD, DIAN, , U. del Rosario 
</t>
  </si>
  <si>
    <t xml:space="preserve">No se observó el reporte entregado por la entidad que realiza la capacitación como se estableció en el control, adicionalmente se sugiere revisar el control teniendo en cuenta que el informe lo realiza una entidad externa por lo cual no permitiría tener autoridad del mismo.
Se recomienda revisar y analizar las encuestas como controla que el plan institucional de capacitación cumpla con la normatividad vigente.
</t>
  </si>
  <si>
    <t>Se observa el plan de bienestar social e incentivos 2021 version 1y el cronograma. Se evidencia el seguimiento realizado de acuerdo a lo planificado.</t>
  </si>
  <si>
    <t>Se recomienda verificar si la acción se va a realizar semestral o mensual teniendo en cuenta las actividades reportadas son mensuales.</t>
  </si>
  <si>
    <t xml:space="preserve">Se sugiere determinar cual es el tiempo de periocidad del control, adicionalmete se recomienda verificar si el control y el plan de acción son las mismas acción  teniendo en que las evidencias que lo soportan son las mismas </t>
  </si>
  <si>
    <t>Conforme lo reportado por los responsables, se adjunto: Acta de Comite d eInventarios N° 001-2021 del 29/01/2021, iguelmente, facturas, comprobante de ingreso de elementos, comprobante de traslado, comprobantes de egreso de elementos devolutivos, soportes traslado, comprobantes de traslados, asi como la Resolucion 156 por medio la de la cual se autoriza dar de baja lo establecido en el Comite de inventarios del 4 de 2020 . 
Por lo anterior, se evidencia que el control se ejecutó como fue diseñado demostrando su efectividad, lo cual contribuye a una adecuada mitigación del riesgo.</t>
  </si>
  <si>
    <t xml:space="preserve">Seguir manteniendo la ejecucion del control conforme a su diseño, lo cual  demuestra su efectividad,  contribuyendo a una adecuada mitigación del riesgo.  </t>
  </si>
  <si>
    <t>Se efectuó la actualizacion del procedimiento PA01-PR12  el 4/02/2021,  es por esto que de acuerdo con los soportes suministrados se evidenció que el control se ejecutó como fue diseñado demostrando su efectividad,  situacion que contribuyó mitigar el riesgo.</t>
  </si>
  <si>
    <t xml:space="preserve">La SA adjunto como soportes de la ejecucion del control  Cierre Contable,  Informe de Cierre contable modulo SAE - SAI y cuadro excel de inventarios corresponientes a los meses de enero, febrero y marzo,  en los cuales se  verificaron los movimientos de almacen por cada rubro contable con el detallado de inventario de bienes. Por lo anterior, se demostro la efectividad del control;  lo que permite una adecuada mitigación del riesgo  toda vez que el control es efectivo conforme al diseño.  </t>
  </si>
  <si>
    <t>Se remitio como avance de la ejecucion del control Matriz de necesidades de infraestructura 2021, las cuales se  ejecutaran de acuerdo al cronograma definido, las cuales se identifican semestralmente. Avance del indicador</t>
  </si>
  <si>
    <t>Continuar con la ejecucion del control de acuerdo con la  periodicidad establecida, lo cual permitira el evento potencial identificado</t>
  </si>
  <si>
    <t xml:space="preserve">Se remitio como evidencia acta de inicio y minuta del contrato de prestacion de servicio 2020-2013, para el mantenimineto preventivo, correctivo, mejoras, reparaciones y adecuaciones locativas de las sedes de la  SDM y de otras edificaciones a su cargo, observandose que el control se esta desarrollando a traves del contrato suscrito.  Por lo anterior, se demostro la efectividad del control;  lo que permite una adecuada mitigación del riesgo  toda vez que el control es efectivo conforme al diseño.  </t>
  </si>
  <si>
    <t>Se esta ejecutando el contrato de interventoria No 2020-2026, sin embargo verificando SECOP II el proceso SDM-CMA-067-2020, se evidencio que no se han publicado los informes mensuales teniendo en cuenta que le acta de inicio se firmo el 26/01/2021, ni tampoco se adjuntan como evidencias los los informes de ejecucion y control del ocntoralto;  por lo anterior no se ha ejecutado el control conforme se diseño, toda vez que se determino como registro los informes de ejecución y gestión. Por lo anterior el control no se ejecuto de acuerdo como se establecio, lo cual pone en riesgo la materializacion del riesgo.</t>
  </si>
  <si>
    <t>Suministrar las evidencias correspondientes, toda vez que no se aportaron los informes de ejecución y gestión, ademas no se encuentran publicados en secop II los  infomes de ejecucion del contrato</t>
  </si>
  <si>
    <t>Suministrar las evidencias correspondientes, toda vez que no se adjuntaron para el control  todas las actas para el cuatrimestre, de otra parte, no se pudo corroborar la actividad, toda vez que no se encontraron soportes para verificar su efectividad.</t>
  </si>
  <si>
    <t xml:space="preserve">Los responsables aportaron las actas de reunion correspondientes a los meses de febrero y marzo relacionadas con el seguimiento al sistema de gestion ambiental,  observandose que el control se esta desarrollando a traves de las reuniones de seguimeinto, dejando soporte en actas. Por lo anterior, se demostro la efectividad del control;  lo que permite una adecuada mitigación del riesgo  toda vez que el control es efectivo conforme al diseño.  </t>
  </si>
  <si>
    <t>Como avance de la accion los responsables adjuntaron borrador del Tablero de Control SA</t>
  </si>
  <si>
    <t>Los responsables adjuntaron carpetas con informacion de TRD en la cual se observo las trd actualizadas las cuales se presentaron en el Comité Interno de Archivo (CIA)– Primera Sesión Ordinaria-del 17-03-2021, sin embargo la carpeta TVD, contiene las  FICHAS_DE_VALORACIÓN_FONDATTpara la vigencia 2020, asi mismo el ACTA_COMITE_INTERNO_DE_ARCHIVO_SESIÓN_2_2020_AJUSTADA_del 16_12_2020.
Por lo anterior se evidencia que se aseguró la actualización  de los instrumentos archivísticos relacionados con TRD, no obstante se deben fortalecer los soportes para TVD, lo cual pone en riesgo la materializacion del riesgo.
Con relacion a la accion propuesta, se observo que la evidencia corresponde a la misma del control.</t>
  </si>
  <si>
    <t>En las evidencias aportadas no se observo el acta del Comité Interno de Archivo, no obstante, en las evidencias del control 1 se encuentra Acta Comité Interno de Archivo (CIA)– Primera Sesión Ordinaria-del 17-03-2021, 
Se recomienda  adjuntar las evidencias qu se establecieron en el control (actas de Comite Interno de Archivo 2 al año), con proposito de verificar la efectividad del control.  Por lo anterior, se evidencia que el control se ejecutó como fue diseñado demostrando su efectividad, lo cual contribuye a una adecuada mitigación del riesgo.
Con relacion a la accion propuesta, se observo que la evidencia corresponde a la misma del control.</t>
  </si>
  <si>
    <t>Los responsables adjuntaron las actas de transferencias primarias asi: Acta de transferencia No. 001 de la SPTM del 18/01/21, Acta de transferencia No. 002 de DAC del 10/02/21, Acta de transferencia No. 003- Acta de entrega Archivo Informes accidentalidad del 25/02/21, Acta de transferencia No. 004 SCT del 12/03/21 y Acta de transferencia No. 004 SCT del 16/04/21  DGC. Por lo anterior, se evidencia que el control se ejecutó como fue diseñado demostrando su efectividad, lo cual contribuye a una adecuada mitigación del riesgo.
Con relacion a la accion, se observo que la evidencia corresponde a la mimsa del control.</t>
  </si>
  <si>
    <t>Par la ejecucion del control se suscribieron 2 contratos: CONTRATO DE ARRENDAMIENTO No. 2020-590 y CONTRATO DE PRESTACIÓN DE SERVICIOS No. 2020-2007,  A pesar que se suministro como soportes para el contrato 2020-2007 actas de reunion y actas de traslado, y el Cto 2020-590 acta del 5/04/21 , estas no son suficientes para llevar a cabo el seguimiento mensual. De otra parte,  al verificar la platamorma SECOPII se observo que no se encuentra debidamente actualizada con publicaicon de los infomres de ejecucion de los contratos mencionados.
Se recomienda rediseñar el control dejando como evidencias informes mensuales de la ejecucion de los contratos.
Con relacion a la accion se observo que la evidencia corresponde a la mimsa del control</t>
  </si>
  <si>
    <t xml:space="preserve">Fortaler las evidenicas que se suministren toda vez que las allegadas son debiles para verificar la ejecucion del control </t>
  </si>
  <si>
    <t>Se adjunto acta de simulacro plan de ocntingencia Orfeo del 19/03/21, Guía para activación plan de contingencia_v1_12marzo2021 , proyecto de PROCEDIMIENTO_ACTIVACION_CONTINGENCIA_CORRESPONDENCIA y bases de datos, docuemtos aprobados por la SA.  Por lo anterior, se puede evidenciar la efectividad del control,  situación que contribuye a la mitigación del riesgo.
Con relacion a la accion, se observo que la evidencia corresponde a la misma del control.</t>
  </si>
  <si>
    <t>Los responsables remitieron CDP-RP para la asignación de recursos para amparar el pago de los servicios públicos para la vigencia 2021, asi mimsopantallazos de radicacion de cuentas en ventanilla virtual para el pago de servico publicos corresponondientes al 1er cuatrimestre. Por lo anterior, se evidencia que el control se ejecutó como fue diseñado demostrando su efectividad, lo cual contribuye a una adecuada mitigación del riesgo.
Con relacion a la accion se remitio INFORME PLAN ANUAL DE ADQUISICIONES 2021- Versión Actualizada al 10-09-2020, dentro en los Gastos Funcionamiento se ampararron los pagos de servicios publicos de las diferentes sedes de la Secretaria Distrital de Movilidad.</t>
  </si>
  <si>
    <t xml:space="preserve">Se remitio como evidencia correos de convocatoria enviados por los CLM invitando a los ciudadanos a los Diálogos Ciudadanos dentro del Proceso de Rendición de Cuentas Locales,  por lo tanto se infiere que el control se ejecutó como fue diseñado demostrando su efectividad, lo cual contribuye a una adecuada mitigación del riesgo. 
Para la ejecucion del Plan de Accion, se llevo a cabo la 1a divullgación PIP V.2 a los CLM, y divulgación PIP V.2 a OGS, cumpliendo la accion propuesta. </t>
  </si>
  <si>
    <t>Los responsables remitieron registro de asistencia de los ciudadanos que fueron convocados para asistir a los Diálogos Ciudadanos dentro del Proceso de Rendición de Cuentas Locales asi: diálogo ciudadano nodo oriente con 62 participantes, nodo sur oriente 37 participantes y nodo sur con 56 personas.  Por lo anterior, se puede evidenciar la efectividad del control,  situación que contribuye a la mitigación del riesgo.</t>
  </si>
  <si>
    <t>No se especifico en el control la periodicidad de ejecucion del mismo,  de acuerdo con la justificacion del proceso   determino que se realizara ajuste en el diseño.</t>
  </si>
  <si>
    <t>Llevar a cabo los ajustes al diseño del control, no obstante la periodicidad se determino como semestral</t>
  </si>
  <si>
    <t>No se especifico en el control la periodicidad de ejecucion del mismo,  de acuerdo con la justificacion del proceso   determino que se realizara ajuste en el diseño, toda vez que no se  observo correo de convocatoria y registro (listas) de asistencia con enfoque diferencial y de genero.</t>
  </si>
  <si>
    <t>Se evidencio Cronograma de trabajo del proceso de rendición de cuentas locales (Diálogos Ciudadanos Nodales y Audiencias Públicas Participativas), asi como Pantallazo divulgación del cronograma diálogos ciudadanos nodales RDC 2020,  de acuerdo con los soportes suministrados se evidenció que el control se ejecutó como fue diseñado demostrando su efectividad,  situacion que contribuyó mitigar el riesgo. Asi mismo, lo planteado en el plan de accion de ejecuro demostrando su efectividad y complimiento</t>
  </si>
  <si>
    <t xml:space="preserve">A pesar que la fecha de ejecución del control esta para junio 2021, se remitio como avance Presentaciones Dialogo Ciudadano Nodo Oriente IDU, SDM; Subdirección Señalización SDM, y UMV; Presentaciones Diálogo Ciudadano Nodo Sur SDM, Subdirección Control al tránsito y Transporte SDM y Subdirección Señalización SDM. Ademas presentaciones Diálogo Ciudadano Nodo Sur Oriente SDM, Subdirección Control al tránsito y Transporte SDM, Transmilenio. Por lo que se recomienda remitir la evidencia diseñada relacionada registro del informe preliminar de la gestión relaizada en cada localidad </t>
  </si>
  <si>
    <t xml:space="preserve">Se evidencio solicitudes del informe gestión local 2020 a entidades del sector y sus respuestas con los  informes de gestión 2020 de cada una de las entidades del sector, asi las cosas, se demostro la efectividad del control;  lo que permite una adecuada mitigación del riesgo  toda vez que el control es efectivo conforme al diseño.  </t>
  </si>
  <si>
    <t>A pesar que la fecha de ejecución del control esta para diciembre 2021, se remitio como avance cronograma,   Invitaciones, registro de asistencia, presentaciones, registro de inscripciones y asistencia, concurso de conocimiento, evaluación del evento., A la fecha el contorl se ha ejecutado conforme su diseño demostrando su efectividad, y mitigando el riesgo identificado.</t>
  </si>
  <si>
    <t>A pesar que la fecha de ejecución del control esta para diciembre 2021, se remitio como avance, carpeta con solicitudes de la ciudadania,  no obstenate se recomienda que ne el contrl se describa  la periodicidad para su ejecucion, asi como describir a que tipo de solicitudes de la ciudadania se hace mencion y que se redireccionan según la competencia</t>
  </si>
  <si>
    <t xml:space="preserve">EL relación con el control no es claro si el mismose encuentra diseñado para toda la vigencia o solamente para el primer trismestre, dado que en la fecha de ejecución su estado es "FINALIZADO" .  La acción  se encuentran ejecutadas en debida forma, atendiendo su diseño y periodicidad,  </t>
  </si>
  <si>
    <t>Para el presente control se evidenció como soporte un total de 10 retroalimentaciones realizadas a  los procesos con respecto a los POAS,   aplicación en debida forma del control asi como su periodicidad</t>
  </si>
  <si>
    <t>No se adjunta en el Onedrive soportes que den cuenta de la aplicación del control , carpeta vacia.</t>
  </si>
  <si>
    <t>Se pudo evidenciar la debida aplicación del control tal y como fue diseñado.</t>
  </si>
  <si>
    <t>Para los proximos seguimientos se recomienda adjuntar los informes   preliminares o finales del seguimiento junto con el correo.</t>
  </si>
  <si>
    <t>Como evidencia de la ejecucion del control se adjunta correo un total de 15 remisiones de observaciones SPI , lo anterior permite  observar ejecucion del control tal y como se encuentra diseñado.</t>
  </si>
  <si>
    <t>En cuanto al control se aporta circular 010 de 2021 lineamienros para el ciere  y programacion presupuestal, se observa debida aplicación del control en cumplimiento a su diseño. La acción se encuentra debidamente ejecutada en relación a la socialización de la circular 010 de 2021</t>
  </si>
  <si>
    <t>Para evidenciar la ejecucion del control se aportan correos de informe  de avance ejecucion presupuestal ,  publicacion de la ejecucion y PAA, ajecutando en debida forma el control diseñado</t>
  </si>
  <si>
    <t>Se evidencia debida ejecución del control tal y como fue diseñado por el proceso (soportes del seguimiento y  actualizacion PAA  y viabilidad de CDP</t>
  </si>
  <si>
    <t>El control se encuentra Finalizado y se ejecuto en debida forma (soportes lineamientos participacion PAAC  y correo de la AOPI sobre directrices. La accion aun no se encuentra en periodo de ejecucion de acuerdo a la fecha establecida (agosto)</t>
  </si>
  <si>
    <t>El control se encuentra Finalizado y se ejecuto en debida forma como soportes se adjuntan  pantallazos de socializacion para participacion en la elaboracion del PAAC</t>
  </si>
  <si>
    <t xml:space="preserve">De acuerdo con los soportes adjuntos se pudo evidenciar debida ejeucion y aplicacion del control ( PAAC, se encuentra en  version 3) </t>
  </si>
  <si>
    <t>Control ejecutado en debida forma (soportes seguimientos al PAAC cuatrimestral) sin embargo dicho control debe estar en CURSO y no FINALIZADO dada la periodicidad en que se  presenta elmonitoreo  el cual es cuatrimestral</t>
  </si>
  <si>
    <t>Se evidencia debida ejecución del control tal y como fue diseñado por el proceso (soportes de acompañamiento y asesoria en la elaboracion /actualizacion de documentos del SIG</t>
  </si>
  <si>
    <t>El control se viene ejecutando acorde con el diseño, periodicidad (soporte matriz legal.. En relación con la acción se evidenció cumplimiento a la misma (soporte acta de revisin actos administrativos mes de marzo 2021)</t>
  </si>
  <si>
    <t>De acuerdo con las evidencias presentadas por el responsable de ejecutar el control se pudo evidenciar que el mismos se viene aplicando en debida formar y con la periodicidad definida. (Procedimiento Normatividad y conceptos ultima actualización 10/03/2021)</t>
  </si>
  <si>
    <t>El control y la acción se vienen aplicando y cumpliendo de acuerdo a los parametros de su diseño y periodicidad de acuerdo con los soportes enviados para verificacion.</t>
  </si>
  <si>
    <t xml:space="preserve">Las evidencias enviadas  corresponden a las informadas en el reporte de avances,   verificacion de la adecuada aplicación  del control (diapositiva de informe dic a marzo)  </t>
  </si>
  <si>
    <t>Se adjuntan como soporte de aplicación al control dos informes marzo y abril asi como la base de datos de procesos activos, lo anterior evidencia cumplimiento  y efectividad del control diseñado.</t>
  </si>
  <si>
    <t>Debida aplicación del control de acuerdo a su diseño. Soportes pantallazos de  procesos de contratación formato lista de de chequeo</t>
  </si>
  <si>
    <t>Debida aplicación del control de acuerdo a su diseño. Soportes pantallazos de  procesos de contratación formato lista de de chequeo. En relación con la acción aun no se reporta su ejecución.</t>
  </si>
  <si>
    <t>Debida aplicación del control de acuerdo a su diseño. Soportes pantallazos de  procesos de contratación prestación de servicio (10) y 5 correos  con devolución de observaciones</t>
  </si>
  <si>
    <t>Se evidencia cumplimiento en la aplicación del control mediante la realizacion de seguimiento a las liquidacion de acuerdo a Plan de trabajo (pantallazos seguimientos, reuniones)</t>
  </si>
  <si>
    <t>Se recomienda para los proximos seguimientos aportar el Plan de Trabajo" con el respectivo avance.</t>
  </si>
  <si>
    <t>El control se viene ejecutando adecuadamente de acuerdo a su diseño y periodicidad, lo anterior de acuerdo a las evidencias aportadas las cuales consiste en los documentos contentivos de presuntos incumplimiento y citatorios a  audiencias, asi mismo correos de revisión por parte del area.  La acción aun se encuentra en terminos para su ejecución.</t>
  </si>
  <si>
    <t>Se observa aplicación del control de acuerdo a su diseño y periodicidad (soporte dos bases de datos 1 desembargos inmuebles y 1 base de datos desembargo vehículos. La acción aun no se ejecuta de acuerdo a lo informado por el proceso</t>
  </si>
  <si>
    <t xml:space="preserve">* Fortalecer los controles que permitan garantizar que la evidencia aportada corresponda a la implementación de los controles en el periodo evaluado
* Fortalecer el monitoreo realizado de tal manera que sea posible identificar de manera clara el total de los estudios y conceptos elaborados en el  periodo evaluado; lo anterior en razón a que la evidencia  aportada no permite identificar  de manera integral si el control se implemento para todos los estudios y conceptos elaborados durante este periodo.
* Si bien el plan de acción formulado se encuentra dentro de los términos de ejecución; teniendo en cuenta el impacto de mismo sobre la implementación del control, se recomienda que este se realice de manera prioritaria, de tal forma que efectivamente aporte a la reducción del riesgo tal como se define en su plan de tratamiento.
</t>
  </si>
  <si>
    <r>
      <t xml:space="preserve">La implementación del control se encuentra dentro del plazo establecido.
De conformidad con la periodicidad establecida, su efectividad será evaluada en el próximo seguimiento de la OCI.
</t>
    </r>
    <r>
      <rPr>
        <sz val="11"/>
        <color rgb="FFFF0000"/>
        <rFont val="Arial Narrow"/>
        <family val="2"/>
      </rPr>
      <t/>
    </r>
  </si>
  <si>
    <t>Se aporta como evidencia:
* Respuesta concepto 20212200693131 de fecha 10/02/2021 dirigido a GYP BOGOTA SAS
* Respuesta concepto 20212200907891 de fecha  26/02/2021 dirigido a Inversiones Transturismo SAS
* Respuesta concepto 20212220637511  de fecha  04/02/2021 dirigido a BPM Security Ltda.
* Respuesta concepto 20212242026101  de fecha  16/04/2021 dirigido a Unión Temporal PRM 2019
* Respuesta concepto 2021224009036 de fecha  22/01/2021 dirigido a Pedro Julián Gómez Higuera
En los cuales se evidencia  la firma de la Directora Técnica de Planeación de la Movilidad,  Subdirectora de Transporte Privado, Subdirector de Infraestructura;  conforme el tema conceptuado.
El plan de acción establecido se encuentra dentro de los términos de ejecución y es coherente con la estrategia para combatir el riesgo identificada (Reducir -  Mitigar).
Conforme lo anterior de manera general se observa que el control y el plan de acción son efectivos.</t>
  </si>
  <si>
    <t>* Fortalecer el monitoreo realizado de tal manera que sea posible identificar de manera clara el total de los conceptos elaborados en el  periodo evaluado; lo anterior en razón a que la evidencia  aportada no permite identificar  de manera integral si el control se implemento para todos los  conceptos elaborados durante este periodo.
* Si bien el plan de acción formulado se encuentra dentro de los términos de ejecución; teniendo en cuenta el impacto de la misma sobre la ejecución del control, se recomienda que esta se realice de manera prioritaria, de tal manera que efectivamente aporte a la reducción del riesgo tal como se define en su plan de tratamiento.</t>
  </si>
  <si>
    <t xml:space="preserve">* Fortalecer el monitoreo realizado de tal manera que sea posible identificar las excepciones y desviaciones presentadas respecto a la totalidade auditorias efectuadas en el periodo evaluado, de tal manera que se articule con la normatividad citada por el mismo proceso.
* Si bien la acción identificada se encuentra dentro de los términos de ejecución; teniendo en cuenta el impacto de la misma sobre la ejecución del control, se recomienda que esta se realice de manera prioritaria, de tal manera que efectivamente aporte a la reducción del riesgo tal como se define en su plan de tratamiento.
</t>
  </si>
  <si>
    <t>Se aporta como evidencia:
* Documento Plan de Desarrollo UN NUEVO CONTRATO SOCIAL Y AMBIENTAL PARA LA BOGOTA DEL SIGLO XVI. Plan de Acción 2020 - 2024 Componente de inversión por entidad con corte 31/03/2021
En el documento aportado efectivamente se evidencia una ejecución de recursos al corte del I trimestre de la vigencia del 39,45% del proyecto 7588 y del 42,05% respecto al proyecto 7583; no obstante en   éste no se identifica claramente la injerencia del control sobre el riesgo identificado, por cuanto el sólo reporte trimestral no permite evidenciar las alertas tempranas y las acciones implementadas por el proceso, que permitan mitigar de manera adecuada la materialización del riesgo. Lo anterior teniendo en  cuenta la baja ejecución física que se evidencia en el soporte aportado, en consideración al tiempo que resta para dar cumplimiento al 100% de lo proyectado:
Proyecto 7588:  Meta 1: 12,33%, Meta 2 y 8:  No registra información y Meta 6: 9%
Proyecto 7583:  Meta 2: 0%, Meta 4: 7.76%
Así como la baja ejecución de recursos de metas como:
Proyecto 7588: Meta 1: 18,29%; Meta 2: 0%;  Meta 6: 12,68%, Meta 8: 0%
Proyecto 7583:  Meta 2: 0%; Meta 4: 8.33% 
Sin que se identifiquen las desviaciones o excepciones ni en el soporte ni en el monitoreo realizado por la 1a. línea de defensa.
Se aporta como evidencia los radicados remitidos por la SPM a la OAPI solicitando la modificación del PAA durante el periodo evaluado.
Conforme lo expuesto en relación con la implementación de los controles, no es posible evaluar la efectividad del mismo.</t>
  </si>
  <si>
    <t xml:space="preserve">* Revisar la coherencia entre el riesgo identificado y el control existente.
* Revisar la coherencia entre la evidencia aportada y el control existente
* Fortalecer el monitoreo realizado de tal manera que sea posible identificar las excepciones y desviaciones respecto a la implementación del control
</t>
  </si>
  <si>
    <t xml:space="preserve">* Fortalecer la documentación de la ejecución del control existente, de tal manera que estas sean coherentes con lo formulado e identifique de manera clara la injerencia de este en la minimización de la materialización del riesgo, así como lo expuesto en el ejercicio de monitoreo de la 1a línea de defensa
</t>
  </si>
  <si>
    <t>De conformidad con la evidencia aportada respecto a la implementación del control se observa:
* Si bien el control se encuentra documentado en el Procedimiento  Acompañamiento de estudiantes por los caminos seguros del proyecto “Ciempiés Caminos Seguros” Código:PM02-PR14 Versión: 1.0, actividad 6,  el documento aportado solo registra las inasistencias, cuando en la actividad se establece: "El monitor reporta su llegada al punto de encuentro por medio de una foto, ubicación exacta, hora de llegada"
* No se identifica de manera clara la afectación de las inasistencias de los monitores en la gestión identificada como posible riesgo; el solo monitoreo de esta asistencia no repercute de manera efectiva en la minimización de la materialización del riesgo, teniendo en cuenta que el procedimiento referenciado anteriormente establece otros controles que pueden aportar de manera mas efectiva a la minimización del riesgo. 
Respecto al plan de acción,  en la evidencia aportada correspondiente al acta del taller vial desarrollado el 26/03/2021, se observa que no se incluyeron temas como  la importancia de los acompañamientos, propósito del proyecto, gestión de la entidad y obligaciones contractuales, tal como se define en la acción propuesta.
De conformidad con lo anteriormente expuesto no es posible evaluar que los controles y el plan de acción sean efectivos respecto a la minimización de la materialización del riesgo</t>
  </si>
  <si>
    <t xml:space="preserve">* Fortalecer la documentación de la ejecución del control existente y de las acciones del plan de acción, de tal manera que estas sean coherentes con lo formulado e identifique de manera clara la injerencia de éste en la minimización de la materialización del riesgo. 
* En los casos en que el control o el plan de acción sea el de realizar una socialización o capacitación, se incorpore dentro de las evidencias la presentación realizada con el fin de fortalecer la gestión documental de la implementación del control o del plan de acción.
</t>
  </si>
  <si>
    <t>La evidencia aportada da cuenta la  ejecución del control a través de los formatos de seguimiento de ruta de confianza ciclo expedición por grupos, no obstante se observan las siguientes oportunidades de mejora:
* Los formatos corresponden a la gestión realizada en abril, no se aporta evidencia de lo ejecutado en marzo. 
* No se aporta evidencia del seguimiento realizado en la zona 7 en la jornada de la tarde
Situaciones de excepciones o desviaciones que no son identificadas dentro del monitoreo realizado por la 1a línea de defensa
Se evidencia  el acta de la Capacitación Socialización Protocolos y Operación en Vía ACB de fecha 14/04/2021
Conforme lo observado  no es posible evaluar  la efectividad del control.</t>
  </si>
  <si>
    <t>* Fortalecer el monitoreo realizado a la implementación de los controles, de tal manera que dentro de éste se justifiquen las desviaciones o excepciones presentadas durante el periodo que se esta reportando.
* Fortalecer la gestión documental  de la ejecución del plan de acción , incorporando dentro de las evidencias la presentación realizada y el listado de asistencia con el fin de permitir la evaluación de la ejecución integral del mismo</t>
  </si>
  <si>
    <t>* Fortalecer el monitoreo realizado a la implementación de los controles, de tal manera que dentro de éste se justifiquen las desviaciones o excepciones presentadas durante el periodo que se esta reportando.
* Fortalecer la gestión documental  de la implementación del control, de tal manera que esta de cuenta de la gestión realizada conforme se estableció.
* Revisar y ajustar en lo que se considere pertinente,  la estrategia  para combatir el riesgo identificada de tal manera que esta sea coherente con los lineamientos establecidos en la Guía para la administración del riesgo y el diseño de controles en entidades publicas, Versión 5 de diciembre de 2020 del Departamento Administrativo de la Función Publica y el plan de acción formulado.</t>
  </si>
  <si>
    <t xml:space="preserve">La evidencia aportada da cuenta de:
* Reunión de Coordinación Operación Planes Pilotos. Acta de fecha 19/03/2021 
* Reunión Coordinación Orden de Operaciones Planes Piloto y otros servicios. Acta de fecha 07/04/2021
* Reunión Orden de Operación Planes Piloto y otros Servicios. Acta de fecha 22/04/2021
Documentos que se encuentran sin firma y que no incluyen dentro del acápite 3 Desarrollo de la Reunión, los temas establecidos en el orden del día, situación por la cual no es posible identificar de manera clara si el control es efectivo par minimizar la materialización del riesgo.
</t>
  </si>
  <si>
    <t xml:space="preserve">
* Revisar y ajustar el plan de acción, teniendo en cuenta que la acción formulada corresponde al mismo control identificado
* Fortalecer el monitoreo realizado a la implementación de los controles, de tal manera que dentro de éste se justifiquen las desviaciones o excepciones presentadas durante el periodo que se esta reportando.
* Fortalecer la gestión documental  de la implementación del control, de tal manera que esta de cuenta de la gestión realizada conforme se estableció.</t>
  </si>
  <si>
    <t>Se aporta evidencia de la implementación de los controles, lo cual es coherente con lo registrado en el monitoreo de la 1a. Línea de defensa. 
Teniendo en cuenta  que la estrategia para combatir el riesgo (Reducir - Mitigar) se evidencia que el plan de acción se ejecuto conforme lo previsto y se documenta de manera adecuada
Conforme lo anterior se evidencia que el control se encuentra implementado y que el plan de acción fue ejecutado, por lo cual se considera efectiva la gestión del riesgo adelantada por el proceso.</t>
  </si>
  <si>
    <t>Si bien se registra  en el monitoreo la gestión adelantada respecto a la implementación del control, no se aporta evidencia que permita evaluar lo reportado.
El plan de acción establecido se encuentra dentro de los términos de ejecución y es coherente con la estrategia para combatir el riesgo identificada (Reducir -  Mitigar).</t>
  </si>
  <si>
    <t>* Documentar la gestión realizada respecto a la implementación del control</t>
  </si>
  <si>
    <t>De acuerdo a la evidencia aportada:
* Carpeta Abril - 2021 que contiene 14 archivos 
* Carpeta Marzo - 2021  que contiene 17 archivos
* Documento Excel Control de visitas técnicas en temas inherentes de señalización Código: PM03-PR02-F10 correspondientes a marzo y abril de 2021
La acción establecida se encuentra dentro de los términos de ejecución y es coherente con la estrategia para combatir el riesgo identificada (Reducir -  Mitigar).
Conforme lo anterior se evidencia que el control se encuentra implementado por lo cual se considera efectiva la gestión del riesgo adelantada por el proceso.</t>
  </si>
  <si>
    <t>De acuerdo a la evidencia aportada:
* Carpeta Abril - 2021 que contiene 14 archivos 
* Carpeta Marzo - 2021  que contiene 17 archivos
* Documento Excel Control de visitas técnicas en temas inherentes de señalización Código: PM03-PR02-F10 correspondientes a marzo y abril de 2021
No obstante los documentos aportados no permiten evaluar de manera integral la implementación del control, por lo cual no es posible identificar si el control es efectivo.</t>
  </si>
  <si>
    <t>* Fortalecer la gestión documental, de tal manera que la evidencia aportada permita validar de manera integral la implementación del control</t>
  </si>
  <si>
    <t>El control se encuentra dentro de los terminos de ejecución en el periodo evaluado
Se evidencia la ejecución del plan de acción conforme lo establecido,  documentado a través de los pantallazos de la capacitación realizada, el registro de asistencia y el resultado de la aplicación de la encuesta realizada  y  es coherente con la estrategia para combatir el riesgo identificada (Reducir -  Mitigar).</t>
  </si>
  <si>
    <t>La evidencia aportada corresponde a la implementación del control en  marzo de 2021 (Bitácoras), no se aporta la evidencia de la gestión adelantada en abril
No se aporta evidencia de la ejecución del plan de acción. Si bien en el monitoreo se precisa que la acción se ejecutará en junio, la acción precisa que su periodicidad es trimestral, por lo cual no se da cumplimiento para el I Trimestre de 2021.</t>
  </si>
  <si>
    <t>* Fortalecer la gestión documental, de tal manera que la evidencia aportada permita validar de manera integral la implementación del control
* Ejecutar el plan de acción conforme se encuentra definido
* Fortalecer el monitoreo realizado de tal manera que este se articule con las evidencias aportas y la gestión adelantada.</t>
  </si>
  <si>
    <t xml:space="preserve">* Fortalecer la gestión documental, de tal manera que la evidencia aportada permita validar de manera integral la implementación del control
</t>
  </si>
  <si>
    <t>Conforme lo registrado en el monitoreo realizado por la 1a. Línea de defensa, no se presentaron situaciones durante el periodo evaluado que requirieran la implementación del control.
De igual manera el plan de acción se encuentra dentro de los términos de ejecución</t>
  </si>
  <si>
    <t>Se aporta como evidencia de la implementación del control, el DOCUMENTO DE SOPORTE  FINANCIERO - SISTEMA DE BICICLETAS COMPARTIDAS PARA BOGOTÁ 2021 DIM-F-001-2021 de fecha marzo de 2021, debidamente firmado por quien aprueba y elabora; lo cual es coherente con lo registrado en el monitoreo de la 1a. Línea de defensa. 
Conforme lo anterior se evidencia que el control se encuentra implementado  por lo cual se considera efectiva la gestión del riesgo adelantada por el proceso.</t>
  </si>
  <si>
    <t>Se aporta como evidencia las actas  de enero, febrero y marzo de 2021, las cuales se encuentran debidamente firmadas, a través de lo cual se observa  la implementación del control, lo cual es coherente con lo registrado en el monitoreo de la 1a. Línea de defensa. 
El plan de acción establecido se encuentra dentro de los términos de ejecución y es coherente con la estrategia para combatir el riesgo identificada (Reducir -  Mitigar).</t>
  </si>
  <si>
    <t>La evidencia aportada corresponde al correo electrónico de fecha 04/03/2021 a través del cual se observa la implementación del control, lo cual es coherente con lo registrado en el monitoreo de la 1a. Línea de defensa. 
El plan de acción establecido se encuentra dentro de los términos de ejecución y es coherente con la estrategia para combatir el riesgo identificada (Reducir -  Mitigar).</t>
  </si>
  <si>
    <t>Se aporta como evidencia el pantallazo de los correos electrónicos  generados el 18 y 19 de marzo entre la SDM y la SDP, no obstante el documento aportado no permite validar la implementación del control ni lo reportado en el monitoreo por la 1. línea de defensa.
De acuerdo a lo expuesto anteriormente no es posible validar la efectividad del control existente</t>
  </si>
  <si>
    <r>
      <t xml:space="preserve">Se aporta como evidencia:
* Documento técnico de soporte de la Licitación y parámetros técnicos para la planeación y diseño de un sistema de Bicicletas Compartidas en Bogotá (DPM-ET-003-2021) de fecha marzo de 2021
* Documento Análisis de los componentes del Permiso Especial de Acceso a Área con Restricción Vehicular en el marco de la compensación social (STPRI-ET-002-2020) de fecha febrero 2020
En los cuales se evidencia el diligenciamiento del campo de firmas tanto de quien aprueba, quienes revisaron, quien elaboro y las del equipo de apoyo 
No obstante es importante precisar que el documento STPRI-ET-002-2020 corresponde a una actividad ejecutada antes del periodo evaluado.
Teniendo en cuenta que el procedimiento </t>
    </r>
    <r>
      <rPr>
        <i/>
        <sz val="12"/>
        <color theme="1"/>
        <rFont val="Arial Narrow"/>
        <family val="2"/>
      </rPr>
      <t>Elaboración estudios y conceptos de transporte público, privado, no motorizado, estudios de tránsito e infraestructura</t>
    </r>
    <r>
      <rPr>
        <sz val="12"/>
        <color theme="1"/>
        <rFont val="Arial Narrow"/>
        <family val="2"/>
      </rPr>
      <t xml:space="preserve"> (Código PM01-PR01 Versión 1.0), establece dentro del numeral 3. Lineamientos y/o políticas de operación: "</t>
    </r>
    <r>
      <rPr>
        <i/>
        <sz val="12"/>
        <color theme="1"/>
        <rFont val="Arial Narrow"/>
        <family val="2"/>
      </rPr>
      <t>El profesional del área asignará el número consecutivo del estudio concepto</t>
    </r>
    <r>
      <rPr>
        <sz val="12"/>
        <color theme="1"/>
        <rFont val="Arial Narrow"/>
        <family val="2"/>
      </rPr>
      <t>" y de acuerdo a la evidencia valida aportada (DPM-ET-003-2021), se entiende que por lo menos se realizaron 2 estudios técnicos adicionales al aportado, situación  por la cual  no es posible evaluar de manera integral la efectividad del control establecido.
El plan de acción se encuentra dentro de los términos de ejecución y es coherente con la estrategia para combatir el riesgo identificada (Reducir -  Mitigar).</t>
    </r>
  </si>
  <si>
    <r>
      <t xml:space="preserve">La implementación del control se encuentra dentro del plazo establecido. 
De conformidad con la periodicidad establecida, su efectividad será evaluada en el próximo seguimiento de la OCI.
</t>
    </r>
    <r>
      <rPr>
        <sz val="12"/>
        <color rgb="FFFF0000"/>
        <rFont val="Arial Narrow"/>
        <family val="2"/>
      </rPr>
      <t xml:space="preserve">
</t>
    </r>
  </si>
  <si>
    <r>
      <t xml:space="preserve">Se aporta como evidencia:
* Documento Auditoria de Seguridad Vial "ASV Infraestructura peatonal de la Av. Bosa entre Av. Ciudad de Cali y Av. Tintal, de la ciudad de Bogotá D.C." de fecha abril de 2021, lo cual evidencia la implementación del control establecido
No obstante no es posoble identificar de manera clara la totalidad de las auditorias ejecutadas en el  periodo evaluado. No se hace claridad si se da cumplimiento a lo establecido en el procedimiento </t>
    </r>
    <r>
      <rPr>
        <i/>
        <sz val="12"/>
        <color theme="1"/>
        <rFont val="Arial Narrow"/>
        <family val="2"/>
      </rPr>
      <t>Elaboración de Auditorias de Seguridad Vial para proyectos de infraestructura y transporte en fases de planeación, diseño, construcción y preoperativa</t>
    </r>
    <r>
      <rPr>
        <sz val="12"/>
        <color theme="1"/>
        <rFont val="Arial Narrow"/>
        <family val="2"/>
      </rPr>
      <t xml:space="preserve"> durante este periodo; específicamente en el referente que se hace dentro de este procedimiento  de implementar la metodología de  la Guía de Auditorías de Seguridad Vial en Vías Urbanas – ASVU,  documento que precisa "</t>
    </r>
    <r>
      <rPr>
        <i/>
        <sz val="12"/>
        <color theme="1"/>
        <rFont val="Arial Narrow"/>
        <family val="2"/>
      </rPr>
      <t>En esencia, deberán  auditarse todos los proyectos de infraestructura vial y de transporte urbano que hagan parte del Plan de Desarrollo, y demás proyectos priorizados por la Secretaría Distrital de Movilidad y el Comité  intersectorial de Seguridad Vial.</t>
    </r>
    <r>
      <rPr>
        <sz val="12"/>
        <color theme="1"/>
        <rFont val="Arial Narrow"/>
        <family val="2"/>
      </rPr>
      <t xml:space="preserve">"
De acuerdo a lo anteriormente expuesto no es posible evaluar si el control es efectivo para minimizar la materialización del riesgo.
De acuerdo a lo formulado,  se evidencia que el plan de acción formulado se encuentra dentro de los términos de ejecución.
</t>
    </r>
  </si>
  <si>
    <r>
      <t xml:space="preserve">La implementación del control se encuentra dentro del plazo establecido.
De conformidad con la periodicidad establecida, su efectividad será evaluada en el próximo seguimiento de la OCI.
</t>
    </r>
    <r>
      <rPr>
        <sz val="12"/>
        <color rgb="FFFF0000"/>
        <rFont val="Arial Narrow"/>
        <family val="2"/>
      </rPr>
      <t xml:space="preserve">
</t>
    </r>
  </si>
  <si>
    <r>
      <t>Los responsables aportaron las actas de reunion correspondientes a los meses de febrero y marzo relacionadas con el seguimiento al sistema de gestion ambiental, no obstante, el control menciona  ".</t>
    </r>
    <r>
      <rPr>
        <i/>
        <sz val="12"/>
        <color theme="1"/>
        <rFont val="Arial Narrow"/>
        <family val="2"/>
      </rPr>
      <t xml:space="preserve">..verifica mensualmente  el cumplimiento las actividades definidas a través del Plan de Acción, la Matriz de Identificación de Aspectos y Valoración de Impactos Ambientales.."
</t>
    </r>
    <r>
      <rPr>
        <sz val="12"/>
        <color theme="1"/>
        <rFont val="Arial Narrow"/>
        <family val="2"/>
      </rPr>
      <t>Asi las cosas el, el control no se aportaron actas de los meses de enero y abril, por consiguiente se observo debilidades con el aporte de evidencias, lo cual no permitio verificar la efectividad del control de conformidad con su diseño.
Con relacion a la accion propuesta no se pudo corroborar, toda vez que no se encontraron soportes para verificar su efectividad.</t>
    </r>
  </si>
  <si>
    <r>
      <t xml:space="preserve">SUBDIRECCION DECONTROL E INVESTIGACIONES AL TRANSPORTE PUBLICO Y DIATT
</t>
    </r>
    <r>
      <rPr>
        <sz val="12"/>
        <color theme="1"/>
        <rFont val="Arial"/>
        <family val="2"/>
      </rPr>
      <t>Mediante las respectivas bases de datos se realiza seguimiento a los actos administrativos que deban ser notificados para realizar la gestión dentro de terminos.</t>
    </r>
    <r>
      <rPr>
        <b/>
        <sz val="12"/>
        <color theme="1"/>
        <rFont val="Arial"/>
        <family val="2"/>
      </rPr>
      <t xml:space="preserve">
SUBDIRECCION DE CONTRAVENSIONES
</t>
    </r>
    <r>
      <rPr>
        <sz val="12"/>
        <color theme="1"/>
        <rFont val="Arial"/>
        <family val="2"/>
      </rPr>
      <t>Revoccatorias: El Grupo de la Secretaria Común de la Subdirección de Contravenciones realizó el 25 de marzo una mesa de trabajo con el fin de revisar la BD de trabajo de revocatoria para dar continuidad a las notificaciones.   
Subsanaciones: Esta BD esta en construcción ya que la BD anteriro no estaba divida en etapas.
Se han realizado repartos para la notificacion de los procesos contravencionales (Subsanaciones, Revocatorias, Enbriaguez y reincidencias)</t>
    </r>
  </si>
  <si>
    <r>
      <rPr>
        <b/>
        <sz val="12"/>
        <color theme="1"/>
        <rFont val="Arial"/>
        <family val="2"/>
      </rPr>
      <t xml:space="preserve">SUBDIRECCION DE CONTRAVENSIONES
 </t>
    </r>
    <r>
      <rPr>
        <sz val="12"/>
        <color theme="1"/>
        <rFont val="Arial"/>
        <family val="2"/>
      </rPr>
      <t xml:space="preserve">El Grupo de la Secretaria Común de la Subdirección de Contravenciones realizó el 25 de marzo una mesa de trabajo con el fin de revisar la BD de trabajo de revocatoria para dar continuidad a las notificaciones.  
</t>
    </r>
    <r>
      <rPr>
        <b/>
        <sz val="12"/>
        <color theme="1"/>
        <rFont val="Arial"/>
        <family val="2"/>
      </rPr>
      <t>SUBDIRECCION DECONTROL E INVESTIGACIONES AL TRANSPORTE PUBLICO Y DIATT</t>
    </r>
    <r>
      <rPr>
        <sz val="12"/>
        <color theme="1"/>
        <rFont val="Arial"/>
        <family val="2"/>
      </rPr>
      <t xml:space="preserve">
Todavia no se ha realizado la actividad ya que se tiene programado para Mayo 2021</t>
    </r>
  </si>
  <si>
    <r>
      <rPr>
        <b/>
        <sz val="12"/>
        <color theme="1"/>
        <rFont val="Arial"/>
        <family val="2"/>
      </rPr>
      <t xml:space="preserve">DIATT
</t>
    </r>
    <r>
      <rPr>
        <sz val="12"/>
        <color theme="1"/>
        <rFont val="Arial"/>
        <family val="2"/>
      </rPr>
      <t xml:space="preserve"> Mediante la base de datos de segunda instancia se realiza el seguimiento a la notificación de los recursos de apelación resueltos en contra de los fallos de primera instancia emitidos por las Subdirecciones de Contravenciones y Control e Investigaciones de Transporte Público.  </t>
    </r>
    <r>
      <rPr>
        <b/>
        <sz val="12"/>
        <color theme="1"/>
        <rFont val="Arial"/>
        <family val="2"/>
      </rPr>
      <t xml:space="preserve">
SUBDIRECCION DECONTROL E INVESTIGACIONES AL TRANSPORTE PUBLICO
</t>
    </r>
    <r>
      <rPr>
        <sz val="12"/>
        <color theme="1"/>
        <rFont val="Arial"/>
        <family val="2"/>
      </rPr>
      <t xml:space="preserve">Se realiza seguimiento a los expedientes activos y fallados (Investigaciones administrativas y desvinculaciones administrativas). 
</t>
    </r>
    <r>
      <rPr>
        <b/>
        <sz val="12"/>
        <color theme="1"/>
        <rFont val="Arial"/>
        <family val="2"/>
      </rPr>
      <t xml:space="preserve">SUBDIRECCION DE CONTRAVENSIONES
</t>
    </r>
    <r>
      <rPr>
        <sz val="12"/>
        <color theme="1"/>
        <rFont val="Arial"/>
        <family val="2"/>
      </rPr>
      <t>Se realizaron Requerimientos a SICON -  con el fin de validar las fechas de vencimiento de los procesos contravencionales y así realizar el reparto en oportunidad y evitar la caducidad. 
De igual manera, se creo una BD donde se realiza el seguimiento a las fechas de vencimiento, de esta manera se esta realizando el reparto para gestionar en oportunidad  los procesos contravencionales. 
Se realiza seguimiento a los expedientes activos y fallados (Investigaciones administrativas y desvinculaciones administrativas).</t>
    </r>
  </si>
  <si>
    <r>
      <rPr>
        <b/>
        <sz val="12"/>
        <color theme="1"/>
        <rFont val="Arial"/>
        <family val="2"/>
      </rPr>
      <t>SUBDIRECCION DECONTROL E INVESTIGACIONES AL TRANSPORTE PUBLICO</t>
    </r>
    <r>
      <rPr>
        <sz val="12"/>
        <color theme="1"/>
        <rFont val="Arial"/>
        <family val="2"/>
      </rPr>
      <t xml:space="preserve">
Se realiza consolidación de actos administrativos y actualización de base datos.
</t>
    </r>
    <r>
      <rPr>
        <b/>
        <sz val="12"/>
        <color theme="1"/>
        <rFont val="Arial"/>
        <family val="2"/>
      </rPr>
      <t>SUBDIRECCION DE CONTRAVENSIONES y DIATT</t>
    </r>
    <r>
      <rPr>
        <sz val="12"/>
        <color theme="1"/>
        <rFont val="Arial"/>
        <family val="2"/>
      </rPr>
      <t xml:space="preserve">
Esta actividad se inicia a implementar a partir de mayo</t>
    </r>
  </si>
  <si>
    <r>
      <t xml:space="preserve">Se aporta como evidencia:
* 4 Acta de reunión mesas de trabajo N1 y N2 realizadas en marzo de 2021
* 3 actas de reunión mesas de trabajo N1  y NE realizadas en abril de 2021 
No se aporta evidencia del acta de la ultima semana de abril y las aportadas no se encuentran firmadas.
De igual manera en el contenido de las actas aportadas  no se identifica de manera clara cual es la verificación realizada en la ejecución de actividades de control en vía, en cumplimiento de  los requisitos técnicos y normativos en control de tránsito y transporte.
Respecto al plan de acción se aporta matrices en Excel del consolidado  de seguimiento de marzo y abril, así como las presentaciones de los aspectos mas relevantes de los operativos sin acompañamiento para los mismos meses antes indicados.  La acción es coherente con la estrategia para combatir el riesgo identificada (Reducir -  Mitigar).
Conforme lo expuesto en relación con la implementación de los controles, no es posible evaluar la efectividad del mismo.
No se identifica de manera clara cual es la evidencia que da cuenta de lo expuesto en el monitoreo, específicamente en lo que refiere a: </t>
    </r>
    <r>
      <rPr>
        <i/>
        <sz val="12"/>
        <color theme="1"/>
        <rFont val="Arial Narrow"/>
        <family val="2"/>
      </rPr>
      <t xml:space="preserve"> Para cada mes en el comité técnico de coordinación se socializó este balance con los delegados de SETRA con el propósito de que se tomen al interior de esta entidad las acciones necesarias para mitigar la situación. </t>
    </r>
  </si>
  <si>
    <r>
      <t xml:space="preserve">La evidencia aportada corresponde a:
* Matriz empalme general GOGEV
* Orden de Operación GOGEV
* Reportes de Incumplimiento GOGEV
De lo anterior se observa:
* El documento Matriz de Empalme  general GOGEV corresponde al formato Código: PM02-PR05- F01 PROGRAMACIÓN DE RECURSO FISICO Versión 1.0, de fecha 11/05/2021, no obstante en esa matriz no es posible identificar de manera clara la programación semanal del recurso humano
* El archivo contiene hojas (jornada am, jornada ti nocturna, jornada pm, bitácora) que no se encuentran diligenciadas. 
* No se identifica como se articula la evidencia aportada con  la realización de  la priorización del personal disponible
La acción establecida se encuentra dentro de los términos de ejecución, no obstante no es coherente con la estrategia para combatir el riesgo identificada (Reducir -  Compartir), lo anterior teniendo en cuenta lo establecido en la </t>
    </r>
    <r>
      <rPr>
        <i/>
        <sz val="12"/>
        <color theme="1"/>
        <rFont val="Arial Narrow"/>
        <family val="2"/>
      </rPr>
      <t>Guía para la administración del riesgo y el diseño de controles en entidades publicas</t>
    </r>
    <r>
      <rPr>
        <sz val="12"/>
        <color theme="1"/>
        <rFont val="Arial Narrow"/>
        <family val="2"/>
      </rPr>
      <t xml:space="preserve">, Versión 5 de diciembre de 2020 del Departamento Administrativo de la Función Publica:  </t>
    </r>
    <r>
      <rPr>
        <i/>
        <sz val="12"/>
        <color theme="1"/>
        <rFont val="Arial Narrow"/>
        <family val="2"/>
      </rPr>
      <t>COMPARTIR EL RIESGO: Cuando es muy difícil para la entidad reducir el riesgo a un nivel aceptable o se carece de conocimientos necesarios para gestionarlo, este puede ser compartido con otra parte interesada que pueda gestionarlo con más eficacia. Cabe señalar que normalmente no es posible transferir la responsabilidad del riesgo.</t>
    </r>
  </si>
  <si>
    <r>
      <t xml:space="preserve"> La evidencia aportada corresponde a las bitácoras de  marzo de 2021, no se aporta la evidencia de la gestión adelantada en abril, de igual manera los documentos no identifican de manera clara como se implementa el control  "..</t>
    </r>
    <r>
      <rPr>
        <i/>
        <sz val="12"/>
        <color theme="1"/>
        <rFont val="Arial Narrow"/>
        <family val="2"/>
      </rPr>
      <t>priorizar y coordinar las acciones para la atención y solución de las fallas generadas al sistema de semaforización.</t>
    </r>
    <r>
      <rPr>
        <sz val="12"/>
        <color theme="1"/>
        <rFont val="Arial Narrow"/>
        <family val="2"/>
      </rPr>
      <t xml:space="preserve">.." 
</t>
    </r>
  </si>
  <si>
    <r>
      <t xml:space="preserve"> La evidencia aportada corresponde a las bitácoras de  marzo de 2021 , no se aporta la evidencia de la gestión adelantada en abril, de igual manera los documentos no identifican de manera clara como se implementa el control  "..</t>
    </r>
    <r>
      <rPr>
        <i/>
        <sz val="12"/>
        <color theme="1"/>
        <rFont val="Arial Narrow"/>
        <family val="2"/>
      </rPr>
      <t>determina el plan de acción para los programas de mantenimiento preventivo, los cuales están definidos en los ANS de los contratos suscritos por la SDM para tal fin,</t>
    </r>
    <r>
      <rPr>
        <sz val="12"/>
        <color theme="1"/>
        <rFont val="Arial Narrow"/>
        <family val="2"/>
      </rPr>
      <t xml:space="preserve">.." 
</t>
    </r>
  </si>
  <si>
    <r>
      <t>* Revisar la articulación del riesgo con el control identificado, lo anterior en razón a que los estudios calificados no viables tendrían la justificación correspondiente, no así los tramitados que serian los que podrían materializar el riesgo ... "...</t>
    </r>
    <r>
      <rPr>
        <i/>
        <sz val="12"/>
        <color theme="1"/>
        <rFont val="Arial Narrow"/>
        <family val="2"/>
      </rPr>
      <t>generación de estudios fuera de los requerimientos normativos, técnicos y procedimentales</t>
    </r>
    <r>
      <rPr>
        <sz val="12"/>
        <color theme="1"/>
        <rFont val="Arial Narrow"/>
        <family val="2"/>
      </rPr>
      <t>".</t>
    </r>
  </si>
  <si>
    <t>Gestión de Control Disciplinario - R1C1- Verificadas las evidencias se observó que el responsable realizó socializaciones el día 12 de Abril de 2021 a la Subdirección de Bicicleta y Peatón y 1 de Enero de 2021 dirigida a la Dirección de Gestión de Cobro, por lo anterior, por lo tanto la socialización realizada en Enero de 2021 no se tiene en cuenta debido a que la fecha de ejecución del control es de 01 de Marzo al 30 de Abril de 2021, sin embargo entrega como evidencia las piezas comunicativas realizadas el 20 de abril de 2021, el 03 de marzo de 2021, el 08 de marzo de 2021 y el 14 de Abril de 2021,  por lo anterior, se evidencia que el control se ejecutó como fue diseñado demostrando su efectividad, lo cual contribuye a una adecuada mitigación del riesgo y por lo anterior este control se encuentra finalizado.</t>
  </si>
  <si>
    <t>Se recomienda revisar y verificar la ortografía del reporte de avance de los controles</t>
  </si>
  <si>
    <t>Gestión de Control Disciplinario - R1C2- Verificadas las evidencias se tienen actas de reuniones realizadas los días 3 de marzo, 11 de marzo, 19 de marzo, 5 de abril, 15 de abril y 22 de abril de 2021, en donde se observa la asignación de los procesos disciplinarios a los profesionales de la OCD y se anexó un pantallazo de la alimentación de la base de datos de la OCD ( de acuerdo con lo mencionado por el proceso esta información es confidencial). Por lo anterior, se evidencia que el control se ejecutó como fue diseñado demostrando su efectividad, lo cual contribuye a una adecuada mitigación del riesgo, por lo anterior el estado del control es finalizado.</t>
  </si>
  <si>
    <t>Gestión de Control Disciplinario - R1C3-Verificadas las evidencias se encuentra dos actas de reunión realizadas los días 9 de marzo de 2021 y 9 de Abril de 2021, según la cual se hace seguimiento "Seguimiento a la base de datos de la OCD – cuadro compartido 2021 pestaña” Autos” y pestaña “Quejas” y se anexa el pantallazo de la Base de Datos cuadro comparativo de la OCD (Información confidencial). Por lo anterior, se evidencia que el control se ejecutó como fue diseñado demostrando su efectividad, lo cual contribuye a una adecuada mitigación del riesgo. Por lo anterior, este control se encuentra finalizado.</t>
  </si>
  <si>
    <t>Gestión Control y Evaluación a la Gestión R1C1-Una vez verificadas las evidencias aportadas, se anexa copia de las actas de seguimiento al PAAI, de los meses Enero, Febrero, Marzo y Abril de 2021 (esta última acta corresponde a la realizada el 03 de Mayo de 2021). Por lo anterior, se evidencia que el control se ejecutó como fue diseñado demostrando su efectividad, lo cual contribuye a una adecuada mitigación del riesgo, por lo anterior el control se encuentra Finalizado.</t>
  </si>
  <si>
    <t>Gestión Control y Evaluación a la Gestión - R1C2-Se evidencia la entrega de las actas de reunión del comité del CICCI realizadas el 28 de Enero de 2021, 17 de Febrero de 2021 y 25 de marzo de 2021. Por lo anterior, se evidencia que el control se ejecutó como fue diseñado demostrando su efectividad, lo cual contribuye a una adecuada mitigación del riesgo, por lo anterior este control se encuentra finalizado.</t>
  </si>
  <si>
    <t>Gestión Tic´s - R1C1- Una vez revisadas las evidencias se observa la entrega del informe mensual del operador tecnológico según el cual se realiza seguimiento a las solicitudes y requerimientos en materia tecnológica (Casos Incidentes y Requerimientos) y su cumplimiento.  Por lo anterior, se evidencia que el control se ejecutó  demostrando su efectividad, lo cual contribuye a una adecuada mitigación del riesgo. De acuerdo con la fecha de ejecución del control se encuentra en curso.</t>
  </si>
  <si>
    <t>Definir claramente las fechas de ejecución del control, ya que se menciona que es mensual, sin embargo hay evidencia de los meses de marzo y abril y no de enero y febrero de 2021.</t>
  </si>
  <si>
    <t>Gestión Tic´s - R1C2 - Las evidencias aportadas corresponden a los Informes de Gestión de los meses de Marzo y Abril de 2021 en donde se encuentran las solicitudes y requerimientos en materia tecnológica  (Casos Incidentes y Requerimientos) y el estado en el cual se encuentra.  Por lo anterior, se evidencia que el control se ejecutó demostrando su efectividad, lo cual contribuye a una adecuada mitigación del riesgo, de acuerdo a la fecha de ejecución del control se encuentra en curso.</t>
  </si>
  <si>
    <t>Gestión Tic´s -  R1C3 - Una vez revisadas las evidencias se observó que en el Informe de Gestión Mesual  se encuentra el resultado a las Encuestas de satisfacción del personal que las respondió y su cumplimiento esta en el informe mensual del operador tecnológico donde se relacionan los (NS) Niveles de servicio obtenidos en el periodo, para los meses de Marzo y Abril se obtuvo un porcentaje de satisfacción de 4,9.  Por lo anterior, se evidencia que el control se ejecutó demostrando su efectividad, lo cual contribuye a una adecuada mitigación del riesgo. De acuerdo con la fecha de ejecución del control se encuentra en curso.</t>
  </si>
  <si>
    <t xml:space="preserve">Gestión Tic´s - R2C1 - Se realizaron Comité de Cambios, se evidencia actas de reunión el día 22 de Abril de 2021 y en marzo de 2021, en las que se aprobaron cambios en la infraestructura tecnológica de la entidad.  Por lo anterior, se evidencia que el control se ejecutó  demostrando su efectividad, lo cual contribuye a una adecuada mitigación del riesgo. De acuerdo con la fecha de ejecución del control se encuentra en curso.
</t>
  </si>
  <si>
    <t>Gestión Tic´s - R2C2 - Se evidencia la entrega del formato PA04-PR04-F01 desde el 723 a 736 con fecha 29 de maro de 2021 a 27 de abril de 2021.  Por lo anterior, se evidencia que el control se ejecutó  demostrando su efectividad, lo cual contribuye a una adecuada mitigación del riesgo. De acuerdo con la fecha de ejecución del control se encuentra en curso.</t>
  </si>
  <si>
    <t>Gestión Tic´s - R3C1- Se entrega el memorando realizado el día 6 de abril de 2021, a través del cual la Oficina de Tecnologías de la Información y las Comunicaciones emitió el  concepto técnico para el proceso que tiene como objeto: “SERVICIO DE ALQUILER DE EQUIPOS DE COMPUTO, ESCANER Y VIDEOBEAM PARA LA SECRETARÍA DISTRITAL DE MOVILIDAD”. Por lo anterior, se evidencia que el control se ejecutó como fue diseñado demostrando su efectividad, lo cual contribuye a una adecuada mitigación del riesgo. De acuerdo con la fecha de ejecución del control se encuentra en curso.</t>
  </si>
  <si>
    <t>Gestión Tic´s - R3C2-Se entrega como evidencia el memorando 20211200066883 del día 6 de Abril  la Oficina de Tecnologías de la Información y las Comunicaciones realizó la respuesta dirigida Ana María Corredor Yunis Directora Técnica de Contratación en atención a la solicitud realizada mediante correo electrónico de 2021, a través del cual se solicita el concepto técnico para el proceso que tiene como objeto: “SERVICIO DE ALQUILER DE EQUIPOS DE COMPUTO, ESCANER Y VIDEOBEAM PARA LA SECRETARÍA DISTRITAL DE MOVILIDAD”, según el cual se comunica que una vez revisados los estudios previos, la Oficina de Tecnologías de la Información y las Comunicaciones determinó la viabilidad técnica, por lo anterior informa que da concepto favorable para continuar el proceso relacionado en el asunto. Por lo anterior, se evidencia que el control se ejecutó como fue diseñado demostrando su efectividad, lo cual contribuye a una adecuada mitigación del riesgo. De acuerdo con la fecha de ejecución del control se encuentra en curso.</t>
  </si>
  <si>
    <t>Gestión Tic´s - R4C1-Se entrega el cronograma de mantenimientos. Hace falta realizar los seguimientos semestrales que se realizarán entre junio y Diciembre de 2021, por lo tanto sigue en curso. Por lo anterior, se evidencia que el control se ejecutó como fue diseñado demostrando su efectividad, lo cual contribuye a una adecuada mitigación del riesgo. De acuerdo con la fecha de ejecución del control se encuentra en curso.</t>
  </si>
  <si>
    <t>Gestión Tic´s - R4C2 - Una vez revisadas las evidencias se encuentra que se realizaron en el mes de Marzo y Abril  reuniones de seguimiento a la ejecución de los mantenimientos preventivos a la infraestructura tecnológica de la entidad por medio de las actas que soportan los mantenimientos realizados por el operador tecnológico y supervisadas por el profesional especializado de la Oficina de Tecnologías de la Información y las Comunicaciones (Plantas eléctricas, Aires acondicionados,  Transferencias y UPS).   Por lo anterior, se evidencia que el control se ejecutó  demostrando su efectividad, lo cual contribuye a una adecuada mitigación del riesgo. De acuerdo con la fecha de ejecución del control se encuentra en curso.</t>
  </si>
  <si>
    <t>Gestión Tic´s - R5C1-De acuerdo con las evidencias entregadas se tienen los informes del Contrato N° 2019-1813 informe de Gestión de Seguridad para los meses de marzo y abril del año 2021 la Oficina de Tecnologías de la Información y las Comunicaciones realizó el seguimiento al uso de los servicios brindados por la Suite de Google, por medio del informe mensual del operador tecnológico Gestión general Global Suite, actualización y gestión de riesgos. Por lo anterior, se evidencia que el control se ejecutó demostrando su efectividad, lo cual contribuye a una adecuada mitigación del riesgo. De acuerdo con la fecha de ejecución del control se encuentra en curso.</t>
  </si>
  <si>
    <t>Gestión Tic´s - R5C2- De acuerdo con las evidencias aportadas se observó el informe mensual del operador tecnológico durante los meses de marzo y abril de 2021 seguimiento al uso de la herramienta VPN por los funcionarios de la entidad.  Por lo anterior, se evidencia que el control se ejecutó  demostrando su efectividad, lo cual contribuye a una adecuada mitigación del riesgo. De acuerdo con la fecha de ejecución del control se encuentra en curso.</t>
  </si>
  <si>
    <t>Gestión Tic´s -R5C3 -Se evidencia la entrega de un archivo en excel denominado "solicitudes de Backup", en donde aparecen dos casos identificados como 435967 y 437943. Se evidencia la entrega de un archivo en el cual se tiene tipo de caso, Número de caso, Categoría, Jerarquía, Sede, Cumplimiento,y Nombre del Solicitante mediante el cual se realiza el  seguimiento a la gestión de las copias de seguridad según las políticas de backup autorizadas por la OTIC y de recuperación a petición de los funcionarios por medio de requerimientos a la mesa de servicio. Por lo anterior, se evidencia que el control se ejecutó  demostrando su efectividad, lo cual contribuye a una adecuada mitigación del riesgo. De acuerdo con la fecha de ejecución del control se encuentra en curso.</t>
  </si>
  <si>
    <t>Gestión Tic´s - R6C1- El proceso adjunta archivo en PDF del correo remitido el 25 de marzo de 2021 a los directivos de la entidad el link para la actualización de las bases de datos personales nuevas que se deban cargar en la plataforma de la Superintendencia de Industria y Comercio, además se entrega la constancia emitida por la SuperIntendencia de Industria y Comercio.  Por lo anterior, se evidencia que el control se ejecutó como fue diseñado demostrando su efectividad, lo cual contribuye a una adecuada mitigación del riesgo. De acuerdo con la fecha de ejecución del control se encuentra en curso.</t>
  </si>
  <si>
    <t>Gestión Tic´s -R6C2 - Se evidencia la entrega de la constancia realizada por la Superintendencia de Industria y Comercio, sobre la actividad realizada de las bases de datos finalizada, con vigencia 31 de marzo de 2022. Por lo anterior se evidencia la finalización de este control y que el control se ejecutó como fue diseñado demostrando su efectividad, lo cual contribuye a una adecuada mitigación del riesgo. De acuerdo con la evidencia y fecha de ejecución del control se encuentra finalizado.</t>
  </si>
  <si>
    <t>Gestión Tic´s - R6C3 - Se entrego como evidencia la remisión el día 20 de mayo de 2021,  de la actualización del Manual de Protección de Datos Personales, sin embargo, no hay evidencia del seguimiento constante a la gestión de las políticas de Seguridad de la Información de la entidad y a los controles establecidos, es decir no guarda coherencia la evidencia con el control. De acuerdo con la fecha de ejecución del control se encuentra en curso.</t>
  </si>
  <si>
    <t>Incluir plan de acción para realizar el seguimiento a la gestión las políticas de Seguridad de la Información de la entidad y a su implementación según la fecha planteada en el Reporte de Avance de los controles  que se tiene proyectada su actualización para el segundo semestre de 2021.</t>
  </si>
  <si>
    <t>Gestión Tic´s - R6C4 - Se evidencia la entrega del correo mediante el cual se remitió el POA  de Inversión del Proyecto 7570 archivo 08_POA Gestion_OTIC_l TRIM_2021_RVSN.xlsx. Por lo anterior se evidencia que el control se ejecutó como fue diseñado demostrando su efectividad, lo cual contribuye a una adecuada mitigación del riesgo. De acuerdo con la fecha de ejecución del control se encuentra en curso.</t>
  </si>
  <si>
    <t>Gestión Tic´s -R6C5 - Una vez revisadas las evidencias se encuentra la entrega del Informe Matriz de Riesgos de Seguridad y Controles con fecha 27 de Abril de 2021, que incluye Plan de Tratamiento de Riesgos y Controles implementados con fecha marzo de 2021. Por lo anterior se evidencia  que el control se ejecutó como fue diseñado demostrando su efectividad, lo cual contribuye a una adecuada mitigación del riesgo. De acuerdo con la fecha de ejecución del control se encuentra en curso.</t>
  </si>
  <si>
    <t>Se allega como soporte de la ejecución del control, Informe análisis peticiones 2020-2021.pdf. Tambien se allega H.V. RP1C2 donde se detallan las gestiones adelantadas por parte de la DAC. En la H.V. se menciona el documento "Acta de reunión cuatrimestral con el tratamiento de las quejas y reclamos interpuestas por los ciudadanos", pero no se Anexa para su verificación. En la descrición del control se establece que el supervisor verificará cuatrimestralmente, pero en la fecha de ejecución del control señalan enero, febrero y marzo, es decir, no existe coherencia. Por lo anterior, no se puede evidenciar la adecuada aplicación del control.</t>
  </si>
  <si>
    <t>Se allega como soporte de la ejecución del control, el enlace de consulta al Informe de satisfacción del I Trimestre 2021. Tambien se allega H.V. RP1C3 donde se detallan las gestiones adelantadas por parte de la DAC.  Se evidencia la ejecución del control de acuerdo con su diseño.</t>
  </si>
  <si>
    <t>Se allega como soporte de la ejecución del control,Informe de Resultados I trimestre 2021; Matriz de cumplimiento I trimestres 2021; Tabulación de resultados. Tambien se allega H.V. RP1C1 donde se detallan las gestiones adelantadas; Sin embargo, de conformidad con la descripción del control, la verificación se realiza cuatrimestralmente y no trimestral como lo soportan las evidencias. Por lo anterior, no se puede evidenciar la ejecución del control como fue diseñado. Respecto al Plan de acción,  no se han realizado socializaciones  sobre las temáticas de Cultura de Servicio a la ciudadanía y  ética y valores del servidor público, al personal que hace presencia en los diferentes puntos de contacto, toda vez que se programaron para 30 de junio y noviembre.</t>
  </si>
  <si>
    <t>Como evidencia de la aplicación del control, se allega, H.V. RP1C4 junto con  Acta de seguimiento POAs febrero 2021.
Correo de seguimiento POAs marzo 2021.
Acta de seguimiento POAs abril 2021 y pantallazo de la publicación del POA de inversión y Gestión de la DAC cargado en la intranet de la entidad. Se evidencia la aplicación del control</t>
  </si>
  <si>
    <t>Como evidencia de la aplicación del control, se allega, H.V. RP1C5 junto con Base de datos mensual de solicitudes de requerimientos a grupos protegidos y las bases de datos de evidencia grupos protegidos por mes. Se evidencia la aplicación del control</t>
  </si>
  <si>
    <t>Como evidencia de la aplicación del control, se allega, H.V. RP1C6 junto con carpetas SIM (concesión e interventoría) y GyP (informes de supervisión e informes de interventoría) . Se evidencia la aplicación del control</t>
  </si>
  <si>
    <t>Se allega como soporte de la ejecución del control, Acta de seguimiento semestral con el cumplimiento de los requisitos establecidos en la Resolución No. 20203040011355. con lo cual se evidencia la ejecución del control. Tambien se allega H.V. RP2C1 donde se detallan las gestiones adelantadas. Respecto al Plan de acción,  no se han realizado socializaciones  del procedimiento de cursos pedagógicos , toda vez que se programaron para 30 de junio y noviembre.</t>
  </si>
  <si>
    <t>Como evidencia de la aplicación del control, se allega, H.V. RP2C2 donde se detalla la gestión adelantada por la DAC y la Matriz de seguimiento semestral del cumplimiento de la norma ISO 9001-2015, la cual se encuentra dispuesta en la carpeta compartida de Google Drive. Se evidencia la aplicación del control.</t>
  </si>
  <si>
    <t>Como evidencia de la aplicación del control, se allega, H.V. RP2C3 donde se detalla la gestión adelantada por la DAC y Actas de seguimiento trimestral de la verificación de las técnicas didácticas. También se allegaron: la Verificación del diseño. la Validación del diseño, los  Cambios del diseño y desarrollo y el Registro  PMO4-PR01-F14. Se evidencia la aplicación del control</t>
  </si>
  <si>
    <t>Como evidencia de la aplicación del control, se allega, H.V. RP2C5 junto con el correo mediante el cual remitieron a la oficina de Seguridad Vial PDSV: Reporte IV Trim de 2020 con evidencias y Plan de Acción 2021.  Se evidencia la aplicación del control</t>
  </si>
  <si>
    <t>Como evidencia de la aplicación del control, se allega, H.V. RP3C1 junto con los Certificados de Confiabilidad de enero a abril de 2021, los cuales se generan posterior a la Revisión de los trámites de la información publicada en la Guía de Trámites y servicio. EL plan de acción establecido, se tiene programado para ser realizado en junio y noviembre. Se evidencia la aplicación del control</t>
  </si>
  <si>
    <t>Como evidencia de la aplicación del control, se allega, H.V. RP3C2 junto con Acta de contenido Cursos Pedagógicos y Acta Virtualización trámites STP. Se evidencia la aplicación del control</t>
  </si>
  <si>
    <t>Como evidencia de la aplicación del control, se allega, H.V. RP4C1 junto con la Matriz de actividades 2021 - Base de datos mensual con la identificación susceptibles de aplicación Ley 1730 de 2014. El plan de acción establecido, se tiene programado para ser realizado en junio y noviembre. Se evidencia la aplicación del control</t>
  </si>
  <si>
    <t>Como evidencia de la aplicación del control, se allega, H.V. RP4C2 junto con archivo excel Base salidas enero a abril 2021. Se evidencia la aplicación del control</t>
  </si>
  <si>
    <t xml:space="preserve">La Oficina de Seguridad Vial, dispuso en la carpeta de evidencias, correos electrónicos mediante los cuales solicita a las diferentes dependencias de la SDM y a las entidades de la CISV, la información del seguimiento frente a las acciones del PDSV 2017-2026.
En las sesiones de la CISV, se realiza seguimiento al PDSV, con el fin de garantizar la continuidad en la implementación de las acciones establecidas, en el Decreto Distrital 813 de diciembre 28 de 2017.
El avance en la ejecución de las acciones establecidas en el PDSVM, fueron registradas en el reporte del I trimestre 2021 . Tambien se dispuso el Informe de Gestión del I Trimestre de 2021 de la Comisión Intersectorial de Seguridad Vial. </t>
  </si>
  <si>
    <t>La Oficina de Seguridad Vial, dispuso en la carpeta de evidencias, correos electrónicos mediante los cuales solicita a las diferentes dependencias de la SDM y a las entidades de la CISV, la información del seguimiento frente a las acciones del PDSV 2017-2026.
En las sesiones de la CISV, se realiza seguimiento al PDSV, con el fin de garantizar la continuidad en la implementación de las acciones establecidas, en el Decreto Distrital 813 de diciembre 28 de 2017.
El avance en la ejecución de las acciones establecidas en el PDSVM, fueron registradas en el reporte del I trimestre 2021 . Tambien se dispuso el Informe de Gestión del I Trimestre de 2021 de la Comisión Intersectorial de Seguridad Vial.  Se evidencia el cumplimiento en la ejecución del Control.</t>
  </si>
  <si>
    <t>Se allegan los documentos: "Acta de Reunión, "Revisa del diseño de la metodologías de intervención"; Diseñar programa de formación a promotores escolares en seguridad vial PESVI, con los link a carpeta compartida con evidencias; y 3 Actas de reunión del mes de marzo, sobre las campañas: "Motociclistas", "Puntos Ciegos" y "Bicipensantes". Se evidencia ejecución del control. El plan de acción esta en tiempo y se evaluara en próximo seguimiento.</t>
  </si>
  <si>
    <t>Se encuentran dispuestos los documentos: Desarrollo de estratégias (corresponde a formato Acta de reunión 30/03 y 23/04 de 2021, tema "Verificación desarrollo de estrategias de intervención"); Ejemplo Protocolo taller un deseo de esperanza; Un deseo de esperanza (archivo Mp4).  Se evidencia la ejecución del control. El plan de acción esta en tiempo y se evaluara en próximo seguimiento.</t>
  </si>
  <si>
    <t>Dentro de las evidencias dispuestas encontramos: "BASE DE DATOS GENERAL EVALUACION IMPACTO PEDAGOGICO ENERO - MARZO 2021.xlsx"; dos PDF correspondientes a "instrumento de medición con prueba de entrada (pretest) y de salida (postest)"; PDF "- Análisis instrumento evaluación de impacto acciones pedagógicas en vía"; PDF "Ejemplo consolidado de evaluación" y PDF "Evaluación de las acciones pedagógicas". Se evidencia aplicación del control.</t>
  </si>
  <si>
    <t>Teniendo en cuenta la descripción del control, en la cual señalan "...dejando como registro correos  electrónicos y/o actas y/o informes", no se encuentran dichos documentos como soporte a la aplicación del control, pese a la disposición de otros documentos que detallan las actividades adelantadas, por lo cual se recomienda ajustar el diseño del control o disponer las evidencias enunciadas en este.</t>
  </si>
  <si>
    <t>Como evidencia se encuentra el documento PDF, denominado "Seguimiento acciones jefe de oficina",  el cual corresponde al formato de acta de reunión de fecha 14/04/2021, cuyo tema es la "Validación de metodología dseño de Taller de mindfulness con operadores del SITP", donde se tocaron temas como "las mesas de trabajo realizadas entre marzo y abril, frente a la revisión del diseño e implementación de metodologías, así como se ha verificado la propuesta de evaluación y su desarrollo". Se evidencia la ejecución del control propuesto.</t>
  </si>
  <si>
    <t xml:space="preserve">La OACCM allega 9 correos cruzados durante el primer cuatrimestre, donde se evidencia el seguimiento al diseño y  contenido de las publicaciones; también se allegan dos documentos que contienen pantallazos de correos internos y externos con otras entidades, emitidos durante el periodo enero - abril. Las acciones del Plan de Acción están en curso. Se evidencia el cumplimiento de la ejecución del control. </t>
  </si>
  <si>
    <t xml:space="preserve">La OACCM allega 9 correos cruzados durante el primer cuatrimestre, donde se evidencia la solicitud de aprobación o visto bueno del jefe de la oficina; también se allega el documento con evidencias sobre la acción adelantada frente a la aprobación de los jefes antes de publicar la información y otro documento donde se evidencia la solicitud de aprobación de distintas campañas adelantadas en el periodo. Se evidencia el cumplimiento de la ejecución del control. </t>
  </si>
  <si>
    <t>En la descripción del control, se establece que "...El Equipo Operativo del proceso realiza semanalmente la verificación de los requerimientos allegados al proceso" . Razon por la cual se recomienda dar cumplimiento a la periodicidad definida en el control.</t>
  </si>
  <si>
    <t>No se allegan evidencias en este corte, toda vez que Todavia no se ha realizado esta actividad, tanto para el Control como para el Plan de Acción.</t>
  </si>
  <si>
    <t>Se allega como evidencia el archivo "Base de Datos Segunda Instancia - Año 2021 ENERO.pdf" en la cual se realiza la validación de información y el control frente a los expedientes y actos administrativos para notificar. Se evidencia la aplicación del control. La acción programada en el Plan de Acción, todavía no se ha realizado. Tampoco se allegó copia del acta de la mesa de trabajo mencionada y realizada el 25/03/2021.</t>
  </si>
  <si>
    <t>Teniendo en cuenta la descripción del control, en la cual señalan "...dejando como evidencia las planillas de reparto, cuadro de control o base de datos de las actuaciones y actos administrativos a notificar" no se encuentran dichos documentos como soporte a la aplicación del control, pese a la disposición del documento base de datos; por lo anterior, se recomienda ajustar el diseño del control o disponer las evidencias enunciadas en este. Para los riesgos 2 y 3 se recomienda establecer el impacto del Riesgo, toda vez que en el mapa no se encuentra definido.</t>
  </si>
  <si>
    <t>Se allegan como soporte a la aplicación del Control : "Base de Datos Segunda Instancia - Año 2021 ENERO.pdf"; "FORMATO SOLICITUD REQUERIMIENTO PROCESO SUBSANACIONES 14-ABR-21.pdf" y "Solicitud de Requerimiento SICON". Dado que no existe evidencia para los meses de enero y febrero, no se puede determinar el cumplimiento y la ejecución del control. Respecto al Plan de acción allegan evidencias relacionadas con el REPARTO AREA DE NOTIFICACIONES POR SEMANA PARA MARZO Y ABRIL, no se evidencian para enero y febrero.</t>
  </si>
  <si>
    <t>En la descripción del control, se establece que "...verifica mensualmente las bases de datos y/o informes de SICON para realizar el seguimiento de los procesos " . Razon por la cual se recomienda dar cumplimiento a la periodicidad definida en el control, toda vez que no hay evidencia para los meses de enero y febrero. Para los riesgos 2 y 3 se recomienda establecer el impacto del Riesgo, toda vez que en el mapa no se encuentra definido.</t>
  </si>
  <si>
    <t>Tanto el Control como el Plan de Acción, no se han empezado a ejecutar. Serán objeto de seguimiento en el siguiente corte.</t>
  </si>
  <si>
    <t>Para los riesgos 2 y 3 se recomienda establecer el impacto del Riesgo, toda vez que en el mapa no se encuentra definido.</t>
  </si>
  <si>
    <t>Seguimiento OCI 
I SEGUIMEINTO 2021</t>
  </si>
  <si>
    <t>Se allega como evidencia de la aplicación del contol, 11 archivos de correos con cuadros de control; Sin embargo no se puede afirmar que sean controles mensuales, toda vez que no existen registros de enero y parte de febrero, así como falta cubrimiento en algunos dias de marzo y abril. Pese a las evidencias, no se puede determinar la correcta aplicación del control. Igualmente, para el Plan de acción se aportan las mismas evidencias por lo cual aplica la misma observación.</t>
  </si>
  <si>
    <t>La Comisión Intersectorial de Seguridad Vial, validó el contenido del Plan de Acción 2021 -PDSV, en sesión No. 30, Acta No. 2 del 05 de febrero 2021; 
Adicionalmente se allegan las Actas No. 1 del 22/01/2021  y No. 3 del 16/04/2021, junto con sus anexos y correos de seguimiento. Se evidencia cumplimiento de la ejecución del control.
También se allegó el Reporte del Plan de Acción del primer trimestre de 2021, las actas del Comite Institucional de SV, las presentaciones y los correos. Se evidencia el cumplimiento en la ejecución del Plan de Acción.</t>
  </si>
  <si>
    <t>Se recomienda que con base en la información dispuesta en la columna AN "seguimiento", se dispongan las evidencias que permitan determinar la realización de las socializaciones sobre las temáticas de cultura de servicio a la ciudadsnía y ética y valores del servidor público, al personal que hace presencia en los diferentes puntos de contacto, toda vez que al revisar la documentación dispuesta en la carpeta de evidencias no hay soportes relacionados con dicha actividad.</t>
  </si>
  <si>
    <t>Se recomienda que con base en la información dispuesta en la columna AN "seguimiento", se dispongan las evidencias que permitan determinar la realización de las socializaciones del procedimiento de cursos pedagógicos, toda vez que al revisar la documentación dispuesta en la carpeta de evidencias no hay soportes relacionados con dicha actividad.</t>
  </si>
  <si>
    <t>Como evidencia de la aplicación del control, se allega, H.V. RP2C4 junto con los Informes trimestrales de los mecanismos de medición.  También se allegaron: Informe y consolidado de resultados - Satisfacción al ciudadano; Informe y consolidado de resultados - Indice de aprendizaje; Informe y consolidado de resultados - Validación de técnicas didácticas. Se evidencia la aplicación del control</t>
  </si>
  <si>
    <t>Continuar con la ejecucion del control y de la accion dentro de los periodos y de acuerdo al diseño establecido.</t>
  </si>
  <si>
    <t>Como evidencia de la aplicación  del control se aporta pantallazo de la ruta donde se  publican los actos administrativos, lo que demuestra debida ejecucion dentro del diseño del control, no se pudo evidenciar su periodicidad por cuanto no se adjuntaron evidencias que demuestren la periodicidad aplicada</t>
  </si>
  <si>
    <t>Continuar con la ejecucion del control dentro de los periodos y de acuerdo al diseño establecido.</t>
  </si>
  <si>
    <t>Se recomienda adjuntar uma muestra de  las lista de chequeo diligenciadas para el proximo seguimiento, con el fin de verificar la adecuada aplicación del mismo.</t>
  </si>
  <si>
    <t>De acuerdo con las evidencias presentadas por el responsable de ejecutar el control se pudo evidenciar que el mismos se viene aplicando en debida forma y con la periodicidad definida. (pantallazos procesos contractuales)</t>
  </si>
  <si>
    <t>El control se viene ejecutando de la forma en que fue diseñado, como soporte se aportan dos memorandos 25 enero de 2021 " Seguimiento liquidaciones "  14 abril "alerta liquidaciones". En cuanto a la accón se encuentra soporte de capacitación entrada almacen relacionada con liquidaciones.</t>
  </si>
  <si>
    <t xml:space="preserve">Revisar la zona final  por cuanto  en la valoracion del riesgo el Riesgos Inherente se encuentran en zona Moderada y luego de aplicación del control queda en zona final Alta. </t>
  </si>
  <si>
    <t>Se evidencia aplicación del control de acuerdo con las evidencias que lo soportan (base de datos información de ciudadanos), sin embargo el control no es efectivo por cuanto  la zona de riesgo final se mantuvo en Zona Alta, cuando el riesgo inherente esta en zona moderada.</t>
  </si>
  <si>
    <t>Mayor precision en los reportes por cuanto no es claro si solo durante el primer trimestre se presento la formulación de un proyecto y no van a presentar mas proyectos donde se deba aplicar el control</t>
  </si>
  <si>
    <t>Verificar el contenido de las evidencias presentadas para cada periodo.</t>
  </si>
  <si>
    <t>Para el presente seguimiento el proceso no ejecuto acciones tiendientes a aplicar el control, de acuedo con el seguimiento presentado por la 1° linea.</t>
  </si>
  <si>
    <t>Control finalizado.</t>
  </si>
  <si>
    <t>No finzalizar el control dado que el mismo su periodicidad es cuatrimestral</t>
  </si>
  <si>
    <t>Debida ejecucion del control (base de datos con las modificaciones, generacion, actualizacion de documentos del SIG) se pudo constatar aplicación del control de acuerdo a su diseño. Sin embargo el control no es efectivo por cuanto la aplicación del control aumenta la zona final, cuando la zona de riesgo inherente esta en moderado</t>
  </si>
  <si>
    <t>Revisar la zona de control final por cuanto  en la valoracion del riesgo el Riesgos Inherente se encuentran en zona Moderada y luego de aplicación del control queda en zona final Alta, lo anterior no es coherente por cuanto el control debe o mantar el zona del riesgo o bajar, mas no aunmentar la zona del riesgo, el control no es efectivo</t>
  </si>
  <si>
    <t>Revisar la zona de control final por cuanto  en la valoracion del riesgo el Riesgos Inherente se encuentran en zona Moderada y luego de aplicación del control queda en zona final Alta, lo anterior no es coherente por cuanto el control debe o mantar el zona del riesgo o bajar, mas no aunmentar la zona del riesgo, el control no es efectivoe</t>
  </si>
  <si>
    <t>Debida ejecucion del control de acuerdo con su perodicidad (evidencia resgotro de solicitud de publicacion intranet) .  el control no es efectivo dado que aumenta la zona de riesgo final cuando el inherente esta en zona moderada.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</si>
</sst>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yyyy"/>
  </numFmts>
  <fonts count="17" x14ac:knownFonts="1">
    <font>
      <sz val="11"/>
      <color theme="1"/>
      <name val="Calibri"/>
      <family val="2"/>
      <scheme val="minor"/>
    </font>
    <font>
      <sz val="11"/>
      <color theme="1"/>
      <name val="Calibri"/>
      <family val="2"/>
      <scheme val="minor"/>
    </font>
    <font>
      <b/>
      <sz val="12"/>
      <color theme="1"/>
      <name val="Calibri"/>
      <family val="2"/>
      <scheme val="minor"/>
    </font>
    <font>
      <sz val="11"/>
      <color rgb="FFFF0000"/>
      <name val="Arial Narrow"/>
      <family val="2"/>
    </font>
    <font>
      <sz val="12"/>
      <color theme="1"/>
      <name val="Calibri"/>
      <family val="2"/>
      <scheme val="minor"/>
    </font>
    <font>
      <b/>
      <sz val="12"/>
      <color theme="1"/>
      <name val="Arial Narrow"/>
      <family val="2"/>
    </font>
    <font>
      <b/>
      <sz val="12"/>
      <color rgb="FFFF0000"/>
      <name val="Arial Narrow"/>
      <family val="2"/>
    </font>
    <font>
      <sz val="12"/>
      <color theme="1"/>
      <name val="Arial"/>
      <family val="2"/>
    </font>
    <font>
      <sz val="12"/>
      <name val="Arial"/>
      <family val="2"/>
    </font>
    <font>
      <b/>
      <sz val="12"/>
      <color theme="1"/>
      <name val="Arial"/>
      <family val="2"/>
    </font>
    <font>
      <sz val="12"/>
      <color theme="1"/>
      <name val="Arial Narrow"/>
      <family val="2"/>
    </font>
    <font>
      <i/>
      <sz val="12"/>
      <color theme="1"/>
      <name val="Arial Narrow"/>
      <family val="2"/>
    </font>
    <font>
      <sz val="12"/>
      <color rgb="FFFF0000"/>
      <name val="Arial Narrow"/>
      <family val="2"/>
    </font>
    <font>
      <sz val="12"/>
      <color rgb="FFFF0000"/>
      <name val="Arial"/>
      <family val="2"/>
    </font>
    <font>
      <sz val="12"/>
      <color rgb="FF202124"/>
      <name val="Arial"/>
      <family val="2"/>
    </font>
    <font>
      <sz val="11"/>
      <color theme="1"/>
      <name val="Arial Narrow"/>
      <family val="2"/>
    </font>
    <font>
      <sz val="11"/>
      <name val="Arial Narrow"/>
      <family val="2"/>
    </font>
  </fonts>
  <fills count="7">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39997558519241921"/>
        <bgColor indexed="64"/>
      </patternFill>
    </fill>
    <fill>
      <patternFill patternType="solid">
        <fgColor theme="5"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bottom/>
      <diagonal/>
    </border>
    <border>
      <left style="dashed">
        <color theme="9" tint="-0.24994659260841701"/>
      </left>
      <right style="dashed">
        <color theme="9" tint="-0.24994659260841701"/>
      </right>
      <top style="thin">
        <color indexed="64"/>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otted">
        <color rgb="FF548135"/>
      </left>
      <right style="dotted">
        <color rgb="FF548135"/>
      </right>
      <top style="dotted">
        <color rgb="FF548135"/>
      </top>
      <bottom/>
      <diagonal/>
    </border>
    <border>
      <left style="dotted">
        <color rgb="FF548135"/>
      </left>
      <right style="dotted">
        <color rgb="FF548135"/>
      </right>
      <top style="dotted">
        <color rgb="FF548135"/>
      </top>
      <bottom style="dotted">
        <color rgb="FF548135"/>
      </bottom>
      <diagonal/>
    </border>
    <border>
      <left style="dotted">
        <color rgb="FFE36C09"/>
      </left>
      <right style="dotted">
        <color rgb="FFE36C09"/>
      </right>
      <top style="dotted">
        <color rgb="FFE36C09"/>
      </top>
      <bottom/>
      <diagonal/>
    </border>
    <border>
      <left style="dotted">
        <color rgb="FFE36C09"/>
      </left>
      <right style="dotted">
        <color rgb="FFE36C09"/>
      </right>
      <top style="dotted">
        <color rgb="FFE36C09"/>
      </top>
      <bottom style="dotted">
        <color rgb="FFE36C09"/>
      </bottom>
      <diagonal/>
    </border>
    <border>
      <left style="mediumDashed">
        <color rgb="FF548135"/>
      </left>
      <right style="medium">
        <color rgb="FFCCCCCC"/>
      </right>
      <top style="mediumDashed">
        <color rgb="FF548135"/>
      </top>
      <bottom style="mediumDashed">
        <color rgb="FF548135"/>
      </bottom>
      <diagonal/>
    </border>
    <border>
      <left style="medium">
        <color rgb="FFCCCCCC"/>
      </left>
      <right style="mediumDashed">
        <color rgb="FF548135"/>
      </right>
      <top style="mediumDashed">
        <color rgb="FF548135"/>
      </top>
      <bottom style="mediumDashed">
        <color rgb="FF548135"/>
      </bottom>
      <diagonal/>
    </border>
    <border>
      <left style="mediumDashed">
        <color rgb="FF548135"/>
      </left>
      <right style="mediumDashed">
        <color rgb="FF548135"/>
      </right>
      <top style="mediumDashed">
        <color rgb="FF548135"/>
      </top>
      <bottom style="mediumDashed">
        <color rgb="FF548135"/>
      </bottom>
      <diagonal/>
    </border>
    <border>
      <left style="dashed">
        <color theme="9" tint="-0.24994659260841701"/>
      </left>
      <right/>
      <top style="dashed">
        <color theme="9" tint="-0.24994659260841701"/>
      </top>
      <bottom/>
      <diagonal/>
    </border>
    <border>
      <left style="dotted">
        <color indexed="64"/>
      </left>
      <right style="dashed">
        <color theme="9" tint="-0.24994659260841701"/>
      </right>
      <top style="dotted">
        <color indexed="64"/>
      </top>
      <bottom/>
      <diagonal/>
    </border>
    <border>
      <left style="dashed">
        <color theme="9" tint="-0.24994659260841701"/>
      </left>
      <right style="dashed">
        <color theme="9" tint="-0.24994659260841701"/>
      </right>
      <top style="dotted">
        <color indexed="64"/>
      </top>
      <bottom/>
      <diagonal/>
    </border>
    <border>
      <left style="dashed">
        <color theme="9" tint="-0.24994659260841701"/>
      </left>
      <right style="dotted">
        <color indexed="64"/>
      </right>
      <top style="dotted">
        <color indexed="64"/>
      </top>
      <bottom/>
      <diagonal/>
    </border>
    <border>
      <left/>
      <right style="dashed">
        <color theme="9" tint="-0.24994659260841701"/>
      </right>
      <top style="dashed">
        <color theme="9" tint="-0.24994659260841701"/>
      </top>
      <bottom style="dashed">
        <color theme="9" tint="-0.24994659260841701"/>
      </bottom>
      <diagonal/>
    </border>
    <border>
      <left/>
      <right/>
      <top style="thin">
        <color indexed="64"/>
      </top>
      <bottom/>
      <diagonal/>
    </border>
  </borders>
  <cellStyleXfs count="2">
    <xf numFmtId="0" fontId="0" fillId="0" borderId="0"/>
    <xf numFmtId="9" fontId="1" fillId="0" borderId="0" applyFont="0" applyFill="0" applyBorder="0" applyAlignment="0" applyProtection="0"/>
  </cellStyleXfs>
  <cellXfs count="188">
    <xf numFmtId="0" fontId="0" fillId="0" borderId="0" xfId="0"/>
    <xf numFmtId="0" fontId="2" fillId="2" borderId="0" xfId="0" applyFont="1" applyFill="1" applyBorder="1" applyAlignment="1">
      <alignment horizontal="center" vertical="center"/>
    </xf>
    <xf numFmtId="0" fontId="2" fillId="2" borderId="20" xfId="0" applyFont="1" applyFill="1" applyBorder="1" applyAlignment="1">
      <alignment horizontal="center" vertical="center"/>
    </xf>
    <xf numFmtId="49" fontId="2" fillId="2" borderId="0" xfId="0" applyNumberFormat="1" applyFont="1" applyFill="1" applyBorder="1" applyAlignment="1">
      <alignment horizontal="center" vertical="center"/>
    </xf>
    <xf numFmtId="0" fontId="4" fillId="0" borderId="0" xfId="0" applyFont="1" applyAlignment="1">
      <alignment horizontal="center"/>
    </xf>
    <xf numFmtId="0" fontId="4" fillId="0" borderId="0" xfId="0" applyFont="1"/>
    <xf numFmtId="0" fontId="5" fillId="3" borderId="2" xfId="0" applyFont="1" applyFill="1" applyBorder="1" applyAlignment="1">
      <alignment horizontal="center" vertical="center" textRotation="90" wrapText="1"/>
    </xf>
    <xf numFmtId="0" fontId="5" fillId="3" borderId="3" xfId="0" applyFont="1" applyFill="1" applyBorder="1" applyAlignment="1">
      <alignment horizontal="center" vertical="center" wrapText="1"/>
    </xf>
    <xf numFmtId="0" fontId="5" fillId="3" borderId="3" xfId="0" applyFont="1" applyFill="1" applyBorder="1" applyAlignment="1">
      <alignment vertical="center" textRotation="90"/>
    </xf>
    <xf numFmtId="0" fontId="5" fillId="3" borderId="3" xfId="0" applyFont="1" applyFill="1" applyBorder="1" applyAlignment="1">
      <alignment vertical="center"/>
    </xf>
    <xf numFmtId="0" fontId="5" fillId="3" borderId="4" xfId="0" applyFont="1" applyFill="1" applyBorder="1" applyAlignment="1">
      <alignment vertical="center" wrapText="1"/>
    </xf>
    <xf numFmtId="49" fontId="5" fillId="3" borderId="4" xfId="0" applyNumberFormat="1" applyFont="1" applyFill="1" applyBorder="1" applyAlignment="1">
      <alignment vertical="center"/>
    </xf>
    <xf numFmtId="0" fontId="5" fillId="3" borderId="3" xfId="0" applyFont="1" applyFill="1" applyBorder="1" applyAlignment="1">
      <alignment vertical="center" wrapText="1"/>
    </xf>
    <xf numFmtId="0" fontId="5" fillId="3" borderId="5" xfId="0" applyFont="1" applyFill="1" applyBorder="1" applyAlignment="1">
      <alignment vertical="center"/>
    </xf>
    <xf numFmtId="0" fontId="5" fillId="3" borderId="5" xfId="0" applyFont="1" applyFill="1" applyBorder="1" applyAlignment="1">
      <alignment vertical="center" wrapText="1"/>
    </xf>
    <xf numFmtId="0" fontId="6" fillId="3" borderId="4" xfId="0" applyFont="1" applyFill="1" applyBorder="1" applyAlignment="1">
      <alignment vertical="center" wrapText="1"/>
    </xf>
    <xf numFmtId="0" fontId="5" fillId="3" borderId="3" xfId="0" applyFont="1" applyFill="1" applyBorder="1" applyAlignment="1">
      <alignment vertical="center" textRotation="90" wrapText="1"/>
    </xf>
    <xf numFmtId="0" fontId="5" fillId="3" borderId="7" xfId="0" applyFont="1" applyFill="1" applyBorder="1" applyAlignment="1">
      <alignment horizontal="center" vertical="center" textRotation="90" wrapText="1"/>
    </xf>
    <xf numFmtId="0" fontId="5" fillId="3" borderId="4" xfId="0" applyFont="1" applyFill="1" applyBorder="1" applyAlignment="1">
      <alignment vertical="center" textRotation="90" wrapText="1"/>
    </xf>
    <xf numFmtId="0" fontId="5" fillId="2" borderId="6" xfId="0" applyFont="1" applyFill="1" applyBorder="1" applyAlignment="1">
      <alignment vertical="center" wrapText="1"/>
    </xf>
    <xf numFmtId="0" fontId="4" fillId="0" borderId="0" xfId="0" applyFont="1" applyAlignment="1">
      <alignment wrapText="1"/>
    </xf>
    <xf numFmtId="0" fontId="7" fillId="0" borderId="2" xfId="0" applyFont="1" applyBorder="1" applyAlignment="1" applyProtection="1">
      <alignment horizontal="center" vertical="center"/>
    </xf>
    <xf numFmtId="0" fontId="7" fillId="0" borderId="2" xfId="0" applyFont="1" applyFill="1" applyBorder="1" applyAlignment="1" applyProtection="1">
      <alignment horizontal="center" vertical="center" wrapText="1"/>
      <protection hidden="1"/>
    </xf>
    <xf numFmtId="0" fontId="7" fillId="0" borderId="2"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7" fillId="0" borderId="2" xfId="0" applyFont="1" applyBorder="1" applyAlignment="1" applyProtection="1">
      <alignment vertical="center"/>
      <protection locked="0"/>
    </xf>
    <xf numFmtId="0" fontId="9" fillId="0" borderId="2" xfId="0" applyFont="1" applyFill="1" applyBorder="1" applyAlignment="1" applyProtection="1">
      <alignment vertical="center" wrapText="1"/>
      <protection hidden="1"/>
    </xf>
    <xf numFmtId="9" fontId="7" fillId="0" borderId="2" xfId="0" applyNumberFormat="1" applyFont="1" applyBorder="1" applyAlignment="1" applyProtection="1">
      <alignment vertical="center" wrapText="1"/>
      <protection hidden="1"/>
    </xf>
    <xf numFmtId="9" fontId="7" fillId="0" borderId="2" xfId="0" applyNumberFormat="1" applyFont="1" applyBorder="1" applyAlignment="1" applyProtection="1">
      <alignment vertical="center" wrapText="1"/>
      <protection locked="0"/>
    </xf>
    <xf numFmtId="0" fontId="9" fillId="0" borderId="2" xfId="0" applyFont="1" applyBorder="1" applyAlignment="1" applyProtection="1">
      <alignment vertical="center"/>
      <protection hidden="1"/>
    </xf>
    <xf numFmtId="0" fontId="7" fillId="0" borderId="7" xfId="0" applyFont="1" applyBorder="1" applyAlignment="1" applyProtection="1">
      <alignment horizontal="center" vertical="center"/>
    </xf>
    <xf numFmtId="0" fontId="7" fillId="0" borderId="7" xfId="0" applyFont="1" applyBorder="1" applyAlignment="1" applyProtection="1">
      <alignment horizontal="justify" vertical="center" wrapText="1"/>
      <protection locked="0"/>
    </xf>
    <xf numFmtId="0" fontId="7" fillId="0" borderId="7" xfId="0" applyFont="1" applyBorder="1" applyAlignment="1" applyProtection="1">
      <alignment horizontal="center" vertical="center"/>
      <protection hidden="1"/>
    </xf>
    <xf numFmtId="0" fontId="7" fillId="0" borderId="7" xfId="0" applyFont="1" applyBorder="1" applyAlignment="1" applyProtection="1">
      <alignment horizontal="center" vertical="center" textRotation="90"/>
      <protection locked="0"/>
    </xf>
    <xf numFmtId="9" fontId="7" fillId="0" borderId="7" xfId="0" applyNumberFormat="1" applyFont="1" applyBorder="1" applyAlignment="1" applyProtection="1">
      <alignment horizontal="center" vertical="center"/>
      <protection hidden="1"/>
    </xf>
    <xf numFmtId="164" fontId="7" fillId="0" borderId="7" xfId="1" applyNumberFormat="1" applyFont="1" applyBorder="1" applyAlignment="1">
      <alignment horizontal="center" vertical="center"/>
    </xf>
    <xf numFmtId="0" fontId="9" fillId="0" borderId="7" xfId="0" applyFont="1" applyFill="1" applyBorder="1" applyAlignment="1" applyProtection="1">
      <alignment horizontal="center" vertical="center" textRotation="90" wrapText="1"/>
      <protection hidden="1"/>
    </xf>
    <xf numFmtId="9" fontId="7" fillId="0" borderId="2" xfId="0" applyNumberFormat="1" applyFont="1" applyBorder="1" applyAlignment="1" applyProtection="1">
      <alignment horizontal="center" vertical="center"/>
      <protection hidden="1"/>
    </xf>
    <xf numFmtId="0" fontId="9" fillId="0" borderId="7" xfId="0" applyFont="1" applyBorder="1" applyAlignment="1" applyProtection="1">
      <alignment horizontal="center" vertical="center" textRotation="90"/>
      <protection hidden="1"/>
    </xf>
    <xf numFmtId="0" fontId="9" fillId="0" borderId="8" xfId="0" applyFont="1" applyBorder="1" applyAlignment="1">
      <alignment horizontal="center" vertical="center" textRotation="90"/>
    </xf>
    <xf numFmtId="0" fontId="7" fillId="0" borderId="8" xfId="0" applyFont="1" applyBorder="1" applyAlignment="1">
      <alignment horizontal="center" vertical="center" wrapText="1"/>
    </xf>
    <xf numFmtId="0" fontId="7" fillId="0" borderId="2" xfId="0" applyFont="1" applyBorder="1" applyAlignment="1" applyProtection="1">
      <alignment horizontal="center" vertical="center" textRotation="90"/>
      <protection locked="0"/>
    </xf>
    <xf numFmtId="0" fontId="7" fillId="0" borderId="7" xfId="0" applyFont="1" applyBorder="1" applyAlignment="1" applyProtection="1">
      <alignment horizontal="center" vertical="center" wrapText="1"/>
      <protection locked="0"/>
    </xf>
    <xf numFmtId="14" fontId="7" fillId="0" borderId="7" xfId="0" applyNumberFormat="1" applyFont="1" applyBorder="1" applyAlignment="1" applyProtection="1">
      <alignment horizontal="center" vertical="center"/>
      <protection locked="0"/>
    </xf>
    <xf numFmtId="165" fontId="7" fillId="0" borderId="9" xfId="0" applyNumberFormat="1" applyFont="1" applyBorder="1" applyAlignment="1">
      <alignment horizontal="center" vertical="center" wrapText="1"/>
    </xf>
    <xf numFmtId="0" fontId="7" fillId="0" borderId="9" xfId="0" applyFont="1" applyBorder="1" applyAlignment="1">
      <alignment horizontal="center" vertical="center" wrapText="1"/>
    </xf>
    <xf numFmtId="0" fontId="7" fillId="0" borderId="9" xfId="0" applyFont="1" applyBorder="1" applyAlignment="1">
      <alignment horizontal="center" vertical="center"/>
    </xf>
    <xf numFmtId="0" fontId="10" fillId="0" borderId="7" xfId="0" applyFont="1" applyBorder="1" applyAlignment="1" applyProtection="1">
      <alignment horizontal="justify" vertical="center" wrapText="1"/>
      <protection locked="0"/>
    </xf>
    <xf numFmtId="0" fontId="7" fillId="0" borderId="0" xfId="0" applyFont="1"/>
    <xf numFmtId="9" fontId="7" fillId="0" borderId="7" xfId="1" applyNumberFormat="1" applyFont="1" applyBorder="1" applyAlignment="1">
      <alignment horizontal="center" vertical="center"/>
    </xf>
    <xf numFmtId="0" fontId="9" fillId="0" borderId="2" xfId="0" applyFont="1" applyBorder="1" applyAlignment="1" applyProtection="1">
      <alignment horizontal="center" vertical="center" textRotation="90"/>
      <protection hidden="1"/>
    </xf>
    <xf numFmtId="0" fontId="7" fillId="0" borderId="2" xfId="0" applyFont="1" applyBorder="1" applyAlignment="1" applyProtection="1">
      <alignment horizontal="center" vertical="center" wrapText="1"/>
      <protection hidden="1"/>
    </xf>
    <xf numFmtId="0" fontId="7" fillId="0" borderId="7" xfId="0" applyFont="1" applyBorder="1" applyAlignment="1" applyProtection="1">
      <alignment horizontal="center" vertical="center"/>
      <protection locked="0"/>
    </xf>
    <xf numFmtId="14" fontId="7" fillId="0" borderId="7" xfId="0" applyNumberFormat="1" applyFont="1" applyBorder="1" applyAlignment="1" applyProtection="1">
      <alignment horizontal="center" vertical="center" wrapText="1"/>
      <protection locked="0"/>
    </xf>
    <xf numFmtId="0" fontId="7" fillId="0" borderId="8" xfId="0" applyFont="1" applyBorder="1" applyAlignment="1">
      <alignment horizontal="center" vertical="center"/>
    </xf>
    <xf numFmtId="0" fontId="7" fillId="0" borderId="2" xfId="0" applyFont="1" applyBorder="1" applyAlignment="1" applyProtection="1">
      <alignment horizontal="center" vertical="center" wrapText="1"/>
      <protection locked="0"/>
    </xf>
    <xf numFmtId="0" fontId="7" fillId="0" borderId="2" xfId="0" applyFont="1" applyBorder="1" applyAlignment="1" applyProtection="1">
      <alignment horizontal="justify" vertical="center" wrapText="1"/>
      <protection locked="0"/>
    </xf>
    <xf numFmtId="0" fontId="8" fillId="0" borderId="2" xfId="0" applyFont="1" applyBorder="1" applyAlignment="1" applyProtection="1">
      <alignment horizontal="justify" vertical="center" wrapText="1"/>
      <protection locked="0"/>
    </xf>
    <xf numFmtId="9" fontId="7" fillId="0" borderId="2" xfId="0" applyNumberFormat="1" applyFont="1" applyBorder="1" applyAlignment="1" applyProtection="1">
      <alignment horizontal="justify" vertical="center" wrapText="1"/>
      <protection locked="0"/>
    </xf>
    <xf numFmtId="9" fontId="7" fillId="0" borderId="2" xfId="0" applyNumberFormat="1" applyFont="1" applyBorder="1" applyAlignment="1" applyProtection="1">
      <alignment horizontal="justify" vertical="center" wrapText="1"/>
      <protection hidden="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10" fillId="0" borderId="7" xfId="0" applyFont="1" applyBorder="1" applyAlignment="1" applyProtection="1">
      <alignment horizontal="justify" vertical="top" wrapText="1"/>
      <protection locked="0"/>
    </xf>
    <xf numFmtId="0" fontId="7" fillId="4" borderId="0" xfId="0" applyFont="1" applyFill="1" applyAlignment="1">
      <alignment vertical="center"/>
    </xf>
    <xf numFmtId="0" fontId="7" fillId="0" borderId="0" xfId="0" applyFont="1" applyAlignment="1">
      <alignment vertical="center"/>
    </xf>
    <xf numFmtId="0" fontId="7" fillId="4" borderId="0" xfId="0" applyFont="1" applyFill="1"/>
    <xf numFmtId="0" fontId="7" fillId="0" borderId="7" xfId="0" applyFont="1" applyBorder="1" applyAlignment="1" applyProtection="1">
      <alignment horizontal="justify" vertical="center"/>
      <protection locked="0"/>
    </xf>
    <xf numFmtId="0" fontId="7" fillId="0" borderId="2" xfId="0" applyFont="1" applyFill="1" applyBorder="1" applyAlignment="1" applyProtection="1">
      <alignment horizontal="center" vertical="center"/>
    </xf>
    <xf numFmtId="0" fontId="9" fillId="4" borderId="2" xfId="0" applyFont="1" applyFill="1" applyBorder="1" applyAlignment="1" applyProtection="1">
      <alignment horizontal="center" vertical="center" textRotation="90"/>
      <protection hidden="1"/>
    </xf>
    <xf numFmtId="14" fontId="7" fillId="4" borderId="7" xfId="0" applyNumberFormat="1" applyFont="1" applyFill="1" applyBorder="1" applyAlignment="1" applyProtection="1">
      <alignment horizontal="center" vertical="center"/>
      <protection locked="0"/>
    </xf>
    <xf numFmtId="0" fontId="7" fillId="4" borderId="7" xfId="0" applyFont="1" applyFill="1" applyBorder="1" applyAlignment="1" applyProtection="1">
      <alignment horizontal="center" vertical="center" wrapText="1"/>
      <protection locked="0"/>
    </xf>
    <xf numFmtId="0" fontId="7" fillId="4" borderId="7" xfId="0" applyFont="1" applyFill="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9" fillId="0" borderId="2" xfId="0" applyFont="1" applyFill="1" applyBorder="1" applyAlignment="1" applyProtection="1">
      <alignment horizontal="center" vertical="center" wrapText="1"/>
      <protection hidden="1"/>
    </xf>
    <xf numFmtId="9" fontId="7" fillId="0" borderId="2" xfId="0" applyNumberFormat="1" applyFont="1" applyBorder="1" applyAlignment="1" applyProtection="1">
      <alignment horizontal="center" vertical="center" wrapText="1"/>
      <protection hidden="1"/>
    </xf>
    <xf numFmtId="0" fontId="9" fillId="0" borderId="2" xfId="0" applyFont="1" applyBorder="1" applyAlignment="1" applyProtection="1">
      <alignment horizontal="center" vertical="center"/>
      <protection hidden="1"/>
    </xf>
    <xf numFmtId="0" fontId="7" fillId="0" borderId="7" xfId="0" applyFont="1" applyBorder="1" applyAlignment="1" applyProtection="1">
      <alignment horizontal="left" vertical="center" wrapText="1"/>
      <protection locked="0"/>
    </xf>
    <xf numFmtId="14" fontId="7" fillId="4" borderId="2" xfId="0" applyNumberFormat="1" applyFont="1" applyFill="1" applyBorder="1" applyAlignment="1" applyProtection="1">
      <alignment horizontal="center" vertical="center"/>
      <protection hidden="1"/>
    </xf>
    <xf numFmtId="0" fontId="7" fillId="0" borderId="3" xfId="0" applyFont="1" applyFill="1" applyBorder="1" applyAlignment="1" applyProtection="1">
      <alignment horizontal="center" vertical="center" wrapText="1"/>
      <protection hidden="1"/>
    </xf>
    <xf numFmtId="0" fontId="7" fillId="0" borderId="3"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protection hidden="1"/>
    </xf>
    <xf numFmtId="14" fontId="7" fillId="0" borderId="2" xfId="0" applyNumberFormat="1" applyFont="1" applyBorder="1" applyAlignment="1" applyProtection="1">
      <alignment horizontal="center" vertical="center"/>
      <protection hidden="1"/>
    </xf>
    <xf numFmtId="0" fontId="7" fillId="0" borderId="2" xfId="0" applyFont="1" applyBorder="1" applyAlignment="1" applyProtection="1">
      <alignment horizontal="left" vertical="top" wrapText="1"/>
      <protection hidden="1"/>
    </xf>
    <xf numFmtId="0" fontId="7" fillId="0" borderId="0" xfId="0" applyFont="1" applyAlignment="1">
      <alignment horizontal="center" vertical="center"/>
    </xf>
    <xf numFmtId="0" fontId="7" fillId="0" borderId="2" xfId="0" applyFont="1" applyBorder="1" applyAlignment="1" applyProtection="1">
      <alignment horizontal="left" vertical="center" wrapText="1"/>
      <protection hidden="1"/>
    </xf>
    <xf numFmtId="0" fontId="7" fillId="4" borderId="2" xfId="0" applyFont="1" applyFill="1" applyBorder="1" applyAlignment="1" applyProtection="1">
      <alignment horizontal="center" vertical="center" wrapText="1"/>
      <protection hidden="1"/>
    </xf>
    <xf numFmtId="0" fontId="13" fillId="5" borderId="2" xfId="0" applyFont="1" applyFill="1" applyBorder="1" applyAlignment="1" applyProtection="1">
      <alignment horizontal="center" vertical="center" wrapText="1"/>
      <protection locked="0"/>
    </xf>
    <xf numFmtId="0" fontId="9" fillId="4" borderId="2" xfId="0" applyFont="1" applyFill="1" applyBorder="1" applyAlignment="1" applyProtection="1">
      <alignment horizontal="center" vertical="center" wrapText="1"/>
      <protection hidden="1"/>
    </xf>
    <xf numFmtId="0" fontId="7" fillId="5" borderId="2" xfId="0" applyFont="1" applyFill="1" applyBorder="1" applyAlignment="1" applyProtection="1">
      <alignment vertical="center" wrapText="1"/>
      <protection locked="0"/>
    </xf>
    <xf numFmtId="0" fontId="7" fillId="0" borderId="2" xfId="0" applyFont="1" applyBorder="1" applyAlignment="1" applyProtection="1">
      <alignment horizontal="center" vertical="center"/>
      <protection hidden="1"/>
    </xf>
    <xf numFmtId="0" fontId="7" fillId="0" borderId="10" xfId="0" applyFont="1" applyBorder="1" applyAlignment="1">
      <alignment horizontal="center" vertical="center"/>
    </xf>
    <xf numFmtId="0" fontId="7" fillId="0" borderId="10" xfId="0" applyFont="1" applyFill="1" applyBorder="1" applyAlignment="1">
      <alignment horizontal="center" vertical="center" wrapText="1"/>
    </xf>
    <xf numFmtId="0" fontId="7" fillId="0" borderId="10" xfId="0" applyFont="1" applyBorder="1" applyAlignment="1">
      <alignment vertical="center" wrapText="1"/>
    </xf>
    <xf numFmtId="0" fontId="7" fillId="0" borderId="10" xfId="0" applyFont="1" applyBorder="1" applyAlignment="1">
      <alignment vertical="center"/>
    </xf>
    <xf numFmtId="0" fontId="9" fillId="0" borderId="10" xfId="0" applyFont="1" applyBorder="1" applyAlignment="1">
      <alignment vertical="center" wrapText="1"/>
    </xf>
    <xf numFmtId="9" fontId="7" fillId="0" borderId="10" xfId="0" applyNumberFormat="1" applyFont="1" applyBorder="1" applyAlignment="1">
      <alignment vertical="center" wrapText="1"/>
    </xf>
    <xf numFmtId="0" fontId="9" fillId="0" borderId="10" xfId="0" applyFont="1" applyBorder="1" applyAlignment="1">
      <alignment vertical="center"/>
    </xf>
    <xf numFmtId="0" fontId="7" fillId="0" borderId="11" xfId="0" applyFont="1" applyBorder="1" applyAlignment="1">
      <alignment horizontal="center" vertical="center"/>
    </xf>
    <xf numFmtId="0" fontId="7" fillId="0" borderId="11" xfId="0" applyFont="1" applyBorder="1" applyAlignment="1">
      <alignment horizontal="justify" vertical="center" wrapText="1"/>
    </xf>
    <xf numFmtId="0" fontId="7" fillId="0" borderId="11" xfId="0" applyFont="1" applyBorder="1" applyAlignment="1">
      <alignment horizontal="center" vertical="center" textRotation="90"/>
    </xf>
    <xf numFmtId="9" fontId="7" fillId="0" borderId="11" xfId="0" applyNumberFormat="1" applyFont="1" applyBorder="1" applyAlignment="1">
      <alignment horizontal="center" vertical="center"/>
    </xf>
    <xf numFmtId="164" fontId="7" fillId="0" borderId="11" xfId="0" applyNumberFormat="1" applyFont="1" applyBorder="1" applyAlignment="1">
      <alignment horizontal="center" vertical="center"/>
    </xf>
    <xf numFmtId="0" fontId="9" fillId="0" borderId="11" xfId="0" applyFont="1" applyBorder="1" applyAlignment="1">
      <alignment horizontal="center" vertical="center" textRotation="90" wrapText="1"/>
    </xf>
    <xf numFmtId="9" fontId="7" fillId="0" borderId="10" xfId="0" applyNumberFormat="1" applyFont="1" applyBorder="1" applyAlignment="1">
      <alignment horizontal="center" vertical="center"/>
    </xf>
    <xf numFmtId="0" fontId="9" fillId="0" borderId="11" xfId="0" applyFont="1" applyBorder="1" applyAlignment="1">
      <alignment horizontal="center" vertical="center" textRotation="90"/>
    </xf>
    <xf numFmtId="0" fontId="7" fillId="4" borderId="10" xfId="0" applyFont="1" applyFill="1" applyBorder="1" applyAlignment="1">
      <alignment horizontal="center" vertical="center" wrapText="1"/>
    </xf>
    <xf numFmtId="0" fontId="7" fillId="4" borderId="10" xfId="0" applyFont="1" applyFill="1" applyBorder="1" applyAlignment="1">
      <alignment horizontal="left" vertical="center" wrapText="1"/>
    </xf>
    <xf numFmtId="0" fontId="7" fillId="0" borderId="10" xfId="0" applyFont="1" applyBorder="1" applyAlignment="1">
      <alignment horizontal="center" vertical="center" textRotation="90"/>
    </xf>
    <xf numFmtId="0" fontId="7" fillId="0" borderId="11" xfId="0" applyFont="1" applyBorder="1" applyAlignment="1">
      <alignment horizontal="center" vertical="center" wrapText="1"/>
    </xf>
    <xf numFmtId="165" fontId="7" fillId="0" borderId="11" xfId="0" applyNumberFormat="1" applyFont="1" applyBorder="1" applyAlignment="1">
      <alignment horizontal="center" vertical="center"/>
    </xf>
    <xf numFmtId="165" fontId="7" fillId="0" borderId="11" xfId="0" applyNumberFormat="1" applyFont="1" applyBorder="1" applyAlignment="1">
      <alignment horizontal="center" vertical="center" wrapText="1"/>
    </xf>
    <xf numFmtId="0" fontId="7" fillId="4" borderId="11" xfId="0" applyFont="1" applyFill="1" applyBorder="1" applyAlignment="1">
      <alignment horizontal="justify" vertical="center" wrapText="1"/>
    </xf>
    <xf numFmtId="14" fontId="7" fillId="4" borderId="2" xfId="0" applyNumberFormat="1" applyFont="1" applyFill="1" applyBorder="1" applyAlignment="1" applyProtection="1">
      <alignment horizontal="center" vertical="center" wrapText="1"/>
      <protection hidden="1"/>
    </xf>
    <xf numFmtId="0" fontId="9" fillId="0" borderId="12" xfId="0" applyFont="1" applyBorder="1" applyAlignment="1">
      <alignment horizontal="center" vertical="center" textRotation="90"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9" fillId="0" borderId="8" xfId="0" applyFont="1" applyBorder="1" applyAlignment="1">
      <alignment horizontal="center" vertical="center" textRotation="90" wrapText="1"/>
    </xf>
    <xf numFmtId="14" fontId="7" fillId="0" borderId="0" xfId="0" applyNumberFormat="1" applyFont="1" applyAlignment="1">
      <alignment horizontal="center" vertical="center"/>
    </xf>
    <xf numFmtId="49" fontId="8" fillId="0" borderId="2" xfId="0" applyNumberFormat="1" applyFont="1" applyBorder="1" applyAlignment="1" applyProtection="1">
      <alignment vertical="center" wrapText="1"/>
      <protection locked="0"/>
    </xf>
    <xf numFmtId="0" fontId="7" fillId="4" borderId="7" xfId="0" applyFont="1" applyFill="1" applyBorder="1" applyAlignment="1" applyProtection="1">
      <alignment horizontal="justify" vertical="center" wrapText="1"/>
      <protection locked="0"/>
    </xf>
    <xf numFmtId="0" fontId="7" fillId="0" borderId="9" xfId="0" applyFont="1" applyFill="1" applyBorder="1" applyAlignment="1">
      <alignment horizontal="center" vertical="center" wrapText="1"/>
    </xf>
    <xf numFmtId="49" fontId="8" fillId="4" borderId="2" xfId="0" applyNumberFormat="1" applyFont="1" applyFill="1" applyBorder="1" applyAlignment="1" applyProtection="1">
      <alignment vertical="center" wrapText="1"/>
      <protection locked="0"/>
    </xf>
    <xf numFmtId="14" fontId="7" fillId="0" borderId="9" xfId="0" applyNumberFormat="1" applyFont="1" applyFill="1" applyBorder="1" applyAlignment="1">
      <alignment horizontal="center" vertical="center" wrapText="1"/>
    </xf>
    <xf numFmtId="14" fontId="7" fillId="0" borderId="2" xfId="0" applyNumberFormat="1" applyFont="1" applyBorder="1" applyAlignment="1" applyProtection="1">
      <alignment horizontal="center" vertical="center" wrapText="1"/>
      <protection hidden="1"/>
    </xf>
    <xf numFmtId="14" fontId="7" fillId="0" borderId="0" xfId="0" applyNumberFormat="1" applyFont="1" applyAlignment="1">
      <alignment horizontal="center" vertical="center" wrapText="1"/>
    </xf>
    <xf numFmtId="0" fontId="10" fillId="0" borderId="7" xfId="0" applyFont="1" applyFill="1" applyBorder="1" applyAlignment="1" applyProtection="1">
      <alignment horizontal="justify" vertical="center" wrapText="1"/>
      <protection locked="0"/>
    </xf>
    <xf numFmtId="0" fontId="8" fillId="0" borderId="2" xfId="0" applyFont="1" applyBorder="1" applyAlignment="1" applyProtection="1">
      <alignment horizontal="center" vertical="center" wrapText="1"/>
      <protection locked="0"/>
    </xf>
    <xf numFmtId="9" fontId="7" fillId="0" borderId="2" xfId="0" applyNumberFormat="1" applyFont="1" applyBorder="1" applyAlignment="1" applyProtection="1">
      <alignment horizontal="center" vertical="center" wrapText="1"/>
      <protection locked="0"/>
    </xf>
    <xf numFmtId="0" fontId="7" fillId="0" borderId="0" xfId="0" applyFont="1" applyAlignment="1">
      <alignment horizontal="center" vertical="center" wrapText="1"/>
    </xf>
    <xf numFmtId="0" fontId="10" fillId="0" borderId="7" xfId="0" applyFont="1" applyBorder="1" applyAlignment="1" applyProtection="1">
      <alignment horizontal="center" vertical="center" wrapText="1"/>
      <protection locked="0"/>
    </xf>
    <xf numFmtId="0" fontId="7" fillId="0" borderId="0" xfId="0" applyFont="1" applyAlignment="1">
      <alignment wrapText="1"/>
    </xf>
    <xf numFmtId="0" fontId="7" fillId="0" borderId="0" xfId="0" applyFont="1" applyAlignment="1">
      <alignment vertical="center" wrapText="1"/>
    </xf>
    <xf numFmtId="0" fontId="7" fillId="0" borderId="0" xfId="0" applyFont="1" applyAlignment="1">
      <alignment vertical="top" wrapText="1"/>
    </xf>
    <xf numFmtId="17" fontId="7" fillId="0" borderId="2" xfId="0" applyNumberFormat="1" applyFont="1" applyBorder="1" applyAlignment="1" applyProtection="1">
      <alignment horizontal="center" vertical="center"/>
      <protection hidden="1"/>
    </xf>
    <xf numFmtId="0" fontId="7" fillId="4" borderId="7" xfId="0" applyFont="1" applyFill="1" applyBorder="1" applyAlignment="1" applyProtection="1">
      <alignment horizontal="left" vertical="center" wrapText="1"/>
      <protection locked="0"/>
    </xf>
    <xf numFmtId="0" fontId="7" fillId="6" borderId="2" xfId="0" applyFont="1" applyFill="1" applyBorder="1" applyAlignment="1" applyProtection="1">
      <alignment vertical="center" wrapText="1"/>
      <protection locked="0"/>
    </xf>
    <xf numFmtId="0" fontId="7" fillId="0" borderId="15" xfId="0" applyFont="1" applyBorder="1" applyAlignment="1" applyProtection="1">
      <alignment vertical="top" wrapText="1"/>
      <protection hidden="1"/>
    </xf>
    <xf numFmtId="0" fontId="7" fillId="0" borderId="2" xfId="0" applyFont="1" applyBorder="1" applyAlignment="1" applyProtection="1">
      <alignment horizontal="justify" vertical="top" wrapText="1"/>
      <protection hidden="1"/>
    </xf>
    <xf numFmtId="0" fontId="14" fillId="0" borderId="1" xfId="0" applyFont="1" applyBorder="1" applyAlignment="1">
      <alignment horizontal="center" vertical="center" textRotation="90" wrapText="1"/>
    </xf>
    <xf numFmtId="0" fontId="14" fillId="0" borderId="1" xfId="0" applyFont="1" applyBorder="1" applyAlignment="1">
      <alignment horizontal="center" vertical="center" wrapText="1"/>
    </xf>
    <xf numFmtId="0" fontId="7" fillId="0" borderId="1" xfId="0" applyFont="1" applyBorder="1" applyAlignment="1" applyProtection="1">
      <alignment horizontal="center" vertical="center"/>
      <protection locked="0"/>
    </xf>
    <xf numFmtId="0" fontId="7" fillId="0" borderId="7" xfId="0" applyFont="1" applyBorder="1" applyAlignment="1" applyProtection="1">
      <alignment horizontal="center" vertical="center" textRotation="90" wrapText="1"/>
      <protection locked="0"/>
    </xf>
    <xf numFmtId="0" fontId="7" fillId="0" borderId="2" xfId="0" applyFont="1" applyBorder="1" applyAlignment="1" applyProtection="1">
      <alignment horizontal="center" vertical="center" wrapText="1"/>
    </xf>
    <xf numFmtId="0" fontId="9" fillId="0" borderId="2" xfId="0" applyFont="1" applyBorder="1" applyAlignment="1" applyProtection="1">
      <alignment vertical="center" wrapText="1"/>
      <protection hidden="1"/>
    </xf>
    <xf numFmtId="0" fontId="7" fillId="0" borderId="7" xfId="0" applyFont="1" applyBorder="1" applyAlignment="1" applyProtection="1">
      <alignment horizontal="center" vertical="center" wrapText="1"/>
    </xf>
    <xf numFmtId="0" fontId="7" fillId="0" borderId="7" xfId="0" applyFont="1" applyBorder="1" applyAlignment="1" applyProtection="1">
      <alignment horizontal="center" vertical="center" wrapText="1"/>
      <protection hidden="1"/>
    </xf>
    <xf numFmtId="9" fontId="7" fillId="0" borderId="7" xfId="0" applyNumberFormat="1" applyFont="1" applyBorder="1" applyAlignment="1" applyProtection="1">
      <alignment horizontal="center" vertical="center" wrapText="1"/>
      <protection hidden="1"/>
    </xf>
    <xf numFmtId="0" fontId="9" fillId="0" borderId="7" xfId="0" applyFont="1" applyBorder="1" applyAlignment="1" applyProtection="1">
      <alignment horizontal="center" vertical="center" textRotation="90" wrapText="1"/>
      <protection hidden="1"/>
    </xf>
    <xf numFmtId="0" fontId="9" fillId="0" borderId="2" xfId="0" applyFont="1" applyBorder="1" applyAlignment="1" applyProtection="1">
      <alignment horizontal="center" vertical="center" textRotation="90" wrapText="1"/>
      <protection hidden="1"/>
    </xf>
    <xf numFmtId="0" fontId="7" fillId="0" borderId="1" xfId="0" applyFont="1" applyBorder="1" applyAlignment="1" applyProtection="1">
      <alignment horizontal="center" vertical="center" wrapText="1"/>
      <protection hidden="1"/>
    </xf>
    <xf numFmtId="0" fontId="7" fillId="0" borderId="2" xfId="0" applyFont="1" applyBorder="1" applyAlignment="1" applyProtection="1">
      <alignment horizontal="center" vertical="center" textRotation="90" wrapText="1"/>
      <protection locked="0"/>
    </xf>
    <xf numFmtId="17" fontId="9" fillId="0" borderId="1" xfId="0" applyNumberFormat="1" applyFont="1" applyBorder="1" applyAlignment="1" applyProtection="1">
      <alignment horizontal="center" vertical="center" wrapText="1"/>
      <protection hidden="1"/>
    </xf>
    <xf numFmtId="0" fontId="7" fillId="0" borderId="1" xfId="0" applyFont="1" applyBorder="1" applyAlignment="1" applyProtection="1">
      <alignment horizontal="center" vertical="center" wrapText="1"/>
      <protection locked="0"/>
    </xf>
    <xf numFmtId="0" fontId="8" fillId="0" borderId="9" xfId="0" applyFont="1" applyFill="1" applyBorder="1" applyAlignment="1">
      <alignment horizontal="center" vertical="center" wrapText="1"/>
    </xf>
    <xf numFmtId="17" fontId="7" fillId="0" borderId="1" xfId="0" applyNumberFormat="1" applyFont="1" applyBorder="1" applyAlignment="1" applyProtection="1">
      <alignment horizontal="center" vertical="center" wrapText="1"/>
      <protection hidden="1"/>
    </xf>
    <xf numFmtId="0" fontId="9" fillId="0" borderId="1" xfId="0" applyFont="1" applyBorder="1" applyAlignment="1" applyProtection="1">
      <alignment horizontal="center" vertical="center" textRotation="90" wrapText="1"/>
      <protection hidden="1"/>
    </xf>
    <xf numFmtId="0" fontId="7" fillId="0" borderId="2"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protection hidden="1"/>
    </xf>
    <xf numFmtId="0" fontId="7" fillId="5" borderId="2" xfId="0" applyFont="1" applyFill="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hidden="1"/>
    </xf>
    <xf numFmtId="0" fontId="7" fillId="0" borderId="7" xfId="0" applyFont="1" applyBorder="1" applyAlignment="1" applyProtection="1">
      <alignment horizontal="center" wrapText="1"/>
      <protection locked="0"/>
    </xf>
    <xf numFmtId="0" fontId="7" fillId="0" borderId="16" xfId="0" applyFont="1" applyBorder="1" applyAlignment="1" applyProtection="1">
      <alignment horizontal="center" vertical="center"/>
    </xf>
    <xf numFmtId="0" fontId="7" fillId="0" borderId="17" xfId="0" applyFont="1" applyBorder="1" applyAlignment="1" applyProtection="1">
      <alignment vertical="center" wrapText="1"/>
      <protection locked="0"/>
    </xf>
    <xf numFmtId="0" fontId="8" fillId="0" borderId="17" xfId="0" applyFont="1" applyBorder="1" applyAlignment="1" applyProtection="1">
      <alignment vertical="center" wrapText="1"/>
      <protection locked="0"/>
    </xf>
    <xf numFmtId="0" fontId="7" fillId="0" borderId="17" xfId="0" applyFont="1" applyBorder="1" applyAlignment="1" applyProtection="1">
      <alignment vertical="center"/>
      <protection locked="0"/>
    </xf>
    <xf numFmtId="0" fontId="9" fillId="0" borderId="17" xfId="0" applyFont="1" applyFill="1" applyBorder="1" applyAlignment="1" applyProtection="1">
      <alignment vertical="center" wrapText="1"/>
      <protection hidden="1"/>
    </xf>
    <xf numFmtId="9" fontId="7" fillId="0" borderId="17" xfId="0" applyNumberFormat="1" applyFont="1" applyBorder="1" applyAlignment="1" applyProtection="1">
      <alignment vertical="center" wrapText="1"/>
      <protection hidden="1"/>
    </xf>
    <xf numFmtId="9" fontId="7" fillId="0" borderId="17" xfId="0" applyNumberFormat="1" applyFont="1" applyBorder="1" applyAlignment="1" applyProtection="1">
      <alignment vertical="center" wrapText="1"/>
      <protection locked="0"/>
    </xf>
    <xf numFmtId="0" fontId="9" fillId="0" borderId="18" xfId="0" applyFont="1" applyBorder="1" applyAlignment="1" applyProtection="1">
      <alignment vertical="center"/>
      <protection hidden="1"/>
    </xf>
    <xf numFmtId="0" fontId="7" fillId="0" borderId="19" xfId="0" applyFont="1" applyBorder="1" applyAlignment="1" applyProtection="1">
      <alignment horizontal="center" vertical="center"/>
    </xf>
    <xf numFmtId="0" fontId="4" fillId="0" borderId="0" xfId="0" applyFont="1" applyAlignment="1">
      <alignment horizontal="center" wrapText="1"/>
    </xf>
    <xf numFmtId="0" fontId="4" fillId="0" borderId="0" xfId="0" applyFont="1" applyAlignment="1">
      <alignment horizontal="center" vertical="center" wrapText="1"/>
    </xf>
    <xf numFmtId="0" fontId="4" fillId="0" borderId="0" xfId="0" applyFont="1" applyAlignment="1">
      <alignment horizontal="justify" vertical="center"/>
    </xf>
    <xf numFmtId="49" fontId="4" fillId="0" borderId="0" xfId="0" applyNumberFormat="1" applyFont="1" applyAlignment="1">
      <alignment horizontal="justify" vertical="center"/>
    </xf>
    <xf numFmtId="0" fontId="4" fillId="0" borderId="0" xfId="0" applyFont="1" applyAlignment="1">
      <alignment horizontal="justify" vertical="center" wrapText="1"/>
    </xf>
    <xf numFmtId="0" fontId="4" fillId="0" borderId="0" xfId="0" applyFont="1" applyBorder="1"/>
    <xf numFmtId="0" fontId="5" fillId="3" borderId="4" xfId="0" applyFont="1" applyFill="1" applyBorder="1" applyAlignment="1">
      <alignment horizontal="center" vertical="center" wrapText="1"/>
    </xf>
    <xf numFmtId="0" fontId="15" fillId="0" borderId="7" xfId="0" applyFont="1" applyBorder="1" applyAlignment="1" applyProtection="1">
      <alignment horizontal="justify" vertical="center" wrapText="1"/>
      <protection locked="0"/>
    </xf>
    <xf numFmtId="0" fontId="15" fillId="0" borderId="7"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9"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9" xfId="0" applyFont="1" applyBorder="1" applyAlignment="1">
      <alignment horizontal="left" vertical="top" wrapText="1"/>
    </xf>
    <xf numFmtId="0" fontId="16" fillId="0" borderId="7" xfId="0" applyFont="1" applyBorder="1" applyAlignment="1" applyProtection="1">
      <alignment horizontal="center" vertical="center" wrapText="1"/>
      <protection locked="0"/>
    </xf>
    <xf numFmtId="0" fontId="16" fillId="4" borderId="2" xfId="0" applyFont="1" applyFill="1" applyBorder="1" applyAlignment="1" applyProtection="1">
      <alignment horizontal="center" vertical="center" wrapText="1"/>
      <protection hidden="1"/>
    </xf>
    <xf numFmtId="0" fontId="5" fillId="3" borderId="4" xfId="0" applyFont="1" applyFill="1" applyBorder="1" applyAlignment="1">
      <alignment horizontal="center" vertical="center" wrapText="1"/>
    </xf>
    <xf numFmtId="0" fontId="2" fillId="2" borderId="1" xfId="0" applyFont="1" applyFill="1" applyBorder="1" applyAlignment="1">
      <alignment horizontal="center" vertical="center"/>
    </xf>
    <xf numFmtId="49" fontId="2" fillId="2" borderId="1" xfId="0" applyNumberFormat="1" applyFont="1" applyFill="1" applyBorder="1" applyAlignment="1">
      <alignment horizontal="center" vertical="center"/>
    </xf>
  </cellXfs>
  <cellStyles count="2">
    <cellStyle name="Normal" xfId="0" builtinId="0"/>
    <cellStyle name="Porcentaje" xfId="1" builtinId="5"/>
  </cellStyles>
  <dxfs count="3661">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 Type="http://schemas.openxmlformats.org/officeDocument/2006/relationships/externalLink" Target="externalLinks/externalLink2.xml"/><Relationship Id="rId21" Type="http://schemas.openxmlformats.org/officeDocument/2006/relationships/styles" Target="styles.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calcChain" Target="calcChain.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delgadillo/Downloads/mapa-riesgos-de-gestion-control-disciplinario-2021-version-1.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gdelgadillo\Downloads\mapa-riesgos-de-gestion-ingenieria-de-transito-2021-version-1.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gdelgadillo\Downloads\mapa-riesgos-de-gestion-financiera-2021-version-1.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gdelgadillo\Downloads\mapa-riesgos-de-gestion-de-transito-y-control-del-transito-y-transporte-2021-version-1.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gdelgadillo\Downloads\mapa-riesgos-de-gestion-control-y-evaluacion-a-la-gestion-2021-version-1.0.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gdelgadillo\Downloads\mapa-riesgos-de-gestion-control-disciplinario-2021-version-1.0.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gdelgadillo\Downloads\mapa-riesgos-de-gestion-contravencional-y-del-transporte-publico-2021-version-1.0.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gdelgadillo\Downloads\mapa-riesgos-de-gestion-comunicaciones-y-cultura-para-la-movilidad-2021-version-1.0.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gdelgadillo\Downloads\mapa-riesgos-de-gestion-administrativa-2021-version-1.0.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gdelgadillo\Downloads\mapa-riesgos-de-gestion-planeacion-del-transporte-e-infraestructura-2021-version-1.0%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gdelgadillo\Downloads\mapa-riesgos-de-gestion-tics-2021-version-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gdelgadillo\Downloads\mapa-riesgos-de-gestion-oficina-asesora-de-planeacion-institucional-2021-version-1.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gdelgadillo\Downloads\mapa-riesgos-de-gestion-tramites-y-sevicios-a-la-cidadania-2021-version-1.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gdelgadillo\Downloads\mapa-riesgos-de-gestion-talento-humano-2021-version-1.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gdelgadillo\Downloads\mapa-riesgos-de-gestion-social-2021-version-1.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gdelgadillo\Downloads\mapa-riesgos-de-gestion-seguridad-vial-2021-version-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gdelgadillo\Downloads\mapa-riesgos-de-gestion-juridica-2021-version-1.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gdelgadillo\Downloads\mapa-riesgos-de-gestion-inteligencia-para-la-movilidad-2021-version-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Context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7"/>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Contexto"/>
      <sheetName val="Mapa final"/>
      <sheetName val="Matriz Calor Inherente"/>
      <sheetName val="Gráfico1"/>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refreshError="1"/>
      <sheetData sheetId="5"/>
      <sheetData sheetId="6"/>
      <sheetData sheetId="7"/>
      <sheetData sheetId="8"/>
      <sheetData sheetId="9"/>
      <sheetData sheetId="1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Contexto"/>
      <sheetName val="Mapa final"/>
      <sheetName val="Matriz Calor Residual"/>
      <sheetName val="Matriz Calor Inherente"/>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Contexto"/>
      <sheetName val="Gráfico1"/>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refreshError="1"/>
      <sheetData sheetId="3"/>
      <sheetData sheetId="4"/>
      <sheetData sheetId="5"/>
      <sheetData sheetId="6"/>
      <sheetData sheetId="7"/>
      <sheetData sheetId="8"/>
      <sheetData sheetId="9"/>
      <sheetData sheetId="1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Contexto"/>
      <sheetName val="Mapa final"/>
      <sheetName val="Matriz Calor Inherente"/>
      <sheetName val="Tabla Impacto"/>
      <sheetName val="Matriz Calor Residual"/>
      <sheetName val="Tabla probabilidad"/>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Context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row r="11">
          <cell r="C11" t="str">
            <v xml:space="preserve">     Afectación menor a 10 SMLMV .</v>
          </cell>
        </row>
      </sheetData>
      <sheetData sheetId="7"/>
      <sheetData sheetId="8"/>
      <sheetData sheetId="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Context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Context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Context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Context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Context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Contexto"/>
      <sheetName val="Mapa final"/>
      <sheetName val="Matriz Calor Inherente"/>
      <sheetName val="Matriz Calor Residual"/>
      <sheetName val="Tabla probabilidad"/>
      <sheetName val="Tabla Impacto"/>
      <sheetName val="Tabla Valoración controles"/>
      <sheetName val="R. Corrupción"/>
      <sheetName val="Opciones Tratamiento"/>
      <sheetName val="Hoja1"/>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Contexto"/>
      <sheetName val="Mapa final"/>
      <sheetName val="Matriz Calor Inherente"/>
      <sheetName val="Matriz Calor Residual"/>
      <sheetName val="Tabla probabilidad"/>
      <sheetName val="Tabla Impacto"/>
      <sheetName val="Tabla Valoración controles"/>
      <sheetName val="R. Corrupción"/>
      <sheetName val="Opciones Tratamiento"/>
      <sheetName val="Hoja1"/>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Context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Context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Context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Context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Context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U167"/>
  <sheetViews>
    <sheetView tabSelected="1" topLeftCell="AH103" zoomScale="49" zoomScaleNormal="60" workbookViewId="0">
      <selection activeCell="AQ104" sqref="AQ104"/>
    </sheetView>
  </sheetViews>
  <sheetFormatPr baseColWidth="10" defaultRowHeight="194.25" customHeight="1" x14ac:dyDescent="0.25"/>
  <cols>
    <col min="1" max="1" width="18.42578125" style="170" customWidth="1"/>
    <col min="2" max="2" width="27.85546875" style="171" customWidth="1"/>
    <col min="3" max="3" width="18.42578125" style="4" customWidth="1"/>
    <col min="4" max="4" width="18.42578125" style="5" customWidth="1"/>
    <col min="5" max="5" width="24" style="5" customWidth="1"/>
    <col min="6" max="6" width="33.85546875" style="172" customWidth="1"/>
    <col min="7" max="7" width="40" style="173" customWidth="1"/>
    <col min="8" max="8" width="27.140625" style="5" customWidth="1"/>
    <col min="9" max="9" width="11.42578125" style="5" customWidth="1"/>
    <col min="10" max="10" width="10" style="5" customWidth="1"/>
    <col min="11" max="11" width="7.42578125" style="5" customWidth="1"/>
    <col min="12" max="12" width="17.5703125" style="172" customWidth="1"/>
    <col min="13" max="13" width="16.28515625" style="172" customWidth="1"/>
    <col min="14" max="14" width="11.42578125" style="5" customWidth="1"/>
    <col min="15" max="15" width="6.5703125" style="5" customWidth="1"/>
    <col min="16" max="16" width="15.85546875" style="20" customWidth="1"/>
    <col min="17" max="17" width="4" style="20" customWidth="1"/>
    <col min="18" max="18" width="63.42578125" style="174" customWidth="1"/>
    <col min="19" max="19" width="14.7109375" style="20" customWidth="1"/>
    <col min="20" max="25" width="5.7109375" style="20" customWidth="1"/>
    <col min="26" max="26" width="8.85546875" style="5" customWidth="1"/>
    <col min="27" max="27" width="7.28515625" style="5" customWidth="1"/>
    <col min="28" max="28" width="6.140625" style="5" customWidth="1"/>
    <col min="29" max="29" width="6.28515625" style="5" customWidth="1"/>
    <col min="30" max="30" width="5.7109375" style="5" customWidth="1"/>
    <col min="31" max="31" width="5.42578125" style="20" customWidth="1"/>
    <col min="32" max="32" width="9.85546875" style="20" customWidth="1"/>
    <col min="33" max="33" width="18.5703125" style="20" customWidth="1"/>
    <col min="34" max="34" width="41.28515625" style="20" customWidth="1"/>
    <col min="35" max="35" width="5.28515625" style="20" customWidth="1"/>
    <col min="36" max="36" width="37.7109375" style="20" customWidth="1"/>
    <col min="37" max="37" width="34.28515625" style="20" customWidth="1"/>
    <col min="38" max="38" width="17.7109375" style="20" customWidth="1"/>
    <col min="39" max="39" width="17.5703125" style="20" customWidth="1"/>
    <col min="40" max="40" width="58" style="20" customWidth="1"/>
    <col min="41" max="41" width="18.5703125" style="20" customWidth="1"/>
    <col min="42" max="43" width="64" style="20" customWidth="1"/>
    <col min="44" max="16384" width="11.42578125" style="20"/>
  </cols>
  <sheetData>
    <row r="1" spans="1:73" s="5" customFormat="1" ht="194.25" hidden="1" customHeight="1" x14ac:dyDescent="0.25">
      <c r="A1" s="4"/>
      <c r="B1" s="186" t="s">
        <v>1</v>
      </c>
      <c r="C1" s="186"/>
      <c r="D1" s="186"/>
      <c r="E1" s="186"/>
      <c r="F1" s="186"/>
      <c r="G1" s="187"/>
      <c r="H1" s="186"/>
      <c r="I1" s="186"/>
      <c r="J1" s="186"/>
      <c r="K1" s="186"/>
      <c r="L1" s="186"/>
      <c r="M1" s="186"/>
      <c r="N1" s="186"/>
      <c r="O1" s="186"/>
      <c r="P1" s="186"/>
      <c r="Q1" s="186"/>
      <c r="R1" s="186" t="s">
        <v>2</v>
      </c>
      <c r="S1" s="186"/>
      <c r="T1" s="186"/>
      <c r="U1" s="186"/>
      <c r="V1" s="186"/>
      <c r="W1" s="186"/>
      <c r="X1" s="186"/>
      <c r="Y1" s="186"/>
      <c r="Z1" s="186"/>
      <c r="AA1" s="186"/>
      <c r="AB1" s="186"/>
      <c r="AC1" s="186"/>
      <c r="AD1" s="186"/>
      <c r="AE1" s="186"/>
      <c r="AF1" s="186"/>
      <c r="AG1" s="186"/>
      <c r="AH1" s="186"/>
      <c r="AI1" s="186" t="s">
        <v>3</v>
      </c>
      <c r="AJ1" s="186"/>
      <c r="AK1" s="186"/>
      <c r="AL1" s="186"/>
      <c r="AM1" s="186"/>
      <c r="AN1" s="186"/>
      <c r="AO1" s="186"/>
      <c r="BO1" s="5" t="s">
        <v>4</v>
      </c>
      <c r="BQ1" s="5" t="s">
        <v>5</v>
      </c>
    </row>
    <row r="2" spans="1:73" s="5" customFormat="1" ht="194.25" hidden="1" customHeight="1" x14ac:dyDescent="0.25">
      <c r="A2" s="4"/>
      <c r="B2" s="1"/>
      <c r="C2" s="1"/>
      <c r="D2" s="1"/>
      <c r="E2" s="1"/>
      <c r="F2" s="1"/>
      <c r="G2" s="3"/>
      <c r="H2" s="1"/>
      <c r="I2" s="1"/>
      <c r="J2" s="1"/>
      <c r="K2" s="1"/>
      <c r="L2" s="1"/>
      <c r="M2" s="1"/>
      <c r="N2" s="1"/>
      <c r="O2" s="1"/>
      <c r="P2" s="1"/>
      <c r="Q2" s="1"/>
      <c r="R2" s="1"/>
      <c r="S2" s="1"/>
      <c r="T2" s="185" t="s">
        <v>24</v>
      </c>
      <c r="U2" s="185"/>
      <c r="V2" s="185"/>
      <c r="W2" s="185"/>
      <c r="X2" s="185"/>
      <c r="Y2" s="185"/>
      <c r="Z2" s="1"/>
      <c r="AA2" s="1"/>
      <c r="AB2" s="1"/>
      <c r="AC2" s="1"/>
      <c r="AD2" s="1"/>
      <c r="AE2" s="1"/>
      <c r="AF2" s="2"/>
      <c r="AG2" s="2"/>
      <c r="AH2" s="2"/>
      <c r="AI2" s="1"/>
      <c r="AJ2" s="1"/>
      <c r="AK2" s="1"/>
      <c r="AL2" s="1"/>
      <c r="AM2" s="1"/>
      <c r="AN2" s="1"/>
      <c r="AO2" s="1"/>
    </row>
    <row r="3" spans="1:73" ht="194.25" customHeight="1" x14ac:dyDescent="0.25">
      <c r="A3" s="6" t="s">
        <v>6</v>
      </c>
      <c r="B3" s="7" t="s">
        <v>7</v>
      </c>
      <c r="C3" s="8" t="s">
        <v>8</v>
      </c>
      <c r="D3" s="9" t="s">
        <v>9</v>
      </c>
      <c r="E3" s="10" t="s">
        <v>10</v>
      </c>
      <c r="F3" s="10" t="s">
        <v>11</v>
      </c>
      <c r="G3" s="11" t="s">
        <v>12</v>
      </c>
      <c r="H3" s="12" t="s">
        <v>13</v>
      </c>
      <c r="I3" s="10" t="s">
        <v>14</v>
      </c>
      <c r="J3" s="12" t="s">
        <v>15</v>
      </c>
      <c r="K3" s="13" t="s">
        <v>16</v>
      </c>
      <c r="L3" s="12" t="s">
        <v>17</v>
      </c>
      <c r="M3" s="12" t="s">
        <v>18</v>
      </c>
      <c r="N3" s="14" t="s">
        <v>19</v>
      </c>
      <c r="O3" s="13" t="s">
        <v>16</v>
      </c>
      <c r="P3" s="15" t="s">
        <v>20</v>
      </c>
      <c r="Q3" s="16" t="s">
        <v>21</v>
      </c>
      <c r="R3" s="10" t="s">
        <v>22</v>
      </c>
      <c r="S3" s="12" t="s">
        <v>23</v>
      </c>
      <c r="T3" s="17" t="s">
        <v>40</v>
      </c>
      <c r="U3" s="17" t="s">
        <v>41</v>
      </c>
      <c r="V3" s="17" t="s">
        <v>42</v>
      </c>
      <c r="W3" s="17" t="s">
        <v>43</v>
      </c>
      <c r="X3" s="17" t="s">
        <v>44</v>
      </c>
      <c r="Y3" s="17" t="s">
        <v>45</v>
      </c>
      <c r="Z3" s="18" t="s">
        <v>25</v>
      </c>
      <c r="AA3" s="18" t="s">
        <v>26</v>
      </c>
      <c r="AB3" s="18" t="s">
        <v>16</v>
      </c>
      <c r="AC3" s="18" t="s">
        <v>27</v>
      </c>
      <c r="AD3" s="18" t="s">
        <v>16</v>
      </c>
      <c r="AE3" s="18" t="s">
        <v>28</v>
      </c>
      <c r="AF3" s="19" t="s">
        <v>29</v>
      </c>
      <c r="AG3" s="19" t="s">
        <v>30</v>
      </c>
      <c r="AH3" s="19" t="s">
        <v>31</v>
      </c>
      <c r="AI3" s="16" t="s">
        <v>32</v>
      </c>
      <c r="AJ3" s="10" t="s">
        <v>33</v>
      </c>
      <c r="AK3" s="10" t="s">
        <v>34</v>
      </c>
      <c r="AL3" s="10" t="s">
        <v>35</v>
      </c>
      <c r="AM3" s="10" t="s">
        <v>36</v>
      </c>
      <c r="AN3" s="10" t="s">
        <v>37</v>
      </c>
      <c r="AO3" s="10" t="s">
        <v>38</v>
      </c>
      <c r="AP3" s="176" t="s">
        <v>1000</v>
      </c>
      <c r="AQ3" s="7" t="s">
        <v>815</v>
      </c>
      <c r="BO3" s="20" t="s">
        <v>39</v>
      </c>
    </row>
    <row r="4" spans="1:73" s="48" customFormat="1" ht="194.25" customHeight="1" x14ac:dyDescent="0.2">
      <c r="A4" s="21">
        <v>1</v>
      </c>
      <c r="B4" s="22" t="s">
        <v>46</v>
      </c>
      <c r="C4" s="21">
        <v>1</v>
      </c>
      <c r="D4" s="23" t="s">
        <v>47</v>
      </c>
      <c r="E4" s="23" t="s">
        <v>48</v>
      </c>
      <c r="F4" s="23" t="s">
        <v>49</v>
      </c>
      <c r="G4" s="24" t="s">
        <v>50</v>
      </c>
      <c r="H4" s="23" t="s">
        <v>51</v>
      </c>
      <c r="I4" s="25">
        <v>13</v>
      </c>
      <c r="J4" s="26" t="s">
        <v>52</v>
      </c>
      <c r="K4" s="27">
        <v>0.4</v>
      </c>
      <c r="L4" s="28" t="s">
        <v>53</v>
      </c>
      <c r="M4" s="27" t="s">
        <v>54</v>
      </c>
      <c r="N4" s="26" t="s">
        <v>55</v>
      </c>
      <c r="O4" s="27">
        <v>0.6</v>
      </c>
      <c r="P4" s="29" t="s">
        <v>55</v>
      </c>
      <c r="Q4" s="30">
        <v>1</v>
      </c>
      <c r="R4" s="31" t="s">
        <v>56</v>
      </c>
      <c r="S4" s="32" t="s">
        <v>57</v>
      </c>
      <c r="T4" s="33" t="s">
        <v>58</v>
      </c>
      <c r="U4" s="33" t="s">
        <v>59</v>
      </c>
      <c r="V4" s="34" t="s">
        <v>60</v>
      </c>
      <c r="W4" s="33" t="s">
        <v>61</v>
      </c>
      <c r="X4" s="33" t="s">
        <v>62</v>
      </c>
      <c r="Y4" s="33" t="s">
        <v>63</v>
      </c>
      <c r="Z4" s="35">
        <f>IFERROR(IF(S4="Probabilidad",(K4-(+K4*V4)),IF(S4="Impacto",K4,"")),"")</f>
        <v>0.24</v>
      </c>
      <c r="AA4" s="36" t="s">
        <v>52</v>
      </c>
      <c r="AB4" s="37">
        <v>0.24</v>
      </c>
      <c r="AC4" s="36" t="s">
        <v>55</v>
      </c>
      <c r="AD4" s="37">
        <v>0.6</v>
      </c>
      <c r="AE4" s="38" t="s">
        <v>55</v>
      </c>
      <c r="AF4" s="39" t="s">
        <v>5</v>
      </c>
      <c r="AG4" s="40" t="s">
        <v>64</v>
      </c>
      <c r="AH4" s="40" t="s">
        <v>65</v>
      </c>
      <c r="AI4" s="41" t="s">
        <v>66</v>
      </c>
      <c r="AJ4" s="31" t="s">
        <v>67</v>
      </c>
      <c r="AK4" s="42" t="s">
        <v>68</v>
      </c>
      <c r="AL4" s="43">
        <v>44561</v>
      </c>
      <c r="AM4" s="44" t="s">
        <v>69</v>
      </c>
      <c r="AN4" s="45" t="s">
        <v>70</v>
      </c>
      <c r="AO4" s="46" t="s">
        <v>5</v>
      </c>
      <c r="AP4" s="47" t="s">
        <v>930</v>
      </c>
      <c r="AQ4" s="47" t="s">
        <v>900</v>
      </c>
    </row>
    <row r="5" spans="1:73" s="48" customFormat="1" ht="194.25" customHeight="1" x14ac:dyDescent="0.2">
      <c r="A5" s="21">
        <v>1</v>
      </c>
      <c r="B5" s="22" t="s">
        <v>46</v>
      </c>
      <c r="C5" s="21">
        <v>2</v>
      </c>
      <c r="D5" s="23" t="s">
        <v>47</v>
      </c>
      <c r="E5" s="23" t="s">
        <v>48</v>
      </c>
      <c r="F5" s="23" t="s">
        <v>49</v>
      </c>
      <c r="G5" s="24" t="s">
        <v>50</v>
      </c>
      <c r="H5" s="23" t="s">
        <v>51</v>
      </c>
      <c r="I5" s="25">
        <v>13</v>
      </c>
      <c r="J5" s="26" t="s">
        <v>52</v>
      </c>
      <c r="K5" s="27">
        <v>0.4</v>
      </c>
      <c r="L5" s="28" t="s">
        <v>53</v>
      </c>
      <c r="M5" s="27" t="s">
        <v>54</v>
      </c>
      <c r="N5" s="26" t="s">
        <v>55</v>
      </c>
      <c r="O5" s="27">
        <v>0.6</v>
      </c>
      <c r="P5" s="29" t="s">
        <v>55</v>
      </c>
      <c r="Q5" s="30">
        <v>2</v>
      </c>
      <c r="R5" s="31" t="s">
        <v>71</v>
      </c>
      <c r="S5" s="32" t="s">
        <v>57</v>
      </c>
      <c r="T5" s="33" t="s">
        <v>72</v>
      </c>
      <c r="U5" s="33" t="s">
        <v>59</v>
      </c>
      <c r="V5" s="34" t="s">
        <v>73</v>
      </c>
      <c r="W5" s="33" t="s">
        <v>74</v>
      </c>
      <c r="X5" s="33" t="s">
        <v>75</v>
      </c>
      <c r="Y5" s="33" t="s">
        <v>76</v>
      </c>
      <c r="Z5" s="49">
        <f>IFERROR(IF(AND(S4="Probabilidad",S5="Probabilidad"),(AB4-(+AB4*V5)),IF(S5="Probabilidad",(K4-(+K4*V5)),IF(S5="Impacto",AB4,""))),"")</f>
        <v>0.16799999999999998</v>
      </c>
      <c r="AA5" s="36" t="s">
        <v>77</v>
      </c>
      <c r="AB5" s="37">
        <v>0.16799999999999998</v>
      </c>
      <c r="AC5" s="36" t="s">
        <v>55</v>
      </c>
      <c r="AD5" s="37">
        <v>0.6</v>
      </c>
      <c r="AE5" s="38" t="s">
        <v>55</v>
      </c>
      <c r="AF5" s="50" t="s">
        <v>5</v>
      </c>
      <c r="AG5" s="51" t="s">
        <v>78</v>
      </c>
      <c r="AH5" s="40" t="s">
        <v>79</v>
      </c>
      <c r="AI5" s="41"/>
      <c r="AJ5" s="31"/>
      <c r="AK5" s="52"/>
      <c r="AL5" s="43"/>
      <c r="AM5" s="53"/>
      <c r="AN5" s="42"/>
      <c r="AO5" s="52"/>
      <c r="AP5" s="47" t="s">
        <v>901</v>
      </c>
      <c r="AQ5" s="47"/>
    </row>
    <row r="6" spans="1:73" s="48" customFormat="1" ht="194.25" customHeight="1" x14ac:dyDescent="0.2">
      <c r="A6" s="21">
        <v>2</v>
      </c>
      <c r="B6" s="22" t="s">
        <v>46</v>
      </c>
      <c r="C6" s="21">
        <v>2</v>
      </c>
      <c r="D6" s="23" t="s">
        <v>47</v>
      </c>
      <c r="E6" s="23" t="s">
        <v>80</v>
      </c>
      <c r="F6" s="23" t="s">
        <v>81</v>
      </c>
      <c r="G6" s="24" t="s">
        <v>82</v>
      </c>
      <c r="H6" s="23" t="s">
        <v>51</v>
      </c>
      <c r="I6" s="25">
        <v>600</v>
      </c>
      <c r="J6" s="26" t="s">
        <v>83</v>
      </c>
      <c r="K6" s="27">
        <v>0.8</v>
      </c>
      <c r="L6" s="28" t="s">
        <v>53</v>
      </c>
      <c r="M6" s="27" t="s">
        <v>53</v>
      </c>
      <c r="N6" s="26" t="s">
        <v>55</v>
      </c>
      <c r="O6" s="27">
        <v>0.6</v>
      </c>
      <c r="P6" s="29" t="s">
        <v>84</v>
      </c>
      <c r="Q6" s="30">
        <v>1</v>
      </c>
      <c r="R6" s="31" t="s">
        <v>85</v>
      </c>
      <c r="S6" s="32" t="s">
        <v>57</v>
      </c>
      <c r="T6" s="33" t="s">
        <v>58</v>
      </c>
      <c r="U6" s="33" t="s">
        <v>59</v>
      </c>
      <c r="V6" s="34" t="s">
        <v>60</v>
      </c>
      <c r="W6" s="33" t="s">
        <v>61</v>
      </c>
      <c r="X6" s="33" t="s">
        <v>62</v>
      </c>
      <c r="Y6" s="33" t="s">
        <v>63</v>
      </c>
      <c r="Z6" s="35">
        <f>IFERROR(IF(S6="Probabilidad",(K6-(+K6*V6)),IF(S6="Impacto",K6,"")),"")</f>
        <v>0.48</v>
      </c>
      <c r="AA6" s="36" t="s">
        <v>86</v>
      </c>
      <c r="AB6" s="37">
        <v>0.48</v>
      </c>
      <c r="AC6" s="36" t="s">
        <v>55</v>
      </c>
      <c r="AD6" s="37">
        <v>0.6</v>
      </c>
      <c r="AE6" s="38" t="s">
        <v>55</v>
      </c>
      <c r="AF6" s="39" t="s">
        <v>5</v>
      </c>
      <c r="AG6" s="54" t="s">
        <v>64</v>
      </c>
      <c r="AH6" s="40" t="s">
        <v>87</v>
      </c>
      <c r="AI6" s="41" t="s">
        <v>66</v>
      </c>
      <c r="AJ6" s="31" t="s">
        <v>88</v>
      </c>
      <c r="AK6" s="42" t="s">
        <v>68</v>
      </c>
      <c r="AL6" s="43">
        <v>44561</v>
      </c>
      <c r="AM6" s="44" t="s">
        <v>69</v>
      </c>
      <c r="AN6" s="45" t="s">
        <v>70</v>
      </c>
      <c r="AO6" s="46" t="s">
        <v>5</v>
      </c>
      <c r="AP6" s="47" t="s">
        <v>902</v>
      </c>
      <c r="AQ6" s="47" t="s">
        <v>903</v>
      </c>
    </row>
    <row r="7" spans="1:73" s="48" customFormat="1" ht="194.25" customHeight="1" x14ac:dyDescent="0.2">
      <c r="A7" s="21">
        <v>2</v>
      </c>
      <c r="B7" s="22" t="s">
        <v>46</v>
      </c>
      <c r="C7" s="21">
        <v>2</v>
      </c>
      <c r="D7" s="23" t="s">
        <v>47</v>
      </c>
      <c r="E7" s="23" t="s">
        <v>80</v>
      </c>
      <c r="F7" s="23" t="s">
        <v>81</v>
      </c>
      <c r="G7" s="24" t="s">
        <v>82</v>
      </c>
      <c r="H7" s="23" t="s">
        <v>51</v>
      </c>
      <c r="I7" s="25">
        <v>600</v>
      </c>
      <c r="J7" s="26" t="s">
        <v>83</v>
      </c>
      <c r="K7" s="27">
        <v>0.8</v>
      </c>
      <c r="L7" s="28" t="s">
        <v>53</v>
      </c>
      <c r="M7" s="27" t="s">
        <v>53</v>
      </c>
      <c r="N7" s="26" t="s">
        <v>55</v>
      </c>
      <c r="O7" s="27">
        <v>0.6</v>
      </c>
      <c r="P7" s="29" t="s">
        <v>84</v>
      </c>
      <c r="Q7" s="30">
        <v>2</v>
      </c>
      <c r="R7" s="31" t="s">
        <v>89</v>
      </c>
      <c r="S7" s="32" t="s">
        <v>57</v>
      </c>
      <c r="T7" s="33" t="s">
        <v>72</v>
      </c>
      <c r="U7" s="33" t="s">
        <v>59</v>
      </c>
      <c r="V7" s="34" t="s">
        <v>73</v>
      </c>
      <c r="W7" s="33" t="s">
        <v>74</v>
      </c>
      <c r="X7" s="33" t="s">
        <v>75</v>
      </c>
      <c r="Y7" s="33" t="s">
        <v>76</v>
      </c>
      <c r="Z7" s="35">
        <f>IFERROR(IF(AND(S6="Probabilidad",S7="Probabilidad"),(AB6-(+AB6*V7)),IF(S7="Probabilidad",(K6-(+K6*V7)),IF(S7="Impacto",AB6,""))),"")</f>
        <v>0.33599999999999997</v>
      </c>
      <c r="AA7" s="36" t="s">
        <v>52</v>
      </c>
      <c r="AB7" s="37">
        <v>0.33599999999999997</v>
      </c>
      <c r="AC7" s="36" t="s">
        <v>55</v>
      </c>
      <c r="AD7" s="37">
        <v>0.6</v>
      </c>
      <c r="AE7" s="38" t="s">
        <v>55</v>
      </c>
      <c r="AF7" s="39" t="s">
        <v>5</v>
      </c>
      <c r="AG7" s="54" t="s">
        <v>78</v>
      </c>
      <c r="AH7" s="40" t="s">
        <v>79</v>
      </c>
      <c r="AI7" s="41"/>
      <c r="AJ7" s="42"/>
      <c r="AK7" s="52"/>
      <c r="AL7" s="43"/>
      <c r="AM7" s="53"/>
      <c r="AN7" s="42"/>
      <c r="AO7" s="52"/>
      <c r="AP7" s="47" t="s">
        <v>931</v>
      </c>
      <c r="AQ7" s="47"/>
    </row>
    <row r="8" spans="1:73" s="48" customFormat="1" ht="194.25" customHeight="1" x14ac:dyDescent="0.2">
      <c r="A8" s="21">
        <v>3</v>
      </c>
      <c r="B8" s="22" t="s">
        <v>46</v>
      </c>
      <c r="C8" s="21">
        <v>3</v>
      </c>
      <c r="D8" s="23" t="s">
        <v>47</v>
      </c>
      <c r="E8" s="23" t="s">
        <v>90</v>
      </c>
      <c r="F8" s="23" t="s">
        <v>91</v>
      </c>
      <c r="G8" s="24" t="s">
        <v>92</v>
      </c>
      <c r="H8" s="23" t="s">
        <v>51</v>
      </c>
      <c r="I8" s="25">
        <v>8</v>
      </c>
      <c r="J8" s="26" t="s">
        <v>52</v>
      </c>
      <c r="K8" s="27">
        <v>0.4</v>
      </c>
      <c r="L8" s="28" t="s">
        <v>53</v>
      </c>
      <c r="M8" s="27" t="s">
        <v>53</v>
      </c>
      <c r="N8" s="26" t="s">
        <v>55</v>
      </c>
      <c r="O8" s="27">
        <v>0.6</v>
      </c>
      <c r="P8" s="29" t="s">
        <v>55</v>
      </c>
      <c r="Q8" s="30">
        <v>1</v>
      </c>
      <c r="R8" s="31" t="s">
        <v>93</v>
      </c>
      <c r="S8" s="32" t="s">
        <v>57</v>
      </c>
      <c r="T8" s="33" t="s">
        <v>58</v>
      </c>
      <c r="U8" s="33" t="s">
        <v>59</v>
      </c>
      <c r="V8" s="34" t="s">
        <v>60</v>
      </c>
      <c r="W8" s="33" t="s">
        <v>61</v>
      </c>
      <c r="X8" s="33" t="s">
        <v>62</v>
      </c>
      <c r="Y8" s="33" t="s">
        <v>63</v>
      </c>
      <c r="Z8" s="35">
        <f>IFERROR(IF(S8="Probabilidad",(K8-(+K8*V8)),IF(S8="Impacto",K8,"")),"")</f>
        <v>0.24</v>
      </c>
      <c r="AA8" s="36" t="s">
        <v>52</v>
      </c>
      <c r="AB8" s="37">
        <v>0.24</v>
      </c>
      <c r="AC8" s="36" t="s">
        <v>55</v>
      </c>
      <c r="AD8" s="37">
        <v>0.6</v>
      </c>
      <c r="AE8" s="38" t="s">
        <v>55</v>
      </c>
      <c r="AF8" s="39" t="s">
        <v>5</v>
      </c>
      <c r="AG8" s="54" t="s">
        <v>64</v>
      </c>
      <c r="AH8" s="40" t="s">
        <v>94</v>
      </c>
      <c r="AI8" s="41"/>
      <c r="AJ8" s="31" t="s">
        <v>95</v>
      </c>
      <c r="AK8" s="42" t="s">
        <v>68</v>
      </c>
      <c r="AL8" s="43">
        <v>44439</v>
      </c>
      <c r="AM8" s="44" t="s">
        <v>69</v>
      </c>
      <c r="AN8" s="45" t="s">
        <v>70</v>
      </c>
      <c r="AO8" s="46" t="s">
        <v>5</v>
      </c>
      <c r="AP8" s="47" t="s">
        <v>932</v>
      </c>
      <c r="AQ8" s="47" t="s">
        <v>904</v>
      </c>
    </row>
    <row r="9" spans="1:73" s="48" customFormat="1" ht="194.25" customHeight="1" x14ac:dyDescent="0.2">
      <c r="A9" s="21">
        <v>3</v>
      </c>
      <c r="B9" s="22" t="s">
        <v>46</v>
      </c>
      <c r="C9" s="21">
        <v>3</v>
      </c>
      <c r="D9" s="23" t="s">
        <v>47</v>
      </c>
      <c r="E9" s="23" t="s">
        <v>90</v>
      </c>
      <c r="F9" s="23" t="s">
        <v>91</v>
      </c>
      <c r="G9" s="24" t="s">
        <v>92</v>
      </c>
      <c r="H9" s="23" t="s">
        <v>51</v>
      </c>
      <c r="I9" s="25">
        <v>8</v>
      </c>
      <c r="J9" s="26" t="s">
        <v>52</v>
      </c>
      <c r="K9" s="27">
        <v>0.4</v>
      </c>
      <c r="L9" s="28" t="s">
        <v>53</v>
      </c>
      <c r="M9" s="27" t="s">
        <v>53</v>
      </c>
      <c r="N9" s="26" t="s">
        <v>55</v>
      </c>
      <c r="O9" s="27">
        <v>0.6</v>
      </c>
      <c r="P9" s="29" t="s">
        <v>55</v>
      </c>
      <c r="Q9" s="30">
        <v>2</v>
      </c>
      <c r="R9" s="31" t="s">
        <v>96</v>
      </c>
      <c r="S9" s="32" t="s">
        <v>57</v>
      </c>
      <c r="T9" s="33" t="s">
        <v>72</v>
      </c>
      <c r="U9" s="33" t="s">
        <v>59</v>
      </c>
      <c r="V9" s="34" t="s">
        <v>73</v>
      </c>
      <c r="W9" s="33" t="s">
        <v>74</v>
      </c>
      <c r="X9" s="33" t="s">
        <v>75</v>
      </c>
      <c r="Y9" s="33" t="s">
        <v>76</v>
      </c>
      <c r="Z9" s="49">
        <f>IFERROR(IF(AND(S8="Probabilidad",S9="Probabilidad"),(AB8-(+AB8*V9)),IF(S9="Probabilidad",(K8-(+K8*V9)),IF(S9="Impacto",AB8,""))),"")</f>
        <v>0.16799999999999998</v>
      </c>
      <c r="AA9" s="36" t="s">
        <v>77</v>
      </c>
      <c r="AB9" s="37">
        <v>0.16799999999999998</v>
      </c>
      <c r="AC9" s="36" t="s">
        <v>55</v>
      </c>
      <c r="AD9" s="37">
        <v>0.6</v>
      </c>
      <c r="AE9" s="38" t="s">
        <v>55</v>
      </c>
      <c r="AF9" s="39" t="s">
        <v>5</v>
      </c>
      <c r="AG9" s="54" t="s">
        <v>78</v>
      </c>
      <c r="AH9" s="40" t="s">
        <v>79</v>
      </c>
      <c r="AI9" s="41"/>
      <c r="AJ9" s="42"/>
      <c r="AK9" s="52"/>
      <c r="AL9" s="43"/>
      <c r="AM9" s="53"/>
      <c r="AN9" s="42"/>
      <c r="AO9" s="52"/>
      <c r="AP9" s="47" t="s">
        <v>933</v>
      </c>
      <c r="AQ9" s="47"/>
    </row>
    <row r="10" spans="1:73" s="48" customFormat="1" ht="194.25" customHeight="1" x14ac:dyDescent="0.2">
      <c r="A10" s="21">
        <v>4</v>
      </c>
      <c r="B10" s="22" t="s">
        <v>46</v>
      </c>
      <c r="C10" s="21">
        <v>4</v>
      </c>
      <c r="D10" s="55" t="s">
        <v>47</v>
      </c>
      <c r="E10" s="55" t="s">
        <v>80</v>
      </c>
      <c r="F10" s="56" t="s">
        <v>97</v>
      </c>
      <c r="G10" s="57" t="s">
        <v>98</v>
      </c>
      <c r="H10" s="23" t="s">
        <v>51</v>
      </c>
      <c r="I10" s="25">
        <v>4</v>
      </c>
      <c r="J10" s="26" t="s">
        <v>52</v>
      </c>
      <c r="K10" s="27">
        <v>0.4</v>
      </c>
      <c r="L10" s="58" t="s">
        <v>53</v>
      </c>
      <c r="M10" s="59" t="s">
        <v>53</v>
      </c>
      <c r="N10" s="26" t="s">
        <v>55</v>
      </c>
      <c r="O10" s="27">
        <v>0.6</v>
      </c>
      <c r="P10" s="29" t="s">
        <v>55</v>
      </c>
      <c r="Q10" s="30">
        <v>1</v>
      </c>
      <c r="R10" s="31" t="s">
        <v>99</v>
      </c>
      <c r="S10" s="32" t="s">
        <v>57</v>
      </c>
      <c r="T10" s="33" t="s">
        <v>58</v>
      </c>
      <c r="U10" s="33" t="s">
        <v>59</v>
      </c>
      <c r="V10" s="34" t="s">
        <v>60</v>
      </c>
      <c r="W10" s="33" t="s">
        <v>61</v>
      </c>
      <c r="X10" s="33" t="s">
        <v>62</v>
      </c>
      <c r="Y10" s="33" t="s">
        <v>63</v>
      </c>
      <c r="Z10" s="35">
        <f>IFERROR(IF(S10="Probabilidad",(K10-(+K10*V10)),IF(S10="Impacto",K10,"")),"")</f>
        <v>0.24</v>
      </c>
      <c r="AA10" s="36" t="s">
        <v>52</v>
      </c>
      <c r="AB10" s="37">
        <v>0.24</v>
      </c>
      <c r="AC10" s="36" t="s">
        <v>55</v>
      </c>
      <c r="AD10" s="37">
        <v>0.6</v>
      </c>
      <c r="AE10" s="38" t="s">
        <v>55</v>
      </c>
      <c r="AF10" s="39" t="s">
        <v>5</v>
      </c>
      <c r="AG10" s="40" t="s">
        <v>100</v>
      </c>
      <c r="AH10" s="60" t="s">
        <v>101</v>
      </c>
      <c r="AI10" s="41"/>
      <c r="AJ10" s="31" t="s">
        <v>102</v>
      </c>
      <c r="AK10" s="42" t="s">
        <v>68</v>
      </c>
      <c r="AL10" s="43">
        <v>44561</v>
      </c>
      <c r="AM10" s="46" t="s">
        <v>103</v>
      </c>
      <c r="AN10" s="61" t="s">
        <v>104</v>
      </c>
      <c r="AO10" s="46" t="s">
        <v>5</v>
      </c>
      <c r="AP10" s="62" t="s">
        <v>905</v>
      </c>
      <c r="AQ10" s="47" t="s">
        <v>906</v>
      </c>
    </row>
    <row r="11" spans="1:73" s="64" customFormat="1" ht="194.25" customHeight="1" x14ac:dyDescent="0.25">
      <c r="A11" s="21">
        <v>1</v>
      </c>
      <c r="B11" s="22" t="s">
        <v>105</v>
      </c>
      <c r="C11" s="21">
        <v>1</v>
      </c>
      <c r="D11" s="23" t="s">
        <v>106</v>
      </c>
      <c r="E11" s="23" t="s">
        <v>107</v>
      </c>
      <c r="F11" s="23" t="s">
        <v>108</v>
      </c>
      <c r="G11" s="24" t="s">
        <v>109</v>
      </c>
      <c r="H11" s="23" t="s">
        <v>51</v>
      </c>
      <c r="I11" s="25">
        <v>12</v>
      </c>
      <c r="J11" s="26" t="s">
        <v>52</v>
      </c>
      <c r="K11" s="27">
        <v>0.4</v>
      </c>
      <c r="L11" s="28" t="s">
        <v>110</v>
      </c>
      <c r="M11" s="27" t="s">
        <v>110</v>
      </c>
      <c r="N11" s="26" t="s">
        <v>111</v>
      </c>
      <c r="O11" s="27">
        <v>0.4</v>
      </c>
      <c r="P11" s="29" t="s">
        <v>55</v>
      </c>
      <c r="Q11" s="30">
        <v>1</v>
      </c>
      <c r="R11" s="31" t="s">
        <v>112</v>
      </c>
      <c r="S11" s="32" t="s">
        <v>57</v>
      </c>
      <c r="T11" s="33" t="s">
        <v>58</v>
      </c>
      <c r="U11" s="33" t="s">
        <v>59</v>
      </c>
      <c r="V11" s="34" t="s">
        <v>60</v>
      </c>
      <c r="W11" s="33" t="s">
        <v>61</v>
      </c>
      <c r="X11" s="33" t="s">
        <v>62</v>
      </c>
      <c r="Y11" s="33" t="s">
        <v>63</v>
      </c>
      <c r="Z11" s="35">
        <f>IFERROR(IF(S11="Probabilidad",(K11-(+K11*V11)),IF(S11="Impacto",K11,"")),"")</f>
        <v>0.24</v>
      </c>
      <c r="AA11" s="36" t="s">
        <v>52</v>
      </c>
      <c r="AB11" s="37">
        <v>0.24</v>
      </c>
      <c r="AC11" s="36" t="s">
        <v>111</v>
      </c>
      <c r="AD11" s="37">
        <v>0.4</v>
      </c>
      <c r="AE11" s="38" t="s">
        <v>55</v>
      </c>
      <c r="AF11" s="50" t="s">
        <v>5</v>
      </c>
      <c r="AG11" s="43">
        <v>44316</v>
      </c>
      <c r="AH11" s="42" t="s">
        <v>113</v>
      </c>
      <c r="AI11" s="41" t="s">
        <v>114</v>
      </c>
      <c r="AJ11" s="42"/>
      <c r="AK11" s="42"/>
      <c r="AL11" s="43"/>
      <c r="AM11" s="53"/>
      <c r="AN11" s="42"/>
      <c r="AO11" s="52"/>
      <c r="AP11" s="47" t="s">
        <v>845</v>
      </c>
      <c r="AQ11" s="47" t="s">
        <v>846</v>
      </c>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row>
    <row r="12" spans="1:73" s="48" customFormat="1" ht="194.25" customHeight="1" x14ac:dyDescent="0.2">
      <c r="A12" s="21">
        <v>1</v>
      </c>
      <c r="B12" s="22" t="s">
        <v>105</v>
      </c>
      <c r="C12" s="21">
        <v>1</v>
      </c>
      <c r="D12" s="23" t="s">
        <v>106</v>
      </c>
      <c r="E12" s="23" t="s">
        <v>107</v>
      </c>
      <c r="F12" s="23" t="s">
        <v>108</v>
      </c>
      <c r="G12" s="24" t="s">
        <v>109</v>
      </c>
      <c r="H12" s="23" t="s">
        <v>51</v>
      </c>
      <c r="I12" s="25">
        <v>12</v>
      </c>
      <c r="J12" s="26" t="s">
        <v>52</v>
      </c>
      <c r="K12" s="27">
        <v>0.4</v>
      </c>
      <c r="L12" s="28" t="s">
        <v>110</v>
      </c>
      <c r="M12" s="27" t="s">
        <v>110</v>
      </c>
      <c r="N12" s="26" t="s">
        <v>111</v>
      </c>
      <c r="O12" s="27">
        <v>0.4</v>
      </c>
      <c r="P12" s="29" t="s">
        <v>55</v>
      </c>
      <c r="Q12" s="30">
        <v>2</v>
      </c>
      <c r="R12" s="31" t="s">
        <v>115</v>
      </c>
      <c r="S12" s="32" t="s">
        <v>57</v>
      </c>
      <c r="T12" s="33" t="s">
        <v>58</v>
      </c>
      <c r="U12" s="33" t="s">
        <v>59</v>
      </c>
      <c r="V12" s="34" t="s">
        <v>60</v>
      </c>
      <c r="W12" s="33" t="s">
        <v>61</v>
      </c>
      <c r="X12" s="33" t="s">
        <v>62</v>
      </c>
      <c r="Y12" s="33" t="s">
        <v>63</v>
      </c>
      <c r="Z12" s="35">
        <f>IFERROR(IF(AND(S11="Probabilidad",S12="Probabilidad"),(AB11-(+AB11*V12)),IF(S12="Probabilidad",(K11-(+K11*V12)),IF(S12="Impacto",AB11,""))),"")</f>
        <v>0.14399999999999999</v>
      </c>
      <c r="AA12" s="36" t="s">
        <v>77</v>
      </c>
      <c r="AB12" s="37">
        <v>0.14399999999999999</v>
      </c>
      <c r="AC12" s="36" t="s">
        <v>111</v>
      </c>
      <c r="AD12" s="37">
        <v>0.4</v>
      </c>
      <c r="AE12" s="38" t="s">
        <v>116</v>
      </c>
      <c r="AF12" s="50" t="s">
        <v>5</v>
      </c>
      <c r="AG12" s="43">
        <v>44231</v>
      </c>
      <c r="AH12" s="42" t="s">
        <v>117</v>
      </c>
      <c r="AI12" s="41"/>
      <c r="AJ12" s="42"/>
      <c r="AK12" s="42"/>
      <c r="AL12" s="43"/>
      <c r="AM12" s="53"/>
      <c r="AN12" s="42"/>
      <c r="AO12" s="52"/>
      <c r="AP12" s="47" t="s">
        <v>847</v>
      </c>
      <c r="AQ12" s="47" t="s">
        <v>846</v>
      </c>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row>
    <row r="13" spans="1:73" s="48" customFormat="1" ht="194.25" customHeight="1" x14ac:dyDescent="0.2">
      <c r="A13" s="21">
        <v>1</v>
      </c>
      <c r="B13" s="22" t="s">
        <v>105</v>
      </c>
      <c r="C13" s="21">
        <v>1</v>
      </c>
      <c r="D13" s="23" t="s">
        <v>106</v>
      </c>
      <c r="E13" s="23" t="s">
        <v>107</v>
      </c>
      <c r="F13" s="23" t="s">
        <v>108</v>
      </c>
      <c r="G13" s="24" t="s">
        <v>109</v>
      </c>
      <c r="H13" s="23" t="s">
        <v>51</v>
      </c>
      <c r="I13" s="25">
        <v>12</v>
      </c>
      <c r="J13" s="26" t="s">
        <v>52</v>
      </c>
      <c r="K13" s="27">
        <v>0.4</v>
      </c>
      <c r="L13" s="28" t="s">
        <v>110</v>
      </c>
      <c r="M13" s="27" t="s">
        <v>110</v>
      </c>
      <c r="N13" s="26" t="s">
        <v>111</v>
      </c>
      <c r="O13" s="27">
        <v>0.4</v>
      </c>
      <c r="P13" s="29" t="s">
        <v>55</v>
      </c>
      <c r="Q13" s="30">
        <v>3</v>
      </c>
      <c r="R13" s="66" t="s">
        <v>118</v>
      </c>
      <c r="S13" s="32" t="s">
        <v>57</v>
      </c>
      <c r="T13" s="33" t="s">
        <v>58</v>
      </c>
      <c r="U13" s="33" t="s">
        <v>59</v>
      </c>
      <c r="V13" s="34" t="s">
        <v>60</v>
      </c>
      <c r="W13" s="33" t="s">
        <v>61</v>
      </c>
      <c r="X13" s="33" t="s">
        <v>62</v>
      </c>
      <c r="Y13" s="33" t="s">
        <v>63</v>
      </c>
      <c r="Z13" s="35">
        <f>IFERROR(IF(AND(S12="Probabilidad",S13="Probabilidad"),(AB12-(+AB12*V13)),IF(AND(S12="Impacto",S13="Probabilidad"),(AB11-(+AB11*V13)),IF(S13="Impacto",AB12,""))),"")</f>
        <v>8.6399999999999991E-2</v>
      </c>
      <c r="AA13" s="36" t="s">
        <v>77</v>
      </c>
      <c r="AB13" s="37">
        <v>8.6399999999999991E-2</v>
      </c>
      <c r="AC13" s="36" t="s">
        <v>111</v>
      </c>
      <c r="AD13" s="37">
        <v>0.4</v>
      </c>
      <c r="AE13" s="38" t="s">
        <v>116</v>
      </c>
      <c r="AF13" s="50" t="s">
        <v>5</v>
      </c>
      <c r="AG13" s="43">
        <v>44316</v>
      </c>
      <c r="AH13" s="42" t="s">
        <v>119</v>
      </c>
      <c r="AI13" s="41"/>
      <c r="AJ13" s="42"/>
      <c r="AK13" s="42"/>
      <c r="AL13" s="43"/>
      <c r="AM13" s="53"/>
      <c r="AN13" s="42"/>
      <c r="AO13" s="52"/>
      <c r="AP13" s="47" t="s">
        <v>848</v>
      </c>
      <c r="AQ13" s="47" t="s">
        <v>846</v>
      </c>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row>
    <row r="14" spans="1:73" s="48" customFormat="1" ht="194.25" customHeight="1" x14ac:dyDescent="0.2">
      <c r="A14" s="21">
        <v>2</v>
      </c>
      <c r="B14" s="22" t="s">
        <v>105</v>
      </c>
      <c r="C14" s="21">
        <v>2</v>
      </c>
      <c r="D14" s="23" t="s">
        <v>47</v>
      </c>
      <c r="E14" s="23" t="s">
        <v>120</v>
      </c>
      <c r="F14" s="23" t="s">
        <v>121</v>
      </c>
      <c r="G14" s="24" t="s">
        <v>122</v>
      </c>
      <c r="H14" s="23" t="s">
        <v>51</v>
      </c>
      <c r="I14" s="25">
        <v>19</v>
      </c>
      <c r="J14" s="26" t="s">
        <v>52</v>
      </c>
      <c r="K14" s="27">
        <v>0.4</v>
      </c>
      <c r="L14" s="28" t="s">
        <v>53</v>
      </c>
      <c r="M14" s="27" t="s">
        <v>53</v>
      </c>
      <c r="N14" s="26" t="s">
        <v>55</v>
      </c>
      <c r="O14" s="27">
        <v>0.6</v>
      </c>
      <c r="P14" s="29" t="s">
        <v>55</v>
      </c>
      <c r="Q14" s="30">
        <v>1</v>
      </c>
      <c r="R14" s="31" t="s">
        <v>123</v>
      </c>
      <c r="S14" s="32" t="s">
        <v>57</v>
      </c>
      <c r="T14" s="33" t="s">
        <v>58</v>
      </c>
      <c r="U14" s="33" t="s">
        <v>59</v>
      </c>
      <c r="V14" s="34" t="s">
        <v>60</v>
      </c>
      <c r="W14" s="33" t="s">
        <v>61</v>
      </c>
      <c r="X14" s="33" t="s">
        <v>62</v>
      </c>
      <c r="Y14" s="33" t="s">
        <v>63</v>
      </c>
      <c r="Z14" s="35">
        <f>IFERROR(IF(S14="Probabilidad",(K14-(+K14*V14)),IF(S14="Impacto",K14,"")),"")</f>
        <v>0.24</v>
      </c>
      <c r="AA14" s="36" t="s">
        <v>52</v>
      </c>
      <c r="AB14" s="37">
        <v>0.24</v>
      </c>
      <c r="AC14" s="36" t="s">
        <v>55</v>
      </c>
      <c r="AD14" s="37">
        <v>0.6</v>
      </c>
      <c r="AE14" s="38" t="s">
        <v>55</v>
      </c>
      <c r="AF14" s="50" t="s">
        <v>5</v>
      </c>
      <c r="AG14" s="43">
        <v>44250</v>
      </c>
      <c r="AH14" s="42" t="s">
        <v>124</v>
      </c>
      <c r="AI14" s="41" t="s">
        <v>114</v>
      </c>
      <c r="AJ14" s="42"/>
      <c r="AK14" s="52"/>
      <c r="AL14" s="43"/>
      <c r="AM14" s="53"/>
      <c r="AN14" s="42"/>
      <c r="AO14" s="52"/>
      <c r="AP14" s="47" t="s">
        <v>849</v>
      </c>
      <c r="AQ14" s="47" t="s">
        <v>850</v>
      </c>
      <c r="AR14" s="65"/>
      <c r="AS14" s="65"/>
      <c r="AT14" s="65"/>
      <c r="AU14" s="65"/>
      <c r="AV14" s="65"/>
      <c r="AW14" s="65"/>
      <c r="AX14" s="65"/>
      <c r="AY14" s="65"/>
      <c r="AZ14" s="65"/>
      <c r="BA14" s="65"/>
      <c r="BB14" s="65"/>
      <c r="BC14" s="65"/>
      <c r="BD14" s="65"/>
      <c r="BE14" s="65"/>
      <c r="BF14" s="65"/>
      <c r="BG14" s="65"/>
      <c r="BH14" s="65"/>
      <c r="BI14" s="65"/>
      <c r="BJ14" s="65"/>
      <c r="BK14" s="65"/>
      <c r="BL14" s="65"/>
      <c r="BM14" s="65"/>
      <c r="BN14" s="65"/>
      <c r="BO14" s="65"/>
      <c r="BP14" s="65"/>
      <c r="BQ14" s="65"/>
      <c r="BR14" s="65"/>
      <c r="BS14" s="65"/>
      <c r="BT14" s="65"/>
      <c r="BU14" s="65"/>
    </row>
    <row r="15" spans="1:73" s="48" customFormat="1" ht="194.25" customHeight="1" x14ac:dyDescent="0.2">
      <c r="A15" s="21">
        <v>2</v>
      </c>
      <c r="B15" s="22" t="s">
        <v>105</v>
      </c>
      <c r="C15" s="21">
        <v>2</v>
      </c>
      <c r="D15" s="23" t="s">
        <v>47</v>
      </c>
      <c r="E15" s="23" t="s">
        <v>120</v>
      </c>
      <c r="F15" s="23" t="s">
        <v>121</v>
      </c>
      <c r="G15" s="24" t="s">
        <v>122</v>
      </c>
      <c r="H15" s="23" t="s">
        <v>51</v>
      </c>
      <c r="I15" s="25">
        <v>19</v>
      </c>
      <c r="J15" s="26" t="s">
        <v>52</v>
      </c>
      <c r="K15" s="27">
        <v>0.4</v>
      </c>
      <c r="L15" s="28" t="s">
        <v>53</v>
      </c>
      <c r="M15" s="27" t="s">
        <v>53</v>
      </c>
      <c r="N15" s="26" t="s">
        <v>55</v>
      </c>
      <c r="O15" s="27">
        <v>0.6</v>
      </c>
      <c r="P15" s="29" t="s">
        <v>55</v>
      </c>
      <c r="Q15" s="30">
        <v>2</v>
      </c>
      <c r="R15" s="31" t="s">
        <v>125</v>
      </c>
      <c r="S15" s="32" t="s">
        <v>57</v>
      </c>
      <c r="T15" s="33" t="s">
        <v>58</v>
      </c>
      <c r="U15" s="33" t="s">
        <v>59</v>
      </c>
      <c r="V15" s="34" t="s">
        <v>60</v>
      </c>
      <c r="W15" s="33" t="s">
        <v>61</v>
      </c>
      <c r="X15" s="33" t="s">
        <v>62</v>
      </c>
      <c r="Y15" s="33" t="s">
        <v>63</v>
      </c>
      <c r="Z15" s="35">
        <f>IFERROR(IF(AND(S14="Probabilidad",S15="Probabilidad"),(AB14-(+AB14*V15)),IF(S15="Probabilidad",(K14-(+K14*V15)),IF(S15="Impacto",AB14,""))),"")</f>
        <v>0.14399999999999999</v>
      </c>
      <c r="AA15" s="36" t="s">
        <v>77</v>
      </c>
      <c r="AB15" s="37">
        <v>0.14399999999999999</v>
      </c>
      <c r="AC15" s="36" t="s">
        <v>111</v>
      </c>
      <c r="AD15" s="37">
        <v>0.4</v>
      </c>
      <c r="AE15" s="38" t="s">
        <v>116</v>
      </c>
      <c r="AF15" s="50" t="s">
        <v>5</v>
      </c>
      <c r="AG15" s="43">
        <v>44316</v>
      </c>
      <c r="AH15" s="42" t="s">
        <v>126</v>
      </c>
      <c r="AI15" s="41"/>
      <c r="AJ15" s="42"/>
      <c r="AK15" s="52"/>
      <c r="AL15" s="43"/>
      <c r="AM15" s="53"/>
      <c r="AN15" s="42"/>
      <c r="AO15" s="52"/>
      <c r="AP15" s="47" t="s">
        <v>851</v>
      </c>
      <c r="AQ15" s="47" t="s">
        <v>846</v>
      </c>
      <c r="AR15" s="65"/>
      <c r="AS15" s="65"/>
      <c r="AT15" s="65"/>
      <c r="AU15" s="65"/>
      <c r="AV15" s="65"/>
      <c r="AW15" s="65"/>
      <c r="AX15" s="65"/>
      <c r="AY15" s="65"/>
      <c r="AZ15" s="65"/>
      <c r="BA15" s="65"/>
      <c r="BB15" s="65"/>
      <c r="BC15" s="65"/>
      <c r="BD15" s="65"/>
      <c r="BE15" s="65"/>
      <c r="BF15" s="65"/>
      <c r="BG15" s="65"/>
      <c r="BH15" s="65"/>
      <c r="BI15" s="65"/>
      <c r="BJ15" s="65"/>
      <c r="BK15" s="65"/>
      <c r="BL15" s="65"/>
      <c r="BM15" s="65"/>
      <c r="BN15" s="65"/>
      <c r="BO15" s="65"/>
      <c r="BP15" s="65"/>
      <c r="BQ15" s="65"/>
      <c r="BR15" s="65"/>
      <c r="BS15" s="65"/>
      <c r="BT15" s="65"/>
      <c r="BU15" s="65"/>
    </row>
    <row r="16" spans="1:73" s="48" customFormat="1" ht="194.25" customHeight="1" x14ac:dyDescent="0.2">
      <c r="A16" s="21">
        <v>2</v>
      </c>
      <c r="B16" s="22" t="s">
        <v>105</v>
      </c>
      <c r="C16" s="21">
        <v>2</v>
      </c>
      <c r="D16" s="23" t="s">
        <v>47</v>
      </c>
      <c r="E16" s="23" t="s">
        <v>120</v>
      </c>
      <c r="F16" s="23" t="s">
        <v>121</v>
      </c>
      <c r="G16" s="24" t="s">
        <v>122</v>
      </c>
      <c r="H16" s="23" t="s">
        <v>51</v>
      </c>
      <c r="I16" s="25">
        <v>19</v>
      </c>
      <c r="J16" s="26" t="s">
        <v>52</v>
      </c>
      <c r="K16" s="27">
        <v>0.4</v>
      </c>
      <c r="L16" s="28" t="s">
        <v>53</v>
      </c>
      <c r="M16" s="27" t="s">
        <v>53</v>
      </c>
      <c r="N16" s="26" t="s">
        <v>55</v>
      </c>
      <c r="O16" s="27">
        <v>0.6</v>
      </c>
      <c r="P16" s="29" t="s">
        <v>55</v>
      </c>
      <c r="Q16" s="30">
        <v>3</v>
      </c>
      <c r="R16" s="31" t="s">
        <v>127</v>
      </c>
      <c r="S16" s="32" t="s">
        <v>57</v>
      </c>
      <c r="T16" s="33" t="s">
        <v>72</v>
      </c>
      <c r="U16" s="33" t="s">
        <v>59</v>
      </c>
      <c r="V16" s="34" t="s">
        <v>73</v>
      </c>
      <c r="W16" s="33" t="s">
        <v>61</v>
      </c>
      <c r="X16" s="33" t="s">
        <v>62</v>
      </c>
      <c r="Y16" s="33" t="s">
        <v>63</v>
      </c>
      <c r="Z16" s="35">
        <f>IFERROR(IF(AND(S15="Probabilidad",S16="Probabilidad"),(AB15-(+AB15*V16)),IF(AND(S15="Impacto",S16="Probabilidad"),(AB14-(+AB14*V16)),IF(S16="Impacto",AB15,""))),"")</f>
        <v>0.1008</v>
      </c>
      <c r="AA16" s="36" t="s">
        <v>77</v>
      </c>
      <c r="AB16" s="37">
        <v>0.1008</v>
      </c>
      <c r="AC16" s="36" t="s">
        <v>111</v>
      </c>
      <c r="AD16" s="37">
        <v>0.4</v>
      </c>
      <c r="AE16" s="38" t="s">
        <v>116</v>
      </c>
      <c r="AF16" s="50" t="s">
        <v>5</v>
      </c>
      <c r="AG16" s="43">
        <v>44316</v>
      </c>
      <c r="AH16" s="42" t="s">
        <v>128</v>
      </c>
      <c r="AI16" s="41"/>
      <c r="AJ16" s="42"/>
      <c r="AK16" s="52"/>
      <c r="AL16" s="43"/>
      <c r="AM16" s="53"/>
      <c r="AN16" s="42"/>
      <c r="AO16" s="52"/>
      <c r="AP16" s="47" t="s">
        <v>852</v>
      </c>
      <c r="AQ16" s="47" t="s">
        <v>853</v>
      </c>
      <c r="AR16" s="65"/>
      <c r="AS16" s="65"/>
      <c r="AT16" s="65"/>
      <c r="AU16" s="65"/>
      <c r="AV16" s="65"/>
      <c r="AW16" s="65"/>
      <c r="AX16" s="65"/>
      <c r="AY16" s="65"/>
      <c r="AZ16" s="65"/>
      <c r="BA16" s="65"/>
      <c r="BB16" s="65"/>
      <c r="BC16" s="65"/>
      <c r="BD16" s="65"/>
      <c r="BE16" s="65"/>
      <c r="BF16" s="65"/>
      <c r="BG16" s="65"/>
      <c r="BH16" s="65"/>
      <c r="BI16" s="65"/>
      <c r="BJ16" s="65"/>
      <c r="BK16" s="65"/>
      <c r="BL16" s="65"/>
      <c r="BM16" s="65"/>
      <c r="BN16" s="65"/>
      <c r="BO16" s="65"/>
      <c r="BP16" s="65"/>
      <c r="BQ16" s="65"/>
      <c r="BR16" s="65"/>
      <c r="BS16" s="65"/>
      <c r="BT16" s="65"/>
      <c r="BU16" s="65"/>
    </row>
    <row r="17" spans="1:73" s="48" customFormat="1" ht="194.25" customHeight="1" x14ac:dyDescent="0.2">
      <c r="A17" s="67">
        <v>3</v>
      </c>
      <c r="B17" s="22" t="s">
        <v>105</v>
      </c>
      <c r="C17" s="21">
        <v>3</v>
      </c>
      <c r="D17" s="23" t="s">
        <v>47</v>
      </c>
      <c r="E17" s="23" t="s">
        <v>129</v>
      </c>
      <c r="F17" s="23" t="s">
        <v>130</v>
      </c>
      <c r="G17" s="24" t="s">
        <v>131</v>
      </c>
      <c r="H17" s="23" t="s">
        <v>51</v>
      </c>
      <c r="I17" s="25">
        <v>124</v>
      </c>
      <c r="J17" s="26" t="s">
        <v>86</v>
      </c>
      <c r="K17" s="27">
        <v>0.6</v>
      </c>
      <c r="L17" s="28" t="s">
        <v>53</v>
      </c>
      <c r="M17" s="27" t="s">
        <v>53</v>
      </c>
      <c r="N17" s="26" t="s">
        <v>55</v>
      </c>
      <c r="O17" s="27">
        <v>0.6</v>
      </c>
      <c r="P17" s="29" t="s">
        <v>55</v>
      </c>
      <c r="Q17" s="30">
        <v>1</v>
      </c>
      <c r="R17" s="31" t="s">
        <v>132</v>
      </c>
      <c r="S17" s="32" t="s">
        <v>57</v>
      </c>
      <c r="T17" s="33" t="s">
        <v>72</v>
      </c>
      <c r="U17" s="33" t="s">
        <v>59</v>
      </c>
      <c r="V17" s="34" t="s">
        <v>73</v>
      </c>
      <c r="W17" s="33" t="s">
        <v>61</v>
      </c>
      <c r="X17" s="33" t="s">
        <v>62</v>
      </c>
      <c r="Y17" s="33" t="s">
        <v>63</v>
      </c>
      <c r="Z17" s="35">
        <f>IFERROR(IF(S17="Probabilidad",(K17-(+K17*V17)),IF(S17="Impacto",K17,"")),"")</f>
        <v>0.42</v>
      </c>
      <c r="AA17" s="36" t="s">
        <v>86</v>
      </c>
      <c r="AB17" s="37">
        <v>0.42</v>
      </c>
      <c r="AC17" s="36" t="s">
        <v>55</v>
      </c>
      <c r="AD17" s="37">
        <v>0.6</v>
      </c>
      <c r="AE17" s="38" t="s">
        <v>55</v>
      </c>
      <c r="AF17" s="68" t="s">
        <v>5</v>
      </c>
      <c r="AG17" s="43">
        <v>44316</v>
      </c>
      <c r="AH17" s="42" t="s">
        <v>133</v>
      </c>
      <c r="AI17" s="41" t="s">
        <v>66</v>
      </c>
      <c r="AJ17" s="42" t="s">
        <v>134</v>
      </c>
      <c r="AK17" s="42" t="s">
        <v>135</v>
      </c>
      <c r="AL17" s="43">
        <v>44228</v>
      </c>
      <c r="AM17" s="69">
        <v>44286</v>
      </c>
      <c r="AN17" s="70" t="s">
        <v>136</v>
      </c>
      <c r="AO17" s="71" t="s">
        <v>5</v>
      </c>
      <c r="AP17" s="47" t="s">
        <v>934</v>
      </c>
      <c r="AQ17" s="47" t="s">
        <v>854</v>
      </c>
      <c r="AR17" s="65"/>
      <c r="AS17" s="65"/>
      <c r="AT17" s="65"/>
      <c r="AU17" s="65"/>
      <c r="AV17" s="65"/>
      <c r="AW17" s="65"/>
      <c r="AX17" s="65"/>
      <c r="AY17" s="65"/>
      <c r="AZ17" s="65"/>
      <c r="BA17" s="65"/>
      <c r="BB17" s="65"/>
      <c r="BC17" s="65"/>
      <c r="BD17" s="65"/>
      <c r="BE17" s="65"/>
      <c r="BF17" s="65"/>
      <c r="BG17" s="65"/>
      <c r="BH17" s="65"/>
      <c r="BI17" s="65"/>
      <c r="BJ17" s="65"/>
      <c r="BK17" s="65"/>
      <c r="BL17" s="65"/>
      <c r="BM17" s="65"/>
      <c r="BN17" s="65"/>
      <c r="BO17" s="65"/>
      <c r="BP17" s="65"/>
      <c r="BQ17" s="65"/>
      <c r="BR17" s="65"/>
      <c r="BS17" s="65"/>
      <c r="BT17" s="65"/>
      <c r="BU17" s="65"/>
    </row>
    <row r="18" spans="1:73" s="48" customFormat="1" ht="194.25" customHeight="1" x14ac:dyDescent="0.2">
      <c r="A18" s="21">
        <v>3</v>
      </c>
      <c r="B18" s="22" t="s">
        <v>105</v>
      </c>
      <c r="C18" s="21">
        <v>3</v>
      </c>
      <c r="D18" s="23" t="s">
        <v>47</v>
      </c>
      <c r="E18" s="23" t="s">
        <v>129</v>
      </c>
      <c r="F18" s="23" t="s">
        <v>130</v>
      </c>
      <c r="G18" s="24" t="s">
        <v>131</v>
      </c>
      <c r="H18" s="23" t="s">
        <v>51</v>
      </c>
      <c r="I18" s="25">
        <v>124</v>
      </c>
      <c r="J18" s="26" t="s">
        <v>86</v>
      </c>
      <c r="K18" s="27">
        <v>0.6</v>
      </c>
      <c r="L18" s="28" t="s">
        <v>53</v>
      </c>
      <c r="M18" s="27" t="s">
        <v>53</v>
      </c>
      <c r="N18" s="26" t="s">
        <v>55</v>
      </c>
      <c r="O18" s="27">
        <v>0.6</v>
      </c>
      <c r="P18" s="29" t="s">
        <v>55</v>
      </c>
      <c r="Q18" s="30">
        <v>2</v>
      </c>
      <c r="R18" s="31" t="s">
        <v>137</v>
      </c>
      <c r="S18" s="32" t="s">
        <v>57</v>
      </c>
      <c r="T18" s="33" t="s">
        <v>72</v>
      </c>
      <c r="U18" s="33" t="s">
        <v>59</v>
      </c>
      <c r="V18" s="34" t="s">
        <v>73</v>
      </c>
      <c r="W18" s="33" t="s">
        <v>61</v>
      </c>
      <c r="X18" s="33" t="s">
        <v>62</v>
      </c>
      <c r="Y18" s="33" t="s">
        <v>63</v>
      </c>
      <c r="Z18" s="35">
        <f>IFERROR(IF(AND(S17="Probabilidad",S18="Probabilidad"),(AB17-(+AB17*V18)),IF(S18="Probabilidad",(K17-(+K17*V18)),IF(S18="Impacto",AB17,""))),"")</f>
        <v>0.29399999999999998</v>
      </c>
      <c r="AA18" s="36" t="s">
        <v>52</v>
      </c>
      <c r="AB18" s="37">
        <v>0.29399999999999998</v>
      </c>
      <c r="AC18" s="36" t="s">
        <v>55</v>
      </c>
      <c r="AD18" s="37">
        <v>0.6</v>
      </c>
      <c r="AE18" s="38" t="s">
        <v>55</v>
      </c>
      <c r="AF18" s="50" t="s">
        <v>5</v>
      </c>
      <c r="AG18" s="43">
        <v>44298</v>
      </c>
      <c r="AH18" s="42" t="s">
        <v>138</v>
      </c>
      <c r="AI18" s="41"/>
      <c r="AJ18" s="42"/>
      <c r="AK18" s="52"/>
      <c r="AL18" s="43"/>
      <c r="AM18" s="53"/>
      <c r="AN18" s="42"/>
      <c r="AO18" s="52"/>
      <c r="AP18" s="47" t="s">
        <v>855</v>
      </c>
      <c r="AQ18" s="47" t="s">
        <v>846</v>
      </c>
      <c r="AR18" s="65"/>
      <c r="AS18" s="65"/>
      <c r="AT18" s="65"/>
      <c r="AU18" s="65"/>
      <c r="AV18" s="65"/>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c r="BU18" s="65"/>
    </row>
    <row r="19" spans="1:73" s="48" customFormat="1" ht="194.25" customHeight="1" x14ac:dyDescent="0.2">
      <c r="A19" s="21">
        <v>4</v>
      </c>
      <c r="B19" s="22" t="s">
        <v>105</v>
      </c>
      <c r="C19" s="21">
        <v>4</v>
      </c>
      <c r="D19" s="55" t="s">
        <v>47</v>
      </c>
      <c r="E19" s="55" t="s">
        <v>139</v>
      </c>
      <c r="F19" s="56" t="s">
        <v>140</v>
      </c>
      <c r="G19" s="57" t="s">
        <v>141</v>
      </c>
      <c r="H19" s="55" t="s">
        <v>51</v>
      </c>
      <c r="I19" s="72">
        <v>9</v>
      </c>
      <c r="J19" s="73" t="s">
        <v>52</v>
      </c>
      <c r="K19" s="74">
        <v>0.4</v>
      </c>
      <c r="L19" s="58" t="s">
        <v>53</v>
      </c>
      <c r="M19" s="59" t="s">
        <v>53</v>
      </c>
      <c r="N19" s="73" t="s">
        <v>55</v>
      </c>
      <c r="O19" s="74">
        <v>0.6</v>
      </c>
      <c r="P19" s="75" t="s">
        <v>55</v>
      </c>
      <c r="Q19" s="30">
        <v>1</v>
      </c>
      <c r="R19" s="31" t="s">
        <v>142</v>
      </c>
      <c r="S19" s="32" t="s">
        <v>57</v>
      </c>
      <c r="T19" s="33" t="s">
        <v>58</v>
      </c>
      <c r="U19" s="33" t="s">
        <v>59</v>
      </c>
      <c r="V19" s="34" t="s">
        <v>60</v>
      </c>
      <c r="W19" s="33" t="s">
        <v>61</v>
      </c>
      <c r="X19" s="33" t="s">
        <v>62</v>
      </c>
      <c r="Y19" s="33" t="s">
        <v>63</v>
      </c>
      <c r="Z19" s="35">
        <f>IFERROR(IF(S19="Probabilidad",(K19-(+K19*V19)),IF(S19="Impacto",K19,"")),"")</f>
        <v>0.24</v>
      </c>
      <c r="AA19" s="36" t="s">
        <v>52</v>
      </c>
      <c r="AB19" s="37">
        <v>0.24</v>
      </c>
      <c r="AC19" s="36" t="s">
        <v>55</v>
      </c>
      <c r="AD19" s="37">
        <v>0.6</v>
      </c>
      <c r="AE19" s="38" t="s">
        <v>55</v>
      </c>
      <c r="AF19" s="50" t="s">
        <v>5</v>
      </c>
      <c r="AG19" s="43">
        <v>44316</v>
      </c>
      <c r="AH19" s="42" t="s">
        <v>143</v>
      </c>
      <c r="AI19" s="41" t="s">
        <v>66</v>
      </c>
      <c r="AJ19" s="42" t="s">
        <v>144</v>
      </c>
      <c r="AK19" s="42" t="s">
        <v>145</v>
      </c>
      <c r="AL19" s="43" t="s">
        <v>146</v>
      </c>
      <c r="AM19" s="43">
        <v>44316</v>
      </c>
      <c r="AN19" s="53" t="s">
        <v>147</v>
      </c>
      <c r="AO19" s="52" t="s">
        <v>5</v>
      </c>
      <c r="AP19" s="47" t="s">
        <v>856</v>
      </c>
      <c r="AQ19" s="47" t="s">
        <v>850</v>
      </c>
      <c r="AR19" s="65"/>
      <c r="AS19" s="65"/>
      <c r="AT19" s="65"/>
      <c r="AU19" s="65"/>
      <c r="AV19" s="65"/>
      <c r="AW19" s="65"/>
      <c r="AX19" s="65"/>
      <c r="AY19" s="65"/>
      <c r="AZ19" s="65"/>
      <c r="BA19" s="65"/>
      <c r="BB19" s="65"/>
      <c r="BC19" s="65"/>
      <c r="BD19" s="65"/>
      <c r="BE19" s="65"/>
      <c r="BF19" s="65"/>
      <c r="BG19" s="65"/>
      <c r="BH19" s="65"/>
      <c r="BI19" s="65"/>
      <c r="BJ19" s="65"/>
      <c r="BK19" s="65"/>
      <c r="BL19" s="65"/>
      <c r="BM19" s="65"/>
      <c r="BN19" s="65"/>
      <c r="BO19" s="65"/>
      <c r="BP19" s="65"/>
      <c r="BQ19" s="65"/>
      <c r="BR19" s="65"/>
      <c r="BS19" s="65"/>
      <c r="BT19" s="65"/>
      <c r="BU19" s="65"/>
    </row>
    <row r="20" spans="1:73" s="48" customFormat="1" ht="194.25" customHeight="1" x14ac:dyDescent="0.2">
      <c r="A20" s="67">
        <v>5</v>
      </c>
      <c r="B20" s="22" t="s">
        <v>105</v>
      </c>
      <c r="C20" s="21">
        <v>5</v>
      </c>
      <c r="D20" s="23" t="s">
        <v>47</v>
      </c>
      <c r="E20" s="23" t="s">
        <v>148</v>
      </c>
      <c r="F20" s="23" t="s">
        <v>149</v>
      </c>
      <c r="G20" s="23" t="s">
        <v>150</v>
      </c>
      <c r="H20" s="23" t="s">
        <v>51</v>
      </c>
      <c r="I20" s="25">
        <v>12</v>
      </c>
      <c r="J20" s="26" t="s">
        <v>52</v>
      </c>
      <c r="K20" s="27">
        <v>0.4</v>
      </c>
      <c r="L20" s="28" t="s">
        <v>151</v>
      </c>
      <c r="M20" s="27" t="s">
        <v>151</v>
      </c>
      <c r="N20" s="26" t="s">
        <v>152</v>
      </c>
      <c r="O20" s="27">
        <v>0.8</v>
      </c>
      <c r="P20" s="29" t="s">
        <v>84</v>
      </c>
      <c r="Q20" s="30">
        <v>1</v>
      </c>
      <c r="R20" s="31" t="s">
        <v>153</v>
      </c>
      <c r="S20" s="32" t="s">
        <v>57</v>
      </c>
      <c r="T20" s="33" t="s">
        <v>72</v>
      </c>
      <c r="U20" s="33" t="s">
        <v>59</v>
      </c>
      <c r="V20" s="34" t="s">
        <v>73</v>
      </c>
      <c r="W20" s="33" t="s">
        <v>61</v>
      </c>
      <c r="X20" s="33" t="s">
        <v>62</v>
      </c>
      <c r="Y20" s="33" t="s">
        <v>63</v>
      </c>
      <c r="Z20" s="35">
        <f>IFERROR(IF(S20="Probabilidad",(K20-(+K20*V20)),IF(S20="Impacto",K20,"")),"")</f>
        <v>0.28000000000000003</v>
      </c>
      <c r="AA20" s="36" t="s">
        <v>52</v>
      </c>
      <c r="AB20" s="37">
        <v>0.28000000000000003</v>
      </c>
      <c r="AC20" s="36" t="s">
        <v>152</v>
      </c>
      <c r="AD20" s="37">
        <v>0.8</v>
      </c>
      <c r="AE20" s="38" t="s">
        <v>84</v>
      </c>
      <c r="AF20" s="50" t="s">
        <v>5</v>
      </c>
      <c r="AG20" s="43">
        <v>44316</v>
      </c>
      <c r="AH20" s="76" t="s">
        <v>154</v>
      </c>
      <c r="AI20" s="41" t="s">
        <v>66</v>
      </c>
      <c r="AJ20" s="42" t="s">
        <v>155</v>
      </c>
      <c r="AK20" s="52" t="s">
        <v>156</v>
      </c>
      <c r="AL20" s="43">
        <v>44270</v>
      </c>
      <c r="AM20" s="43">
        <v>44316</v>
      </c>
      <c r="AN20" s="76" t="s">
        <v>154</v>
      </c>
      <c r="AO20" s="52" t="s">
        <v>5</v>
      </c>
      <c r="AP20" s="47" t="s">
        <v>857</v>
      </c>
      <c r="AQ20" s="47" t="s">
        <v>846</v>
      </c>
      <c r="AR20" s="65"/>
      <c r="AS20" s="65"/>
      <c r="AT20" s="65"/>
      <c r="AU20" s="65"/>
      <c r="AV20" s="65"/>
      <c r="AW20" s="65"/>
      <c r="AX20" s="65"/>
      <c r="AY20" s="65"/>
      <c r="AZ20" s="65"/>
      <c r="BA20" s="65"/>
      <c r="BB20" s="65"/>
      <c r="BC20" s="65"/>
      <c r="BD20" s="65"/>
      <c r="BE20" s="65"/>
      <c r="BF20" s="65"/>
      <c r="BG20" s="65"/>
      <c r="BH20" s="65"/>
      <c r="BI20" s="65"/>
      <c r="BJ20" s="65"/>
      <c r="BK20" s="65"/>
      <c r="BL20" s="65"/>
      <c r="BM20" s="65"/>
      <c r="BN20" s="65"/>
      <c r="BO20" s="65"/>
      <c r="BP20" s="65"/>
      <c r="BQ20" s="65"/>
      <c r="BR20" s="65"/>
      <c r="BS20" s="65"/>
      <c r="BT20" s="65"/>
      <c r="BU20" s="65"/>
    </row>
    <row r="21" spans="1:73" s="48" customFormat="1" ht="194.25" customHeight="1" x14ac:dyDescent="0.2">
      <c r="A21" s="67">
        <v>5</v>
      </c>
      <c r="B21" s="22" t="s">
        <v>105</v>
      </c>
      <c r="C21" s="21">
        <v>5</v>
      </c>
      <c r="D21" s="23" t="s">
        <v>47</v>
      </c>
      <c r="E21" s="23" t="s">
        <v>148</v>
      </c>
      <c r="F21" s="23" t="s">
        <v>149</v>
      </c>
      <c r="G21" s="23" t="s">
        <v>150</v>
      </c>
      <c r="H21" s="23" t="s">
        <v>51</v>
      </c>
      <c r="I21" s="25">
        <v>12</v>
      </c>
      <c r="J21" s="26" t="s">
        <v>52</v>
      </c>
      <c r="K21" s="27">
        <v>0.4</v>
      </c>
      <c r="L21" s="28" t="s">
        <v>151</v>
      </c>
      <c r="M21" s="27" t="s">
        <v>151</v>
      </c>
      <c r="N21" s="26" t="s">
        <v>152</v>
      </c>
      <c r="O21" s="27">
        <v>0.8</v>
      </c>
      <c r="P21" s="29" t="s">
        <v>84</v>
      </c>
      <c r="Q21" s="30">
        <v>2</v>
      </c>
      <c r="R21" s="31" t="s">
        <v>157</v>
      </c>
      <c r="S21" s="32" t="s">
        <v>57</v>
      </c>
      <c r="T21" s="33" t="s">
        <v>58</v>
      </c>
      <c r="U21" s="33" t="s">
        <v>59</v>
      </c>
      <c r="V21" s="34" t="s">
        <v>60</v>
      </c>
      <c r="W21" s="33" t="s">
        <v>61</v>
      </c>
      <c r="X21" s="33" t="s">
        <v>62</v>
      </c>
      <c r="Y21" s="33" t="s">
        <v>63</v>
      </c>
      <c r="Z21" s="35">
        <f>IFERROR(IF(AND(S20="Probabilidad",S21="Probabilidad"),(AB20-(+AB20*V21)),IF(S21="Probabilidad",(K20-(+K20*V21)),IF(S21="Impacto",AB20,""))),"")</f>
        <v>0.16800000000000001</v>
      </c>
      <c r="AA21" s="36" t="s">
        <v>77</v>
      </c>
      <c r="AB21" s="37">
        <v>0.16800000000000001</v>
      </c>
      <c r="AC21" s="36" t="s">
        <v>55</v>
      </c>
      <c r="AD21" s="37">
        <v>0.6</v>
      </c>
      <c r="AE21" s="38" t="s">
        <v>55</v>
      </c>
      <c r="AF21" s="50" t="s">
        <v>0</v>
      </c>
      <c r="AG21" s="43">
        <v>44316</v>
      </c>
      <c r="AH21" s="76" t="s">
        <v>158</v>
      </c>
      <c r="AI21" s="41"/>
      <c r="AJ21" s="42" t="s">
        <v>159</v>
      </c>
      <c r="AK21" s="52" t="s">
        <v>160</v>
      </c>
      <c r="AL21" s="43">
        <v>44287</v>
      </c>
      <c r="AM21" s="43">
        <v>44316</v>
      </c>
      <c r="AN21" s="76" t="s">
        <v>161</v>
      </c>
      <c r="AO21" s="52" t="s">
        <v>0</v>
      </c>
      <c r="AP21" s="47" t="s">
        <v>858</v>
      </c>
      <c r="AQ21" s="47" t="s">
        <v>846</v>
      </c>
      <c r="AR21" s="65"/>
      <c r="AS21" s="65"/>
      <c r="AT21" s="65"/>
      <c r="AU21" s="65"/>
      <c r="AV21" s="65"/>
      <c r="AW21" s="65"/>
      <c r="AX21" s="65"/>
      <c r="AY21" s="65"/>
      <c r="AZ21" s="65"/>
      <c r="BA21" s="65"/>
      <c r="BB21" s="65"/>
      <c r="BC21" s="65"/>
      <c r="BD21" s="65"/>
      <c r="BE21" s="65"/>
      <c r="BF21" s="65"/>
      <c r="BG21" s="65"/>
      <c r="BH21" s="65"/>
      <c r="BI21" s="65"/>
      <c r="BJ21" s="65"/>
      <c r="BK21" s="65"/>
      <c r="BL21" s="65"/>
      <c r="BM21" s="65"/>
      <c r="BN21" s="65"/>
      <c r="BO21" s="65"/>
      <c r="BP21" s="65"/>
      <c r="BQ21" s="65"/>
      <c r="BR21" s="65"/>
      <c r="BS21" s="65"/>
      <c r="BT21" s="65"/>
      <c r="BU21" s="65"/>
    </row>
    <row r="22" spans="1:73" s="48" customFormat="1" ht="194.25" customHeight="1" x14ac:dyDescent="0.2">
      <c r="A22" s="67">
        <v>5</v>
      </c>
      <c r="B22" s="22" t="s">
        <v>105</v>
      </c>
      <c r="C22" s="21">
        <v>5</v>
      </c>
      <c r="D22" s="23" t="s">
        <v>47</v>
      </c>
      <c r="E22" s="23" t="s">
        <v>148</v>
      </c>
      <c r="F22" s="23" t="s">
        <v>149</v>
      </c>
      <c r="G22" s="23" t="s">
        <v>150</v>
      </c>
      <c r="H22" s="23" t="s">
        <v>51</v>
      </c>
      <c r="I22" s="25">
        <v>12</v>
      </c>
      <c r="J22" s="26" t="s">
        <v>52</v>
      </c>
      <c r="K22" s="27">
        <v>0.4</v>
      </c>
      <c r="L22" s="28" t="s">
        <v>151</v>
      </c>
      <c r="M22" s="27" t="s">
        <v>151</v>
      </c>
      <c r="N22" s="26" t="s">
        <v>152</v>
      </c>
      <c r="O22" s="27">
        <v>0.8</v>
      </c>
      <c r="P22" s="29" t="s">
        <v>84</v>
      </c>
      <c r="Q22" s="30">
        <v>3</v>
      </c>
      <c r="R22" s="66" t="s">
        <v>162</v>
      </c>
      <c r="S22" s="32" t="s">
        <v>57</v>
      </c>
      <c r="T22" s="33" t="s">
        <v>58</v>
      </c>
      <c r="U22" s="33" t="s">
        <v>59</v>
      </c>
      <c r="V22" s="34" t="s">
        <v>60</v>
      </c>
      <c r="W22" s="33" t="s">
        <v>61</v>
      </c>
      <c r="X22" s="33" t="s">
        <v>62</v>
      </c>
      <c r="Y22" s="33" t="s">
        <v>63</v>
      </c>
      <c r="Z22" s="35">
        <f>IFERROR(IF(AND(S21="Probabilidad",S22="Probabilidad"),(AB21-(+AB21*V22)),IF(AND(S21="Impacto",S22="Probabilidad"),(AB20-(+AB20*V22)),IF(S22="Impacto",AB21,""))),"")</f>
        <v>0.1008</v>
      </c>
      <c r="AA22" s="36" t="s">
        <v>77</v>
      </c>
      <c r="AB22" s="37">
        <v>0.1008</v>
      </c>
      <c r="AC22" s="36" t="s">
        <v>55</v>
      </c>
      <c r="AD22" s="37">
        <v>0.6</v>
      </c>
      <c r="AE22" s="38" t="s">
        <v>55</v>
      </c>
      <c r="AF22" s="50" t="s">
        <v>0</v>
      </c>
      <c r="AG22" s="43">
        <v>44316</v>
      </c>
      <c r="AH22" s="76" t="s">
        <v>163</v>
      </c>
      <c r="AI22" s="41"/>
      <c r="AJ22" s="42" t="s">
        <v>164</v>
      </c>
      <c r="AK22" s="52" t="s">
        <v>156</v>
      </c>
      <c r="AL22" s="43">
        <v>44275</v>
      </c>
      <c r="AM22" s="43">
        <v>44316</v>
      </c>
      <c r="AN22" s="76" t="s">
        <v>163</v>
      </c>
      <c r="AO22" s="52" t="s">
        <v>0</v>
      </c>
      <c r="AP22" s="47" t="s">
        <v>859</v>
      </c>
      <c r="AQ22" s="47" t="s">
        <v>846</v>
      </c>
      <c r="AR22" s="65"/>
      <c r="AS22" s="65"/>
      <c r="AT22" s="65"/>
      <c r="AU22" s="65"/>
      <c r="AV22" s="65"/>
      <c r="AW22" s="65"/>
      <c r="AX22" s="65"/>
      <c r="AY22" s="65"/>
      <c r="AZ22" s="65"/>
      <c r="BA22" s="65"/>
      <c r="BB22" s="65"/>
      <c r="BC22" s="65"/>
      <c r="BD22" s="65"/>
      <c r="BE22" s="65"/>
      <c r="BF22" s="65"/>
      <c r="BG22" s="65"/>
      <c r="BH22" s="65"/>
      <c r="BI22" s="65"/>
      <c r="BJ22" s="65"/>
      <c r="BK22" s="65"/>
      <c r="BL22" s="65"/>
      <c r="BM22" s="65"/>
      <c r="BN22" s="65"/>
      <c r="BO22" s="65"/>
      <c r="BP22" s="65"/>
      <c r="BQ22" s="65"/>
      <c r="BR22" s="65"/>
      <c r="BS22" s="65"/>
      <c r="BT22" s="65"/>
      <c r="BU22" s="65"/>
    </row>
    <row r="23" spans="1:73" s="48" customFormat="1" ht="194.25" customHeight="1" x14ac:dyDescent="0.2">
      <c r="A23" s="67">
        <v>5</v>
      </c>
      <c r="B23" s="22" t="s">
        <v>105</v>
      </c>
      <c r="C23" s="21">
        <v>5</v>
      </c>
      <c r="D23" s="23" t="s">
        <v>47</v>
      </c>
      <c r="E23" s="23" t="s">
        <v>148</v>
      </c>
      <c r="F23" s="23" t="s">
        <v>149</v>
      </c>
      <c r="G23" s="23" t="s">
        <v>150</v>
      </c>
      <c r="H23" s="23" t="s">
        <v>51</v>
      </c>
      <c r="I23" s="25">
        <v>12</v>
      </c>
      <c r="J23" s="26" t="s">
        <v>52</v>
      </c>
      <c r="K23" s="27">
        <v>0.4</v>
      </c>
      <c r="L23" s="28" t="s">
        <v>151</v>
      </c>
      <c r="M23" s="27" t="s">
        <v>151</v>
      </c>
      <c r="N23" s="26" t="s">
        <v>152</v>
      </c>
      <c r="O23" s="27">
        <v>0.8</v>
      </c>
      <c r="P23" s="29" t="s">
        <v>84</v>
      </c>
      <c r="Q23" s="30">
        <v>4</v>
      </c>
      <c r="R23" s="31" t="s">
        <v>165</v>
      </c>
      <c r="S23" s="32" t="s">
        <v>9</v>
      </c>
      <c r="T23" s="33" t="s">
        <v>166</v>
      </c>
      <c r="U23" s="33" t="s">
        <v>59</v>
      </c>
      <c r="V23" s="34" t="s">
        <v>167</v>
      </c>
      <c r="W23" s="33" t="s">
        <v>61</v>
      </c>
      <c r="X23" s="33" t="s">
        <v>62</v>
      </c>
      <c r="Y23" s="33" t="s">
        <v>63</v>
      </c>
      <c r="Z23" s="35">
        <f t="shared" ref="Z23:Z24" si="0">IFERROR(IF(AND(S22="Probabilidad",S23="Probabilidad"),(AB22-(+AB22*V23)),IF(AND(S22="Impacto",S23="Probabilidad"),(AB21-(+AB21*V23)),IF(S23="Impacto",AB22,""))),"")</f>
        <v>0.1008</v>
      </c>
      <c r="AA23" s="36" t="s">
        <v>77</v>
      </c>
      <c r="AB23" s="37">
        <v>0.1008</v>
      </c>
      <c r="AC23" s="36" t="s">
        <v>55</v>
      </c>
      <c r="AD23" s="37">
        <v>0.44999999999999996</v>
      </c>
      <c r="AE23" s="38" t="s">
        <v>55</v>
      </c>
      <c r="AF23" s="50" t="s">
        <v>5</v>
      </c>
      <c r="AG23" s="43">
        <v>44316</v>
      </c>
      <c r="AH23" s="76" t="s">
        <v>168</v>
      </c>
      <c r="AI23" s="41"/>
      <c r="AJ23" s="42" t="s">
        <v>169</v>
      </c>
      <c r="AK23" s="42" t="s">
        <v>170</v>
      </c>
      <c r="AL23" s="43">
        <v>44258</v>
      </c>
      <c r="AM23" s="43">
        <v>44316</v>
      </c>
      <c r="AN23" s="76" t="s">
        <v>168</v>
      </c>
      <c r="AO23" s="52" t="s">
        <v>5</v>
      </c>
      <c r="AP23" s="47" t="s">
        <v>860</v>
      </c>
      <c r="AQ23" s="47" t="s">
        <v>861</v>
      </c>
      <c r="AR23" s="65"/>
      <c r="AS23" s="65"/>
      <c r="AT23" s="65"/>
      <c r="AU23" s="65"/>
      <c r="AV23" s="65"/>
      <c r="AW23" s="65"/>
      <c r="AX23" s="65"/>
      <c r="AY23" s="65"/>
      <c r="AZ23" s="65"/>
      <c r="BA23" s="65"/>
      <c r="BB23" s="65"/>
      <c r="BC23" s="65"/>
      <c r="BD23" s="65"/>
      <c r="BE23" s="65"/>
      <c r="BF23" s="65"/>
      <c r="BG23" s="65"/>
      <c r="BH23" s="65"/>
      <c r="BI23" s="65"/>
      <c r="BJ23" s="65"/>
      <c r="BK23" s="65"/>
      <c r="BL23" s="65"/>
      <c r="BM23" s="65"/>
      <c r="BN23" s="65"/>
      <c r="BO23" s="65"/>
      <c r="BP23" s="65"/>
      <c r="BQ23" s="65"/>
      <c r="BR23" s="65"/>
      <c r="BS23" s="65"/>
      <c r="BT23" s="65"/>
      <c r="BU23" s="65"/>
    </row>
    <row r="24" spans="1:73" s="48" customFormat="1" ht="194.25" customHeight="1" x14ac:dyDescent="0.2">
      <c r="A24" s="67">
        <v>5</v>
      </c>
      <c r="B24" s="22" t="s">
        <v>105</v>
      </c>
      <c r="C24" s="21">
        <v>5</v>
      </c>
      <c r="D24" s="23" t="s">
        <v>47</v>
      </c>
      <c r="E24" s="23" t="s">
        <v>148</v>
      </c>
      <c r="F24" s="23" t="s">
        <v>149</v>
      </c>
      <c r="G24" s="23" t="s">
        <v>150</v>
      </c>
      <c r="H24" s="23" t="s">
        <v>51</v>
      </c>
      <c r="I24" s="25">
        <v>12</v>
      </c>
      <c r="J24" s="26" t="s">
        <v>52</v>
      </c>
      <c r="K24" s="27">
        <v>0.4</v>
      </c>
      <c r="L24" s="28" t="s">
        <v>151</v>
      </c>
      <c r="M24" s="27" t="s">
        <v>151</v>
      </c>
      <c r="N24" s="26" t="s">
        <v>152</v>
      </c>
      <c r="O24" s="27">
        <v>0.8</v>
      </c>
      <c r="P24" s="29" t="s">
        <v>84</v>
      </c>
      <c r="Q24" s="30">
        <v>5</v>
      </c>
      <c r="R24" s="31" t="s">
        <v>171</v>
      </c>
      <c r="S24" s="32" t="s">
        <v>57</v>
      </c>
      <c r="T24" s="33" t="s">
        <v>72</v>
      </c>
      <c r="U24" s="33" t="s">
        <v>59</v>
      </c>
      <c r="V24" s="34" t="s">
        <v>73</v>
      </c>
      <c r="W24" s="33" t="s">
        <v>61</v>
      </c>
      <c r="X24" s="33" t="s">
        <v>62</v>
      </c>
      <c r="Y24" s="33" t="s">
        <v>63</v>
      </c>
      <c r="Z24" s="35">
        <f t="shared" si="0"/>
        <v>7.0559999999999998E-2</v>
      </c>
      <c r="AA24" s="36" t="s">
        <v>77</v>
      </c>
      <c r="AB24" s="37">
        <v>7.0559999999999998E-2</v>
      </c>
      <c r="AC24" s="36" t="s">
        <v>55</v>
      </c>
      <c r="AD24" s="37">
        <v>0.44999999999999996</v>
      </c>
      <c r="AE24" s="38" t="s">
        <v>55</v>
      </c>
      <c r="AF24" s="50" t="s">
        <v>5</v>
      </c>
      <c r="AG24" s="77">
        <v>44270</v>
      </c>
      <c r="AH24" s="70" t="s">
        <v>172</v>
      </c>
      <c r="AI24" s="41"/>
      <c r="AJ24" s="42" t="s">
        <v>173</v>
      </c>
      <c r="AK24" s="52" t="s">
        <v>160</v>
      </c>
      <c r="AL24" s="43">
        <v>44258</v>
      </c>
      <c r="AM24" s="43">
        <v>44316</v>
      </c>
      <c r="AN24" s="76" t="s">
        <v>174</v>
      </c>
      <c r="AO24" s="52" t="s">
        <v>5</v>
      </c>
      <c r="AP24" s="47" t="s">
        <v>862</v>
      </c>
      <c r="AQ24" s="47" t="s">
        <v>846</v>
      </c>
      <c r="AR24" s="65"/>
      <c r="AS24" s="65"/>
      <c r="AT24" s="65"/>
      <c r="AU24" s="65"/>
      <c r="AV24" s="65"/>
      <c r="AW24" s="65"/>
      <c r="AX24" s="65"/>
      <c r="AY24" s="65"/>
      <c r="AZ24" s="65"/>
      <c r="BA24" s="65"/>
      <c r="BB24" s="65"/>
      <c r="BC24" s="65"/>
      <c r="BD24" s="65"/>
      <c r="BE24" s="65"/>
      <c r="BF24" s="65"/>
      <c r="BG24" s="65"/>
      <c r="BH24" s="65"/>
      <c r="BI24" s="65"/>
      <c r="BJ24" s="65"/>
      <c r="BK24" s="65"/>
      <c r="BL24" s="65"/>
      <c r="BM24" s="65"/>
      <c r="BN24" s="65"/>
      <c r="BO24" s="65"/>
      <c r="BP24" s="65"/>
      <c r="BQ24" s="65"/>
      <c r="BR24" s="65"/>
      <c r="BS24" s="65"/>
      <c r="BT24" s="65"/>
      <c r="BU24" s="65"/>
    </row>
    <row r="25" spans="1:73" s="48" customFormat="1" ht="194.25" customHeight="1" x14ac:dyDescent="0.2">
      <c r="A25" s="67">
        <v>6</v>
      </c>
      <c r="B25" s="78" t="s">
        <v>105</v>
      </c>
      <c r="C25" s="21">
        <v>6</v>
      </c>
      <c r="D25" s="23" t="s">
        <v>47</v>
      </c>
      <c r="E25" s="23" t="s">
        <v>813</v>
      </c>
      <c r="F25" s="23" t="s">
        <v>814</v>
      </c>
      <c r="G25" s="79" t="s">
        <v>175</v>
      </c>
      <c r="H25" s="23" t="s">
        <v>51</v>
      </c>
      <c r="I25" s="25">
        <v>50</v>
      </c>
      <c r="J25" s="80" t="s">
        <v>55</v>
      </c>
      <c r="K25" s="27">
        <v>0.6</v>
      </c>
      <c r="L25" s="28" t="s">
        <v>53</v>
      </c>
      <c r="M25" s="28" t="s">
        <v>53</v>
      </c>
      <c r="N25" s="80" t="s">
        <v>55</v>
      </c>
      <c r="O25" s="27">
        <v>0.6</v>
      </c>
      <c r="P25" s="80" t="s">
        <v>55</v>
      </c>
      <c r="Q25" s="30">
        <v>1</v>
      </c>
      <c r="R25" s="31" t="s">
        <v>176</v>
      </c>
      <c r="S25" s="32" t="s">
        <v>57</v>
      </c>
      <c r="T25" s="33" t="s">
        <v>58</v>
      </c>
      <c r="U25" s="33" t="s">
        <v>59</v>
      </c>
      <c r="V25" s="34" t="s">
        <v>60</v>
      </c>
      <c r="W25" s="33" t="s">
        <v>61</v>
      </c>
      <c r="X25" s="33" t="s">
        <v>62</v>
      </c>
      <c r="Y25" s="33" t="s">
        <v>63</v>
      </c>
      <c r="Z25" s="35">
        <v>0.36</v>
      </c>
      <c r="AA25" s="36" t="s">
        <v>52</v>
      </c>
      <c r="AB25" s="37">
        <v>0.36</v>
      </c>
      <c r="AC25" s="36" t="s">
        <v>55</v>
      </c>
      <c r="AD25" s="37">
        <v>0.6</v>
      </c>
      <c r="AE25" s="38" t="s">
        <v>55</v>
      </c>
      <c r="AF25" s="50" t="s">
        <v>5</v>
      </c>
      <c r="AG25" s="43">
        <v>44316</v>
      </c>
      <c r="AH25" s="70" t="s">
        <v>177</v>
      </c>
      <c r="AI25" s="41" t="s">
        <v>66</v>
      </c>
      <c r="AJ25" s="42" t="s">
        <v>178</v>
      </c>
      <c r="AK25" s="52" t="s">
        <v>179</v>
      </c>
      <c r="AL25" s="43" t="s">
        <v>180</v>
      </c>
      <c r="AM25" s="43">
        <v>44316</v>
      </c>
      <c r="AN25" s="70" t="s">
        <v>177</v>
      </c>
      <c r="AO25" s="52" t="s">
        <v>5</v>
      </c>
      <c r="AP25" s="47" t="s">
        <v>863</v>
      </c>
      <c r="AQ25" s="47" t="s">
        <v>846</v>
      </c>
      <c r="AR25" s="65"/>
      <c r="AS25" s="65"/>
      <c r="AT25" s="65"/>
      <c r="AU25" s="65"/>
      <c r="AV25" s="65"/>
      <c r="AW25" s="65"/>
      <c r="AX25" s="65"/>
      <c r="AY25" s="65"/>
      <c r="AZ25" s="65"/>
      <c r="BA25" s="65"/>
      <c r="BB25" s="65"/>
      <c r="BC25" s="65"/>
      <c r="BD25" s="65"/>
      <c r="BE25" s="65"/>
      <c r="BF25" s="65"/>
      <c r="BG25" s="65"/>
      <c r="BH25" s="65"/>
      <c r="BI25" s="65"/>
      <c r="BJ25" s="65"/>
      <c r="BK25" s="65"/>
      <c r="BL25" s="65"/>
      <c r="BM25" s="65"/>
      <c r="BN25" s="65"/>
      <c r="BO25" s="65"/>
      <c r="BP25" s="65"/>
      <c r="BQ25" s="65"/>
      <c r="BR25" s="65"/>
      <c r="BS25" s="65"/>
      <c r="BT25" s="65"/>
      <c r="BU25" s="65"/>
    </row>
    <row r="26" spans="1:73" s="48" customFormat="1" ht="194.25" customHeight="1" x14ac:dyDescent="0.2">
      <c r="A26" s="21">
        <v>1</v>
      </c>
      <c r="B26" s="22" t="s">
        <v>181</v>
      </c>
      <c r="C26" s="21">
        <v>1</v>
      </c>
      <c r="D26" s="23" t="s">
        <v>47</v>
      </c>
      <c r="E26" s="23" t="s">
        <v>182</v>
      </c>
      <c r="F26" s="23" t="s">
        <v>183</v>
      </c>
      <c r="G26" s="24" t="s">
        <v>184</v>
      </c>
      <c r="H26" s="23" t="s">
        <v>51</v>
      </c>
      <c r="I26" s="25">
        <v>864</v>
      </c>
      <c r="J26" s="26" t="s">
        <v>83</v>
      </c>
      <c r="K26" s="27">
        <v>0.8</v>
      </c>
      <c r="L26" s="28" t="s">
        <v>53</v>
      </c>
      <c r="M26" s="27" t="s">
        <v>53</v>
      </c>
      <c r="N26" s="26" t="s">
        <v>55</v>
      </c>
      <c r="O26" s="27">
        <v>0.6</v>
      </c>
      <c r="P26" s="29" t="s">
        <v>84</v>
      </c>
      <c r="Q26" s="30">
        <v>1</v>
      </c>
      <c r="R26" s="31" t="s">
        <v>185</v>
      </c>
      <c r="S26" s="32" t="s">
        <v>57</v>
      </c>
      <c r="T26" s="33" t="s">
        <v>58</v>
      </c>
      <c r="U26" s="33" t="s">
        <v>59</v>
      </c>
      <c r="V26" s="34" t="s">
        <v>60</v>
      </c>
      <c r="W26" s="33" t="s">
        <v>61</v>
      </c>
      <c r="X26" s="33" t="s">
        <v>62</v>
      </c>
      <c r="Y26" s="33" t="s">
        <v>63</v>
      </c>
      <c r="Z26" s="35">
        <f>IFERROR(IF(S26="Probabilidad",(K26-(+K26*V26)),IF(S26="Impacto",K26,"")),"")</f>
        <v>0.48</v>
      </c>
      <c r="AA26" s="36" t="s">
        <v>86</v>
      </c>
      <c r="AB26" s="37">
        <v>0.48</v>
      </c>
      <c r="AC26" s="36" t="s">
        <v>55</v>
      </c>
      <c r="AD26" s="37">
        <v>0.6</v>
      </c>
      <c r="AE26" s="38" t="s">
        <v>55</v>
      </c>
      <c r="AF26" s="50" t="s">
        <v>5</v>
      </c>
      <c r="AG26" s="81">
        <v>44316</v>
      </c>
      <c r="AH26" s="82" t="s">
        <v>186</v>
      </c>
      <c r="AI26" s="41"/>
      <c r="AJ26" s="42" t="s">
        <v>187</v>
      </c>
      <c r="AK26" s="52" t="s">
        <v>188</v>
      </c>
      <c r="AL26" s="43">
        <v>44344</v>
      </c>
      <c r="AM26" s="43">
        <v>44316</v>
      </c>
      <c r="AN26" s="83" t="s">
        <v>189</v>
      </c>
      <c r="AO26" s="52" t="s">
        <v>5</v>
      </c>
      <c r="AP26" s="182" t="s">
        <v>985</v>
      </c>
      <c r="AQ26" s="181"/>
    </row>
    <row r="27" spans="1:73" s="48" customFormat="1" ht="194.25" customHeight="1" x14ac:dyDescent="0.2">
      <c r="A27" s="21">
        <v>1</v>
      </c>
      <c r="B27" s="22" t="s">
        <v>181</v>
      </c>
      <c r="C27" s="21">
        <v>1</v>
      </c>
      <c r="D27" s="23" t="s">
        <v>47</v>
      </c>
      <c r="E27" s="23" t="s">
        <v>182</v>
      </c>
      <c r="F27" s="23" t="s">
        <v>183</v>
      </c>
      <c r="G27" s="24" t="s">
        <v>184</v>
      </c>
      <c r="H27" s="23" t="s">
        <v>51</v>
      </c>
      <c r="I27" s="25">
        <v>864</v>
      </c>
      <c r="J27" s="26" t="s">
        <v>83</v>
      </c>
      <c r="K27" s="27">
        <v>0.8</v>
      </c>
      <c r="L27" s="28" t="s">
        <v>53</v>
      </c>
      <c r="M27" s="27" t="s">
        <v>53</v>
      </c>
      <c r="N27" s="26" t="s">
        <v>55</v>
      </c>
      <c r="O27" s="27">
        <v>0.6</v>
      </c>
      <c r="P27" s="29" t="s">
        <v>84</v>
      </c>
      <c r="Q27" s="30">
        <v>2</v>
      </c>
      <c r="R27" s="31" t="s">
        <v>190</v>
      </c>
      <c r="S27" s="32" t="s">
        <v>57</v>
      </c>
      <c r="T27" s="33" t="s">
        <v>58</v>
      </c>
      <c r="U27" s="33" t="s">
        <v>59</v>
      </c>
      <c r="V27" s="34" t="s">
        <v>60</v>
      </c>
      <c r="W27" s="33" t="s">
        <v>61</v>
      </c>
      <c r="X27" s="33" t="s">
        <v>62</v>
      </c>
      <c r="Y27" s="33" t="s">
        <v>63</v>
      </c>
      <c r="Z27" s="35">
        <f>IFERROR(IF(AND(S26="Probabilidad",S27="Probabilidad"),(AB26-(+AB26*V27)),IF(S27="Probabilidad",(K26-(+K26*V27)),IF(S27="Impacto",AB26,""))),"")</f>
        <v>0.28799999999999998</v>
      </c>
      <c r="AA27" s="36" t="s">
        <v>52</v>
      </c>
      <c r="AB27" s="37">
        <v>0.28799999999999998</v>
      </c>
      <c r="AC27" s="36" t="s">
        <v>55</v>
      </c>
      <c r="AD27" s="37">
        <v>0.6</v>
      </c>
      <c r="AE27" s="38" t="s">
        <v>55</v>
      </c>
      <c r="AF27" s="50" t="s">
        <v>5</v>
      </c>
      <c r="AG27" s="81">
        <v>44316</v>
      </c>
      <c r="AH27" s="84" t="s">
        <v>191</v>
      </c>
      <c r="AI27" s="41"/>
      <c r="AJ27" s="42" t="s">
        <v>192</v>
      </c>
      <c r="AK27" s="52" t="s">
        <v>188</v>
      </c>
      <c r="AL27" s="53" t="s">
        <v>193</v>
      </c>
      <c r="AM27" s="43">
        <v>44316</v>
      </c>
      <c r="AN27" s="83" t="s">
        <v>189</v>
      </c>
      <c r="AO27" s="52" t="s">
        <v>5</v>
      </c>
      <c r="AP27" s="182" t="s">
        <v>986</v>
      </c>
      <c r="AQ27" s="181"/>
    </row>
    <row r="28" spans="1:73" s="48" customFormat="1" ht="194.25" customHeight="1" x14ac:dyDescent="0.2">
      <c r="A28" s="21">
        <v>1</v>
      </c>
      <c r="B28" s="22" t="s">
        <v>181</v>
      </c>
      <c r="C28" s="21">
        <v>1</v>
      </c>
      <c r="D28" s="23" t="s">
        <v>47</v>
      </c>
      <c r="E28" s="23" t="s">
        <v>182</v>
      </c>
      <c r="F28" s="23" t="s">
        <v>183</v>
      </c>
      <c r="G28" s="24" t="s">
        <v>184</v>
      </c>
      <c r="H28" s="23" t="s">
        <v>51</v>
      </c>
      <c r="I28" s="25">
        <v>864</v>
      </c>
      <c r="J28" s="26" t="s">
        <v>83</v>
      </c>
      <c r="K28" s="27">
        <v>0.8</v>
      </c>
      <c r="L28" s="28" t="s">
        <v>53</v>
      </c>
      <c r="M28" s="27" t="s">
        <v>53</v>
      </c>
      <c r="N28" s="26" t="s">
        <v>55</v>
      </c>
      <c r="O28" s="27">
        <v>0.6</v>
      </c>
      <c r="P28" s="29" t="s">
        <v>84</v>
      </c>
      <c r="Q28" s="30">
        <v>3</v>
      </c>
      <c r="R28" s="66" t="s">
        <v>194</v>
      </c>
      <c r="S28" s="32" t="s">
        <v>57</v>
      </c>
      <c r="T28" s="33" t="s">
        <v>72</v>
      </c>
      <c r="U28" s="33" t="s">
        <v>59</v>
      </c>
      <c r="V28" s="34" t="s">
        <v>73</v>
      </c>
      <c r="W28" s="33" t="s">
        <v>61</v>
      </c>
      <c r="X28" s="33" t="s">
        <v>62</v>
      </c>
      <c r="Y28" s="33" t="s">
        <v>63</v>
      </c>
      <c r="Z28" s="35">
        <f>IFERROR(IF(AND(S27="Probabilidad",S28="Probabilidad"),(AB27-(+AB27*V28)),IF(AND(S27="Impacto",S28="Probabilidad"),(AB26-(+AB26*V28)),IF(S28="Impacto",AB27,""))),"")</f>
        <v>0.2016</v>
      </c>
      <c r="AA28" s="36" t="s">
        <v>52</v>
      </c>
      <c r="AB28" s="37">
        <v>0.2016</v>
      </c>
      <c r="AC28" s="36" t="s">
        <v>55</v>
      </c>
      <c r="AD28" s="37">
        <v>0.6</v>
      </c>
      <c r="AE28" s="38" t="s">
        <v>55</v>
      </c>
      <c r="AF28" s="50" t="s">
        <v>5</v>
      </c>
      <c r="AG28" s="81">
        <v>44316</v>
      </c>
      <c r="AH28" s="82" t="s">
        <v>195</v>
      </c>
      <c r="AI28" s="41"/>
      <c r="AJ28" s="42"/>
      <c r="AK28" s="52"/>
      <c r="AL28" s="43"/>
      <c r="AM28" s="53"/>
      <c r="AN28" s="42"/>
      <c r="AO28" s="52"/>
      <c r="AP28" s="183" t="s">
        <v>987</v>
      </c>
      <c r="AQ28" s="181" t="s">
        <v>988</v>
      </c>
    </row>
    <row r="29" spans="1:73" s="48" customFormat="1" ht="194.25" customHeight="1" x14ac:dyDescent="0.2">
      <c r="A29" s="21">
        <v>1</v>
      </c>
      <c r="B29" s="22" t="s">
        <v>181</v>
      </c>
      <c r="C29" s="21">
        <v>1</v>
      </c>
      <c r="D29" s="23" t="s">
        <v>47</v>
      </c>
      <c r="E29" s="23" t="s">
        <v>182</v>
      </c>
      <c r="F29" s="23" t="s">
        <v>183</v>
      </c>
      <c r="G29" s="24" t="s">
        <v>184</v>
      </c>
      <c r="H29" s="23" t="s">
        <v>51</v>
      </c>
      <c r="I29" s="25">
        <v>864</v>
      </c>
      <c r="J29" s="26" t="s">
        <v>83</v>
      </c>
      <c r="K29" s="27">
        <v>0.8</v>
      </c>
      <c r="L29" s="28" t="s">
        <v>53</v>
      </c>
      <c r="M29" s="27" t="s">
        <v>53</v>
      </c>
      <c r="N29" s="26" t="s">
        <v>55</v>
      </c>
      <c r="O29" s="27">
        <v>0.6</v>
      </c>
      <c r="P29" s="29" t="s">
        <v>84</v>
      </c>
      <c r="Q29" s="30">
        <v>4</v>
      </c>
      <c r="R29" s="31" t="s">
        <v>196</v>
      </c>
      <c r="S29" s="32" t="s">
        <v>57</v>
      </c>
      <c r="T29" s="33" t="s">
        <v>72</v>
      </c>
      <c r="U29" s="33" t="s">
        <v>59</v>
      </c>
      <c r="V29" s="34" t="s">
        <v>73</v>
      </c>
      <c r="W29" s="33" t="s">
        <v>61</v>
      </c>
      <c r="X29" s="33" t="s">
        <v>62</v>
      </c>
      <c r="Y29" s="33" t="s">
        <v>63</v>
      </c>
      <c r="Z29" s="35">
        <f t="shared" ref="Z29" si="1">IFERROR(IF(AND(S28="Probabilidad",S29="Probabilidad"),(AB28-(+AB28*V29)),IF(AND(S28="Impacto",S29="Probabilidad"),(AB27-(+AB27*V29)),IF(S29="Impacto",AB28,""))),"")</f>
        <v>0.14112</v>
      </c>
      <c r="AA29" s="36" t="s">
        <v>77</v>
      </c>
      <c r="AB29" s="37">
        <v>0.14112</v>
      </c>
      <c r="AC29" s="36" t="s">
        <v>55</v>
      </c>
      <c r="AD29" s="37">
        <v>0.6</v>
      </c>
      <c r="AE29" s="38" t="s">
        <v>55</v>
      </c>
      <c r="AF29" s="50" t="s">
        <v>5</v>
      </c>
      <c r="AG29" s="81">
        <v>44316</v>
      </c>
      <c r="AH29" s="82" t="s">
        <v>197</v>
      </c>
      <c r="AI29" s="41"/>
      <c r="AJ29" s="42"/>
      <c r="AK29" s="52"/>
      <c r="AL29" s="43"/>
      <c r="AM29" s="53"/>
      <c r="AN29" s="42"/>
      <c r="AO29" s="52"/>
      <c r="AP29" s="182" t="s">
        <v>989</v>
      </c>
      <c r="AQ29" s="181"/>
    </row>
    <row r="30" spans="1:73" s="48" customFormat="1" ht="194.25" customHeight="1" x14ac:dyDescent="0.2">
      <c r="A30" s="21">
        <v>2</v>
      </c>
      <c r="B30" s="22" t="s">
        <v>181</v>
      </c>
      <c r="C30" s="21">
        <v>2</v>
      </c>
      <c r="D30" s="23" t="s">
        <v>47</v>
      </c>
      <c r="E30" s="23" t="s">
        <v>198</v>
      </c>
      <c r="F30" s="23" t="s">
        <v>199</v>
      </c>
      <c r="G30" s="24" t="s">
        <v>200</v>
      </c>
      <c r="H30" s="23" t="s">
        <v>51</v>
      </c>
      <c r="I30" s="25">
        <v>864</v>
      </c>
      <c r="J30" s="26" t="s">
        <v>83</v>
      </c>
      <c r="K30" s="27">
        <v>0.8</v>
      </c>
      <c r="L30" s="28" t="s">
        <v>53</v>
      </c>
      <c r="M30" s="27" t="s">
        <v>53</v>
      </c>
      <c r="N30" s="26" t="s">
        <v>55</v>
      </c>
      <c r="O30" s="27">
        <v>0.6</v>
      </c>
      <c r="P30" s="29" t="s">
        <v>84</v>
      </c>
      <c r="Q30" s="30">
        <v>1</v>
      </c>
      <c r="R30" s="31" t="s">
        <v>201</v>
      </c>
      <c r="S30" s="32" t="s">
        <v>57</v>
      </c>
      <c r="T30" s="33" t="s">
        <v>58</v>
      </c>
      <c r="U30" s="33" t="s">
        <v>59</v>
      </c>
      <c r="V30" s="34" t="s">
        <v>60</v>
      </c>
      <c r="W30" s="33" t="s">
        <v>61</v>
      </c>
      <c r="X30" s="33" t="s">
        <v>62</v>
      </c>
      <c r="Y30" s="33" t="s">
        <v>63</v>
      </c>
      <c r="Z30" s="35">
        <f>IFERROR(IF(S30="Probabilidad",(K30-(+K30*V30)),IF(S30="Impacto",K30,"")),"")</f>
        <v>0.48</v>
      </c>
      <c r="AA30" s="36" t="s">
        <v>86</v>
      </c>
      <c r="AB30" s="37">
        <v>0.48</v>
      </c>
      <c r="AC30" s="36" t="s">
        <v>55</v>
      </c>
      <c r="AD30" s="37">
        <v>0.6</v>
      </c>
      <c r="AE30" s="38" t="s">
        <v>55</v>
      </c>
      <c r="AF30" s="50" t="s">
        <v>5</v>
      </c>
      <c r="AG30" s="81">
        <v>44316</v>
      </c>
      <c r="AH30" s="82" t="s">
        <v>202</v>
      </c>
      <c r="AI30" s="41" t="s">
        <v>66</v>
      </c>
      <c r="AJ30" s="42" t="s">
        <v>203</v>
      </c>
      <c r="AK30" s="42" t="s">
        <v>204</v>
      </c>
      <c r="AL30" s="53" t="s">
        <v>193</v>
      </c>
      <c r="AM30" s="53" t="s">
        <v>193</v>
      </c>
      <c r="AN30" s="83" t="s">
        <v>189</v>
      </c>
      <c r="AO30" s="52" t="s">
        <v>5</v>
      </c>
      <c r="AP30" s="182" t="s">
        <v>990</v>
      </c>
      <c r="AQ30" s="181"/>
    </row>
    <row r="31" spans="1:73" s="48" customFormat="1" ht="194.25" customHeight="1" x14ac:dyDescent="0.2">
      <c r="A31" s="21">
        <v>2</v>
      </c>
      <c r="B31" s="22" t="s">
        <v>181</v>
      </c>
      <c r="C31" s="21">
        <v>2</v>
      </c>
      <c r="D31" s="23" t="s">
        <v>47</v>
      </c>
      <c r="E31" s="23" t="s">
        <v>198</v>
      </c>
      <c r="F31" s="23" t="s">
        <v>199</v>
      </c>
      <c r="G31" s="24" t="s">
        <v>200</v>
      </c>
      <c r="H31" s="23" t="s">
        <v>51</v>
      </c>
      <c r="I31" s="25">
        <v>864</v>
      </c>
      <c r="J31" s="26" t="s">
        <v>83</v>
      </c>
      <c r="K31" s="27">
        <v>0.8</v>
      </c>
      <c r="L31" s="28" t="s">
        <v>53</v>
      </c>
      <c r="M31" s="27" t="s">
        <v>53</v>
      </c>
      <c r="N31" s="26" t="s">
        <v>55</v>
      </c>
      <c r="O31" s="27">
        <v>0.6</v>
      </c>
      <c r="P31" s="29" t="s">
        <v>84</v>
      </c>
      <c r="Q31" s="30">
        <v>2</v>
      </c>
      <c r="R31" s="31" t="s">
        <v>205</v>
      </c>
      <c r="S31" s="32" t="s">
        <v>57</v>
      </c>
      <c r="T31" s="33" t="s">
        <v>72</v>
      </c>
      <c r="U31" s="33" t="s">
        <v>59</v>
      </c>
      <c r="V31" s="34" t="s">
        <v>73</v>
      </c>
      <c r="W31" s="33" t="s">
        <v>61</v>
      </c>
      <c r="X31" s="33" t="s">
        <v>75</v>
      </c>
      <c r="Y31" s="33" t="s">
        <v>63</v>
      </c>
      <c r="Z31" s="35">
        <f>IFERROR(IF(AND(S30="Probabilidad",S31="Probabilidad"),(AB30-(+AB30*V31)),IF(S31="Probabilidad",(K30-(+K30*V31)),IF(S31="Impacto",AB30,""))),"")</f>
        <v>0.33599999999999997</v>
      </c>
      <c r="AA31" s="36" t="s">
        <v>52</v>
      </c>
      <c r="AB31" s="37">
        <v>0.33599999999999997</v>
      </c>
      <c r="AC31" s="36" t="s">
        <v>55</v>
      </c>
      <c r="AD31" s="37">
        <v>0.6</v>
      </c>
      <c r="AE31" s="38" t="s">
        <v>55</v>
      </c>
      <c r="AF31" s="50" t="s">
        <v>5</v>
      </c>
      <c r="AG31" s="81">
        <v>44316</v>
      </c>
      <c r="AH31" s="82" t="s">
        <v>206</v>
      </c>
      <c r="AI31" s="41"/>
      <c r="AJ31" s="42"/>
      <c r="AK31" s="52"/>
      <c r="AL31" s="43"/>
      <c r="AM31" s="53"/>
      <c r="AN31" s="42"/>
      <c r="AO31" s="52"/>
      <c r="AP31" s="182" t="s">
        <v>991</v>
      </c>
      <c r="AQ31" s="181"/>
    </row>
    <row r="32" spans="1:73" s="48" customFormat="1" ht="194.25" customHeight="1" x14ac:dyDescent="0.2">
      <c r="A32" s="67">
        <v>1</v>
      </c>
      <c r="B32" s="22" t="s">
        <v>207</v>
      </c>
      <c r="C32" s="21">
        <v>1</v>
      </c>
      <c r="D32" s="23" t="s">
        <v>47</v>
      </c>
      <c r="E32" s="23" t="s">
        <v>208</v>
      </c>
      <c r="F32" s="23" t="s">
        <v>209</v>
      </c>
      <c r="G32" s="24" t="s">
        <v>210</v>
      </c>
      <c r="H32" s="23" t="s">
        <v>211</v>
      </c>
      <c r="I32" s="25">
        <v>58540</v>
      </c>
      <c r="J32" s="26" t="s">
        <v>212</v>
      </c>
      <c r="K32" s="27">
        <v>1</v>
      </c>
      <c r="L32" s="28" t="s">
        <v>53</v>
      </c>
      <c r="M32" s="27" t="s">
        <v>53</v>
      </c>
      <c r="N32" s="26" t="s">
        <v>55</v>
      </c>
      <c r="O32" s="27">
        <v>0.6</v>
      </c>
      <c r="P32" s="29" t="s">
        <v>84</v>
      </c>
      <c r="Q32" s="30">
        <v>1</v>
      </c>
      <c r="R32" s="31" t="s">
        <v>213</v>
      </c>
      <c r="S32" s="32" t="s">
        <v>57</v>
      </c>
      <c r="T32" s="33" t="s">
        <v>72</v>
      </c>
      <c r="U32" s="33" t="s">
        <v>59</v>
      </c>
      <c r="V32" s="34" t="s">
        <v>73</v>
      </c>
      <c r="W32" s="33" t="s">
        <v>61</v>
      </c>
      <c r="X32" s="33" t="s">
        <v>62</v>
      </c>
      <c r="Y32" s="33" t="s">
        <v>63</v>
      </c>
      <c r="Z32" s="35">
        <f>IFERROR(IF(S32="Probabilidad",(K32-(+K32*V32)),IF(S32="Impacto",K32,"")),"")</f>
        <v>0.7</v>
      </c>
      <c r="AA32" s="36" t="s">
        <v>83</v>
      </c>
      <c r="AB32" s="37">
        <v>0.7</v>
      </c>
      <c r="AC32" s="36" t="s">
        <v>55</v>
      </c>
      <c r="AD32" s="37">
        <v>0.6</v>
      </c>
      <c r="AE32" s="38" t="s">
        <v>84</v>
      </c>
      <c r="AF32" s="50" t="s">
        <v>5</v>
      </c>
      <c r="AG32" s="51" t="s">
        <v>214</v>
      </c>
      <c r="AH32" s="85" t="s">
        <v>215</v>
      </c>
      <c r="AI32" s="41" t="s">
        <v>66</v>
      </c>
      <c r="AJ32" s="42" t="s">
        <v>216</v>
      </c>
      <c r="AK32" s="52" t="s">
        <v>217</v>
      </c>
      <c r="AL32" s="53">
        <v>44256</v>
      </c>
      <c r="AM32" s="53">
        <v>44316</v>
      </c>
      <c r="AN32" s="51" t="s">
        <v>218</v>
      </c>
      <c r="AO32" s="52" t="s">
        <v>5</v>
      </c>
      <c r="AP32" s="181" t="s">
        <v>1001</v>
      </c>
      <c r="AQ32" s="181" t="s">
        <v>992</v>
      </c>
    </row>
    <row r="33" spans="1:43" s="48" customFormat="1" ht="194.25" customHeight="1" x14ac:dyDescent="0.2">
      <c r="A33" s="21">
        <v>1</v>
      </c>
      <c r="B33" s="22" t="s">
        <v>207</v>
      </c>
      <c r="C33" s="21">
        <v>1</v>
      </c>
      <c r="D33" s="23" t="s">
        <v>47</v>
      </c>
      <c r="E33" s="23" t="s">
        <v>208</v>
      </c>
      <c r="F33" s="23" t="s">
        <v>209</v>
      </c>
      <c r="G33" s="24" t="s">
        <v>210</v>
      </c>
      <c r="H33" s="23" t="s">
        <v>211</v>
      </c>
      <c r="I33" s="25">
        <v>58540</v>
      </c>
      <c r="J33" s="26" t="s">
        <v>212</v>
      </c>
      <c r="K33" s="27">
        <v>1</v>
      </c>
      <c r="L33" s="28" t="s">
        <v>53</v>
      </c>
      <c r="M33" s="27" t="s">
        <v>53</v>
      </c>
      <c r="N33" s="26" t="s">
        <v>55</v>
      </c>
      <c r="O33" s="27">
        <v>0.6</v>
      </c>
      <c r="P33" s="29" t="s">
        <v>84</v>
      </c>
      <c r="Q33" s="30">
        <v>2</v>
      </c>
      <c r="R33" s="31" t="s">
        <v>219</v>
      </c>
      <c r="S33" s="32" t="s">
        <v>57</v>
      </c>
      <c r="T33" s="33" t="s">
        <v>58</v>
      </c>
      <c r="U33" s="33" t="s">
        <v>59</v>
      </c>
      <c r="V33" s="34" t="s">
        <v>60</v>
      </c>
      <c r="W33" s="33" t="s">
        <v>61</v>
      </c>
      <c r="X33" s="33" t="s">
        <v>75</v>
      </c>
      <c r="Y33" s="33" t="s">
        <v>63</v>
      </c>
      <c r="Z33" s="35">
        <f>IFERROR(IF(AND(S32="Probabilidad",S33="Probabilidad"),(AB32-(+AB32*V33)),IF(S33="Probabilidad",(K32-(+K32*V33)),IF(S33="Impacto",AB32,""))),"")</f>
        <v>0.42</v>
      </c>
      <c r="AA33" s="36" t="s">
        <v>86</v>
      </c>
      <c r="AB33" s="37">
        <v>0.42</v>
      </c>
      <c r="AC33" s="36" t="s">
        <v>55</v>
      </c>
      <c r="AD33" s="37">
        <v>0.6</v>
      </c>
      <c r="AE33" s="38" t="s">
        <v>55</v>
      </c>
      <c r="AF33" s="50" t="s">
        <v>5</v>
      </c>
      <c r="AG33" s="51" t="s">
        <v>220</v>
      </c>
      <c r="AH33" s="85" t="s">
        <v>221</v>
      </c>
      <c r="AI33" s="41" t="s">
        <v>66</v>
      </c>
      <c r="AJ33" s="42" t="s">
        <v>222</v>
      </c>
      <c r="AK33" s="52" t="s">
        <v>217</v>
      </c>
      <c r="AL33" s="53" t="s">
        <v>223</v>
      </c>
      <c r="AM33" s="43" t="s">
        <v>78</v>
      </c>
      <c r="AN33" s="51" t="s">
        <v>224</v>
      </c>
      <c r="AO33" s="52" t="s">
        <v>5</v>
      </c>
      <c r="AP33" s="184" t="s">
        <v>993</v>
      </c>
      <c r="AQ33" s="181"/>
    </row>
    <row r="34" spans="1:43" s="48" customFormat="1" ht="194.25" customHeight="1" x14ac:dyDescent="0.2">
      <c r="A34" s="21">
        <v>2</v>
      </c>
      <c r="B34" s="22" t="s">
        <v>207</v>
      </c>
      <c r="C34" s="21">
        <v>2</v>
      </c>
      <c r="D34" s="86"/>
      <c r="E34" s="55" t="s">
        <v>208</v>
      </c>
      <c r="F34" s="56" t="s">
        <v>225</v>
      </c>
      <c r="G34" s="57" t="s">
        <v>226</v>
      </c>
      <c r="H34" s="55" t="s">
        <v>211</v>
      </c>
      <c r="I34" s="72">
        <v>9106</v>
      </c>
      <c r="J34" s="73" t="s">
        <v>212</v>
      </c>
      <c r="K34" s="74">
        <v>1</v>
      </c>
      <c r="L34" s="58" t="s">
        <v>53</v>
      </c>
      <c r="M34" s="59" t="s">
        <v>53</v>
      </c>
      <c r="N34" s="73" t="s">
        <v>55</v>
      </c>
      <c r="O34" s="74">
        <v>0.6</v>
      </c>
      <c r="P34" s="75" t="s">
        <v>84</v>
      </c>
      <c r="Q34" s="30">
        <v>1</v>
      </c>
      <c r="R34" s="31" t="s">
        <v>227</v>
      </c>
      <c r="S34" s="32" t="s">
        <v>57</v>
      </c>
      <c r="T34" s="33" t="s">
        <v>58</v>
      </c>
      <c r="U34" s="33" t="s">
        <v>59</v>
      </c>
      <c r="V34" s="34" t="s">
        <v>60</v>
      </c>
      <c r="W34" s="33" t="s">
        <v>61</v>
      </c>
      <c r="X34" s="33" t="s">
        <v>62</v>
      </c>
      <c r="Y34" s="33" t="s">
        <v>63</v>
      </c>
      <c r="Z34" s="35">
        <f>IFERROR(IF(S34="Probabilidad",(K34-(+K34*V34)),IF(S34="Impacto",K34,"")),"")</f>
        <v>0.6</v>
      </c>
      <c r="AA34" s="36" t="s">
        <v>86</v>
      </c>
      <c r="AB34" s="37">
        <v>0.6</v>
      </c>
      <c r="AC34" s="36" t="s">
        <v>55</v>
      </c>
      <c r="AD34" s="37">
        <v>0.6</v>
      </c>
      <c r="AE34" s="38" t="s">
        <v>55</v>
      </c>
      <c r="AF34" s="50" t="s">
        <v>5</v>
      </c>
      <c r="AG34" s="81">
        <v>44316</v>
      </c>
      <c r="AH34" s="87" t="s">
        <v>935</v>
      </c>
      <c r="AI34" s="41" t="s">
        <v>66</v>
      </c>
      <c r="AJ34" s="42" t="s">
        <v>228</v>
      </c>
      <c r="AK34" s="42" t="s">
        <v>229</v>
      </c>
      <c r="AL34" s="53">
        <v>44317</v>
      </c>
      <c r="AM34" s="53">
        <v>44316</v>
      </c>
      <c r="AN34" s="51" t="s">
        <v>936</v>
      </c>
      <c r="AO34" s="52" t="s">
        <v>5</v>
      </c>
      <c r="AP34" s="181" t="s">
        <v>994</v>
      </c>
      <c r="AQ34" s="180" t="s">
        <v>995</v>
      </c>
    </row>
    <row r="35" spans="1:43" s="48" customFormat="1" ht="194.25" customHeight="1" x14ac:dyDescent="0.2">
      <c r="A35" s="21">
        <v>3</v>
      </c>
      <c r="B35" s="22" t="s">
        <v>207</v>
      </c>
      <c r="C35" s="21">
        <v>3</v>
      </c>
      <c r="D35" s="88"/>
      <c r="E35" s="23" t="s">
        <v>208</v>
      </c>
      <c r="F35" s="23" t="s">
        <v>230</v>
      </c>
      <c r="G35" s="24" t="s">
        <v>231</v>
      </c>
      <c r="H35" s="23" t="s">
        <v>211</v>
      </c>
      <c r="I35" s="25">
        <v>4</v>
      </c>
      <c r="J35" s="26" t="s">
        <v>52</v>
      </c>
      <c r="K35" s="27">
        <v>0.4</v>
      </c>
      <c r="L35" s="28" t="s">
        <v>53</v>
      </c>
      <c r="M35" s="27" t="s">
        <v>53</v>
      </c>
      <c r="N35" s="26" t="s">
        <v>55</v>
      </c>
      <c r="O35" s="27">
        <v>0.6</v>
      </c>
      <c r="P35" s="29" t="s">
        <v>55</v>
      </c>
      <c r="Q35" s="30">
        <v>1</v>
      </c>
      <c r="R35" s="31" t="s">
        <v>232</v>
      </c>
      <c r="S35" s="32" t="s">
        <v>57</v>
      </c>
      <c r="T35" s="33" t="s">
        <v>72</v>
      </c>
      <c r="U35" s="33" t="s">
        <v>59</v>
      </c>
      <c r="V35" s="34" t="s">
        <v>73</v>
      </c>
      <c r="W35" s="33" t="s">
        <v>74</v>
      </c>
      <c r="X35" s="33" t="s">
        <v>62</v>
      </c>
      <c r="Y35" s="33" t="s">
        <v>63</v>
      </c>
      <c r="Z35" s="35">
        <f>IFERROR(IF(S35="Probabilidad",(K35-(+K35*V35)),IF(S35="Impacto",K35,"")),"")</f>
        <v>0.28000000000000003</v>
      </c>
      <c r="AA35" s="36" t="s">
        <v>52</v>
      </c>
      <c r="AB35" s="37">
        <v>0.28000000000000003</v>
      </c>
      <c r="AC35" s="36" t="s">
        <v>55</v>
      </c>
      <c r="AD35" s="37">
        <v>0.6</v>
      </c>
      <c r="AE35" s="38" t="s">
        <v>55</v>
      </c>
      <c r="AF35" s="50" t="s">
        <v>5</v>
      </c>
      <c r="AG35" s="81">
        <v>44316</v>
      </c>
      <c r="AH35" s="85" t="s">
        <v>937</v>
      </c>
      <c r="AI35" s="41" t="s">
        <v>66</v>
      </c>
      <c r="AJ35" s="42" t="s">
        <v>233</v>
      </c>
      <c r="AK35" s="42" t="s">
        <v>229</v>
      </c>
      <c r="AL35" s="53">
        <v>44317</v>
      </c>
      <c r="AM35" s="53">
        <v>44316</v>
      </c>
      <c r="AN35" s="51" t="s">
        <v>234</v>
      </c>
      <c r="AO35" s="52" t="s">
        <v>5</v>
      </c>
      <c r="AP35" s="181" t="s">
        <v>996</v>
      </c>
      <c r="AQ35" s="180" t="s">
        <v>997</v>
      </c>
    </row>
    <row r="36" spans="1:43" s="48" customFormat="1" ht="194.25" customHeight="1" x14ac:dyDescent="0.2">
      <c r="A36" s="21">
        <v>3</v>
      </c>
      <c r="B36" s="22" t="s">
        <v>207</v>
      </c>
      <c r="C36" s="21">
        <v>3</v>
      </c>
      <c r="D36" s="88"/>
      <c r="E36" s="23" t="s">
        <v>208</v>
      </c>
      <c r="F36" s="23" t="s">
        <v>230</v>
      </c>
      <c r="G36" s="24" t="s">
        <v>231</v>
      </c>
      <c r="H36" s="23" t="s">
        <v>211</v>
      </c>
      <c r="I36" s="25">
        <v>4</v>
      </c>
      <c r="J36" s="26" t="s">
        <v>52</v>
      </c>
      <c r="K36" s="27">
        <v>0.4</v>
      </c>
      <c r="L36" s="28" t="s">
        <v>53</v>
      </c>
      <c r="M36" s="27" t="s">
        <v>53</v>
      </c>
      <c r="N36" s="26" t="s">
        <v>55</v>
      </c>
      <c r="O36" s="27">
        <v>0.6</v>
      </c>
      <c r="P36" s="29" t="s">
        <v>55</v>
      </c>
      <c r="Q36" s="30">
        <v>2</v>
      </c>
      <c r="R36" s="31" t="s">
        <v>235</v>
      </c>
      <c r="S36" s="32" t="s">
        <v>57</v>
      </c>
      <c r="T36" s="33" t="s">
        <v>72</v>
      </c>
      <c r="U36" s="33" t="s">
        <v>59</v>
      </c>
      <c r="V36" s="34" t="s">
        <v>73</v>
      </c>
      <c r="W36" s="33" t="s">
        <v>74</v>
      </c>
      <c r="X36" s="33" t="s">
        <v>62</v>
      </c>
      <c r="Y36" s="33" t="s">
        <v>63</v>
      </c>
      <c r="Z36" s="35">
        <f>IFERROR(IF(AND(S35="Probabilidad",S36="Probabilidad"),(AB35-(+AB35*V36)),IF(S36="Probabilidad",(K35-(+K35*V36)),IF(S36="Impacto",AB35,""))),"")</f>
        <v>0.19600000000000001</v>
      </c>
      <c r="AA36" s="36" t="s">
        <v>77</v>
      </c>
      <c r="AB36" s="37">
        <v>0.19600000000000001</v>
      </c>
      <c r="AC36" s="36" t="s">
        <v>55</v>
      </c>
      <c r="AD36" s="37">
        <v>0.6</v>
      </c>
      <c r="AE36" s="38" t="s">
        <v>55</v>
      </c>
      <c r="AF36" s="50" t="s">
        <v>5</v>
      </c>
      <c r="AG36" s="89" t="s">
        <v>78</v>
      </c>
      <c r="AH36" s="85" t="s">
        <v>938</v>
      </c>
      <c r="AI36" s="41" t="s">
        <v>66</v>
      </c>
      <c r="AJ36" s="42" t="s">
        <v>236</v>
      </c>
      <c r="AK36" s="42" t="s">
        <v>237</v>
      </c>
      <c r="AL36" s="53">
        <v>44317</v>
      </c>
      <c r="AM36" s="43" t="s">
        <v>78</v>
      </c>
      <c r="AN36" s="51" t="s">
        <v>238</v>
      </c>
      <c r="AO36" s="52" t="s">
        <v>5</v>
      </c>
      <c r="AP36" s="181" t="s">
        <v>998</v>
      </c>
      <c r="AQ36" s="180" t="s">
        <v>999</v>
      </c>
    </row>
    <row r="37" spans="1:43" s="48" customFormat="1" ht="194.25" customHeight="1" x14ac:dyDescent="0.2">
      <c r="A37" s="90">
        <v>1</v>
      </c>
      <c r="B37" s="91" t="s">
        <v>239</v>
      </c>
      <c r="C37" s="90">
        <v>1</v>
      </c>
      <c r="D37" s="92" t="s">
        <v>47</v>
      </c>
      <c r="E37" s="92" t="s">
        <v>240</v>
      </c>
      <c r="F37" s="92" t="s">
        <v>241</v>
      </c>
      <c r="G37" s="92" t="s">
        <v>242</v>
      </c>
      <c r="H37" s="92" t="s">
        <v>211</v>
      </c>
      <c r="I37" s="93">
        <v>143</v>
      </c>
      <c r="J37" s="94" t="str">
        <f>IF(I37&lt;=0,"",IF(I37&lt;=2,"Muy Baja",IF(I37&lt;=24,"Baja",IF(I37&lt;=500,"Media",IF(I37&lt;=5000,"Alta","Muy Alta")))))</f>
        <v>Media</v>
      </c>
      <c r="K37" s="95">
        <f>IF(J37="","",IF(J37="Muy Baja",0.2,IF(J37="Baja",0.4,IF(J37="Media",0.6,IF(J37="Alta",0.8,IF(J37="Muy Alta",1,))))))</f>
        <v>0.6</v>
      </c>
      <c r="L37" s="95" t="s">
        <v>243</v>
      </c>
      <c r="M37" s="95" t="str">
        <f>IF(NOT(ISERROR(MATCH(L37,'[1]Tabla Impacto'!$B$221:$B$223,0))),'[1]Tabla Impacto'!$F$223&amp;"Por favor no seleccionar los criterios de impacto(Afectación Económica o presupuestal y Pérdida Reputacional)",L37)</f>
        <v xml:space="preserve">     El riesgo afecta la imagen de la entidad internamente, de conocimiento general, nivel interno, de junta dircetiva y accionistas y/o de provedores</v>
      </c>
      <c r="N37" s="94" t="str">
        <f>IF(OR(M37='[1]Tabla Impacto'!$C$11,M37='[1]Tabla Impacto'!$D$11),"Leve",IF(OR(M37='[1]Tabla Impacto'!$C$12,M37='[1]Tabla Impacto'!$D$12),"Menor",IF(OR(M37='[1]Tabla Impacto'!$C$13,M37='[1]Tabla Impacto'!$D$13),"Moderado",IF(OR(M37='[1]Tabla Impacto'!$C$14,M37='[1]Tabla Impacto'!$D$14),"Mayor",IF(OR(M37='[1]Tabla Impacto'!$C$15,M37='[1]Tabla Impacto'!$D$15),"Catastrófico","")))))</f>
        <v>Menor</v>
      </c>
      <c r="O37" s="95">
        <f>IF(N37="","",IF(N37="Leve",0.2,IF(N37="Menor",0.4,IF(N37="Moderado",0.6,IF(N37="Mayor",0.8,IF(N37="Catastrófico",1,))))))</f>
        <v>0.4</v>
      </c>
      <c r="P37" s="96" t="str">
        <f>IF(OR(AND(J37="Muy Baja",N37="Leve"),AND(J37="Muy Baja",N37="Menor"),AND(J37="Baja",N37="Leve")),"Bajo",IF(OR(AND(J37="Muy baja",N37="Moderado"),AND(J37="Baja",N37="Menor"),AND(J37="Baja",N37="Moderado"),AND(J37="Media",N37="Leve"),AND(J37="Media",N37="Menor"),AND(J37="Media",N37="Moderado"),AND(J37="Alta",N37="Leve"),AND(J37="Alta",N37="Menor")),"Moderado",IF(OR(AND(J37="Muy Baja",N37="Mayor"),AND(J37="Baja",N37="Mayor"),AND(J37="Media",N37="Mayor"),AND(J37="Alta",N37="Moderado"),AND(J37="Alta",N37="Mayor"),AND(J37="Muy Alta",N37="Leve"),AND(J37="Muy Alta",N37="Menor"),AND(J37="Muy Alta",N37="Moderado"),AND(J37="Muy Alta",N37="Mayor")),"Alto",IF(OR(AND(J37="Muy Baja",N37="Catastrófico"),AND(J37="Baja",N37="Catastrófico"),AND(J37="Media",N37="Catastrófico"),AND(J37="Alta",N37="Catastrófico"),AND(J37="Muy Alta",N37="Catastrófico")),"Extremo",""))))</f>
        <v>Moderado</v>
      </c>
      <c r="Q37" s="97">
        <v>1</v>
      </c>
      <c r="R37" s="98" t="s">
        <v>244</v>
      </c>
      <c r="S37" s="97" t="str">
        <f t="shared" ref="S37:S39" si="2">IF(OR(T37="Preventivo",T37="Detectivo"),"Probabilidad",IF(T37="Correctivo","Impacto",""))</f>
        <v>Probabilidad</v>
      </c>
      <c r="T37" s="99" t="s">
        <v>58</v>
      </c>
      <c r="U37" s="99" t="s">
        <v>59</v>
      </c>
      <c r="V37" s="100" t="str">
        <f t="shared" ref="V37:V39" si="3">IF(AND(T37="Preventivo",U37="Automático"),"50%",IF(AND(T37="Preventivo",U37="Manual"),"40%",IF(AND(T37="Detectivo",U37="Automático"),"40%",IF(AND(T37="Detectivo",U37="Manual"),"30%",IF(AND(T37="Correctivo",U37="Automático"),"35%",IF(AND(T37="Correctivo",U37="Manual"),"25%",""))))))</f>
        <v>40%</v>
      </c>
      <c r="W37" s="99" t="s">
        <v>61</v>
      </c>
      <c r="X37" s="99" t="s">
        <v>62</v>
      </c>
      <c r="Y37" s="99" t="s">
        <v>63</v>
      </c>
      <c r="Z37" s="101">
        <f>IFERROR(IF(S37="Probabilidad",(K37-(+K37*V37)),IF(S37="Impacto",K37,"")),"")</f>
        <v>0.36</v>
      </c>
      <c r="AA37" s="102" t="str">
        <f t="shared" ref="AA37:AA39" si="4">IFERROR(IF(Z37="","",IF(Z37&lt;=0.2,"Muy Baja",IF(Z37&lt;=0.4,"Baja",IF(Z37&lt;=0.6,"Media",IF(Z37&lt;=0.8,"Alta","Muy Alta"))))),"")</f>
        <v>Baja</v>
      </c>
      <c r="AB37" s="103">
        <f t="shared" ref="AB37:AB39" si="5">+Z37</f>
        <v>0.36</v>
      </c>
      <c r="AC37" s="102" t="str">
        <f t="shared" ref="AC37:AC39" si="6">IFERROR(IF(AD37="","",IF(AD37&lt;=0.2,"Leve",IF(AD37&lt;=0.4,"Menor",IF(AD37&lt;=0.6,"Moderado",IF(AD37&lt;=0.8,"Mayor","Catastrófico"))))),"")</f>
        <v>Menor</v>
      </c>
      <c r="AD37" s="103">
        <f>IFERROR(IF(S37="Impacto",(O37-(+O37*V37)),IF(S37="Probabilidad",O37,"")),"")</f>
        <v>0.4</v>
      </c>
      <c r="AE37" s="104" t="str">
        <f t="shared" ref="AE37:AE39" si="7">IFERROR(IF(OR(AND(AA37="Muy Baja",AC37="Leve"),AND(AA37="Muy Baja",AC37="Menor"),AND(AA37="Baja",AC37="Leve")),"Bajo",IF(OR(AND(AA37="Muy baja",AC37="Moderado"),AND(AA37="Baja",AC37="Menor"),AND(AA37="Baja",AC37="Moderado"),AND(AA37="Media",AC37="Leve"),AND(AA37="Media",AC37="Menor"),AND(AA37="Media",AC37="Moderado"),AND(AA37="Alta",AC37="Leve"),AND(AA37="Alta",AC37="Menor")),"Moderado",IF(OR(AND(AA37="Muy Baja",AC37="Mayor"),AND(AA37="Baja",AC37="Mayor"),AND(AA37="Media",AC37="Mayor"),AND(AA37="Alta",AC37="Moderado"),AND(AA37="Alta",AC37="Mayor"),AND(AA37="Muy Alta",AC37="Leve"),AND(AA37="Muy Alta",AC37="Menor"),AND(AA37="Muy Alta",AC37="Moderado"),AND(AA37="Muy Alta",AC37="Mayor")),"Alto",IF(OR(AND(AA37="Muy Baja",AC37="Catastrófico"),AND(AA37="Baja",AC37="Catastrófico"),AND(AA37="Media",AC37="Catastrófico"),AND(AA37="Alta",AC37="Catastrófico"),AND(AA37="Muy Alta",AC37="Catastrófico")),"Extremo","")))),"")</f>
        <v>Moderado</v>
      </c>
      <c r="AF37" s="68" t="s">
        <v>0</v>
      </c>
      <c r="AG37" s="105" t="s">
        <v>245</v>
      </c>
      <c r="AH37" s="106" t="s">
        <v>246</v>
      </c>
      <c r="AI37" s="107" t="s">
        <v>114</v>
      </c>
      <c r="AJ37" s="108"/>
      <c r="AK37" s="97"/>
      <c r="AL37" s="109"/>
      <c r="AM37" s="110"/>
      <c r="AN37" s="108"/>
      <c r="AO37" s="52"/>
      <c r="AP37" s="177" t="s">
        <v>944</v>
      </c>
      <c r="AQ37" s="178" t="s">
        <v>945</v>
      </c>
    </row>
    <row r="38" spans="1:43" s="48" customFormat="1" ht="194.25" customHeight="1" x14ac:dyDescent="0.2">
      <c r="A38" s="90">
        <v>1</v>
      </c>
      <c r="B38" s="91" t="s">
        <v>239</v>
      </c>
      <c r="C38" s="90">
        <v>1</v>
      </c>
      <c r="D38" s="92" t="s">
        <v>47</v>
      </c>
      <c r="E38" s="92" t="s">
        <v>240</v>
      </c>
      <c r="F38" s="92" t="s">
        <v>241</v>
      </c>
      <c r="G38" s="92" t="s">
        <v>242</v>
      </c>
      <c r="H38" s="92" t="s">
        <v>211</v>
      </c>
      <c r="I38" s="93">
        <v>143</v>
      </c>
      <c r="J38" s="94" t="str">
        <f>IF(I38&lt;=0,"",IF(I38&lt;=2,"Muy Baja",IF(I38&lt;=24,"Baja",IF(I38&lt;=500,"Media",IF(I38&lt;=5000,"Alta","Muy Alta")))))</f>
        <v>Media</v>
      </c>
      <c r="K38" s="95">
        <f>IF(J38="","",IF(J38="Muy Baja",0.2,IF(J38="Baja",0.4,IF(J38="Media",0.6,IF(J38="Alta",0.8,IF(J38="Muy Alta",1,))))))</f>
        <v>0.6</v>
      </c>
      <c r="L38" s="95" t="s">
        <v>243</v>
      </c>
      <c r="M38" s="95" t="str">
        <f>IF(NOT(ISERROR(MATCH(L38,'[1]Tabla Impacto'!$B$221:$B$223,0))),'[1]Tabla Impacto'!$F$223&amp;"Por favor no seleccionar los criterios de impacto(Afectación Económica o presupuestal y Pérdida Reputacional)",L38)</f>
        <v xml:space="preserve">     El riesgo afecta la imagen de la entidad internamente, de conocimiento general, nivel interno, de junta dircetiva y accionistas y/o de provedores</v>
      </c>
      <c r="N38" s="94" t="str">
        <f>IF(OR(M38='[1]Tabla Impacto'!$C$11,M38='[1]Tabla Impacto'!$D$11),"Leve",IF(OR(M38='[1]Tabla Impacto'!$C$12,M38='[1]Tabla Impacto'!$D$12),"Menor",IF(OR(M38='[1]Tabla Impacto'!$C$13,M38='[1]Tabla Impacto'!$D$13),"Moderado",IF(OR(M38='[1]Tabla Impacto'!$C$14,M38='[1]Tabla Impacto'!$D$14),"Mayor",IF(OR(M38='[1]Tabla Impacto'!$C$15,M38='[1]Tabla Impacto'!$D$15),"Catastrófico","")))))</f>
        <v>Menor</v>
      </c>
      <c r="O38" s="95">
        <f>IF(N38="","",IF(N38="Leve",0.2,IF(N38="Menor",0.4,IF(N38="Moderado",0.6,IF(N38="Mayor",0.8,IF(N38="Catastrófico",1,))))))</f>
        <v>0.4</v>
      </c>
      <c r="P38" s="96" t="str">
        <f>IF(OR(AND(J38="Muy Baja",N38="Leve"),AND(J38="Muy Baja",N38="Menor"),AND(J38="Baja",N38="Leve")),"Bajo",IF(OR(AND(J38="Muy baja",N38="Moderado"),AND(J38="Baja",N38="Menor"),AND(J38="Baja",N38="Moderado"),AND(J38="Media",N38="Leve"),AND(J38="Media",N38="Menor"),AND(J38="Media",N38="Moderado"),AND(J38="Alta",N38="Leve"),AND(J38="Alta",N38="Menor")),"Moderado",IF(OR(AND(J38="Muy Baja",N38="Mayor"),AND(J38="Baja",N38="Mayor"),AND(J38="Media",N38="Mayor"),AND(J38="Alta",N38="Moderado"),AND(J38="Alta",N38="Mayor"),AND(J38="Muy Alta",N38="Leve"),AND(J38="Muy Alta",N38="Menor"),AND(J38="Muy Alta",N38="Moderado"),AND(J38="Muy Alta",N38="Mayor")),"Alto",IF(OR(AND(J38="Muy Baja",N38="Catastrófico"),AND(J38="Baja",N38="Catastrófico"),AND(J38="Media",N38="Catastrófico"),AND(J38="Alta",N38="Catastrófico"),AND(J38="Muy Alta",N38="Catastrófico")),"Extremo",""))))</f>
        <v>Moderado</v>
      </c>
      <c r="Q38" s="97">
        <v>2</v>
      </c>
      <c r="R38" s="98" t="s">
        <v>247</v>
      </c>
      <c r="S38" s="97" t="str">
        <f t="shared" si="2"/>
        <v>Probabilidad</v>
      </c>
      <c r="T38" s="99" t="s">
        <v>58</v>
      </c>
      <c r="U38" s="99" t="s">
        <v>59</v>
      </c>
      <c r="V38" s="100" t="str">
        <f t="shared" si="3"/>
        <v>40%</v>
      </c>
      <c r="W38" s="99" t="s">
        <v>61</v>
      </c>
      <c r="X38" s="99" t="s">
        <v>62</v>
      </c>
      <c r="Y38" s="99" t="s">
        <v>63</v>
      </c>
      <c r="Z38" s="101">
        <f>IFERROR(IF(AND(S37="Probabilidad",S38="Probabilidad"),(AB37-(+AB37*V38)),IF(S38="Probabilidad",(K37-(+K37*V38)),IF(S38="Impacto",AB37,""))),"")</f>
        <v>0.216</v>
      </c>
      <c r="AA38" s="102" t="str">
        <f t="shared" si="4"/>
        <v>Baja</v>
      </c>
      <c r="AB38" s="103">
        <f t="shared" si="5"/>
        <v>0.216</v>
      </c>
      <c r="AC38" s="102" t="str">
        <f t="shared" si="6"/>
        <v>Menor</v>
      </c>
      <c r="AD38" s="103">
        <f>IFERROR(IF(AND(S37="Impacto",S38="Impacto"),(AD37-(+AD37*V38)),IF(S38="Impacto",($O$10-(+$O$10*V38)),IF(S38="Probabilidad",AD37,""))),"")</f>
        <v>0.4</v>
      </c>
      <c r="AE38" s="104" t="str">
        <f t="shared" si="7"/>
        <v>Moderado</v>
      </c>
      <c r="AF38" s="68" t="s">
        <v>0</v>
      </c>
      <c r="AG38" s="105" t="s">
        <v>245</v>
      </c>
      <c r="AH38" s="106" t="s">
        <v>248</v>
      </c>
      <c r="AI38" s="107"/>
      <c r="AJ38" s="108"/>
      <c r="AK38" s="97"/>
      <c r="AL38" s="109"/>
      <c r="AM38" s="110"/>
      <c r="AN38" s="108"/>
      <c r="AO38" s="52"/>
      <c r="AP38" s="177" t="s">
        <v>946</v>
      </c>
      <c r="AQ38" s="178"/>
    </row>
    <row r="39" spans="1:43" s="48" customFormat="1" ht="194.25" customHeight="1" x14ac:dyDescent="0.2">
      <c r="A39" s="90">
        <v>1</v>
      </c>
      <c r="B39" s="91" t="s">
        <v>239</v>
      </c>
      <c r="C39" s="90">
        <v>1</v>
      </c>
      <c r="D39" s="92" t="s">
        <v>47</v>
      </c>
      <c r="E39" s="92" t="s">
        <v>240</v>
      </c>
      <c r="F39" s="92" t="s">
        <v>241</v>
      </c>
      <c r="G39" s="92" t="s">
        <v>242</v>
      </c>
      <c r="H39" s="92" t="s">
        <v>211</v>
      </c>
      <c r="I39" s="93">
        <v>143</v>
      </c>
      <c r="J39" s="94" t="str">
        <f>IF(I39&lt;=0,"",IF(I39&lt;=2,"Muy Baja",IF(I39&lt;=24,"Baja",IF(I39&lt;=500,"Media",IF(I39&lt;=5000,"Alta","Muy Alta")))))</f>
        <v>Media</v>
      </c>
      <c r="K39" s="95">
        <f>IF(J39="","",IF(J39="Muy Baja",0.2,IF(J39="Baja",0.4,IF(J39="Media",0.6,IF(J39="Alta",0.8,IF(J39="Muy Alta",1,))))))</f>
        <v>0.6</v>
      </c>
      <c r="L39" s="95" t="s">
        <v>243</v>
      </c>
      <c r="M39" s="95" t="str">
        <f>IF(NOT(ISERROR(MATCH(L39,'[1]Tabla Impacto'!$B$221:$B$223,0))),'[1]Tabla Impacto'!$F$223&amp;"Por favor no seleccionar los criterios de impacto(Afectación Económica o presupuestal y Pérdida Reputacional)",L39)</f>
        <v xml:space="preserve">     El riesgo afecta la imagen de la entidad internamente, de conocimiento general, nivel interno, de junta dircetiva y accionistas y/o de provedores</v>
      </c>
      <c r="N39" s="94" t="str">
        <f>IF(OR(M39='[1]Tabla Impacto'!$C$11,M39='[1]Tabla Impacto'!$D$11),"Leve",IF(OR(M39='[1]Tabla Impacto'!$C$12,M39='[1]Tabla Impacto'!$D$12),"Menor",IF(OR(M39='[1]Tabla Impacto'!$C$13,M39='[1]Tabla Impacto'!$D$13),"Moderado",IF(OR(M39='[1]Tabla Impacto'!$C$14,M39='[1]Tabla Impacto'!$D$14),"Mayor",IF(OR(M39='[1]Tabla Impacto'!$C$15,M39='[1]Tabla Impacto'!$D$15),"Catastrófico","")))))</f>
        <v>Menor</v>
      </c>
      <c r="O39" s="95">
        <f>IF(N39="","",IF(N39="Leve",0.2,IF(N39="Menor",0.4,IF(N39="Moderado",0.6,IF(N39="Mayor",0.8,IF(N39="Catastrófico",1,))))))</f>
        <v>0.4</v>
      </c>
      <c r="P39" s="96" t="str">
        <f>IF(OR(AND(J39="Muy Baja",N39="Leve"),AND(J39="Muy Baja",N39="Menor"),AND(J39="Baja",N39="Leve")),"Bajo",IF(OR(AND(J39="Muy baja",N39="Moderado"),AND(J39="Baja",N39="Menor"),AND(J39="Baja",N39="Moderado"),AND(J39="Media",N39="Leve"),AND(J39="Media",N39="Menor"),AND(J39="Media",N39="Moderado"),AND(J39="Alta",N39="Leve"),AND(J39="Alta",N39="Menor")),"Moderado",IF(OR(AND(J39="Muy Baja",N39="Mayor"),AND(J39="Baja",N39="Mayor"),AND(J39="Media",N39="Mayor"),AND(J39="Alta",N39="Moderado"),AND(J39="Alta",N39="Mayor"),AND(J39="Muy Alta",N39="Leve"),AND(J39="Muy Alta",N39="Menor"),AND(J39="Muy Alta",N39="Moderado"),AND(J39="Muy Alta",N39="Mayor")),"Alto",IF(OR(AND(J39="Muy Baja",N39="Catastrófico"),AND(J39="Baja",N39="Catastrófico"),AND(J39="Media",N39="Catastrófico"),AND(J39="Alta",N39="Catastrófico"),AND(J39="Muy Alta",N39="Catastrófico")),"Extremo",""))))</f>
        <v>Moderado</v>
      </c>
      <c r="Q39" s="97">
        <v>3</v>
      </c>
      <c r="R39" s="98" t="s">
        <v>249</v>
      </c>
      <c r="S39" s="97" t="str">
        <f t="shared" si="2"/>
        <v>Probabilidad</v>
      </c>
      <c r="T39" s="99" t="s">
        <v>72</v>
      </c>
      <c r="U39" s="99" t="s">
        <v>59</v>
      </c>
      <c r="V39" s="100" t="str">
        <f t="shared" si="3"/>
        <v>30%</v>
      </c>
      <c r="W39" s="99" t="s">
        <v>61</v>
      </c>
      <c r="X39" s="99" t="s">
        <v>62</v>
      </c>
      <c r="Y39" s="99" t="s">
        <v>63</v>
      </c>
      <c r="Z39" s="101">
        <f t="shared" ref="Z39" si="8">IFERROR(IF(AND(S38="Probabilidad",S39="Probabilidad"),(AB38-(+AB38*V39)),IF(AND(S38="Impacto",S39="Probabilidad"),(AB37-(+AB37*V39)),IF(S39="Impacto",AB38,""))),"")</f>
        <v>0.1512</v>
      </c>
      <c r="AA39" s="102" t="str">
        <f t="shared" si="4"/>
        <v>Muy Baja</v>
      </c>
      <c r="AB39" s="103">
        <f t="shared" si="5"/>
        <v>0.1512</v>
      </c>
      <c r="AC39" s="102" t="str">
        <f t="shared" si="6"/>
        <v>Menor</v>
      </c>
      <c r="AD39" s="103">
        <f t="shared" ref="AD39" si="9">IFERROR(IF(AND(S38="Impacto",S39="Impacto"),(AD38-(+AD38*V39)),IF(AND(S38="Probabilidad",S39="Impacto"),(AD37-(+AD37*V39)),IF(S39="Probabilidad",AD38,""))),"")</f>
        <v>0.4</v>
      </c>
      <c r="AE39" s="104" t="str">
        <f t="shared" si="7"/>
        <v>Bajo</v>
      </c>
      <c r="AF39" s="68" t="s">
        <v>0</v>
      </c>
      <c r="AG39" s="105" t="s">
        <v>245</v>
      </c>
      <c r="AH39" s="111" t="s">
        <v>250</v>
      </c>
      <c r="AI39" s="107"/>
      <c r="AJ39" s="108"/>
      <c r="AK39" s="97"/>
      <c r="AL39" s="109"/>
      <c r="AM39" s="110"/>
      <c r="AN39" s="108"/>
      <c r="AO39" s="52"/>
      <c r="AP39" s="177" t="s">
        <v>947</v>
      </c>
      <c r="AQ39" s="178"/>
    </row>
    <row r="40" spans="1:43" s="48" customFormat="1" ht="194.25" customHeight="1" x14ac:dyDescent="0.2">
      <c r="A40" s="21">
        <v>1</v>
      </c>
      <c r="B40" s="22" t="s">
        <v>251</v>
      </c>
      <c r="C40" s="21">
        <v>1</v>
      </c>
      <c r="D40" s="23" t="s">
        <v>47</v>
      </c>
      <c r="E40" s="23" t="s">
        <v>252</v>
      </c>
      <c r="F40" s="23" t="s">
        <v>253</v>
      </c>
      <c r="G40" s="24" t="s">
        <v>254</v>
      </c>
      <c r="H40" s="23" t="s">
        <v>51</v>
      </c>
      <c r="I40" s="25">
        <v>39</v>
      </c>
      <c r="J40" s="26" t="s">
        <v>86</v>
      </c>
      <c r="K40" s="27">
        <v>0.6</v>
      </c>
      <c r="L40" s="28" t="s">
        <v>53</v>
      </c>
      <c r="M40" s="27" t="s">
        <v>53</v>
      </c>
      <c r="N40" s="26" t="s">
        <v>55</v>
      </c>
      <c r="O40" s="27">
        <v>0.6</v>
      </c>
      <c r="P40" s="29" t="s">
        <v>55</v>
      </c>
      <c r="Q40" s="30">
        <v>1</v>
      </c>
      <c r="R40" s="31" t="s">
        <v>255</v>
      </c>
      <c r="S40" s="32" t="s">
        <v>57</v>
      </c>
      <c r="T40" s="33" t="s">
        <v>58</v>
      </c>
      <c r="U40" s="33" t="s">
        <v>59</v>
      </c>
      <c r="V40" s="34" t="s">
        <v>60</v>
      </c>
      <c r="W40" s="33" t="s">
        <v>61</v>
      </c>
      <c r="X40" s="33" t="s">
        <v>62</v>
      </c>
      <c r="Y40" s="33" t="s">
        <v>63</v>
      </c>
      <c r="Z40" s="35">
        <f>IFERROR(IF(S40="Probabilidad",(K40-(+K40*V40)),IF(S40="Impacto",K40,"")),"")</f>
        <v>0.36</v>
      </c>
      <c r="AA40" s="36" t="s">
        <v>52</v>
      </c>
      <c r="AB40" s="37">
        <v>0.36</v>
      </c>
      <c r="AC40" s="36" t="s">
        <v>55</v>
      </c>
      <c r="AD40" s="37">
        <v>0.6</v>
      </c>
      <c r="AE40" s="38" t="s">
        <v>55</v>
      </c>
      <c r="AF40" s="68" t="s">
        <v>0</v>
      </c>
      <c r="AG40" s="112" t="s">
        <v>256</v>
      </c>
      <c r="AH40" s="111" t="s">
        <v>257</v>
      </c>
      <c r="AI40" s="41" t="s">
        <v>114</v>
      </c>
      <c r="AJ40" s="42"/>
      <c r="AK40" s="52"/>
      <c r="AL40" s="43"/>
      <c r="AM40" s="53"/>
      <c r="AN40" s="42"/>
      <c r="AO40" s="52"/>
      <c r="AP40" s="177" t="s">
        <v>948</v>
      </c>
      <c r="AQ40" s="45"/>
    </row>
    <row r="41" spans="1:43" s="48" customFormat="1" ht="194.25" customHeight="1" thickBot="1" x14ac:dyDescent="0.25">
      <c r="A41" s="21">
        <v>1</v>
      </c>
      <c r="B41" s="22" t="s">
        <v>251</v>
      </c>
      <c r="C41" s="21">
        <v>1</v>
      </c>
      <c r="D41" s="23" t="s">
        <v>47</v>
      </c>
      <c r="E41" s="23" t="s">
        <v>252</v>
      </c>
      <c r="F41" s="23" t="s">
        <v>253</v>
      </c>
      <c r="G41" s="24" t="s">
        <v>254</v>
      </c>
      <c r="H41" s="23" t="s">
        <v>51</v>
      </c>
      <c r="I41" s="25">
        <v>39</v>
      </c>
      <c r="J41" s="26" t="s">
        <v>86</v>
      </c>
      <c r="K41" s="27">
        <v>0.6</v>
      </c>
      <c r="L41" s="28" t="s">
        <v>53</v>
      </c>
      <c r="M41" s="27" t="s">
        <v>53</v>
      </c>
      <c r="N41" s="26" t="s">
        <v>55</v>
      </c>
      <c r="O41" s="27">
        <v>0.6</v>
      </c>
      <c r="P41" s="29" t="s">
        <v>55</v>
      </c>
      <c r="Q41" s="30">
        <v>2</v>
      </c>
      <c r="R41" s="66" t="s">
        <v>258</v>
      </c>
      <c r="S41" s="32" t="s">
        <v>57</v>
      </c>
      <c r="T41" s="33" t="s">
        <v>58</v>
      </c>
      <c r="U41" s="33" t="s">
        <v>59</v>
      </c>
      <c r="V41" s="34" t="s">
        <v>60</v>
      </c>
      <c r="W41" s="33" t="s">
        <v>61</v>
      </c>
      <c r="X41" s="33" t="s">
        <v>75</v>
      </c>
      <c r="Y41" s="33" t="s">
        <v>63</v>
      </c>
      <c r="Z41" s="35">
        <f>IFERROR(IF(AND(S40="Probabilidad",S41="Probabilidad"),(AB40-(+AB40*V41)),IF(S41="Probabilidad",(K40-(+K40*V41)),IF(S41="Impacto",AB40,""))),"")</f>
        <v>0.216</v>
      </c>
      <c r="AA41" s="36" t="s">
        <v>52</v>
      </c>
      <c r="AB41" s="37">
        <v>0.216</v>
      </c>
      <c r="AC41" s="36" t="s">
        <v>55</v>
      </c>
      <c r="AD41" s="37">
        <v>0.6</v>
      </c>
      <c r="AE41" s="38" t="s">
        <v>55</v>
      </c>
      <c r="AF41" s="68" t="s">
        <v>0</v>
      </c>
      <c r="AG41" s="112" t="s">
        <v>259</v>
      </c>
      <c r="AH41" s="111" t="s">
        <v>260</v>
      </c>
      <c r="AI41" s="41"/>
      <c r="AJ41" s="42"/>
      <c r="AK41" s="52"/>
      <c r="AL41" s="43"/>
      <c r="AM41" s="53"/>
      <c r="AN41" s="42"/>
      <c r="AO41" s="52"/>
      <c r="AP41" s="177" t="s">
        <v>949</v>
      </c>
      <c r="AQ41" s="45"/>
    </row>
    <row r="42" spans="1:43" s="48" customFormat="1" ht="194.25" customHeight="1" thickBot="1" x14ac:dyDescent="0.25">
      <c r="A42" s="67">
        <v>1</v>
      </c>
      <c r="B42" s="22" t="s">
        <v>261</v>
      </c>
      <c r="C42" s="21">
        <v>1</v>
      </c>
      <c r="D42" s="55" t="s">
        <v>47</v>
      </c>
      <c r="E42" s="55" t="s">
        <v>262</v>
      </c>
      <c r="F42" s="56" t="s">
        <v>263</v>
      </c>
      <c r="G42" s="57" t="s">
        <v>264</v>
      </c>
      <c r="H42" s="55" t="s">
        <v>211</v>
      </c>
      <c r="I42" s="72">
        <v>96</v>
      </c>
      <c r="J42" s="73" t="s">
        <v>86</v>
      </c>
      <c r="K42" s="74">
        <v>0.6</v>
      </c>
      <c r="L42" s="58" t="s">
        <v>243</v>
      </c>
      <c r="M42" s="59" t="s">
        <v>243</v>
      </c>
      <c r="N42" s="73" t="s">
        <v>111</v>
      </c>
      <c r="O42" s="74">
        <v>0.4</v>
      </c>
      <c r="P42" s="75" t="s">
        <v>55</v>
      </c>
      <c r="Q42" s="30">
        <v>1</v>
      </c>
      <c r="R42" s="31" t="s">
        <v>265</v>
      </c>
      <c r="S42" s="32" t="s">
        <v>57</v>
      </c>
      <c r="T42" s="33" t="s">
        <v>58</v>
      </c>
      <c r="U42" s="33" t="s">
        <v>59</v>
      </c>
      <c r="V42" s="34" t="s">
        <v>60</v>
      </c>
      <c r="W42" s="33" t="s">
        <v>61</v>
      </c>
      <c r="X42" s="33" t="s">
        <v>62</v>
      </c>
      <c r="Y42" s="33" t="s">
        <v>63</v>
      </c>
      <c r="Z42" s="35">
        <f>IFERROR(IF(S42="Probabilidad",(K42-(+K42*V42)),IF(S42="Impacto",K42,"")),"")</f>
        <v>0.36</v>
      </c>
      <c r="AA42" s="36" t="s">
        <v>52</v>
      </c>
      <c r="AB42" s="37">
        <v>0.36</v>
      </c>
      <c r="AC42" s="36" t="s">
        <v>111</v>
      </c>
      <c r="AD42" s="37">
        <v>0.4</v>
      </c>
      <c r="AE42" s="38" t="s">
        <v>55</v>
      </c>
      <c r="AF42" s="113" t="s">
        <v>5</v>
      </c>
      <c r="AG42" s="114" t="s">
        <v>266</v>
      </c>
      <c r="AH42" s="114" t="s">
        <v>267</v>
      </c>
      <c r="AI42" s="41" t="s">
        <v>66</v>
      </c>
      <c r="AJ42" s="42" t="s">
        <v>268</v>
      </c>
      <c r="AK42" s="52" t="s">
        <v>269</v>
      </c>
      <c r="AL42" s="43">
        <v>44256</v>
      </c>
      <c r="AM42" s="115" t="s">
        <v>270</v>
      </c>
      <c r="AN42" s="114" t="s">
        <v>271</v>
      </c>
      <c r="AO42" s="114" t="s">
        <v>5</v>
      </c>
      <c r="AP42" s="47" t="s">
        <v>939</v>
      </c>
      <c r="AQ42" s="47" t="s">
        <v>907</v>
      </c>
    </row>
    <row r="43" spans="1:43" s="48" customFormat="1" ht="194.25" customHeight="1" thickBot="1" x14ac:dyDescent="0.25">
      <c r="A43" s="67">
        <v>2</v>
      </c>
      <c r="B43" s="22" t="s">
        <v>261</v>
      </c>
      <c r="C43" s="21">
        <v>2</v>
      </c>
      <c r="D43" s="23" t="s">
        <v>47</v>
      </c>
      <c r="E43" s="23" t="s">
        <v>272</v>
      </c>
      <c r="F43" s="23" t="s">
        <v>273</v>
      </c>
      <c r="G43" s="24" t="s">
        <v>274</v>
      </c>
      <c r="H43" s="23" t="s">
        <v>211</v>
      </c>
      <c r="I43" s="25">
        <v>28700</v>
      </c>
      <c r="J43" s="26" t="s">
        <v>212</v>
      </c>
      <c r="K43" s="27">
        <v>1</v>
      </c>
      <c r="L43" s="28" t="s">
        <v>53</v>
      </c>
      <c r="M43" s="27" t="s">
        <v>53</v>
      </c>
      <c r="N43" s="26" t="s">
        <v>55</v>
      </c>
      <c r="O43" s="27">
        <v>0.6</v>
      </c>
      <c r="P43" s="29" t="s">
        <v>84</v>
      </c>
      <c r="Q43" s="30">
        <v>1</v>
      </c>
      <c r="R43" s="31" t="s">
        <v>275</v>
      </c>
      <c r="S43" s="32" t="s">
        <v>57</v>
      </c>
      <c r="T43" s="33" t="s">
        <v>72</v>
      </c>
      <c r="U43" s="33" t="s">
        <v>59</v>
      </c>
      <c r="V43" s="34" t="s">
        <v>73</v>
      </c>
      <c r="W43" s="33" t="s">
        <v>61</v>
      </c>
      <c r="X43" s="33" t="s">
        <v>62</v>
      </c>
      <c r="Y43" s="33" t="s">
        <v>63</v>
      </c>
      <c r="Z43" s="35">
        <f>IFERROR(IF(S43="Probabilidad",(K43-(+K43*V43)),IF(S43="Impacto",K43,"")),"")</f>
        <v>0.7</v>
      </c>
      <c r="AA43" s="36" t="s">
        <v>83</v>
      </c>
      <c r="AB43" s="37">
        <v>0.7</v>
      </c>
      <c r="AC43" s="36" t="s">
        <v>55</v>
      </c>
      <c r="AD43" s="37">
        <v>0.6</v>
      </c>
      <c r="AE43" s="38" t="s">
        <v>84</v>
      </c>
      <c r="AF43" s="116" t="s">
        <v>5</v>
      </c>
      <c r="AG43" s="40" t="s">
        <v>276</v>
      </c>
      <c r="AH43" s="40" t="s">
        <v>277</v>
      </c>
      <c r="AI43" s="41" t="s">
        <v>66</v>
      </c>
      <c r="AJ43" s="42" t="s">
        <v>278</v>
      </c>
      <c r="AK43" s="52" t="s">
        <v>279</v>
      </c>
      <c r="AL43" s="43">
        <v>44270</v>
      </c>
      <c r="AM43" s="115" t="s">
        <v>276</v>
      </c>
      <c r="AN43" s="114" t="s">
        <v>280</v>
      </c>
      <c r="AO43" s="114" t="s">
        <v>5</v>
      </c>
      <c r="AP43" s="47" t="s">
        <v>908</v>
      </c>
      <c r="AQ43" s="47" t="s">
        <v>909</v>
      </c>
    </row>
    <row r="44" spans="1:43" s="48" customFormat="1" ht="194.25" customHeight="1" thickBot="1" x14ac:dyDescent="0.25">
      <c r="A44" s="21">
        <v>2</v>
      </c>
      <c r="B44" s="22" t="s">
        <v>261</v>
      </c>
      <c r="C44" s="21">
        <v>2</v>
      </c>
      <c r="D44" s="23" t="s">
        <v>47</v>
      </c>
      <c r="E44" s="23" t="s">
        <v>272</v>
      </c>
      <c r="F44" s="23" t="s">
        <v>273</v>
      </c>
      <c r="G44" s="24" t="s">
        <v>274</v>
      </c>
      <c r="H44" s="23" t="s">
        <v>211</v>
      </c>
      <c r="I44" s="25">
        <v>28700</v>
      </c>
      <c r="J44" s="26" t="s">
        <v>212</v>
      </c>
      <c r="K44" s="27">
        <v>1</v>
      </c>
      <c r="L44" s="28" t="s">
        <v>53</v>
      </c>
      <c r="M44" s="27" t="s">
        <v>53</v>
      </c>
      <c r="N44" s="26" t="s">
        <v>55</v>
      </c>
      <c r="O44" s="27">
        <v>0.6</v>
      </c>
      <c r="P44" s="29" t="s">
        <v>84</v>
      </c>
      <c r="Q44" s="30">
        <v>2</v>
      </c>
      <c r="R44" s="31" t="s">
        <v>281</v>
      </c>
      <c r="S44" s="32" t="s">
        <v>57</v>
      </c>
      <c r="T44" s="33" t="s">
        <v>72</v>
      </c>
      <c r="U44" s="33" t="s">
        <v>59</v>
      </c>
      <c r="V44" s="34" t="s">
        <v>73</v>
      </c>
      <c r="W44" s="33" t="s">
        <v>74</v>
      </c>
      <c r="X44" s="33" t="s">
        <v>62</v>
      </c>
      <c r="Y44" s="33" t="s">
        <v>63</v>
      </c>
      <c r="Z44" s="35">
        <f>IFERROR(IF(AND(S43="Probabilidad",S44="Probabilidad"),(AB43-(+AB43*V44)),IF(S44="Probabilidad",(K43-(+K43*V44)),IF(S44="Impacto",AB43,""))),"")</f>
        <v>0.49</v>
      </c>
      <c r="AA44" s="36" t="s">
        <v>86</v>
      </c>
      <c r="AB44" s="37">
        <v>0.49</v>
      </c>
      <c r="AC44" s="36" t="s">
        <v>111</v>
      </c>
      <c r="AD44" s="37">
        <v>0.4</v>
      </c>
      <c r="AE44" s="38" t="s">
        <v>55</v>
      </c>
      <c r="AF44" s="116" t="s">
        <v>5</v>
      </c>
      <c r="AG44" s="40" t="s">
        <v>276</v>
      </c>
      <c r="AH44" s="40" t="s">
        <v>282</v>
      </c>
      <c r="AI44" s="41" t="s">
        <v>66</v>
      </c>
      <c r="AJ44" s="42" t="s">
        <v>283</v>
      </c>
      <c r="AK44" s="52" t="s">
        <v>284</v>
      </c>
      <c r="AL44" s="43">
        <v>44377</v>
      </c>
      <c r="AM44" s="115" t="s">
        <v>276</v>
      </c>
      <c r="AN44" s="45" t="s">
        <v>285</v>
      </c>
      <c r="AO44" s="45" t="s">
        <v>5</v>
      </c>
      <c r="AP44" s="47" t="s">
        <v>910</v>
      </c>
      <c r="AQ44" s="47" t="s">
        <v>911</v>
      </c>
    </row>
    <row r="45" spans="1:43" s="48" customFormat="1" ht="194.25" customHeight="1" thickBot="1" x14ac:dyDescent="0.25">
      <c r="A45" s="21">
        <v>3</v>
      </c>
      <c r="B45" s="22" t="s">
        <v>261</v>
      </c>
      <c r="C45" s="21">
        <v>3</v>
      </c>
      <c r="D45" s="55" t="s">
        <v>47</v>
      </c>
      <c r="E45" s="55" t="s">
        <v>262</v>
      </c>
      <c r="F45" s="56" t="s">
        <v>286</v>
      </c>
      <c r="G45" s="57" t="s">
        <v>287</v>
      </c>
      <c r="H45" s="55" t="s">
        <v>211</v>
      </c>
      <c r="I45" s="72">
        <v>36000</v>
      </c>
      <c r="J45" s="73" t="s">
        <v>212</v>
      </c>
      <c r="K45" s="74">
        <v>1</v>
      </c>
      <c r="L45" s="58" t="s">
        <v>243</v>
      </c>
      <c r="M45" s="59" t="s">
        <v>243</v>
      </c>
      <c r="N45" s="73" t="s">
        <v>111</v>
      </c>
      <c r="O45" s="74">
        <v>0.4</v>
      </c>
      <c r="P45" s="75" t="s">
        <v>84</v>
      </c>
      <c r="Q45" s="30">
        <v>1</v>
      </c>
      <c r="R45" s="31" t="s">
        <v>288</v>
      </c>
      <c r="S45" s="32" t="s">
        <v>57</v>
      </c>
      <c r="T45" s="33" t="s">
        <v>58</v>
      </c>
      <c r="U45" s="33" t="s">
        <v>59</v>
      </c>
      <c r="V45" s="34" t="s">
        <v>60</v>
      </c>
      <c r="W45" s="33" t="s">
        <v>74</v>
      </c>
      <c r="X45" s="33" t="s">
        <v>62</v>
      </c>
      <c r="Y45" s="33" t="s">
        <v>63</v>
      </c>
      <c r="Z45" s="35">
        <f t="shared" ref="Z45:Z50" si="10">IFERROR(IF(S45="Probabilidad",(K45-(+K45*V45)),IF(S45="Impacto",K45,"")),"")</f>
        <v>0.6</v>
      </c>
      <c r="AA45" s="36" t="s">
        <v>86</v>
      </c>
      <c r="AB45" s="37">
        <v>0.6</v>
      </c>
      <c r="AC45" s="36" t="s">
        <v>111</v>
      </c>
      <c r="AD45" s="37">
        <v>0.4</v>
      </c>
      <c r="AE45" s="38" t="s">
        <v>55</v>
      </c>
      <c r="AF45" s="116" t="s">
        <v>5</v>
      </c>
      <c r="AG45" s="40" t="s">
        <v>276</v>
      </c>
      <c r="AH45" s="40" t="s">
        <v>289</v>
      </c>
      <c r="AI45" s="41" t="s">
        <v>290</v>
      </c>
      <c r="AJ45" s="42" t="s">
        <v>291</v>
      </c>
      <c r="AK45" s="52" t="s">
        <v>292</v>
      </c>
      <c r="AL45" s="43">
        <v>44439</v>
      </c>
      <c r="AM45" s="115" t="s">
        <v>276</v>
      </c>
      <c r="AN45" s="45" t="s">
        <v>293</v>
      </c>
      <c r="AO45" s="45" t="s">
        <v>5</v>
      </c>
      <c r="AP45" s="47" t="s">
        <v>940</v>
      </c>
      <c r="AQ45" s="47" t="s">
        <v>912</v>
      </c>
    </row>
    <row r="46" spans="1:43" s="48" customFormat="1" ht="194.25" customHeight="1" thickBot="1" x14ac:dyDescent="0.25">
      <c r="A46" s="67">
        <v>4</v>
      </c>
      <c r="B46" s="22" t="s">
        <v>261</v>
      </c>
      <c r="C46" s="21">
        <v>4</v>
      </c>
      <c r="D46" s="55" t="s">
        <v>47</v>
      </c>
      <c r="E46" s="55" t="s">
        <v>262</v>
      </c>
      <c r="F46" s="56" t="s">
        <v>294</v>
      </c>
      <c r="G46" s="57" t="s">
        <v>295</v>
      </c>
      <c r="H46" s="55" t="s">
        <v>51</v>
      </c>
      <c r="I46" s="72">
        <v>50</v>
      </c>
      <c r="J46" s="73" t="s">
        <v>86</v>
      </c>
      <c r="K46" s="74">
        <v>0.6</v>
      </c>
      <c r="L46" s="58" t="s">
        <v>243</v>
      </c>
      <c r="M46" s="59" t="s">
        <v>243</v>
      </c>
      <c r="N46" s="73" t="s">
        <v>111</v>
      </c>
      <c r="O46" s="74">
        <v>0.4</v>
      </c>
      <c r="P46" s="75" t="s">
        <v>55</v>
      </c>
      <c r="Q46" s="30">
        <v>1</v>
      </c>
      <c r="R46" s="31" t="s">
        <v>296</v>
      </c>
      <c r="S46" s="32" t="s">
        <v>57</v>
      </c>
      <c r="T46" s="33" t="s">
        <v>58</v>
      </c>
      <c r="U46" s="33" t="s">
        <v>59</v>
      </c>
      <c r="V46" s="34" t="s">
        <v>60</v>
      </c>
      <c r="W46" s="33" t="s">
        <v>61</v>
      </c>
      <c r="X46" s="33" t="s">
        <v>62</v>
      </c>
      <c r="Y46" s="33" t="s">
        <v>63</v>
      </c>
      <c r="Z46" s="35">
        <f t="shared" si="10"/>
        <v>0.36</v>
      </c>
      <c r="AA46" s="36" t="s">
        <v>52</v>
      </c>
      <c r="AB46" s="37">
        <v>0.36</v>
      </c>
      <c r="AC46" s="36" t="s">
        <v>111</v>
      </c>
      <c r="AD46" s="37">
        <v>0.4</v>
      </c>
      <c r="AE46" s="38" t="s">
        <v>55</v>
      </c>
      <c r="AF46" s="116" t="s">
        <v>5</v>
      </c>
      <c r="AG46" s="40" t="s">
        <v>276</v>
      </c>
      <c r="AH46" s="40" t="s">
        <v>297</v>
      </c>
      <c r="AI46" s="41" t="s">
        <v>66</v>
      </c>
      <c r="AJ46" s="42" t="s">
        <v>298</v>
      </c>
      <c r="AK46" s="52" t="s">
        <v>299</v>
      </c>
      <c r="AL46" s="43">
        <v>44286</v>
      </c>
      <c r="AM46" s="115" t="s">
        <v>276</v>
      </c>
      <c r="AN46" s="45" t="s">
        <v>300</v>
      </c>
      <c r="AO46" s="45" t="s">
        <v>5</v>
      </c>
      <c r="AP46" s="47" t="s">
        <v>913</v>
      </c>
      <c r="AQ46" s="47" t="s">
        <v>914</v>
      </c>
    </row>
    <row r="47" spans="1:43" s="48" customFormat="1" ht="194.25" customHeight="1" thickBot="1" x14ac:dyDescent="0.25">
      <c r="A47" s="67">
        <v>5</v>
      </c>
      <c r="B47" s="22" t="s">
        <v>261</v>
      </c>
      <c r="C47" s="21">
        <v>5</v>
      </c>
      <c r="D47" s="55" t="s">
        <v>47</v>
      </c>
      <c r="E47" s="55" t="s">
        <v>301</v>
      </c>
      <c r="F47" s="56" t="s">
        <v>302</v>
      </c>
      <c r="G47" s="57" t="s">
        <v>303</v>
      </c>
      <c r="H47" s="55" t="s">
        <v>211</v>
      </c>
      <c r="I47" s="72">
        <v>70000</v>
      </c>
      <c r="J47" s="73" t="s">
        <v>212</v>
      </c>
      <c r="K47" s="74">
        <v>1</v>
      </c>
      <c r="L47" s="58" t="s">
        <v>53</v>
      </c>
      <c r="M47" s="59" t="s">
        <v>53</v>
      </c>
      <c r="N47" s="73" t="s">
        <v>55</v>
      </c>
      <c r="O47" s="74">
        <v>0.6</v>
      </c>
      <c r="P47" s="75" t="s">
        <v>84</v>
      </c>
      <c r="Q47" s="30">
        <v>1</v>
      </c>
      <c r="R47" s="31" t="s">
        <v>304</v>
      </c>
      <c r="S47" s="32" t="s">
        <v>57</v>
      </c>
      <c r="T47" s="33" t="s">
        <v>72</v>
      </c>
      <c r="U47" s="33" t="s">
        <v>59</v>
      </c>
      <c r="V47" s="34" t="s">
        <v>73</v>
      </c>
      <c r="W47" s="33" t="s">
        <v>61</v>
      </c>
      <c r="X47" s="33" t="s">
        <v>62</v>
      </c>
      <c r="Y47" s="33" t="s">
        <v>63</v>
      </c>
      <c r="Z47" s="35">
        <f t="shared" si="10"/>
        <v>0.7</v>
      </c>
      <c r="AA47" s="36" t="s">
        <v>83</v>
      </c>
      <c r="AB47" s="37">
        <v>0.7</v>
      </c>
      <c r="AC47" s="36" t="s">
        <v>55</v>
      </c>
      <c r="AD47" s="37">
        <v>0.6</v>
      </c>
      <c r="AE47" s="38" t="s">
        <v>84</v>
      </c>
      <c r="AF47" s="50" t="s">
        <v>5</v>
      </c>
      <c r="AG47" s="81">
        <v>44316</v>
      </c>
      <c r="AH47" s="51" t="s">
        <v>305</v>
      </c>
      <c r="AI47" s="41" t="s">
        <v>66</v>
      </c>
      <c r="AJ47" s="42" t="s">
        <v>306</v>
      </c>
      <c r="AK47" s="52" t="s">
        <v>307</v>
      </c>
      <c r="AL47" s="43">
        <v>44286</v>
      </c>
      <c r="AM47" s="117">
        <v>44316</v>
      </c>
      <c r="AN47" s="42" t="s">
        <v>308</v>
      </c>
      <c r="AO47" s="52" t="s">
        <v>0</v>
      </c>
      <c r="AP47" s="47" t="s">
        <v>915</v>
      </c>
      <c r="AQ47" s="47"/>
    </row>
    <row r="48" spans="1:43" s="48" customFormat="1" ht="194.25" customHeight="1" thickBot="1" x14ac:dyDescent="0.25">
      <c r="A48" s="21">
        <v>6</v>
      </c>
      <c r="B48" s="22" t="s">
        <v>261</v>
      </c>
      <c r="C48" s="21">
        <v>6</v>
      </c>
      <c r="D48" s="55" t="s">
        <v>47</v>
      </c>
      <c r="E48" s="55" t="s">
        <v>309</v>
      </c>
      <c r="F48" s="56" t="s">
        <v>310</v>
      </c>
      <c r="G48" s="57" t="s">
        <v>311</v>
      </c>
      <c r="H48" s="55" t="s">
        <v>211</v>
      </c>
      <c r="I48" s="72">
        <v>4704</v>
      </c>
      <c r="J48" s="73" t="s">
        <v>83</v>
      </c>
      <c r="K48" s="74">
        <v>0.8</v>
      </c>
      <c r="L48" s="58" t="s">
        <v>151</v>
      </c>
      <c r="M48" s="59" t="s">
        <v>151</v>
      </c>
      <c r="N48" s="73" t="s">
        <v>152</v>
      </c>
      <c r="O48" s="74">
        <v>0.8</v>
      </c>
      <c r="P48" s="75" t="s">
        <v>84</v>
      </c>
      <c r="Q48" s="30">
        <v>1</v>
      </c>
      <c r="R48" s="31" t="s">
        <v>312</v>
      </c>
      <c r="S48" s="32" t="s">
        <v>57</v>
      </c>
      <c r="T48" s="33" t="s">
        <v>58</v>
      </c>
      <c r="U48" s="33" t="s">
        <v>59</v>
      </c>
      <c r="V48" s="34" t="s">
        <v>60</v>
      </c>
      <c r="W48" s="33" t="s">
        <v>61</v>
      </c>
      <c r="X48" s="33" t="s">
        <v>62</v>
      </c>
      <c r="Y48" s="33" t="s">
        <v>63</v>
      </c>
      <c r="Z48" s="35">
        <f t="shared" si="10"/>
        <v>0.48</v>
      </c>
      <c r="AA48" s="36" t="s">
        <v>86</v>
      </c>
      <c r="AB48" s="37">
        <v>0.48</v>
      </c>
      <c r="AC48" s="36" t="s">
        <v>152</v>
      </c>
      <c r="AD48" s="37">
        <v>0.8</v>
      </c>
      <c r="AE48" s="38" t="s">
        <v>84</v>
      </c>
      <c r="AF48" s="116" t="s">
        <v>5</v>
      </c>
      <c r="AG48" s="40" t="s">
        <v>276</v>
      </c>
      <c r="AH48" s="40" t="s">
        <v>313</v>
      </c>
      <c r="AI48" s="41" t="s">
        <v>66</v>
      </c>
      <c r="AJ48" s="42" t="s">
        <v>314</v>
      </c>
      <c r="AK48" s="52" t="s">
        <v>315</v>
      </c>
      <c r="AL48" s="43">
        <v>44561</v>
      </c>
      <c r="AM48" s="115" t="s">
        <v>276</v>
      </c>
      <c r="AN48" s="45" t="s">
        <v>293</v>
      </c>
      <c r="AO48" s="45" t="s">
        <v>5</v>
      </c>
      <c r="AP48" s="47" t="s">
        <v>916</v>
      </c>
      <c r="AQ48" s="47" t="s">
        <v>917</v>
      </c>
    </row>
    <row r="49" spans="1:43" s="48" customFormat="1" ht="194.25" customHeight="1" thickBot="1" x14ac:dyDescent="0.25">
      <c r="A49" s="21">
        <v>7</v>
      </c>
      <c r="B49" s="22" t="s">
        <v>261</v>
      </c>
      <c r="C49" s="21">
        <v>7</v>
      </c>
      <c r="D49" s="55" t="s">
        <v>47</v>
      </c>
      <c r="E49" s="55" t="s">
        <v>316</v>
      </c>
      <c r="F49" s="56" t="s">
        <v>317</v>
      </c>
      <c r="G49" s="57" t="s">
        <v>318</v>
      </c>
      <c r="H49" s="55" t="s">
        <v>51</v>
      </c>
      <c r="I49" s="72">
        <v>8760</v>
      </c>
      <c r="J49" s="73" t="s">
        <v>212</v>
      </c>
      <c r="K49" s="74">
        <v>1</v>
      </c>
      <c r="L49" s="58" t="s">
        <v>151</v>
      </c>
      <c r="M49" s="59" t="s">
        <v>151</v>
      </c>
      <c r="N49" s="73" t="s">
        <v>152</v>
      </c>
      <c r="O49" s="74">
        <v>0.8</v>
      </c>
      <c r="P49" s="75" t="s">
        <v>84</v>
      </c>
      <c r="Q49" s="30">
        <v>1</v>
      </c>
      <c r="R49" s="31" t="s">
        <v>319</v>
      </c>
      <c r="S49" s="32" t="s">
        <v>57</v>
      </c>
      <c r="T49" s="33" t="s">
        <v>72</v>
      </c>
      <c r="U49" s="33" t="s">
        <v>59</v>
      </c>
      <c r="V49" s="34" t="s">
        <v>73</v>
      </c>
      <c r="W49" s="33" t="s">
        <v>74</v>
      </c>
      <c r="X49" s="33" t="s">
        <v>62</v>
      </c>
      <c r="Y49" s="33" t="s">
        <v>63</v>
      </c>
      <c r="Z49" s="35">
        <f t="shared" si="10"/>
        <v>0.7</v>
      </c>
      <c r="AA49" s="36" t="s">
        <v>83</v>
      </c>
      <c r="AB49" s="37">
        <v>0.7</v>
      </c>
      <c r="AC49" s="36" t="s">
        <v>152</v>
      </c>
      <c r="AD49" s="37">
        <v>0.8</v>
      </c>
      <c r="AE49" s="38" t="s">
        <v>84</v>
      </c>
      <c r="AF49" s="116" t="s">
        <v>5</v>
      </c>
      <c r="AG49" s="40" t="s">
        <v>276</v>
      </c>
      <c r="AH49" s="40" t="s">
        <v>320</v>
      </c>
      <c r="AI49" s="41" t="s">
        <v>66</v>
      </c>
      <c r="AJ49" s="42" t="s">
        <v>321</v>
      </c>
      <c r="AK49" s="52" t="s">
        <v>322</v>
      </c>
      <c r="AL49" s="43" t="s">
        <v>323</v>
      </c>
      <c r="AM49" s="115" t="s">
        <v>276</v>
      </c>
      <c r="AN49" s="45" t="s">
        <v>324</v>
      </c>
      <c r="AO49" s="45" t="s">
        <v>5</v>
      </c>
      <c r="AP49" s="47" t="s">
        <v>916</v>
      </c>
      <c r="AQ49" s="47" t="s">
        <v>917</v>
      </c>
    </row>
    <row r="50" spans="1:43" s="48" customFormat="1" ht="194.25" customHeight="1" x14ac:dyDescent="0.2">
      <c r="A50" s="21">
        <v>1</v>
      </c>
      <c r="B50" s="22" t="s">
        <v>325</v>
      </c>
      <c r="C50" s="21">
        <v>1</v>
      </c>
      <c r="D50" s="23" t="s">
        <v>47</v>
      </c>
      <c r="E50" s="23" t="s">
        <v>326</v>
      </c>
      <c r="F50" s="23" t="s">
        <v>327</v>
      </c>
      <c r="G50" s="118" t="s">
        <v>328</v>
      </c>
      <c r="H50" s="23" t="s">
        <v>51</v>
      </c>
      <c r="I50" s="25">
        <v>670</v>
      </c>
      <c r="J50" s="26" t="s">
        <v>83</v>
      </c>
      <c r="K50" s="27">
        <v>0.8</v>
      </c>
      <c r="L50" s="28" t="s">
        <v>53</v>
      </c>
      <c r="M50" s="27" t="s">
        <v>53</v>
      </c>
      <c r="N50" s="26" t="s">
        <v>55</v>
      </c>
      <c r="O50" s="27">
        <v>0.6</v>
      </c>
      <c r="P50" s="29" t="s">
        <v>84</v>
      </c>
      <c r="Q50" s="30">
        <v>1</v>
      </c>
      <c r="R50" s="31" t="s">
        <v>329</v>
      </c>
      <c r="S50" s="32" t="s">
        <v>57</v>
      </c>
      <c r="T50" s="33" t="s">
        <v>58</v>
      </c>
      <c r="U50" s="33" t="s">
        <v>59</v>
      </c>
      <c r="V50" s="34" t="s">
        <v>60</v>
      </c>
      <c r="W50" s="33" t="s">
        <v>61</v>
      </c>
      <c r="X50" s="33" t="s">
        <v>62</v>
      </c>
      <c r="Y50" s="33" t="s">
        <v>63</v>
      </c>
      <c r="Z50" s="35">
        <f t="shared" si="10"/>
        <v>0.48</v>
      </c>
      <c r="AA50" s="36" t="s">
        <v>86</v>
      </c>
      <c r="AB50" s="37">
        <v>0.48</v>
      </c>
      <c r="AC50" s="36" t="s">
        <v>55</v>
      </c>
      <c r="AD50" s="37">
        <v>0.6</v>
      </c>
      <c r="AE50" s="38" t="s">
        <v>55</v>
      </c>
      <c r="AF50" s="68" t="s">
        <v>5</v>
      </c>
      <c r="AG50" s="119" t="s">
        <v>330</v>
      </c>
      <c r="AH50" s="119" t="s">
        <v>331</v>
      </c>
      <c r="AI50" s="41" t="s">
        <v>66</v>
      </c>
      <c r="AJ50" s="42" t="s">
        <v>332</v>
      </c>
      <c r="AK50" s="42" t="s">
        <v>333</v>
      </c>
      <c r="AL50" s="42" t="s">
        <v>334</v>
      </c>
      <c r="AM50" s="70" t="s">
        <v>335</v>
      </c>
      <c r="AN50" s="70" t="s">
        <v>336</v>
      </c>
      <c r="AO50" s="71" t="s">
        <v>5</v>
      </c>
      <c r="AP50" s="45" t="s">
        <v>816</v>
      </c>
      <c r="AQ50" s="45" t="s">
        <v>832</v>
      </c>
    </row>
    <row r="51" spans="1:43" s="48" customFormat="1" ht="194.25" customHeight="1" x14ac:dyDescent="0.2">
      <c r="A51" s="21">
        <v>1</v>
      </c>
      <c r="B51" s="22" t="s">
        <v>325</v>
      </c>
      <c r="C51" s="21">
        <v>1</v>
      </c>
      <c r="D51" s="23" t="s">
        <v>47</v>
      </c>
      <c r="E51" s="23" t="s">
        <v>326</v>
      </c>
      <c r="F51" s="23" t="s">
        <v>327</v>
      </c>
      <c r="G51" s="118" t="s">
        <v>328</v>
      </c>
      <c r="H51" s="23" t="s">
        <v>51</v>
      </c>
      <c r="I51" s="25">
        <v>670</v>
      </c>
      <c r="J51" s="26" t="s">
        <v>83</v>
      </c>
      <c r="K51" s="27">
        <v>0.8</v>
      </c>
      <c r="L51" s="28" t="s">
        <v>53</v>
      </c>
      <c r="M51" s="27" t="s">
        <v>53</v>
      </c>
      <c r="N51" s="26" t="s">
        <v>55</v>
      </c>
      <c r="O51" s="27">
        <v>0.6</v>
      </c>
      <c r="P51" s="29" t="s">
        <v>84</v>
      </c>
      <c r="Q51" s="30">
        <v>2</v>
      </c>
      <c r="R51" s="31" t="s">
        <v>337</v>
      </c>
      <c r="S51" s="32" t="s">
        <v>57</v>
      </c>
      <c r="T51" s="33" t="s">
        <v>58</v>
      </c>
      <c r="U51" s="33" t="s">
        <v>59</v>
      </c>
      <c r="V51" s="34" t="s">
        <v>60</v>
      </c>
      <c r="W51" s="33" t="s">
        <v>61</v>
      </c>
      <c r="X51" s="33" t="s">
        <v>62</v>
      </c>
      <c r="Y51" s="33" t="s">
        <v>63</v>
      </c>
      <c r="Z51" s="35">
        <f>IFERROR(IF(AND(S50="Probabilidad",S51="Probabilidad"),(AB50-(+AB50*V51)),IF(S51="Probabilidad",(K50-(+K50*V51)),IF(S51="Impacto",AB50,""))),"")</f>
        <v>0.28799999999999998</v>
      </c>
      <c r="AA51" s="36" t="s">
        <v>52</v>
      </c>
      <c r="AB51" s="37">
        <v>0.28799999999999998</v>
      </c>
      <c r="AC51" s="36" t="s">
        <v>55</v>
      </c>
      <c r="AD51" s="37">
        <v>0.6</v>
      </c>
      <c r="AE51" s="38" t="s">
        <v>55</v>
      </c>
      <c r="AF51" s="68" t="s">
        <v>5</v>
      </c>
      <c r="AG51" s="119" t="s">
        <v>338</v>
      </c>
      <c r="AH51" s="119" t="s">
        <v>331</v>
      </c>
      <c r="AI51" s="41"/>
      <c r="AJ51" s="42"/>
      <c r="AK51" s="42"/>
      <c r="AL51" s="42"/>
      <c r="AM51" s="42"/>
      <c r="AN51" s="42"/>
      <c r="AO51" s="52"/>
      <c r="AP51" s="120" t="s">
        <v>831</v>
      </c>
      <c r="AQ51" s="45" t="s">
        <v>833</v>
      </c>
    </row>
    <row r="52" spans="1:43" s="48" customFormat="1" ht="194.25" customHeight="1" x14ac:dyDescent="0.2">
      <c r="A52" s="21">
        <v>2</v>
      </c>
      <c r="B52" s="22" t="s">
        <v>325</v>
      </c>
      <c r="C52" s="21">
        <v>2</v>
      </c>
      <c r="D52" s="23" t="s">
        <v>47</v>
      </c>
      <c r="E52" s="23" t="s">
        <v>339</v>
      </c>
      <c r="F52" s="23" t="s">
        <v>340</v>
      </c>
      <c r="G52" s="121" t="s">
        <v>341</v>
      </c>
      <c r="H52" s="23" t="s">
        <v>51</v>
      </c>
      <c r="I52" s="25">
        <v>33000</v>
      </c>
      <c r="J52" s="26" t="s">
        <v>212</v>
      </c>
      <c r="K52" s="27">
        <v>1</v>
      </c>
      <c r="L52" s="28" t="s">
        <v>53</v>
      </c>
      <c r="M52" s="27" t="s">
        <v>53</v>
      </c>
      <c r="N52" s="26" t="s">
        <v>55</v>
      </c>
      <c r="O52" s="27">
        <v>0.6</v>
      </c>
      <c r="P52" s="29" t="s">
        <v>84</v>
      </c>
      <c r="Q52" s="30">
        <v>1</v>
      </c>
      <c r="R52" s="31" t="s">
        <v>342</v>
      </c>
      <c r="S52" s="32" t="s">
        <v>57</v>
      </c>
      <c r="T52" s="33" t="s">
        <v>58</v>
      </c>
      <c r="U52" s="33" t="s">
        <v>343</v>
      </c>
      <c r="V52" s="34" t="s">
        <v>344</v>
      </c>
      <c r="W52" s="33" t="s">
        <v>61</v>
      </c>
      <c r="X52" s="33" t="s">
        <v>62</v>
      </c>
      <c r="Y52" s="33" t="s">
        <v>63</v>
      </c>
      <c r="Z52" s="35">
        <f>IFERROR(IF(S52="Probabilidad",(K52-(+K52*V52)),IF(S52="Impacto",K52,"")),"")</f>
        <v>0.5</v>
      </c>
      <c r="AA52" s="36" t="s">
        <v>86</v>
      </c>
      <c r="AB52" s="37">
        <v>0.5</v>
      </c>
      <c r="AC52" s="36" t="s">
        <v>55</v>
      </c>
      <c r="AD52" s="37">
        <v>0.6</v>
      </c>
      <c r="AE52" s="38" t="s">
        <v>55</v>
      </c>
      <c r="AF52" s="68" t="s">
        <v>5</v>
      </c>
      <c r="AG52" s="119" t="s">
        <v>345</v>
      </c>
      <c r="AH52" s="119" t="s">
        <v>346</v>
      </c>
      <c r="AI52" s="41" t="s">
        <v>66</v>
      </c>
      <c r="AJ52" s="42" t="s">
        <v>347</v>
      </c>
      <c r="AK52" s="42" t="s">
        <v>333</v>
      </c>
      <c r="AL52" s="42" t="s">
        <v>334</v>
      </c>
      <c r="AM52" s="70" t="s">
        <v>335</v>
      </c>
      <c r="AN52" s="70" t="s">
        <v>336</v>
      </c>
      <c r="AO52" s="71" t="s">
        <v>5</v>
      </c>
      <c r="AP52" s="122" t="s">
        <v>818</v>
      </c>
      <c r="AQ52" s="45" t="s">
        <v>834</v>
      </c>
    </row>
    <row r="53" spans="1:43" s="48" customFormat="1" ht="194.25" customHeight="1" x14ac:dyDescent="0.2">
      <c r="A53" s="21">
        <v>2</v>
      </c>
      <c r="B53" s="22" t="s">
        <v>325</v>
      </c>
      <c r="C53" s="21">
        <v>2</v>
      </c>
      <c r="D53" s="23" t="s">
        <v>47</v>
      </c>
      <c r="E53" s="23" t="s">
        <v>339</v>
      </c>
      <c r="F53" s="23" t="s">
        <v>340</v>
      </c>
      <c r="G53" s="121" t="s">
        <v>341</v>
      </c>
      <c r="H53" s="23" t="s">
        <v>51</v>
      </c>
      <c r="I53" s="25">
        <v>33000</v>
      </c>
      <c r="J53" s="26" t="s">
        <v>212</v>
      </c>
      <c r="K53" s="27">
        <v>1</v>
      </c>
      <c r="L53" s="28" t="s">
        <v>53</v>
      </c>
      <c r="M53" s="27" t="s">
        <v>53</v>
      </c>
      <c r="N53" s="26" t="s">
        <v>55</v>
      </c>
      <c r="O53" s="27">
        <v>0.6</v>
      </c>
      <c r="P53" s="29" t="s">
        <v>84</v>
      </c>
      <c r="Q53" s="30">
        <v>2</v>
      </c>
      <c r="R53" s="31" t="s">
        <v>348</v>
      </c>
      <c r="S53" s="32" t="s">
        <v>57</v>
      </c>
      <c r="T53" s="33" t="s">
        <v>58</v>
      </c>
      <c r="U53" s="33" t="s">
        <v>343</v>
      </c>
      <c r="V53" s="34" t="s">
        <v>344</v>
      </c>
      <c r="W53" s="33" t="s">
        <v>61</v>
      </c>
      <c r="X53" s="33" t="s">
        <v>62</v>
      </c>
      <c r="Y53" s="33" t="s">
        <v>63</v>
      </c>
      <c r="Z53" s="35">
        <f>IFERROR(IF(AND(S52="Probabilidad",S53="Probabilidad"),(AB52-(+AB52*V53)),IF(S53="Probabilidad",(K52-(+K52*V53)),IF(S53="Impacto",AB52,""))),"")</f>
        <v>0.25</v>
      </c>
      <c r="AA53" s="36" t="s">
        <v>52</v>
      </c>
      <c r="AB53" s="37">
        <v>0.25</v>
      </c>
      <c r="AC53" s="36" t="s">
        <v>55</v>
      </c>
      <c r="AD53" s="37">
        <v>0.6</v>
      </c>
      <c r="AE53" s="38" t="s">
        <v>55</v>
      </c>
      <c r="AF53" s="68" t="s">
        <v>5</v>
      </c>
      <c r="AG53" s="119" t="s">
        <v>349</v>
      </c>
      <c r="AH53" s="119" t="s">
        <v>350</v>
      </c>
      <c r="AI53" s="41"/>
      <c r="AJ53" s="42"/>
      <c r="AK53" s="42"/>
      <c r="AL53" s="42"/>
      <c r="AM53" s="42"/>
      <c r="AN53" s="42"/>
      <c r="AO53" s="52"/>
      <c r="AP53" s="120" t="s">
        <v>817</v>
      </c>
      <c r="AQ53" s="45" t="s">
        <v>834</v>
      </c>
    </row>
    <row r="54" spans="1:43" s="48" customFormat="1" ht="194.25" customHeight="1" x14ac:dyDescent="0.2">
      <c r="A54" s="21">
        <v>2</v>
      </c>
      <c r="B54" s="22" t="s">
        <v>325</v>
      </c>
      <c r="C54" s="21">
        <v>2</v>
      </c>
      <c r="D54" s="23" t="s">
        <v>47</v>
      </c>
      <c r="E54" s="23" t="s">
        <v>339</v>
      </c>
      <c r="F54" s="23" t="s">
        <v>340</v>
      </c>
      <c r="G54" s="121" t="s">
        <v>341</v>
      </c>
      <c r="H54" s="23" t="s">
        <v>51</v>
      </c>
      <c r="I54" s="25">
        <v>33000</v>
      </c>
      <c r="J54" s="26" t="s">
        <v>212</v>
      </c>
      <c r="K54" s="27">
        <v>1</v>
      </c>
      <c r="L54" s="28" t="s">
        <v>53</v>
      </c>
      <c r="M54" s="27" t="s">
        <v>53</v>
      </c>
      <c r="N54" s="26" t="s">
        <v>55</v>
      </c>
      <c r="O54" s="27">
        <v>0.6</v>
      </c>
      <c r="P54" s="29" t="s">
        <v>84</v>
      </c>
      <c r="Q54" s="30">
        <v>3</v>
      </c>
      <c r="R54" s="66" t="s">
        <v>351</v>
      </c>
      <c r="S54" s="32" t="s">
        <v>57</v>
      </c>
      <c r="T54" s="33" t="s">
        <v>58</v>
      </c>
      <c r="U54" s="33" t="s">
        <v>59</v>
      </c>
      <c r="V54" s="34" t="s">
        <v>60</v>
      </c>
      <c r="W54" s="33" t="s">
        <v>61</v>
      </c>
      <c r="X54" s="33" t="s">
        <v>62</v>
      </c>
      <c r="Y54" s="33" t="s">
        <v>63</v>
      </c>
      <c r="Z54" s="35">
        <f>IFERROR(IF(AND(S53="Probabilidad",S54="Probabilidad"),(AB53-(+AB53*V54)),IF(AND(S53="Impacto",S54="Probabilidad"),(AB52-(+AB52*V54)),IF(S54="Impacto",AB53,""))),"")</f>
        <v>0.15</v>
      </c>
      <c r="AA54" s="36" t="s">
        <v>77</v>
      </c>
      <c r="AB54" s="37">
        <v>0.15</v>
      </c>
      <c r="AC54" s="36" t="s">
        <v>55</v>
      </c>
      <c r="AD54" s="37">
        <v>0.6</v>
      </c>
      <c r="AE54" s="38" t="s">
        <v>55</v>
      </c>
      <c r="AF54" s="68" t="s">
        <v>5</v>
      </c>
      <c r="AG54" s="119" t="s">
        <v>352</v>
      </c>
      <c r="AH54" s="119" t="s">
        <v>353</v>
      </c>
      <c r="AI54" s="41"/>
      <c r="AJ54" s="42"/>
      <c r="AK54" s="42"/>
      <c r="AL54" s="42"/>
      <c r="AM54" s="42"/>
      <c r="AN54" s="42"/>
      <c r="AO54" s="52"/>
      <c r="AP54" s="120" t="s">
        <v>819</v>
      </c>
      <c r="AQ54" s="45" t="s">
        <v>835</v>
      </c>
    </row>
    <row r="55" spans="1:43" s="48" customFormat="1" ht="194.25" customHeight="1" x14ac:dyDescent="0.2">
      <c r="A55" s="21">
        <v>3</v>
      </c>
      <c r="B55" s="22" t="s">
        <v>325</v>
      </c>
      <c r="C55" s="21">
        <v>3</v>
      </c>
      <c r="D55" s="23" t="s">
        <v>47</v>
      </c>
      <c r="E55" s="23" t="s">
        <v>354</v>
      </c>
      <c r="F55" s="23" t="s">
        <v>355</v>
      </c>
      <c r="G55" s="118" t="s">
        <v>356</v>
      </c>
      <c r="H55" s="23" t="s">
        <v>51</v>
      </c>
      <c r="I55" s="25">
        <v>4000</v>
      </c>
      <c r="J55" s="26" t="s">
        <v>83</v>
      </c>
      <c r="K55" s="27">
        <v>0.8</v>
      </c>
      <c r="L55" s="28" t="s">
        <v>243</v>
      </c>
      <c r="M55" s="27" t="s">
        <v>243</v>
      </c>
      <c r="N55" s="26" t="s">
        <v>111</v>
      </c>
      <c r="O55" s="27">
        <v>0.4</v>
      </c>
      <c r="P55" s="29" t="s">
        <v>55</v>
      </c>
      <c r="Q55" s="30">
        <v>1</v>
      </c>
      <c r="R55" s="31" t="s">
        <v>357</v>
      </c>
      <c r="S55" s="32" t="s">
        <v>57</v>
      </c>
      <c r="T55" s="33" t="s">
        <v>58</v>
      </c>
      <c r="U55" s="33" t="s">
        <v>59</v>
      </c>
      <c r="V55" s="34" t="s">
        <v>60</v>
      </c>
      <c r="W55" s="33" t="s">
        <v>61</v>
      </c>
      <c r="X55" s="33" t="s">
        <v>62</v>
      </c>
      <c r="Y55" s="33" t="s">
        <v>63</v>
      </c>
      <c r="Z55" s="35">
        <f>IFERROR(IF(S55="Probabilidad",(K55-(+K55*V55)),IF(S55="Impacto",K55,"")),"")</f>
        <v>0.48</v>
      </c>
      <c r="AA55" s="36" t="s">
        <v>86</v>
      </c>
      <c r="AB55" s="37">
        <v>0.48</v>
      </c>
      <c r="AC55" s="36" t="s">
        <v>111</v>
      </c>
      <c r="AD55" s="37">
        <v>0.4</v>
      </c>
      <c r="AE55" s="38" t="s">
        <v>55</v>
      </c>
      <c r="AF55" s="68" t="s">
        <v>5</v>
      </c>
      <c r="AG55" s="119" t="s">
        <v>358</v>
      </c>
      <c r="AH55" s="119" t="s">
        <v>359</v>
      </c>
      <c r="AI55" s="41" t="s">
        <v>66</v>
      </c>
      <c r="AJ55" s="42" t="s">
        <v>360</v>
      </c>
      <c r="AK55" s="42" t="s">
        <v>333</v>
      </c>
      <c r="AL55" s="42" t="s">
        <v>334</v>
      </c>
      <c r="AM55" s="70" t="s">
        <v>335</v>
      </c>
      <c r="AN55" s="70" t="s">
        <v>336</v>
      </c>
      <c r="AO55" s="71" t="s">
        <v>5</v>
      </c>
      <c r="AP55" s="120" t="s">
        <v>820</v>
      </c>
      <c r="AQ55" s="45" t="s">
        <v>834</v>
      </c>
    </row>
    <row r="56" spans="1:43" s="48" customFormat="1" ht="194.25" customHeight="1" x14ac:dyDescent="0.2">
      <c r="A56" s="21">
        <v>3</v>
      </c>
      <c r="B56" s="22" t="s">
        <v>325</v>
      </c>
      <c r="C56" s="21">
        <v>3</v>
      </c>
      <c r="D56" s="23" t="s">
        <v>47</v>
      </c>
      <c r="E56" s="23" t="s">
        <v>354</v>
      </c>
      <c r="F56" s="23" t="s">
        <v>355</v>
      </c>
      <c r="G56" s="118" t="s">
        <v>356</v>
      </c>
      <c r="H56" s="23" t="s">
        <v>51</v>
      </c>
      <c r="I56" s="25">
        <v>4000</v>
      </c>
      <c r="J56" s="26" t="s">
        <v>83</v>
      </c>
      <c r="K56" s="27">
        <v>0.8</v>
      </c>
      <c r="L56" s="28" t="s">
        <v>243</v>
      </c>
      <c r="M56" s="27" t="s">
        <v>243</v>
      </c>
      <c r="N56" s="26" t="s">
        <v>111</v>
      </c>
      <c r="O56" s="27">
        <v>0.4</v>
      </c>
      <c r="P56" s="29" t="s">
        <v>55</v>
      </c>
      <c r="Q56" s="30">
        <v>2</v>
      </c>
      <c r="R56" s="31" t="s">
        <v>361</v>
      </c>
      <c r="S56" s="32" t="s">
        <v>57</v>
      </c>
      <c r="T56" s="33" t="s">
        <v>58</v>
      </c>
      <c r="U56" s="33" t="s">
        <v>59</v>
      </c>
      <c r="V56" s="34" t="s">
        <v>60</v>
      </c>
      <c r="W56" s="33" t="s">
        <v>61</v>
      </c>
      <c r="X56" s="33" t="s">
        <v>62</v>
      </c>
      <c r="Y56" s="33" t="s">
        <v>63</v>
      </c>
      <c r="Z56" s="35">
        <f>IFERROR(IF(AND(S55="Probabilidad",S56="Probabilidad"),(AB55-(+AB55*V56)),IF(S56="Probabilidad",(K55-(+K55*V56)),IF(S56="Impacto",AB55,""))),"")</f>
        <v>0.28799999999999998</v>
      </c>
      <c r="AA56" s="36" t="s">
        <v>52</v>
      </c>
      <c r="AB56" s="37">
        <v>0.28799999999999998</v>
      </c>
      <c r="AC56" s="36" t="s">
        <v>55</v>
      </c>
      <c r="AD56" s="37">
        <v>0.6</v>
      </c>
      <c r="AE56" s="38" t="s">
        <v>55</v>
      </c>
      <c r="AF56" s="68" t="s">
        <v>5</v>
      </c>
      <c r="AG56" s="119" t="s">
        <v>362</v>
      </c>
      <c r="AH56" s="119" t="s">
        <v>363</v>
      </c>
      <c r="AI56" s="41"/>
      <c r="AJ56" s="42"/>
      <c r="AK56" s="42"/>
      <c r="AL56" s="42"/>
      <c r="AM56" s="53"/>
      <c r="AN56" s="42"/>
      <c r="AO56" s="52"/>
      <c r="AP56" s="120" t="s">
        <v>819</v>
      </c>
      <c r="AQ56" s="45" t="s">
        <v>835</v>
      </c>
    </row>
    <row r="57" spans="1:43" s="48" customFormat="1" ht="194.25" customHeight="1" x14ac:dyDescent="0.2">
      <c r="A57" s="21">
        <v>4</v>
      </c>
      <c r="B57" s="22" t="s">
        <v>325</v>
      </c>
      <c r="C57" s="21">
        <v>4</v>
      </c>
      <c r="D57" s="23" t="s">
        <v>47</v>
      </c>
      <c r="E57" s="23" t="s">
        <v>364</v>
      </c>
      <c r="F57" s="23" t="s">
        <v>365</v>
      </c>
      <c r="G57" s="118" t="s">
        <v>366</v>
      </c>
      <c r="H57" s="23" t="s">
        <v>51</v>
      </c>
      <c r="I57" s="25">
        <v>4000</v>
      </c>
      <c r="J57" s="26" t="s">
        <v>83</v>
      </c>
      <c r="K57" s="27">
        <v>0.8</v>
      </c>
      <c r="L57" s="28" t="s">
        <v>243</v>
      </c>
      <c r="M57" s="27" t="s">
        <v>243</v>
      </c>
      <c r="N57" s="26" t="s">
        <v>111</v>
      </c>
      <c r="O57" s="27">
        <v>0.4</v>
      </c>
      <c r="P57" s="29" t="s">
        <v>55</v>
      </c>
      <c r="Q57" s="30">
        <v>1</v>
      </c>
      <c r="R57" s="31" t="s">
        <v>367</v>
      </c>
      <c r="S57" s="32" t="s">
        <v>57</v>
      </c>
      <c r="T57" s="33" t="s">
        <v>58</v>
      </c>
      <c r="U57" s="33" t="s">
        <v>59</v>
      </c>
      <c r="V57" s="34" t="s">
        <v>60</v>
      </c>
      <c r="W57" s="33" t="s">
        <v>61</v>
      </c>
      <c r="X57" s="33" t="s">
        <v>62</v>
      </c>
      <c r="Y57" s="33" t="s">
        <v>63</v>
      </c>
      <c r="Z57" s="35">
        <f>IFERROR(IF(S57="Probabilidad",(K57-(+K57*V57)),IF(S57="Impacto",K57,"")),"")</f>
        <v>0.48</v>
      </c>
      <c r="AA57" s="36" t="s">
        <v>86</v>
      </c>
      <c r="AB57" s="37">
        <v>0.48</v>
      </c>
      <c r="AC57" s="36" t="s">
        <v>111</v>
      </c>
      <c r="AD57" s="37">
        <v>0.4</v>
      </c>
      <c r="AE57" s="38" t="s">
        <v>55</v>
      </c>
      <c r="AF57" s="68" t="s">
        <v>5</v>
      </c>
      <c r="AG57" s="119" t="s">
        <v>368</v>
      </c>
      <c r="AH57" s="119" t="s">
        <v>369</v>
      </c>
      <c r="AI57" s="41" t="s">
        <v>66</v>
      </c>
      <c r="AJ57" s="42" t="s">
        <v>370</v>
      </c>
      <c r="AK57" s="42" t="s">
        <v>333</v>
      </c>
      <c r="AL57" s="42" t="s">
        <v>334</v>
      </c>
      <c r="AM57" s="70" t="s">
        <v>335</v>
      </c>
      <c r="AN57" s="70" t="s">
        <v>336</v>
      </c>
      <c r="AO57" s="71" t="s">
        <v>5</v>
      </c>
      <c r="AP57" s="45" t="s">
        <v>821</v>
      </c>
      <c r="AQ57" s="45" t="s">
        <v>834</v>
      </c>
    </row>
    <row r="58" spans="1:43" s="48" customFormat="1" ht="194.25" customHeight="1" x14ac:dyDescent="0.2">
      <c r="A58" s="21">
        <v>4</v>
      </c>
      <c r="B58" s="22" t="s">
        <v>325</v>
      </c>
      <c r="C58" s="21">
        <v>4</v>
      </c>
      <c r="D58" s="23" t="s">
        <v>47</v>
      </c>
      <c r="E58" s="23" t="s">
        <v>364</v>
      </c>
      <c r="F58" s="23" t="s">
        <v>365</v>
      </c>
      <c r="G58" s="118" t="s">
        <v>366</v>
      </c>
      <c r="H58" s="23" t="s">
        <v>51</v>
      </c>
      <c r="I58" s="25">
        <v>4000</v>
      </c>
      <c r="J58" s="26" t="s">
        <v>83</v>
      </c>
      <c r="K58" s="27">
        <v>0.8</v>
      </c>
      <c r="L58" s="28" t="s">
        <v>243</v>
      </c>
      <c r="M58" s="27" t="s">
        <v>243</v>
      </c>
      <c r="N58" s="26" t="s">
        <v>111</v>
      </c>
      <c r="O58" s="27">
        <v>0.4</v>
      </c>
      <c r="P58" s="29" t="s">
        <v>55</v>
      </c>
      <c r="Q58" s="30">
        <v>2</v>
      </c>
      <c r="R58" s="31" t="s">
        <v>371</v>
      </c>
      <c r="S58" s="32" t="s">
        <v>57</v>
      </c>
      <c r="T58" s="33" t="s">
        <v>58</v>
      </c>
      <c r="U58" s="33" t="s">
        <v>59</v>
      </c>
      <c r="V58" s="34" t="s">
        <v>60</v>
      </c>
      <c r="W58" s="33" t="s">
        <v>61</v>
      </c>
      <c r="X58" s="33" t="s">
        <v>62</v>
      </c>
      <c r="Y58" s="33" t="s">
        <v>63</v>
      </c>
      <c r="Z58" s="35">
        <f>IFERROR(IF(AND(S57="Probabilidad",S58="Probabilidad"),(AB57-(+AB57*V58)),IF(S58="Probabilidad",(K57-(+K57*V58)),IF(S58="Impacto",AB57,""))),"")</f>
        <v>0.28799999999999998</v>
      </c>
      <c r="AA58" s="36" t="s">
        <v>52</v>
      </c>
      <c r="AB58" s="37">
        <v>0.28799999999999998</v>
      </c>
      <c r="AC58" s="36" t="s">
        <v>111</v>
      </c>
      <c r="AD58" s="37">
        <v>0.4</v>
      </c>
      <c r="AE58" s="38" t="s">
        <v>55</v>
      </c>
      <c r="AF58" s="68" t="s">
        <v>5</v>
      </c>
      <c r="AG58" s="119" t="s">
        <v>372</v>
      </c>
      <c r="AH58" s="119" t="s">
        <v>373</v>
      </c>
      <c r="AI58" s="41"/>
      <c r="AJ58" s="42"/>
      <c r="AK58" s="42"/>
      <c r="AL58" s="42"/>
      <c r="AM58" s="53"/>
      <c r="AN58" s="42"/>
      <c r="AO58" s="52"/>
      <c r="AP58" s="120" t="s">
        <v>819</v>
      </c>
      <c r="AQ58" s="45" t="s">
        <v>835</v>
      </c>
    </row>
    <row r="59" spans="1:43" s="48" customFormat="1" ht="194.25" customHeight="1" x14ac:dyDescent="0.2">
      <c r="A59" s="21">
        <v>5</v>
      </c>
      <c r="B59" s="22" t="s">
        <v>325</v>
      </c>
      <c r="C59" s="21">
        <v>5</v>
      </c>
      <c r="D59" s="23" t="s">
        <v>47</v>
      </c>
      <c r="E59" s="23" t="s">
        <v>374</v>
      </c>
      <c r="F59" s="23" t="s">
        <v>375</v>
      </c>
      <c r="G59" s="118" t="s">
        <v>376</v>
      </c>
      <c r="H59" s="23" t="s">
        <v>51</v>
      </c>
      <c r="I59" s="25">
        <v>12</v>
      </c>
      <c r="J59" s="26" t="s">
        <v>52</v>
      </c>
      <c r="K59" s="27">
        <v>0.4</v>
      </c>
      <c r="L59" s="28" t="s">
        <v>243</v>
      </c>
      <c r="M59" s="27" t="s">
        <v>243</v>
      </c>
      <c r="N59" s="26" t="s">
        <v>111</v>
      </c>
      <c r="O59" s="27">
        <v>0.4</v>
      </c>
      <c r="P59" s="29" t="s">
        <v>55</v>
      </c>
      <c r="Q59" s="30">
        <v>1</v>
      </c>
      <c r="R59" s="31" t="s">
        <v>377</v>
      </c>
      <c r="S59" s="32" t="s">
        <v>57</v>
      </c>
      <c r="T59" s="33" t="s">
        <v>58</v>
      </c>
      <c r="U59" s="33" t="s">
        <v>59</v>
      </c>
      <c r="V59" s="34" t="s">
        <v>60</v>
      </c>
      <c r="W59" s="33" t="s">
        <v>61</v>
      </c>
      <c r="X59" s="33" t="s">
        <v>62</v>
      </c>
      <c r="Y59" s="33" t="s">
        <v>63</v>
      </c>
      <c r="Z59" s="35">
        <f>IFERROR(IF(S59="Probabilidad",(K59-(+K59*V59)),IF(S59="Impacto",K59,"")),"")</f>
        <v>0.24</v>
      </c>
      <c r="AA59" s="36" t="s">
        <v>52</v>
      </c>
      <c r="AB59" s="37">
        <v>0.24</v>
      </c>
      <c r="AC59" s="36" t="s">
        <v>111</v>
      </c>
      <c r="AD59" s="37">
        <v>0.4</v>
      </c>
      <c r="AE59" s="38" t="s">
        <v>55</v>
      </c>
      <c r="AF59" s="68" t="s">
        <v>5</v>
      </c>
      <c r="AG59" s="119" t="s">
        <v>378</v>
      </c>
      <c r="AH59" s="119" t="s">
        <v>379</v>
      </c>
      <c r="AI59" s="41" t="s">
        <v>114</v>
      </c>
      <c r="AJ59" s="42"/>
      <c r="AK59" s="42"/>
      <c r="AL59" s="42"/>
      <c r="AM59" s="53"/>
      <c r="AN59" s="42"/>
      <c r="AO59" s="52"/>
      <c r="AP59" s="45" t="s">
        <v>822</v>
      </c>
      <c r="AQ59" s="45" t="s">
        <v>823</v>
      </c>
    </row>
    <row r="60" spans="1:43" s="48" customFormat="1" ht="194.25" customHeight="1" x14ac:dyDescent="0.2">
      <c r="A60" s="21">
        <v>5</v>
      </c>
      <c r="B60" s="22" t="s">
        <v>325</v>
      </c>
      <c r="C60" s="21">
        <v>5</v>
      </c>
      <c r="D60" s="23" t="s">
        <v>47</v>
      </c>
      <c r="E60" s="23" t="s">
        <v>374</v>
      </c>
      <c r="F60" s="23" t="s">
        <v>375</v>
      </c>
      <c r="G60" s="118" t="s">
        <v>376</v>
      </c>
      <c r="H60" s="23" t="s">
        <v>51</v>
      </c>
      <c r="I60" s="25">
        <v>12</v>
      </c>
      <c r="J60" s="26" t="s">
        <v>52</v>
      </c>
      <c r="K60" s="27">
        <v>0.4</v>
      </c>
      <c r="L60" s="28" t="s">
        <v>243</v>
      </c>
      <c r="M60" s="27" t="s">
        <v>243</v>
      </c>
      <c r="N60" s="26" t="s">
        <v>111</v>
      </c>
      <c r="O60" s="27">
        <v>0.4</v>
      </c>
      <c r="P60" s="29" t="s">
        <v>55</v>
      </c>
      <c r="Q60" s="30">
        <v>2</v>
      </c>
      <c r="R60" s="31" t="s">
        <v>380</v>
      </c>
      <c r="S60" s="32" t="s">
        <v>57</v>
      </c>
      <c r="T60" s="33" t="s">
        <v>58</v>
      </c>
      <c r="U60" s="33" t="s">
        <v>59</v>
      </c>
      <c r="V60" s="34" t="s">
        <v>60</v>
      </c>
      <c r="W60" s="33" t="s">
        <v>61</v>
      </c>
      <c r="X60" s="33" t="s">
        <v>62</v>
      </c>
      <c r="Y60" s="33" t="s">
        <v>63</v>
      </c>
      <c r="Z60" s="35">
        <f>IFERROR(IF(AND(S59="Probabilidad",S60="Probabilidad"),(AB59-(+AB59*V60)),IF(S60="Probabilidad",(K59-(+K59*V60)),IF(S60="Impacto",AB59,""))),"")</f>
        <v>0.14399999999999999</v>
      </c>
      <c r="AA60" s="36" t="s">
        <v>77</v>
      </c>
      <c r="AB60" s="37">
        <v>0.14399999999999999</v>
      </c>
      <c r="AC60" s="36" t="s">
        <v>111</v>
      </c>
      <c r="AD60" s="37">
        <v>0.4</v>
      </c>
      <c r="AE60" s="38" t="s">
        <v>116</v>
      </c>
      <c r="AF60" s="68" t="s">
        <v>5</v>
      </c>
      <c r="AG60" s="119" t="s">
        <v>381</v>
      </c>
      <c r="AH60" s="119" t="s">
        <v>382</v>
      </c>
      <c r="AI60" s="41"/>
      <c r="AJ60" s="42"/>
      <c r="AK60" s="52"/>
      <c r="AL60" s="43"/>
      <c r="AM60" s="53"/>
      <c r="AN60" s="42"/>
      <c r="AO60" s="52"/>
      <c r="AP60" s="120" t="s">
        <v>836</v>
      </c>
      <c r="AQ60" s="45" t="s">
        <v>837</v>
      </c>
    </row>
    <row r="61" spans="1:43" s="48" customFormat="1" ht="194.25" customHeight="1" x14ac:dyDescent="0.2">
      <c r="A61" s="21">
        <v>1</v>
      </c>
      <c r="B61" s="22" t="s">
        <v>383</v>
      </c>
      <c r="C61" s="21">
        <v>1</v>
      </c>
      <c r="D61" s="23" t="s">
        <v>47</v>
      </c>
      <c r="E61" s="23" t="s">
        <v>262</v>
      </c>
      <c r="F61" s="23" t="s">
        <v>384</v>
      </c>
      <c r="G61" s="24" t="s">
        <v>385</v>
      </c>
      <c r="H61" s="23" t="s">
        <v>211</v>
      </c>
      <c r="I61" s="25">
        <v>3000</v>
      </c>
      <c r="J61" s="26" t="s">
        <v>83</v>
      </c>
      <c r="K61" s="27">
        <v>0.8</v>
      </c>
      <c r="L61" s="28" t="s">
        <v>243</v>
      </c>
      <c r="M61" s="27" t="s">
        <v>243</v>
      </c>
      <c r="N61" s="26" t="s">
        <v>111</v>
      </c>
      <c r="O61" s="27">
        <v>0.4</v>
      </c>
      <c r="P61" s="29" t="s">
        <v>55</v>
      </c>
      <c r="Q61" s="30">
        <v>1</v>
      </c>
      <c r="R61" s="31" t="s">
        <v>386</v>
      </c>
      <c r="S61" s="32" t="s">
        <v>57</v>
      </c>
      <c r="T61" s="33" t="s">
        <v>72</v>
      </c>
      <c r="U61" s="33" t="s">
        <v>59</v>
      </c>
      <c r="V61" s="34" t="s">
        <v>73</v>
      </c>
      <c r="W61" s="33" t="s">
        <v>61</v>
      </c>
      <c r="X61" s="33" t="s">
        <v>62</v>
      </c>
      <c r="Y61" s="33" t="s">
        <v>63</v>
      </c>
      <c r="Z61" s="35">
        <f>IFERROR(IF(S61="Probabilidad",(K61-(+K61*V61)),IF(S61="Impacto",K61,"")),"")</f>
        <v>0.56000000000000005</v>
      </c>
      <c r="AA61" s="36" t="s">
        <v>86</v>
      </c>
      <c r="AB61" s="37">
        <v>0.56000000000000005</v>
      </c>
      <c r="AC61" s="36" t="s">
        <v>111</v>
      </c>
      <c r="AD61" s="37">
        <v>0.4</v>
      </c>
      <c r="AE61" s="38" t="s">
        <v>55</v>
      </c>
      <c r="AF61" s="50" t="s">
        <v>5</v>
      </c>
      <c r="AG61" s="81">
        <v>44346</v>
      </c>
      <c r="AH61" s="123" t="s">
        <v>387</v>
      </c>
      <c r="AI61" s="41" t="s">
        <v>66</v>
      </c>
      <c r="AJ61" s="42" t="s">
        <v>388</v>
      </c>
      <c r="AK61" s="52" t="s">
        <v>389</v>
      </c>
      <c r="AL61" s="43">
        <v>44347</v>
      </c>
      <c r="AM61" s="124">
        <v>44316</v>
      </c>
      <c r="AN61" s="124" t="s">
        <v>390</v>
      </c>
      <c r="AO61" s="52" t="s">
        <v>5</v>
      </c>
      <c r="AP61" s="125" t="s">
        <v>918</v>
      </c>
      <c r="AQ61" s="125"/>
    </row>
    <row r="62" spans="1:43" s="48" customFormat="1" ht="194.25" customHeight="1" x14ac:dyDescent="0.2">
      <c r="A62" s="21">
        <v>1</v>
      </c>
      <c r="B62" s="22" t="s">
        <v>383</v>
      </c>
      <c r="C62" s="21">
        <v>1</v>
      </c>
      <c r="D62" s="23" t="s">
        <v>47</v>
      </c>
      <c r="E62" s="23" t="s">
        <v>262</v>
      </c>
      <c r="F62" s="23" t="s">
        <v>384</v>
      </c>
      <c r="G62" s="24" t="s">
        <v>385</v>
      </c>
      <c r="H62" s="23" t="s">
        <v>211</v>
      </c>
      <c r="I62" s="25">
        <v>3000</v>
      </c>
      <c r="J62" s="26" t="s">
        <v>83</v>
      </c>
      <c r="K62" s="27">
        <v>0.8</v>
      </c>
      <c r="L62" s="28" t="s">
        <v>243</v>
      </c>
      <c r="M62" s="27" t="s">
        <v>243</v>
      </c>
      <c r="N62" s="26" t="s">
        <v>111</v>
      </c>
      <c r="O62" s="27">
        <v>0.4</v>
      </c>
      <c r="P62" s="29" t="s">
        <v>55</v>
      </c>
      <c r="Q62" s="30">
        <v>2</v>
      </c>
      <c r="R62" s="31" t="s">
        <v>391</v>
      </c>
      <c r="S62" s="32" t="s">
        <v>57</v>
      </c>
      <c r="T62" s="33" t="s">
        <v>72</v>
      </c>
      <c r="U62" s="33" t="s">
        <v>59</v>
      </c>
      <c r="V62" s="34" t="s">
        <v>73</v>
      </c>
      <c r="W62" s="33" t="s">
        <v>61</v>
      </c>
      <c r="X62" s="33" t="s">
        <v>62</v>
      </c>
      <c r="Y62" s="33" t="s">
        <v>63</v>
      </c>
      <c r="Z62" s="35">
        <f>IFERROR(IF(AND(S61="Probabilidad",S62="Probabilidad"),(AB61-(+AB61*V62)),IF(S62="Probabilidad",(K61-(+K61*V62)),IF(S62="Impacto",AB61,""))),"")</f>
        <v>0.39200000000000002</v>
      </c>
      <c r="AA62" s="36" t="s">
        <v>52</v>
      </c>
      <c r="AB62" s="37">
        <v>0.39200000000000002</v>
      </c>
      <c r="AC62" s="36" t="s">
        <v>111</v>
      </c>
      <c r="AD62" s="37">
        <v>0.4</v>
      </c>
      <c r="AE62" s="38" t="s">
        <v>55</v>
      </c>
      <c r="AF62" s="50" t="s">
        <v>5</v>
      </c>
      <c r="AG62" s="81">
        <v>44346</v>
      </c>
      <c r="AH62" s="123" t="s">
        <v>392</v>
      </c>
      <c r="AI62" s="41" t="s">
        <v>66</v>
      </c>
      <c r="AJ62" s="42"/>
      <c r="AK62" s="52"/>
      <c r="AL62" s="43"/>
      <c r="AM62" s="53"/>
      <c r="AN62" s="42"/>
      <c r="AO62" s="52"/>
      <c r="AP62" s="125" t="s">
        <v>919</v>
      </c>
      <c r="AQ62" s="125" t="s">
        <v>920</v>
      </c>
    </row>
    <row r="63" spans="1:43" s="48" customFormat="1" ht="194.25" customHeight="1" x14ac:dyDescent="0.2">
      <c r="A63" s="21">
        <v>1</v>
      </c>
      <c r="B63" s="22" t="s">
        <v>383</v>
      </c>
      <c r="C63" s="21">
        <v>1</v>
      </c>
      <c r="D63" s="23" t="s">
        <v>47</v>
      </c>
      <c r="E63" s="23" t="s">
        <v>262</v>
      </c>
      <c r="F63" s="23" t="s">
        <v>384</v>
      </c>
      <c r="G63" s="24" t="s">
        <v>385</v>
      </c>
      <c r="H63" s="23" t="s">
        <v>211</v>
      </c>
      <c r="I63" s="25">
        <v>3000</v>
      </c>
      <c r="J63" s="26" t="s">
        <v>83</v>
      </c>
      <c r="K63" s="27">
        <v>0.8</v>
      </c>
      <c r="L63" s="28" t="s">
        <v>243</v>
      </c>
      <c r="M63" s="27" t="s">
        <v>243</v>
      </c>
      <c r="N63" s="26" t="s">
        <v>111</v>
      </c>
      <c r="O63" s="27">
        <v>0.4</v>
      </c>
      <c r="P63" s="29" t="s">
        <v>55</v>
      </c>
      <c r="Q63" s="30">
        <v>3</v>
      </c>
      <c r="R63" s="66" t="s">
        <v>393</v>
      </c>
      <c r="S63" s="32" t="s">
        <v>57</v>
      </c>
      <c r="T63" s="33" t="s">
        <v>72</v>
      </c>
      <c r="U63" s="33" t="s">
        <v>59</v>
      </c>
      <c r="V63" s="34" t="s">
        <v>73</v>
      </c>
      <c r="W63" s="33" t="s">
        <v>61</v>
      </c>
      <c r="X63" s="33" t="s">
        <v>62</v>
      </c>
      <c r="Y63" s="33" t="s">
        <v>63</v>
      </c>
      <c r="Z63" s="35">
        <f>IFERROR(IF(AND(S62="Probabilidad",S63="Probabilidad"),(AB62-(+AB62*V63)),IF(AND(S62="Impacto",S63="Probabilidad"),(AB61-(+AB61*V63)),IF(S63="Impacto",AB62,""))),"")</f>
        <v>0.27440000000000003</v>
      </c>
      <c r="AA63" s="36" t="s">
        <v>52</v>
      </c>
      <c r="AB63" s="37">
        <v>0.27440000000000003</v>
      </c>
      <c r="AC63" s="36" t="s">
        <v>111</v>
      </c>
      <c r="AD63" s="37">
        <v>0.4</v>
      </c>
      <c r="AE63" s="38" t="s">
        <v>55</v>
      </c>
      <c r="AF63" s="50" t="s">
        <v>5</v>
      </c>
      <c r="AG63" s="81">
        <v>44346</v>
      </c>
      <c r="AH63" s="123" t="s">
        <v>394</v>
      </c>
      <c r="AI63" s="41" t="s">
        <v>66</v>
      </c>
      <c r="AJ63" s="42"/>
      <c r="AK63" s="52"/>
      <c r="AL63" s="43"/>
      <c r="AM63" s="53"/>
      <c r="AN63" s="42"/>
      <c r="AO63" s="52"/>
      <c r="AP63" s="125" t="s">
        <v>919</v>
      </c>
      <c r="AQ63" s="125" t="s">
        <v>920</v>
      </c>
    </row>
    <row r="64" spans="1:43" s="48" customFormat="1" ht="194.25" customHeight="1" thickBot="1" x14ac:dyDescent="0.25">
      <c r="A64" s="21">
        <v>2</v>
      </c>
      <c r="B64" s="22" t="s">
        <v>383</v>
      </c>
      <c r="C64" s="21">
        <v>2</v>
      </c>
      <c r="D64" s="55" t="s">
        <v>47</v>
      </c>
      <c r="E64" s="55" t="s">
        <v>395</v>
      </c>
      <c r="F64" s="55" t="s">
        <v>396</v>
      </c>
      <c r="G64" s="126" t="s">
        <v>397</v>
      </c>
      <c r="H64" s="55" t="s">
        <v>211</v>
      </c>
      <c r="I64" s="72">
        <v>7932</v>
      </c>
      <c r="J64" s="73" t="s">
        <v>212</v>
      </c>
      <c r="K64" s="74">
        <v>1</v>
      </c>
      <c r="L64" s="127" t="s">
        <v>151</v>
      </c>
      <c r="M64" s="74" t="s">
        <v>151</v>
      </c>
      <c r="N64" s="73" t="s">
        <v>152</v>
      </c>
      <c r="O64" s="74">
        <v>0.8</v>
      </c>
      <c r="P64" s="75" t="s">
        <v>84</v>
      </c>
      <c r="Q64" s="30">
        <v>1</v>
      </c>
      <c r="R64" s="31" t="s">
        <v>398</v>
      </c>
      <c r="S64" s="32" t="s">
        <v>57</v>
      </c>
      <c r="T64" s="33" t="s">
        <v>72</v>
      </c>
      <c r="U64" s="33" t="s">
        <v>59</v>
      </c>
      <c r="V64" s="34" t="s">
        <v>73</v>
      </c>
      <c r="W64" s="33" t="s">
        <v>61</v>
      </c>
      <c r="X64" s="33" t="s">
        <v>62</v>
      </c>
      <c r="Y64" s="33" t="s">
        <v>63</v>
      </c>
      <c r="Z64" s="35">
        <f>IFERROR(IF(S64="Probabilidad",(K64-(+K64*V64)),IF(S64="Impacto",K64,"")),"")</f>
        <v>0.7</v>
      </c>
      <c r="AA64" s="36" t="s">
        <v>83</v>
      </c>
      <c r="AB64" s="37">
        <v>0.7</v>
      </c>
      <c r="AC64" s="36" t="s">
        <v>152</v>
      </c>
      <c r="AD64" s="37">
        <v>0.8</v>
      </c>
      <c r="AE64" s="38" t="s">
        <v>84</v>
      </c>
      <c r="AF64" s="50" t="s">
        <v>5</v>
      </c>
      <c r="AG64" s="81">
        <v>44346</v>
      </c>
      <c r="AH64" s="123" t="s">
        <v>399</v>
      </c>
      <c r="AI64" s="41" t="s">
        <v>66</v>
      </c>
      <c r="AJ64" s="42" t="s">
        <v>400</v>
      </c>
      <c r="AK64" s="52" t="s">
        <v>401</v>
      </c>
      <c r="AL64" s="43">
        <v>44347</v>
      </c>
      <c r="AM64" s="124">
        <v>44316</v>
      </c>
      <c r="AN64" s="124" t="s">
        <v>308</v>
      </c>
      <c r="AO64" s="52" t="s">
        <v>5</v>
      </c>
      <c r="AP64" s="125" t="s">
        <v>921</v>
      </c>
      <c r="AQ64" s="125"/>
    </row>
    <row r="65" spans="1:43" s="48" customFormat="1" ht="194.25" customHeight="1" thickBot="1" x14ac:dyDescent="0.25">
      <c r="A65" s="21">
        <v>3</v>
      </c>
      <c r="B65" s="22" t="s">
        <v>383</v>
      </c>
      <c r="C65" s="21">
        <v>3</v>
      </c>
      <c r="D65" s="23" t="s">
        <v>47</v>
      </c>
      <c r="E65" s="23" t="s">
        <v>262</v>
      </c>
      <c r="F65" s="23" t="s">
        <v>402</v>
      </c>
      <c r="G65" s="24" t="s">
        <v>403</v>
      </c>
      <c r="H65" s="23" t="s">
        <v>211</v>
      </c>
      <c r="I65" s="25">
        <v>1512</v>
      </c>
      <c r="J65" s="26" t="s">
        <v>83</v>
      </c>
      <c r="K65" s="27">
        <v>0.8</v>
      </c>
      <c r="L65" s="28" t="s">
        <v>243</v>
      </c>
      <c r="M65" s="27" t="s">
        <v>243</v>
      </c>
      <c r="N65" s="26" t="s">
        <v>111</v>
      </c>
      <c r="O65" s="27">
        <v>0.4</v>
      </c>
      <c r="P65" s="29" t="s">
        <v>55</v>
      </c>
      <c r="Q65" s="30">
        <v>1</v>
      </c>
      <c r="R65" s="31" t="s">
        <v>404</v>
      </c>
      <c r="S65" s="32" t="s">
        <v>57</v>
      </c>
      <c r="T65" s="33" t="s">
        <v>72</v>
      </c>
      <c r="U65" s="33" t="s">
        <v>59</v>
      </c>
      <c r="V65" s="34" t="s">
        <v>73</v>
      </c>
      <c r="W65" s="33" t="s">
        <v>61</v>
      </c>
      <c r="X65" s="33" t="s">
        <v>62</v>
      </c>
      <c r="Y65" s="33" t="s">
        <v>63</v>
      </c>
      <c r="Z65" s="35">
        <f>IFERROR(IF(S65="Probabilidad",(K65-(+K65*V65)),IF(S65="Impacto",K65,"")),"")</f>
        <v>0.56000000000000005</v>
      </c>
      <c r="AA65" s="36" t="s">
        <v>86</v>
      </c>
      <c r="AB65" s="37">
        <v>0.56000000000000005</v>
      </c>
      <c r="AC65" s="36" t="s">
        <v>111</v>
      </c>
      <c r="AD65" s="37">
        <v>0.4</v>
      </c>
      <c r="AE65" s="38" t="s">
        <v>55</v>
      </c>
      <c r="AF65" s="116" t="s">
        <v>5</v>
      </c>
      <c r="AG65" s="40" t="s">
        <v>276</v>
      </c>
      <c r="AH65" s="40" t="s">
        <v>405</v>
      </c>
      <c r="AI65" s="41" t="s">
        <v>66</v>
      </c>
      <c r="AJ65" s="42" t="s">
        <v>406</v>
      </c>
      <c r="AK65" s="52" t="s">
        <v>407</v>
      </c>
      <c r="AL65" s="43" t="s">
        <v>408</v>
      </c>
      <c r="AM65" s="115" t="s">
        <v>276</v>
      </c>
      <c r="AN65" s="45" t="s">
        <v>293</v>
      </c>
      <c r="AO65" s="45" t="s">
        <v>5</v>
      </c>
      <c r="AP65" s="125" t="s">
        <v>922</v>
      </c>
      <c r="AQ65" s="125" t="s">
        <v>923</v>
      </c>
    </row>
    <row r="66" spans="1:43" s="48" customFormat="1" ht="194.25" customHeight="1" x14ac:dyDescent="0.2">
      <c r="A66" s="21">
        <v>3</v>
      </c>
      <c r="B66" s="22" t="s">
        <v>383</v>
      </c>
      <c r="C66" s="21">
        <v>3</v>
      </c>
      <c r="D66" s="23" t="s">
        <v>47</v>
      </c>
      <c r="E66" s="23" t="s">
        <v>262</v>
      </c>
      <c r="F66" s="23" t="s">
        <v>402</v>
      </c>
      <c r="G66" s="24" t="s">
        <v>403</v>
      </c>
      <c r="H66" s="23" t="s">
        <v>211</v>
      </c>
      <c r="I66" s="25">
        <v>1512</v>
      </c>
      <c r="J66" s="26" t="s">
        <v>83</v>
      </c>
      <c r="K66" s="27">
        <v>0.8</v>
      </c>
      <c r="L66" s="28" t="s">
        <v>243</v>
      </c>
      <c r="M66" s="27" t="s">
        <v>243</v>
      </c>
      <c r="N66" s="26" t="s">
        <v>111</v>
      </c>
      <c r="O66" s="27">
        <v>0.4</v>
      </c>
      <c r="P66" s="29" t="s">
        <v>55</v>
      </c>
      <c r="Q66" s="30">
        <v>2</v>
      </c>
      <c r="R66" s="31" t="s">
        <v>409</v>
      </c>
      <c r="S66" s="32" t="s">
        <v>9</v>
      </c>
      <c r="T66" s="33" t="s">
        <v>166</v>
      </c>
      <c r="U66" s="33" t="s">
        <v>59</v>
      </c>
      <c r="V66" s="34" t="s">
        <v>167</v>
      </c>
      <c r="W66" s="33" t="s">
        <v>61</v>
      </c>
      <c r="X66" s="33" t="s">
        <v>62</v>
      </c>
      <c r="Y66" s="33" t="s">
        <v>63</v>
      </c>
      <c r="Z66" s="35">
        <f>IFERROR(IF(AND(S65="Probabilidad",S66="Probabilidad"),(AB65-(+AB65*V66)),IF(S66="Probabilidad",(K65-(+K65*V66)),IF(S66="Impacto",AB65,""))),"")</f>
        <v>0.56000000000000005</v>
      </c>
      <c r="AA66" s="36" t="s">
        <v>86</v>
      </c>
      <c r="AB66" s="37">
        <v>0.56000000000000005</v>
      </c>
      <c r="AC66" s="36" t="s">
        <v>111</v>
      </c>
      <c r="AD66" s="37">
        <v>0.30000000000000004</v>
      </c>
      <c r="AE66" s="38" t="s">
        <v>55</v>
      </c>
      <c r="AF66" s="116" t="s">
        <v>5</v>
      </c>
      <c r="AG66" s="40" t="s">
        <v>276</v>
      </c>
      <c r="AH66" s="40" t="s">
        <v>405</v>
      </c>
      <c r="AI66" s="41"/>
      <c r="AJ66" s="42"/>
      <c r="AK66" s="52"/>
      <c r="AL66" s="43"/>
      <c r="AM66" s="53"/>
      <c r="AN66" s="42"/>
      <c r="AO66" s="52"/>
      <c r="AP66" s="125" t="s">
        <v>941</v>
      </c>
      <c r="AQ66" s="125" t="s">
        <v>924</v>
      </c>
    </row>
    <row r="67" spans="1:43" s="48" customFormat="1" ht="194.25" customHeight="1" x14ac:dyDescent="0.2">
      <c r="A67" s="21">
        <v>3</v>
      </c>
      <c r="B67" s="22" t="s">
        <v>383</v>
      </c>
      <c r="C67" s="21">
        <v>3</v>
      </c>
      <c r="D67" s="23" t="s">
        <v>47</v>
      </c>
      <c r="E67" s="23" t="s">
        <v>262</v>
      </c>
      <c r="F67" s="23" t="s">
        <v>402</v>
      </c>
      <c r="G67" s="24" t="s">
        <v>403</v>
      </c>
      <c r="H67" s="23" t="s">
        <v>211</v>
      </c>
      <c r="I67" s="25">
        <v>1512</v>
      </c>
      <c r="J67" s="26" t="s">
        <v>83</v>
      </c>
      <c r="K67" s="27">
        <v>0.8</v>
      </c>
      <c r="L67" s="28" t="s">
        <v>243</v>
      </c>
      <c r="M67" s="27" t="s">
        <v>243</v>
      </c>
      <c r="N67" s="26" t="s">
        <v>111</v>
      </c>
      <c r="O67" s="27">
        <v>0.4</v>
      </c>
      <c r="P67" s="29" t="s">
        <v>55</v>
      </c>
      <c r="Q67" s="30">
        <v>3</v>
      </c>
      <c r="R67" s="66" t="s">
        <v>410</v>
      </c>
      <c r="S67" s="32" t="s">
        <v>57</v>
      </c>
      <c r="T67" s="33" t="s">
        <v>58</v>
      </c>
      <c r="U67" s="33" t="s">
        <v>59</v>
      </c>
      <c r="V67" s="34" t="s">
        <v>60</v>
      </c>
      <c r="W67" s="33" t="s">
        <v>61</v>
      </c>
      <c r="X67" s="33" t="s">
        <v>62</v>
      </c>
      <c r="Y67" s="33" t="s">
        <v>63</v>
      </c>
      <c r="Z67" s="35">
        <f>IFERROR(IF(AND(S66="Probabilidad",S67="Probabilidad"),(AB66-(+AB66*V67)),IF(AND(S66="Impacto",S67="Probabilidad"),(AB65-(+AB65*V67)),IF(S67="Impacto",AB66,""))),"")</f>
        <v>0.33600000000000002</v>
      </c>
      <c r="AA67" s="36" t="s">
        <v>52</v>
      </c>
      <c r="AB67" s="37">
        <v>0.33600000000000002</v>
      </c>
      <c r="AC67" s="36" t="s">
        <v>111</v>
      </c>
      <c r="AD67" s="37">
        <v>0.30000000000000004</v>
      </c>
      <c r="AE67" s="38" t="s">
        <v>55</v>
      </c>
      <c r="AF67" s="116" t="s">
        <v>5</v>
      </c>
      <c r="AG67" s="40" t="s">
        <v>276</v>
      </c>
      <c r="AH67" s="40" t="s">
        <v>411</v>
      </c>
      <c r="AI67" s="41"/>
      <c r="AJ67" s="42"/>
      <c r="AK67" s="52"/>
      <c r="AL67" s="43"/>
      <c r="AM67" s="53"/>
      <c r="AN67" s="42"/>
      <c r="AO67" s="52"/>
      <c r="AP67" s="125" t="s">
        <v>942</v>
      </c>
      <c r="AQ67" s="125" t="s">
        <v>924</v>
      </c>
    </row>
    <row r="68" spans="1:43" s="48" customFormat="1" ht="194.25" customHeight="1" x14ac:dyDescent="0.2">
      <c r="A68" s="21">
        <v>1</v>
      </c>
      <c r="B68" s="22" t="s">
        <v>412</v>
      </c>
      <c r="C68" s="21">
        <v>1</v>
      </c>
      <c r="D68" s="23" t="s">
        <v>47</v>
      </c>
      <c r="E68" s="23" t="s">
        <v>413</v>
      </c>
      <c r="F68" s="23" t="s">
        <v>414</v>
      </c>
      <c r="G68" s="24" t="s">
        <v>415</v>
      </c>
      <c r="H68" s="23" t="s">
        <v>51</v>
      </c>
      <c r="I68" s="25">
        <v>12</v>
      </c>
      <c r="J68" s="26" t="s">
        <v>52</v>
      </c>
      <c r="K68" s="27">
        <v>0.4</v>
      </c>
      <c r="L68" s="28" t="s">
        <v>53</v>
      </c>
      <c r="M68" s="27" t="s">
        <v>53</v>
      </c>
      <c r="N68" s="26" t="s">
        <v>55</v>
      </c>
      <c r="O68" s="27">
        <v>0.6</v>
      </c>
      <c r="P68" s="29" t="s">
        <v>55</v>
      </c>
      <c r="Q68" s="30">
        <v>1</v>
      </c>
      <c r="R68" s="31" t="s">
        <v>416</v>
      </c>
      <c r="S68" s="32" t="s">
        <v>57</v>
      </c>
      <c r="T68" s="33" t="s">
        <v>58</v>
      </c>
      <c r="U68" s="33" t="s">
        <v>59</v>
      </c>
      <c r="V68" s="34" t="s">
        <v>60</v>
      </c>
      <c r="W68" s="33" t="s">
        <v>61</v>
      </c>
      <c r="X68" s="33" t="s">
        <v>62</v>
      </c>
      <c r="Y68" s="33" t="s">
        <v>63</v>
      </c>
      <c r="Z68" s="35">
        <f>IFERROR(IF(S68="Probabilidad",(K68-(+K68*V68)),IF(S68="Impacto",K68,"")),"")</f>
        <v>0.24</v>
      </c>
      <c r="AA68" s="36" t="s">
        <v>52</v>
      </c>
      <c r="AB68" s="37">
        <v>0.24</v>
      </c>
      <c r="AC68" s="36" t="s">
        <v>55</v>
      </c>
      <c r="AD68" s="37">
        <v>0.6</v>
      </c>
      <c r="AE68" s="38" t="s">
        <v>55</v>
      </c>
      <c r="AF68" s="39" t="s">
        <v>5</v>
      </c>
      <c r="AG68" s="40" t="s">
        <v>417</v>
      </c>
      <c r="AH68" s="40" t="s">
        <v>418</v>
      </c>
      <c r="AI68" s="41" t="s">
        <v>66</v>
      </c>
      <c r="AJ68" s="42" t="s">
        <v>419</v>
      </c>
      <c r="AK68" s="52" t="s">
        <v>420</v>
      </c>
      <c r="AL68" s="43">
        <v>44377</v>
      </c>
      <c r="AM68" s="45" t="s">
        <v>421</v>
      </c>
      <c r="AN68" s="45" t="s">
        <v>422</v>
      </c>
      <c r="AO68" s="46" t="s">
        <v>5</v>
      </c>
      <c r="AP68" s="125" t="s">
        <v>925</v>
      </c>
      <c r="AQ68" s="125" t="s">
        <v>943</v>
      </c>
    </row>
    <row r="69" spans="1:43" s="48" customFormat="1" ht="194.25" customHeight="1" x14ac:dyDescent="0.2">
      <c r="A69" s="21">
        <v>1</v>
      </c>
      <c r="B69" s="22" t="s">
        <v>412</v>
      </c>
      <c r="C69" s="21">
        <v>1</v>
      </c>
      <c r="D69" s="23" t="s">
        <v>47</v>
      </c>
      <c r="E69" s="23" t="s">
        <v>413</v>
      </c>
      <c r="F69" s="23" t="s">
        <v>414</v>
      </c>
      <c r="G69" s="24" t="s">
        <v>415</v>
      </c>
      <c r="H69" s="23" t="s">
        <v>51</v>
      </c>
      <c r="I69" s="25">
        <v>12</v>
      </c>
      <c r="J69" s="26" t="s">
        <v>52</v>
      </c>
      <c r="K69" s="27">
        <v>0.4</v>
      </c>
      <c r="L69" s="28" t="s">
        <v>53</v>
      </c>
      <c r="M69" s="27" t="s">
        <v>53</v>
      </c>
      <c r="N69" s="26" t="s">
        <v>55</v>
      </c>
      <c r="O69" s="27">
        <v>0.6</v>
      </c>
      <c r="P69" s="29" t="s">
        <v>55</v>
      </c>
      <c r="Q69" s="30">
        <v>2</v>
      </c>
      <c r="R69" s="31" t="s">
        <v>423</v>
      </c>
      <c r="S69" s="32" t="s">
        <v>57</v>
      </c>
      <c r="T69" s="33" t="s">
        <v>72</v>
      </c>
      <c r="U69" s="33" t="s">
        <v>59</v>
      </c>
      <c r="V69" s="34" t="s">
        <v>73</v>
      </c>
      <c r="W69" s="33" t="s">
        <v>61</v>
      </c>
      <c r="X69" s="33" t="s">
        <v>62</v>
      </c>
      <c r="Y69" s="33" t="s">
        <v>63</v>
      </c>
      <c r="Z69" s="35">
        <f>IFERROR(IF(AND(S68="Probabilidad",S69="Probabilidad"),(AB68-(+AB68*V69)),IF(S69="Probabilidad",(K68-(+K68*V69)),IF(S69="Impacto",AB68,""))),"")</f>
        <v>0.16799999999999998</v>
      </c>
      <c r="AA69" s="36" t="s">
        <v>77</v>
      </c>
      <c r="AB69" s="37">
        <v>0.16799999999999998</v>
      </c>
      <c r="AC69" s="36" t="s">
        <v>55</v>
      </c>
      <c r="AD69" s="37">
        <v>0.6</v>
      </c>
      <c r="AE69" s="38" t="s">
        <v>55</v>
      </c>
      <c r="AF69" s="39" t="s">
        <v>5</v>
      </c>
      <c r="AG69" s="40" t="s">
        <v>417</v>
      </c>
      <c r="AH69" s="40" t="s">
        <v>424</v>
      </c>
      <c r="AI69" s="41"/>
      <c r="AJ69" s="42"/>
      <c r="AK69" s="52"/>
      <c r="AL69" s="43"/>
      <c r="AM69" s="53"/>
      <c r="AN69" s="42"/>
      <c r="AO69" s="52"/>
      <c r="AP69" s="125" t="s">
        <v>926</v>
      </c>
      <c r="AQ69" s="125"/>
    </row>
    <row r="70" spans="1:43" s="48" customFormat="1" ht="194.25" customHeight="1" x14ac:dyDescent="0.2">
      <c r="A70" s="21">
        <v>2</v>
      </c>
      <c r="B70" s="22" t="s">
        <v>412</v>
      </c>
      <c r="C70" s="21">
        <v>2</v>
      </c>
      <c r="D70" s="55" t="s">
        <v>47</v>
      </c>
      <c r="E70" s="55" t="s">
        <v>413</v>
      </c>
      <c r="F70" s="55" t="s">
        <v>425</v>
      </c>
      <c r="G70" s="126" t="s">
        <v>426</v>
      </c>
      <c r="H70" s="55" t="s">
        <v>51</v>
      </c>
      <c r="I70" s="72">
        <v>30</v>
      </c>
      <c r="J70" s="73" t="s">
        <v>86</v>
      </c>
      <c r="K70" s="74">
        <v>0.6</v>
      </c>
      <c r="L70" s="127" t="s">
        <v>53</v>
      </c>
      <c r="M70" s="74" t="s">
        <v>53</v>
      </c>
      <c r="N70" s="73" t="s">
        <v>55</v>
      </c>
      <c r="O70" s="74">
        <v>0.6</v>
      </c>
      <c r="P70" s="75" t="s">
        <v>55</v>
      </c>
      <c r="Q70" s="30">
        <v>1</v>
      </c>
      <c r="R70" s="31" t="s">
        <v>427</v>
      </c>
      <c r="S70" s="32" t="s">
        <v>57</v>
      </c>
      <c r="T70" s="33" t="s">
        <v>72</v>
      </c>
      <c r="U70" s="33" t="s">
        <v>59</v>
      </c>
      <c r="V70" s="34" t="s">
        <v>73</v>
      </c>
      <c r="W70" s="33" t="s">
        <v>61</v>
      </c>
      <c r="X70" s="33" t="s">
        <v>62</v>
      </c>
      <c r="Y70" s="33" t="s">
        <v>63</v>
      </c>
      <c r="Z70" s="35">
        <f>IFERROR(IF(S70="Probabilidad",(K70-(+K70*V70)),IF(S70="Impacto",K70,"")),"")</f>
        <v>0.42</v>
      </c>
      <c r="AA70" s="36" t="s">
        <v>86</v>
      </c>
      <c r="AB70" s="37">
        <v>0.42</v>
      </c>
      <c r="AC70" s="36" t="s">
        <v>55</v>
      </c>
      <c r="AD70" s="37">
        <v>0.6</v>
      </c>
      <c r="AE70" s="38" t="s">
        <v>55</v>
      </c>
      <c r="AF70" s="39" t="s">
        <v>5</v>
      </c>
      <c r="AG70" s="40" t="s">
        <v>417</v>
      </c>
      <c r="AH70" s="40" t="s">
        <v>428</v>
      </c>
      <c r="AI70" s="41" t="s">
        <v>66</v>
      </c>
      <c r="AJ70" s="42" t="s">
        <v>429</v>
      </c>
      <c r="AK70" s="52" t="s">
        <v>420</v>
      </c>
      <c r="AL70" s="43">
        <v>44377</v>
      </c>
      <c r="AM70" s="45" t="s">
        <v>421</v>
      </c>
      <c r="AN70" s="45" t="s">
        <v>422</v>
      </c>
      <c r="AO70" s="46" t="s">
        <v>5</v>
      </c>
      <c r="AP70" s="125" t="s">
        <v>927</v>
      </c>
      <c r="AQ70" s="125"/>
    </row>
    <row r="71" spans="1:43" s="48" customFormat="1" ht="194.25" customHeight="1" x14ac:dyDescent="0.2">
      <c r="A71" s="21">
        <v>3</v>
      </c>
      <c r="B71" s="22" t="s">
        <v>412</v>
      </c>
      <c r="C71" s="21">
        <v>3</v>
      </c>
      <c r="D71" s="23" t="s">
        <v>47</v>
      </c>
      <c r="E71" s="23" t="s">
        <v>413</v>
      </c>
      <c r="F71" s="23" t="s">
        <v>430</v>
      </c>
      <c r="G71" s="24" t="s">
        <v>431</v>
      </c>
      <c r="H71" s="23" t="s">
        <v>51</v>
      </c>
      <c r="I71" s="25">
        <v>20</v>
      </c>
      <c r="J71" s="26" t="s">
        <v>52</v>
      </c>
      <c r="K71" s="27">
        <v>0.4</v>
      </c>
      <c r="L71" s="28" t="s">
        <v>53</v>
      </c>
      <c r="M71" s="27" t="s">
        <v>53</v>
      </c>
      <c r="N71" s="26" t="s">
        <v>55</v>
      </c>
      <c r="O71" s="27">
        <v>0.6</v>
      </c>
      <c r="P71" s="29" t="s">
        <v>55</v>
      </c>
      <c r="Q71" s="30">
        <v>1</v>
      </c>
      <c r="R71" s="31" t="s">
        <v>432</v>
      </c>
      <c r="S71" s="32" t="s">
        <v>57</v>
      </c>
      <c r="T71" s="33" t="s">
        <v>58</v>
      </c>
      <c r="U71" s="33" t="s">
        <v>59</v>
      </c>
      <c r="V71" s="34" t="s">
        <v>60</v>
      </c>
      <c r="W71" s="33" t="s">
        <v>61</v>
      </c>
      <c r="X71" s="33" t="s">
        <v>62</v>
      </c>
      <c r="Y71" s="33" t="s">
        <v>63</v>
      </c>
      <c r="Z71" s="35">
        <f>IFERROR(IF(S71="Probabilidad",(K71-(+K71*V71)),IF(S71="Impacto",K71,"")),"")</f>
        <v>0.24</v>
      </c>
      <c r="AA71" s="36" t="s">
        <v>52</v>
      </c>
      <c r="AB71" s="37">
        <v>0.24</v>
      </c>
      <c r="AC71" s="36" t="s">
        <v>55</v>
      </c>
      <c r="AD71" s="37">
        <v>0.6</v>
      </c>
      <c r="AE71" s="38" t="s">
        <v>55</v>
      </c>
      <c r="AF71" s="39" t="s">
        <v>5</v>
      </c>
      <c r="AG71" s="40" t="s">
        <v>417</v>
      </c>
      <c r="AH71" s="40" t="s">
        <v>433</v>
      </c>
      <c r="AI71" s="41" t="s">
        <v>66</v>
      </c>
      <c r="AJ71" s="42" t="s">
        <v>434</v>
      </c>
      <c r="AK71" s="52" t="s">
        <v>420</v>
      </c>
      <c r="AL71" s="43">
        <v>44377</v>
      </c>
      <c r="AM71" s="45" t="s">
        <v>421</v>
      </c>
      <c r="AN71" s="45" t="s">
        <v>422</v>
      </c>
      <c r="AO71" s="46" t="s">
        <v>5</v>
      </c>
      <c r="AP71" s="125" t="s">
        <v>928</v>
      </c>
      <c r="AQ71" s="125"/>
    </row>
    <row r="72" spans="1:43" s="48" customFormat="1" ht="194.25" customHeight="1" x14ac:dyDescent="0.2">
      <c r="A72" s="21">
        <v>3</v>
      </c>
      <c r="B72" s="22" t="s">
        <v>412</v>
      </c>
      <c r="C72" s="21">
        <v>3</v>
      </c>
      <c r="D72" s="23" t="s">
        <v>47</v>
      </c>
      <c r="E72" s="23" t="s">
        <v>413</v>
      </c>
      <c r="F72" s="23" t="s">
        <v>430</v>
      </c>
      <c r="G72" s="24" t="s">
        <v>431</v>
      </c>
      <c r="H72" s="23" t="s">
        <v>51</v>
      </c>
      <c r="I72" s="25">
        <v>20</v>
      </c>
      <c r="J72" s="26" t="s">
        <v>52</v>
      </c>
      <c r="K72" s="27">
        <v>0.4</v>
      </c>
      <c r="L72" s="28" t="s">
        <v>53</v>
      </c>
      <c r="M72" s="27" t="s">
        <v>53</v>
      </c>
      <c r="N72" s="26" t="s">
        <v>55</v>
      </c>
      <c r="O72" s="27">
        <v>0.6</v>
      </c>
      <c r="P72" s="29" t="s">
        <v>55</v>
      </c>
      <c r="Q72" s="30">
        <v>2</v>
      </c>
      <c r="R72" s="31" t="s">
        <v>435</v>
      </c>
      <c r="S72" s="32" t="s">
        <v>57</v>
      </c>
      <c r="T72" s="33" t="s">
        <v>72</v>
      </c>
      <c r="U72" s="33" t="s">
        <v>59</v>
      </c>
      <c r="V72" s="34" t="s">
        <v>73</v>
      </c>
      <c r="W72" s="33" t="s">
        <v>61</v>
      </c>
      <c r="X72" s="33" t="s">
        <v>62</v>
      </c>
      <c r="Y72" s="33" t="s">
        <v>63</v>
      </c>
      <c r="Z72" s="35">
        <f>IFERROR(IF(AND(S71="Probabilidad",S72="Probabilidad"),(AB71-(+AB71*V72)),IF(S72="Probabilidad",(K71-(+K71*V72)),IF(S72="Impacto",AB71,""))),"")</f>
        <v>0.16799999999999998</v>
      </c>
      <c r="AA72" s="36" t="s">
        <v>77</v>
      </c>
      <c r="AB72" s="37">
        <v>0.16799999999999998</v>
      </c>
      <c r="AC72" s="36" t="s">
        <v>55</v>
      </c>
      <c r="AD72" s="37">
        <v>0.6</v>
      </c>
      <c r="AE72" s="38" t="s">
        <v>55</v>
      </c>
      <c r="AF72" s="39" t="s">
        <v>5</v>
      </c>
      <c r="AG72" s="40" t="s">
        <v>417</v>
      </c>
      <c r="AH72" s="40" t="s">
        <v>436</v>
      </c>
      <c r="AI72" s="41"/>
      <c r="AJ72" s="42"/>
      <c r="AK72" s="52"/>
      <c r="AL72" s="43"/>
      <c r="AM72" s="53"/>
      <c r="AN72" s="42"/>
      <c r="AO72" s="52"/>
      <c r="AP72" s="125" t="s">
        <v>929</v>
      </c>
      <c r="AQ72" s="125" t="s">
        <v>920</v>
      </c>
    </row>
    <row r="73" spans="1:43" s="48" customFormat="1" ht="194.25" customHeight="1" x14ac:dyDescent="0.2">
      <c r="A73" s="67">
        <v>1</v>
      </c>
      <c r="B73" s="22" t="s">
        <v>437</v>
      </c>
      <c r="C73" s="21">
        <v>1</v>
      </c>
      <c r="D73" s="23" t="s">
        <v>47</v>
      </c>
      <c r="E73" s="23" t="s">
        <v>438</v>
      </c>
      <c r="F73" s="23" t="s">
        <v>439</v>
      </c>
      <c r="G73" s="24" t="s">
        <v>440</v>
      </c>
      <c r="H73" s="23" t="s">
        <v>51</v>
      </c>
      <c r="I73" s="25">
        <v>84</v>
      </c>
      <c r="J73" s="26" t="s">
        <v>86</v>
      </c>
      <c r="K73" s="27">
        <v>0.6</v>
      </c>
      <c r="L73" s="28" t="s">
        <v>151</v>
      </c>
      <c r="M73" s="27" t="s">
        <v>151</v>
      </c>
      <c r="N73" s="26" t="s">
        <v>152</v>
      </c>
      <c r="O73" s="27">
        <v>0.8</v>
      </c>
      <c r="P73" s="29" t="s">
        <v>84</v>
      </c>
      <c r="Q73" s="30">
        <v>1</v>
      </c>
      <c r="R73" s="31" t="s">
        <v>441</v>
      </c>
      <c r="S73" s="32" t="s">
        <v>57</v>
      </c>
      <c r="T73" s="33" t="s">
        <v>72</v>
      </c>
      <c r="U73" s="33" t="s">
        <v>59</v>
      </c>
      <c r="V73" s="34" t="s">
        <v>73</v>
      </c>
      <c r="W73" s="33" t="s">
        <v>61</v>
      </c>
      <c r="X73" s="33" t="s">
        <v>62</v>
      </c>
      <c r="Y73" s="33" t="s">
        <v>63</v>
      </c>
      <c r="Z73" s="35">
        <f>IFERROR(IF(S73="Probabilidad",(K73-(+K73*V73)),IF(S73="Impacto",K73,"")),"")</f>
        <v>0.42</v>
      </c>
      <c r="AA73" s="36" t="s">
        <v>86</v>
      </c>
      <c r="AB73" s="37">
        <v>0.42</v>
      </c>
      <c r="AC73" s="36" t="s">
        <v>152</v>
      </c>
      <c r="AD73" s="37">
        <v>0.8</v>
      </c>
      <c r="AE73" s="38" t="s">
        <v>84</v>
      </c>
      <c r="AF73" s="50" t="s">
        <v>5</v>
      </c>
      <c r="AG73" s="89" t="s">
        <v>442</v>
      </c>
      <c r="AH73" s="51" t="s">
        <v>443</v>
      </c>
      <c r="AI73" s="41" t="s">
        <v>66</v>
      </c>
      <c r="AJ73" s="42" t="s">
        <v>444</v>
      </c>
      <c r="AK73" s="53" t="s">
        <v>445</v>
      </c>
      <c r="AL73" s="43">
        <v>44256</v>
      </c>
      <c r="AM73" s="128" t="s">
        <v>446</v>
      </c>
      <c r="AN73" s="128" t="s">
        <v>447</v>
      </c>
      <c r="AO73" s="52" t="s">
        <v>5</v>
      </c>
      <c r="AP73" s="129" t="s">
        <v>888</v>
      </c>
      <c r="AQ73" s="129" t="s">
        <v>1006</v>
      </c>
    </row>
    <row r="74" spans="1:43" s="48" customFormat="1" ht="194.25" customHeight="1" x14ac:dyDescent="0.2">
      <c r="A74" s="21">
        <v>1</v>
      </c>
      <c r="B74" s="22" t="s">
        <v>437</v>
      </c>
      <c r="C74" s="21">
        <v>1</v>
      </c>
      <c r="D74" s="23" t="s">
        <v>47</v>
      </c>
      <c r="E74" s="23" t="s">
        <v>438</v>
      </c>
      <c r="F74" s="23" t="s">
        <v>439</v>
      </c>
      <c r="G74" s="24" t="s">
        <v>440</v>
      </c>
      <c r="H74" s="23" t="s">
        <v>51</v>
      </c>
      <c r="I74" s="25">
        <v>84</v>
      </c>
      <c r="J74" s="26" t="s">
        <v>86</v>
      </c>
      <c r="K74" s="27">
        <v>0.6</v>
      </c>
      <c r="L74" s="28" t="s">
        <v>151</v>
      </c>
      <c r="M74" s="27" t="s">
        <v>151</v>
      </c>
      <c r="N74" s="26" t="s">
        <v>152</v>
      </c>
      <c r="O74" s="27">
        <v>0.8</v>
      </c>
      <c r="P74" s="29" t="s">
        <v>84</v>
      </c>
      <c r="Q74" s="30">
        <v>2</v>
      </c>
      <c r="R74" s="31" t="s">
        <v>448</v>
      </c>
      <c r="S74" s="32" t="s">
        <v>57</v>
      </c>
      <c r="T74" s="33" t="s">
        <v>58</v>
      </c>
      <c r="U74" s="33" t="s">
        <v>59</v>
      </c>
      <c r="V74" s="34" t="s">
        <v>60</v>
      </c>
      <c r="W74" s="33" t="s">
        <v>61</v>
      </c>
      <c r="X74" s="33" t="s">
        <v>62</v>
      </c>
      <c r="Y74" s="33" t="s">
        <v>63</v>
      </c>
      <c r="Z74" s="35">
        <f>IFERROR(IF(AND(S73="Probabilidad",S74="Probabilidad"),(AB73-(+AB73*V74)),IF(S74="Probabilidad",(K73-(+K73*V74)),IF(S74="Impacto",AB73,""))),"")</f>
        <v>0.252</v>
      </c>
      <c r="AA74" s="36" t="s">
        <v>52</v>
      </c>
      <c r="AB74" s="37">
        <v>0.252</v>
      </c>
      <c r="AC74" s="36" t="s">
        <v>152</v>
      </c>
      <c r="AD74" s="37">
        <v>0.8</v>
      </c>
      <c r="AE74" s="38" t="s">
        <v>84</v>
      </c>
      <c r="AF74" s="50" t="s">
        <v>5</v>
      </c>
      <c r="AG74" s="89" t="s">
        <v>442</v>
      </c>
      <c r="AH74" s="51" t="s">
        <v>449</v>
      </c>
      <c r="AI74" s="41"/>
      <c r="AJ74" s="42"/>
      <c r="AK74" s="52"/>
      <c r="AL74" s="43"/>
      <c r="AM74" s="53"/>
      <c r="AN74" s="42"/>
      <c r="AO74" s="52"/>
      <c r="AP74" s="129" t="s">
        <v>1007</v>
      </c>
      <c r="AQ74" s="129" t="s">
        <v>1008</v>
      </c>
    </row>
    <row r="75" spans="1:43" s="48" customFormat="1" ht="194.25" customHeight="1" x14ac:dyDescent="0.2">
      <c r="A75" s="21">
        <v>1</v>
      </c>
      <c r="B75" s="22" t="s">
        <v>437</v>
      </c>
      <c r="C75" s="21">
        <v>1</v>
      </c>
      <c r="D75" s="23" t="s">
        <v>47</v>
      </c>
      <c r="E75" s="23" t="s">
        <v>438</v>
      </c>
      <c r="F75" s="23" t="s">
        <v>439</v>
      </c>
      <c r="G75" s="24" t="s">
        <v>440</v>
      </c>
      <c r="H75" s="23" t="s">
        <v>51</v>
      </c>
      <c r="I75" s="25">
        <v>84</v>
      </c>
      <c r="J75" s="26" t="s">
        <v>86</v>
      </c>
      <c r="K75" s="27">
        <v>0.6</v>
      </c>
      <c r="L75" s="28" t="s">
        <v>151</v>
      </c>
      <c r="M75" s="27" t="s">
        <v>151</v>
      </c>
      <c r="N75" s="26" t="s">
        <v>152</v>
      </c>
      <c r="O75" s="27">
        <v>0.8</v>
      </c>
      <c r="P75" s="29" t="s">
        <v>84</v>
      </c>
      <c r="Q75" s="30">
        <v>3</v>
      </c>
      <c r="R75" s="66" t="s">
        <v>450</v>
      </c>
      <c r="S75" s="32" t="s">
        <v>57</v>
      </c>
      <c r="T75" s="33" t="s">
        <v>58</v>
      </c>
      <c r="U75" s="33" t="s">
        <v>59</v>
      </c>
      <c r="V75" s="34" t="s">
        <v>60</v>
      </c>
      <c r="W75" s="33" t="s">
        <v>61</v>
      </c>
      <c r="X75" s="33" t="s">
        <v>75</v>
      </c>
      <c r="Y75" s="33" t="s">
        <v>63</v>
      </c>
      <c r="Z75" s="35">
        <f>IFERROR(IF(AND(S74="Probabilidad",S75="Probabilidad"),(AB74-(+AB74*V75)),IF(AND(S74="Impacto",S75="Probabilidad"),(AB73-(+AB73*V75)),IF(S75="Impacto",AB74,""))),"")</f>
        <v>0.1512</v>
      </c>
      <c r="AA75" s="36" t="s">
        <v>77</v>
      </c>
      <c r="AB75" s="37">
        <v>0.1512</v>
      </c>
      <c r="AC75" s="36" t="s">
        <v>152</v>
      </c>
      <c r="AD75" s="37">
        <v>0.8</v>
      </c>
      <c r="AE75" s="38" t="s">
        <v>84</v>
      </c>
      <c r="AF75" s="50" t="s">
        <v>5</v>
      </c>
      <c r="AG75" s="81">
        <v>44265</v>
      </c>
      <c r="AH75" s="51" t="s">
        <v>451</v>
      </c>
      <c r="AI75" s="41"/>
      <c r="AJ75" s="42"/>
      <c r="AK75" s="52"/>
      <c r="AL75" s="43"/>
      <c r="AM75" s="53"/>
      <c r="AN75" s="42"/>
      <c r="AO75" s="52"/>
      <c r="AP75" s="129" t="s">
        <v>889</v>
      </c>
      <c r="AQ75" s="129" t="s">
        <v>1008</v>
      </c>
    </row>
    <row r="76" spans="1:43" s="48" customFormat="1" ht="194.25" customHeight="1" x14ac:dyDescent="0.2">
      <c r="A76" s="21">
        <v>2</v>
      </c>
      <c r="B76" s="22" t="s">
        <v>437</v>
      </c>
      <c r="C76" s="21">
        <v>2</v>
      </c>
      <c r="D76" s="23" t="s">
        <v>452</v>
      </c>
      <c r="E76" s="23" t="s">
        <v>453</v>
      </c>
      <c r="F76" s="23" t="s">
        <v>454</v>
      </c>
      <c r="G76" s="24" t="s">
        <v>455</v>
      </c>
      <c r="H76" s="23" t="s">
        <v>51</v>
      </c>
      <c r="I76" s="25">
        <v>7000</v>
      </c>
      <c r="J76" s="26" t="s">
        <v>212</v>
      </c>
      <c r="K76" s="27">
        <v>1</v>
      </c>
      <c r="L76" s="28" t="s">
        <v>456</v>
      </c>
      <c r="M76" s="27" t="s">
        <v>456</v>
      </c>
      <c r="N76" s="26" t="s">
        <v>457</v>
      </c>
      <c r="O76" s="27">
        <v>0.2</v>
      </c>
      <c r="P76" s="29" t="s">
        <v>84</v>
      </c>
      <c r="Q76" s="30">
        <v>1</v>
      </c>
      <c r="R76" s="31" t="s">
        <v>458</v>
      </c>
      <c r="S76" s="32" t="s">
        <v>57</v>
      </c>
      <c r="T76" s="33" t="s">
        <v>58</v>
      </c>
      <c r="U76" s="33" t="s">
        <v>59</v>
      </c>
      <c r="V76" s="34" t="s">
        <v>60</v>
      </c>
      <c r="W76" s="33" t="s">
        <v>61</v>
      </c>
      <c r="X76" s="33" t="s">
        <v>62</v>
      </c>
      <c r="Y76" s="33" t="s">
        <v>63</v>
      </c>
      <c r="Z76" s="35">
        <f>IFERROR(IF(S76="Probabilidad",(K76-(+K76*V76)),IF(S76="Impacto",K76,"")),"")</f>
        <v>0.6</v>
      </c>
      <c r="AA76" s="36" t="s">
        <v>86</v>
      </c>
      <c r="AB76" s="37">
        <v>0.6</v>
      </c>
      <c r="AC76" s="36" t="s">
        <v>457</v>
      </c>
      <c r="AD76" s="37">
        <v>0.2</v>
      </c>
      <c r="AE76" s="38" t="s">
        <v>55</v>
      </c>
      <c r="AF76" s="50" t="s">
        <v>5</v>
      </c>
      <c r="AG76" s="89" t="s">
        <v>459</v>
      </c>
      <c r="AH76" s="51" t="s">
        <v>460</v>
      </c>
      <c r="AI76" s="41" t="s">
        <v>66</v>
      </c>
      <c r="AJ76" s="42" t="s">
        <v>461</v>
      </c>
      <c r="AK76" s="42" t="s">
        <v>462</v>
      </c>
      <c r="AL76" s="43" t="s">
        <v>463</v>
      </c>
      <c r="AM76" s="83" t="s">
        <v>464</v>
      </c>
      <c r="AN76" s="130" t="s">
        <v>465</v>
      </c>
      <c r="AO76" s="52" t="s">
        <v>5</v>
      </c>
      <c r="AP76" s="129" t="s">
        <v>890</v>
      </c>
      <c r="AQ76" s="129" t="s">
        <v>1008</v>
      </c>
    </row>
    <row r="77" spans="1:43" s="48" customFormat="1" ht="194.25" customHeight="1" x14ac:dyDescent="0.2">
      <c r="A77" s="21">
        <v>2</v>
      </c>
      <c r="B77" s="22" t="s">
        <v>437</v>
      </c>
      <c r="C77" s="21">
        <v>2</v>
      </c>
      <c r="D77" s="23" t="s">
        <v>452</v>
      </c>
      <c r="E77" s="23" t="s">
        <v>453</v>
      </c>
      <c r="F77" s="23" t="s">
        <v>454</v>
      </c>
      <c r="G77" s="24" t="s">
        <v>455</v>
      </c>
      <c r="H77" s="23" t="s">
        <v>51</v>
      </c>
      <c r="I77" s="25">
        <v>7000</v>
      </c>
      <c r="J77" s="26" t="s">
        <v>212</v>
      </c>
      <c r="K77" s="27">
        <v>1</v>
      </c>
      <c r="L77" s="28" t="s">
        <v>456</v>
      </c>
      <c r="M77" s="27" t="s">
        <v>456</v>
      </c>
      <c r="N77" s="26" t="s">
        <v>457</v>
      </c>
      <c r="O77" s="27">
        <v>0.2</v>
      </c>
      <c r="P77" s="29" t="s">
        <v>84</v>
      </c>
      <c r="Q77" s="30">
        <v>2</v>
      </c>
      <c r="R77" s="31" t="s">
        <v>466</v>
      </c>
      <c r="S77" s="32" t="s">
        <v>57</v>
      </c>
      <c r="T77" s="33" t="s">
        <v>72</v>
      </c>
      <c r="U77" s="33" t="s">
        <v>59</v>
      </c>
      <c r="V77" s="34" t="s">
        <v>73</v>
      </c>
      <c r="W77" s="33" t="s">
        <v>61</v>
      </c>
      <c r="X77" s="33" t="s">
        <v>62</v>
      </c>
      <c r="Y77" s="33" t="s">
        <v>63</v>
      </c>
      <c r="Z77" s="35">
        <f>IFERROR(IF(AND(S76="Probabilidad",S77="Probabilidad"),(AB76-(+AB76*V77)),IF(S77="Probabilidad",(K76-(+K76*V77)),IF(S77="Impacto",AB76,""))),"")</f>
        <v>0.42</v>
      </c>
      <c r="AA77" s="36" t="s">
        <v>86</v>
      </c>
      <c r="AB77" s="37">
        <v>0.42</v>
      </c>
      <c r="AC77" s="36" t="s">
        <v>152</v>
      </c>
      <c r="AD77" s="37">
        <v>0.8</v>
      </c>
      <c r="AE77" s="38" t="s">
        <v>84</v>
      </c>
      <c r="AF77" s="50" t="s">
        <v>5</v>
      </c>
      <c r="AG77" s="89" t="s">
        <v>459</v>
      </c>
      <c r="AH77" s="51" t="s">
        <v>467</v>
      </c>
      <c r="AI77" s="41"/>
      <c r="AJ77" s="42"/>
      <c r="AK77" s="52"/>
      <c r="AL77" s="43"/>
      <c r="AM77" s="53"/>
      <c r="AN77" s="42"/>
      <c r="AO77" s="52"/>
      <c r="AP77" s="129" t="s">
        <v>891</v>
      </c>
      <c r="AQ77" s="129" t="s">
        <v>1008</v>
      </c>
    </row>
    <row r="78" spans="1:43" s="48" customFormat="1" ht="194.25" customHeight="1" x14ac:dyDescent="0.2">
      <c r="A78" s="21">
        <v>2</v>
      </c>
      <c r="B78" s="22" t="s">
        <v>437</v>
      </c>
      <c r="C78" s="21">
        <v>2</v>
      </c>
      <c r="D78" s="23" t="s">
        <v>452</v>
      </c>
      <c r="E78" s="23" t="s">
        <v>453</v>
      </c>
      <c r="F78" s="23" t="s">
        <v>454</v>
      </c>
      <c r="G78" s="24" t="s">
        <v>455</v>
      </c>
      <c r="H78" s="23" t="s">
        <v>51</v>
      </c>
      <c r="I78" s="25">
        <v>7000</v>
      </c>
      <c r="J78" s="26" t="s">
        <v>212</v>
      </c>
      <c r="K78" s="27">
        <v>1</v>
      </c>
      <c r="L78" s="28" t="s">
        <v>456</v>
      </c>
      <c r="M78" s="27" t="s">
        <v>456</v>
      </c>
      <c r="N78" s="26" t="s">
        <v>457</v>
      </c>
      <c r="O78" s="27">
        <v>0.2</v>
      </c>
      <c r="P78" s="29" t="s">
        <v>84</v>
      </c>
      <c r="Q78" s="30">
        <v>3</v>
      </c>
      <c r="R78" s="66" t="s">
        <v>468</v>
      </c>
      <c r="S78" s="32" t="s">
        <v>57</v>
      </c>
      <c r="T78" s="33" t="s">
        <v>72</v>
      </c>
      <c r="U78" s="33" t="s">
        <v>59</v>
      </c>
      <c r="V78" s="34" t="s">
        <v>73</v>
      </c>
      <c r="W78" s="33" t="s">
        <v>61</v>
      </c>
      <c r="X78" s="33" t="s">
        <v>62</v>
      </c>
      <c r="Y78" s="33" t="s">
        <v>63</v>
      </c>
      <c r="Z78" s="35">
        <f>IFERROR(IF(AND(S77="Probabilidad",S78="Probabilidad"),(AB77-(+AB77*V78)),IF(AND(S77="Impacto",S78="Probabilidad"),(AB76-(+AB76*V78)),IF(S78="Impacto",AB77,""))),"")</f>
        <v>0.29399999999999998</v>
      </c>
      <c r="AA78" s="36" t="s">
        <v>52</v>
      </c>
      <c r="AB78" s="37">
        <v>0.29399999999999998</v>
      </c>
      <c r="AC78" s="36" t="s">
        <v>152</v>
      </c>
      <c r="AD78" s="37">
        <v>0.8</v>
      </c>
      <c r="AE78" s="38" t="s">
        <v>84</v>
      </c>
      <c r="AF78" s="50" t="s">
        <v>5</v>
      </c>
      <c r="AG78" s="89" t="s">
        <v>459</v>
      </c>
      <c r="AH78" s="51" t="s">
        <v>469</v>
      </c>
      <c r="AI78" s="41"/>
      <c r="AJ78" s="42"/>
      <c r="AK78" s="52"/>
      <c r="AL78" s="43"/>
      <c r="AM78" s="53"/>
      <c r="AN78" s="42"/>
      <c r="AO78" s="52"/>
      <c r="AP78" s="129" t="s">
        <v>892</v>
      </c>
      <c r="AQ78" s="129" t="s">
        <v>1008</v>
      </c>
    </row>
    <row r="79" spans="1:43" s="48" customFormat="1" ht="194.25" customHeight="1" x14ac:dyDescent="0.2">
      <c r="A79" s="67">
        <v>3</v>
      </c>
      <c r="B79" s="22" t="s">
        <v>437</v>
      </c>
      <c r="C79" s="21">
        <v>3</v>
      </c>
      <c r="D79" s="23" t="s">
        <v>47</v>
      </c>
      <c r="E79" s="23" t="s">
        <v>470</v>
      </c>
      <c r="F79" s="23" t="s">
        <v>471</v>
      </c>
      <c r="G79" s="24" t="s">
        <v>472</v>
      </c>
      <c r="H79" s="23" t="s">
        <v>51</v>
      </c>
      <c r="I79" s="25">
        <v>2020</v>
      </c>
      <c r="J79" s="26" t="s">
        <v>83</v>
      </c>
      <c r="K79" s="27">
        <v>0.8</v>
      </c>
      <c r="L79" s="28" t="s">
        <v>151</v>
      </c>
      <c r="M79" s="27" t="s">
        <v>151</v>
      </c>
      <c r="N79" s="26" t="s">
        <v>152</v>
      </c>
      <c r="O79" s="27">
        <v>0.8</v>
      </c>
      <c r="P79" s="29" t="s">
        <v>84</v>
      </c>
      <c r="Q79" s="30">
        <v>1</v>
      </c>
      <c r="R79" s="31" t="s">
        <v>473</v>
      </c>
      <c r="S79" s="32" t="s">
        <v>57</v>
      </c>
      <c r="T79" s="33" t="s">
        <v>58</v>
      </c>
      <c r="U79" s="33" t="s">
        <v>59</v>
      </c>
      <c r="V79" s="34" t="s">
        <v>60</v>
      </c>
      <c r="W79" s="33" t="s">
        <v>61</v>
      </c>
      <c r="X79" s="33" t="s">
        <v>62</v>
      </c>
      <c r="Y79" s="33" t="s">
        <v>63</v>
      </c>
      <c r="Z79" s="35">
        <f>IFERROR(IF(S79="Probabilidad",(K79-(+K79*V79)),IF(S79="Impacto",K79,"")),"")</f>
        <v>0.48</v>
      </c>
      <c r="AA79" s="36" t="s">
        <v>86</v>
      </c>
      <c r="AB79" s="37">
        <v>0.48</v>
      </c>
      <c r="AC79" s="36" t="s">
        <v>152</v>
      </c>
      <c r="AD79" s="37">
        <v>0.8</v>
      </c>
      <c r="AE79" s="38" t="s">
        <v>84</v>
      </c>
      <c r="AF79" s="50" t="s">
        <v>5</v>
      </c>
      <c r="AG79" s="89" t="s">
        <v>459</v>
      </c>
      <c r="AH79" s="51" t="s">
        <v>474</v>
      </c>
      <c r="AI79" s="41" t="s">
        <v>66</v>
      </c>
      <c r="AJ79" s="42" t="s">
        <v>475</v>
      </c>
      <c r="AK79" s="42" t="s">
        <v>476</v>
      </c>
      <c r="AL79" s="43">
        <v>44256</v>
      </c>
      <c r="AM79" s="48" t="s">
        <v>477</v>
      </c>
      <c r="AN79" s="130" t="s">
        <v>478</v>
      </c>
      <c r="AO79" s="52" t="s">
        <v>5</v>
      </c>
      <c r="AP79" s="129" t="s">
        <v>893</v>
      </c>
      <c r="AQ79" s="129" t="s">
        <v>1009</v>
      </c>
    </row>
    <row r="80" spans="1:43" s="48" customFormat="1" ht="194.25" customHeight="1" x14ac:dyDescent="0.2">
      <c r="A80" s="21">
        <v>3</v>
      </c>
      <c r="B80" s="22" t="s">
        <v>437</v>
      </c>
      <c r="C80" s="21">
        <v>3</v>
      </c>
      <c r="D80" s="23" t="s">
        <v>47</v>
      </c>
      <c r="E80" s="23" t="s">
        <v>470</v>
      </c>
      <c r="F80" s="23" t="s">
        <v>471</v>
      </c>
      <c r="G80" s="24" t="s">
        <v>472</v>
      </c>
      <c r="H80" s="23" t="s">
        <v>51</v>
      </c>
      <c r="I80" s="25">
        <v>2020</v>
      </c>
      <c r="J80" s="26" t="s">
        <v>83</v>
      </c>
      <c r="K80" s="27">
        <v>0.8</v>
      </c>
      <c r="L80" s="28" t="s">
        <v>151</v>
      </c>
      <c r="M80" s="27" t="s">
        <v>151</v>
      </c>
      <c r="N80" s="26" t="s">
        <v>152</v>
      </c>
      <c r="O80" s="27">
        <v>0.8</v>
      </c>
      <c r="P80" s="29" t="s">
        <v>84</v>
      </c>
      <c r="Q80" s="30">
        <v>2</v>
      </c>
      <c r="R80" s="31" t="s">
        <v>479</v>
      </c>
      <c r="S80" s="32" t="s">
        <v>57</v>
      </c>
      <c r="T80" s="33" t="s">
        <v>58</v>
      </c>
      <c r="U80" s="33" t="s">
        <v>59</v>
      </c>
      <c r="V80" s="34" t="s">
        <v>60</v>
      </c>
      <c r="W80" s="33" t="s">
        <v>61</v>
      </c>
      <c r="X80" s="33" t="s">
        <v>62</v>
      </c>
      <c r="Y80" s="33" t="s">
        <v>63</v>
      </c>
      <c r="Z80" s="35">
        <f>IFERROR(IF(AND(S79="Probabilidad",S80="Probabilidad"),(AB79-(+AB79*V80)),IF(S80="Probabilidad",(K79-(+K79*V80)),IF(S80="Impacto",AB79,""))),"")</f>
        <v>0.28799999999999998</v>
      </c>
      <c r="AA80" s="36" t="s">
        <v>52</v>
      </c>
      <c r="AB80" s="37">
        <v>0.28799999999999998</v>
      </c>
      <c r="AC80" s="36" t="s">
        <v>457</v>
      </c>
      <c r="AD80" s="37">
        <v>0.2</v>
      </c>
      <c r="AE80" s="38" t="s">
        <v>116</v>
      </c>
      <c r="AF80" s="50" t="s">
        <v>5</v>
      </c>
      <c r="AG80" s="89" t="s">
        <v>459</v>
      </c>
      <c r="AH80" s="51" t="s">
        <v>480</v>
      </c>
      <c r="AI80" s="41"/>
      <c r="AJ80" s="42"/>
      <c r="AK80" s="52"/>
      <c r="AL80" s="43"/>
      <c r="AM80" s="53"/>
      <c r="AN80" s="42"/>
      <c r="AO80" s="52"/>
      <c r="AP80" s="129" t="s">
        <v>1010</v>
      </c>
      <c r="AQ80" s="129" t="s">
        <v>1008</v>
      </c>
    </row>
    <row r="81" spans="1:43" s="48" customFormat="1" ht="194.25" customHeight="1" x14ac:dyDescent="0.2">
      <c r="A81" s="21">
        <v>4</v>
      </c>
      <c r="B81" s="22" t="s">
        <v>437</v>
      </c>
      <c r="C81" s="21">
        <v>4</v>
      </c>
      <c r="D81" s="23" t="s">
        <v>452</v>
      </c>
      <c r="E81" s="23" t="s">
        <v>481</v>
      </c>
      <c r="F81" s="23" t="s">
        <v>482</v>
      </c>
      <c r="G81" s="24" t="s">
        <v>483</v>
      </c>
      <c r="H81" s="23" t="s">
        <v>51</v>
      </c>
      <c r="I81" s="25">
        <v>2020</v>
      </c>
      <c r="J81" s="26" t="s">
        <v>83</v>
      </c>
      <c r="K81" s="27">
        <v>0.8</v>
      </c>
      <c r="L81" s="28" t="s">
        <v>151</v>
      </c>
      <c r="M81" s="27" t="s">
        <v>151</v>
      </c>
      <c r="N81" s="26" t="s">
        <v>152</v>
      </c>
      <c r="O81" s="27">
        <v>0.8</v>
      </c>
      <c r="P81" s="29" t="s">
        <v>84</v>
      </c>
      <c r="Q81" s="30">
        <v>1</v>
      </c>
      <c r="R81" s="31" t="s">
        <v>484</v>
      </c>
      <c r="S81" s="32" t="s">
        <v>57</v>
      </c>
      <c r="T81" s="33" t="s">
        <v>58</v>
      </c>
      <c r="U81" s="33" t="s">
        <v>59</v>
      </c>
      <c r="V81" s="34" t="s">
        <v>60</v>
      </c>
      <c r="W81" s="33" t="s">
        <v>61</v>
      </c>
      <c r="X81" s="33" t="s">
        <v>62</v>
      </c>
      <c r="Y81" s="33" t="s">
        <v>63</v>
      </c>
      <c r="Z81" s="35">
        <f>IFERROR(IF(S81="Probabilidad",(K81-(+K81*V81)),IF(S81="Impacto",K81,"")),"")</f>
        <v>0.48</v>
      </c>
      <c r="AA81" s="36" t="s">
        <v>86</v>
      </c>
      <c r="AB81" s="37">
        <v>0.48</v>
      </c>
      <c r="AC81" s="36" t="s">
        <v>152</v>
      </c>
      <c r="AD81" s="37">
        <v>0.8</v>
      </c>
      <c r="AE81" s="38" t="s">
        <v>84</v>
      </c>
      <c r="AF81" s="50" t="s">
        <v>5</v>
      </c>
      <c r="AG81" s="89" t="s">
        <v>459</v>
      </c>
      <c r="AH81" s="51" t="s">
        <v>485</v>
      </c>
      <c r="AI81" s="41" t="s">
        <v>66</v>
      </c>
      <c r="AJ81" s="42" t="s">
        <v>486</v>
      </c>
      <c r="AK81" s="42" t="s">
        <v>476</v>
      </c>
      <c r="AL81" s="83" t="s">
        <v>477</v>
      </c>
      <c r="AM81" s="128" t="s">
        <v>487</v>
      </c>
      <c r="AN81" s="52" t="s">
        <v>5</v>
      </c>
      <c r="AO81" s="52"/>
      <c r="AP81" s="129" t="s">
        <v>894</v>
      </c>
      <c r="AQ81" s="129" t="s">
        <v>1009</v>
      </c>
    </row>
    <row r="82" spans="1:43" s="48" customFormat="1" ht="194.25" customHeight="1" x14ac:dyDescent="0.2">
      <c r="A82" s="21">
        <v>4</v>
      </c>
      <c r="B82" s="22" t="s">
        <v>437</v>
      </c>
      <c r="C82" s="21">
        <v>4</v>
      </c>
      <c r="D82" s="23" t="s">
        <v>452</v>
      </c>
      <c r="E82" s="23" t="s">
        <v>481</v>
      </c>
      <c r="F82" s="23" t="s">
        <v>482</v>
      </c>
      <c r="G82" s="24" t="s">
        <v>483</v>
      </c>
      <c r="H82" s="23" t="s">
        <v>51</v>
      </c>
      <c r="I82" s="25">
        <v>2020</v>
      </c>
      <c r="J82" s="26" t="s">
        <v>83</v>
      </c>
      <c r="K82" s="27">
        <v>0.8</v>
      </c>
      <c r="L82" s="28" t="s">
        <v>151</v>
      </c>
      <c r="M82" s="27" t="s">
        <v>151</v>
      </c>
      <c r="N82" s="26" t="s">
        <v>152</v>
      </c>
      <c r="O82" s="27">
        <v>0.8</v>
      </c>
      <c r="P82" s="29" t="s">
        <v>84</v>
      </c>
      <c r="Q82" s="30">
        <v>2</v>
      </c>
      <c r="R82" s="31" t="s">
        <v>488</v>
      </c>
      <c r="S82" s="32" t="s">
        <v>57</v>
      </c>
      <c r="T82" s="33" t="s">
        <v>72</v>
      </c>
      <c r="U82" s="33" t="s">
        <v>59</v>
      </c>
      <c r="V82" s="34" t="s">
        <v>73</v>
      </c>
      <c r="W82" s="33" t="s">
        <v>61</v>
      </c>
      <c r="X82" s="33" t="s">
        <v>62</v>
      </c>
      <c r="Y82" s="33" t="s">
        <v>63</v>
      </c>
      <c r="Z82" s="35">
        <f>IFERROR(IF(AND(S81="Probabilidad",S82="Probabilidad"),(AB81-(+AB81*V82)),IF(S82="Probabilidad",(K81-(+K81*V82)),IF(S82="Impacto",AB81,""))),"")</f>
        <v>0.33599999999999997</v>
      </c>
      <c r="AA82" s="36" t="s">
        <v>52</v>
      </c>
      <c r="AB82" s="37">
        <v>0.33599999999999997</v>
      </c>
      <c r="AC82" s="36" t="s">
        <v>152</v>
      </c>
      <c r="AD82" s="37">
        <v>0.8</v>
      </c>
      <c r="AE82" s="38" t="s">
        <v>84</v>
      </c>
      <c r="AF82" s="50" t="s">
        <v>5</v>
      </c>
      <c r="AG82" s="89" t="s">
        <v>459</v>
      </c>
      <c r="AH82" s="51" t="s">
        <v>480</v>
      </c>
      <c r="AI82" s="41"/>
      <c r="AJ82" s="42"/>
      <c r="AK82" s="52"/>
      <c r="AL82" s="43"/>
      <c r="AM82" s="53"/>
      <c r="AN82" s="42"/>
      <c r="AO82" s="52"/>
      <c r="AP82" s="129" t="s">
        <v>895</v>
      </c>
      <c r="AQ82" s="129" t="s">
        <v>1008</v>
      </c>
    </row>
    <row r="83" spans="1:43" s="48" customFormat="1" ht="194.25" customHeight="1" x14ac:dyDescent="0.2">
      <c r="A83" s="67">
        <v>5</v>
      </c>
      <c r="B83" s="22" t="s">
        <v>437</v>
      </c>
      <c r="C83" s="21">
        <v>5</v>
      </c>
      <c r="D83" s="23" t="s">
        <v>452</v>
      </c>
      <c r="E83" s="23" t="s">
        <v>481</v>
      </c>
      <c r="F83" s="23" t="s">
        <v>489</v>
      </c>
      <c r="G83" s="24" t="s">
        <v>490</v>
      </c>
      <c r="H83" s="23" t="s">
        <v>51</v>
      </c>
      <c r="I83" s="25">
        <v>928</v>
      </c>
      <c r="J83" s="26" t="s">
        <v>83</v>
      </c>
      <c r="K83" s="27">
        <v>0.8</v>
      </c>
      <c r="L83" s="28" t="s">
        <v>491</v>
      </c>
      <c r="M83" s="27" t="s">
        <v>491</v>
      </c>
      <c r="N83" s="26" t="s">
        <v>152</v>
      </c>
      <c r="O83" s="27">
        <v>0.8</v>
      </c>
      <c r="P83" s="29" t="s">
        <v>84</v>
      </c>
      <c r="Q83" s="30">
        <v>1</v>
      </c>
      <c r="R83" s="31" t="s">
        <v>492</v>
      </c>
      <c r="S83" s="32" t="s">
        <v>57</v>
      </c>
      <c r="T83" s="33" t="s">
        <v>58</v>
      </c>
      <c r="U83" s="33" t="s">
        <v>59</v>
      </c>
      <c r="V83" s="34" t="s">
        <v>60</v>
      </c>
      <c r="W83" s="33" t="s">
        <v>61</v>
      </c>
      <c r="X83" s="33" t="s">
        <v>62</v>
      </c>
      <c r="Y83" s="33" t="s">
        <v>63</v>
      </c>
      <c r="Z83" s="35">
        <f>IFERROR(IF(S83="Probabilidad",(K83-(+K83*V83)),IF(S83="Impacto",K83,"")),"")</f>
        <v>0.48</v>
      </c>
      <c r="AA83" s="36" t="s">
        <v>86</v>
      </c>
      <c r="AB83" s="37">
        <v>0.48</v>
      </c>
      <c r="AC83" s="36" t="s">
        <v>152</v>
      </c>
      <c r="AD83" s="37">
        <v>0.8</v>
      </c>
      <c r="AE83" s="38" t="s">
        <v>84</v>
      </c>
      <c r="AF83" s="50" t="s">
        <v>5</v>
      </c>
      <c r="AG83" s="81">
        <v>44300</v>
      </c>
      <c r="AH83" s="51" t="s">
        <v>493</v>
      </c>
      <c r="AI83" s="41" t="s">
        <v>66</v>
      </c>
      <c r="AJ83" s="42" t="s">
        <v>494</v>
      </c>
      <c r="AK83" s="42" t="s">
        <v>476</v>
      </c>
      <c r="AL83" s="43">
        <v>44197</v>
      </c>
      <c r="AM83" s="117">
        <v>44309</v>
      </c>
      <c r="AN83" s="124" t="s">
        <v>495</v>
      </c>
      <c r="AO83" s="52" t="s">
        <v>5</v>
      </c>
      <c r="AP83" s="129" t="s">
        <v>1011</v>
      </c>
      <c r="AQ83" s="129" t="s">
        <v>1008</v>
      </c>
    </row>
    <row r="84" spans="1:43" s="48" customFormat="1" ht="194.25" customHeight="1" x14ac:dyDescent="0.2">
      <c r="A84" s="21">
        <v>5</v>
      </c>
      <c r="B84" s="22" t="s">
        <v>437</v>
      </c>
      <c r="C84" s="21">
        <v>5</v>
      </c>
      <c r="D84" s="23" t="s">
        <v>452</v>
      </c>
      <c r="E84" s="23" t="s">
        <v>481</v>
      </c>
      <c r="F84" s="23" t="s">
        <v>489</v>
      </c>
      <c r="G84" s="24" t="s">
        <v>490</v>
      </c>
      <c r="H84" s="23" t="s">
        <v>51</v>
      </c>
      <c r="I84" s="25">
        <v>928</v>
      </c>
      <c r="J84" s="26" t="s">
        <v>83</v>
      </c>
      <c r="K84" s="27">
        <v>0.8</v>
      </c>
      <c r="L84" s="28" t="s">
        <v>491</v>
      </c>
      <c r="M84" s="27" t="s">
        <v>491</v>
      </c>
      <c r="N84" s="26" t="s">
        <v>152</v>
      </c>
      <c r="O84" s="27">
        <v>0.8</v>
      </c>
      <c r="P84" s="29" t="s">
        <v>84</v>
      </c>
      <c r="Q84" s="30">
        <v>2</v>
      </c>
      <c r="R84" s="31" t="s">
        <v>496</v>
      </c>
      <c r="S84" s="32" t="s">
        <v>57</v>
      </c>
      <c r="T84" s="33" t="s">
        <v>58</v>
      </c>
      <c r="U84" s="33" t="s">
        <v>59</v>
      </c>
      <c r="V84" s="34" t="s">
        <v>60</v>
      </c>
      <c r="W84" s="33" t="s">
        <v>61</v>
      </c>
      <c r="X84" s="33" t="s">
        <v>62</v>
      </c>
      <c r="Y84" s="33" t="s">
        <v>63</v>
      </c>
      <c r="Z84" s="35">
        <f>IFERROR(IF(AND(S83="Probabilidad",S84="Probabilidad"),(AB83-(+AB83*V84)),IF(S84="Probabilidad",(K83-(+K83*V84)),IF(S84="Impacto",AB83,""))),"")</f>
        <v>0.28799999999999998</v>
      </c>
      <c r="AA84" s="36" t="s">
        <v>52</v>
      </c>
      <c r="AB84" s="37">
        <v>0.28799999999999998</v>
      </c>
      <c r="AC84" s="36" t="s">
        <v>152</v>
      </c>
      <c r="AD84" s="37">
        <v>0.8</v>
      </c>
      <c r="AE84" s="38" t="s">
        <v>84</v>
      </c>
      <c r="AF84" s="50" t="s">
        <v>5</v>
      </c>
      <c r="AG84" s="89" t="s">
        <v>497</v>
      </c>
      <c r="AH84" s="51" t="s">
        <v>498</v>
      </c>
      <c r="AI84" s="41"/>
      <c r="AJ84" s="42"/>
      <c r="AK84" s="52"/>
      <c r="AL84" s="43"/>
      <c r="AM84" s="53"/>
      <c r="AN84" s="42"/>
      <c r="AO84" s="52"/>
      <c r="AP84" s="129" t="s">
        <v>896</v>
      </c>
      <c r="AQ84" s="129" t="s">
        <v>897</v>
      </c>
    </row>
    <row r="85" spans="1:43" s="48" customFormat="1" ht="194.25" customHeight="1" x14ac:dyDescent="0.2">
      <c r="A85" s="21">
        <v>6</v>
      </c>
      <c r="B85" s="22" t="s">
        <v>437</v>
      </c>
      <c r="C85" s="21">
        <v>6</v>
      </c>
      <c r="D85" s="55" t="s">
        <v>452</v>
      </c>
      <c r="E85" s="55" t="s">
        <v>481</v>
      </c>
      <c r="F85" s="55" t="s">
        <v>499</v>
      </c>
      <c r="G85" s="126" t="s">
        <v>500</v>
      </c>
      <c r="H85" s="55" t="s">
        <v>51</v>
      </c>
      <c r="I85" s="72">
        <v>18</v>
      </c>
      <c r="J85" s="73" t="s">
        <v>52</v>
      </c>
      <c r="K85" s="74">
        <v>0.4</v>
      </c>
      <c r="L85" s="127" t="s">
        <v>491</v>
      </c>
      <c r="M85" s="74" t="s">
        <v>491</v>
      </c>
      <c r="N85" s="73" t="s">
        <v>152</v>
      </c>
      <c r="O85" s="74">
        <v>0.8</v>
      </c>
      <c r="P85" s="75" t="s">
        <v>84</v>
      </c>
      <c r="Q85" s="30">
        <v>1</v>
      </c>
      <c r="R85" s="31" t="s">
        <v>501</v>
      </c>
      <c r="S85" s="32" t="s">
        <v>57</v>
      </c>
      <c r="T85" s="33" t="s">
        <v>58</v>
      </c>
      <c r="U85" s="33" t="s">
        <v>59</v>
      </c>
      <c r="V85" s="34" t="s">
        <v>60</v>
      </c>
      <c r="W85" s="33" t="s">
        <v>61</v>
      </c>
      <c r="X85" s="33" t="s">
        <v>75</v>
      </c>
      <c r="Y85" s="33" t="s">
        <v>63</v>
      </c>
      <c r="Z85" s="35">
        <f>IFERROR(IF(S85="Probabilidad",(K85-(+K85*V85)),IF(S85="Impacto",K85,"")),"")</f>
        <v>0.24</v>
      </c>
      <c r="AA85" s="36" t="s">
        <v>52</v>
      </c>
      <c r="AB85" s="37">
        <v>0.24</v>
      </c>
      <c r="AC85" s="36" t="s">
        <v>152</v>
      </c>
      <c r="AD85" s="37">
        <v>0.8</v>
      </c>
      <c r="AE85" s="38" t="s">
        <v>84</v>
      </c>
      <c r="AF85" s="50" t="s">
        <v>5</v>
      </c>
      <c r="AG85" s="89" t="s">
        <v>442</v>
      </c>
      <c r="AH85" s="51" t="s">
        <v>502</v>
      </c>
      <c r="AI85" s="41" t="s">
        <v>66</v>
      </c>
      <c r="AJ85" s="42" t="s">
        <v>503</v>
      </c>
      <c r="AK85" s="42" t="s">
        <v>476</v>
      </c>
      <c r="AL85" s="64" t="s">
        <v>477</v>
      </c>
      <c r="AM85" s="64" t="s">
        <v>477</v>
      </c>
      <c r="AN85" s="131" t="s">
        <v>487</v>
      </c>
      <c r="AO85" s="52" t="s">
        <v>5</v>
      </c>
      <c r="AP85" s="129" t="s">
        <v>898</v>
      </c>
      <c r="AQ85" s="129" t="s">
        <v>1008</v>
      </c>
    </row>
    <row r="86" spans="1:43" s="48" customFormat="1" ht="194.25" customHeight="1" x14ac:dyDescent="0.2">
      <c r="A86" s="67">
        <v>7</v>
      </c>
      <c r="B86" s="22" t="s">
        <v>437</v>
      </c>
      <c r="C86" s="21">
        <v>7</v>
      </c>
      <c r="D86" s="23" t="s">
        <v>47</v>
      </c>
      <c r="E86" s="23" t="s">
        <v>504</v>
      </c>
      <c r="F86" s="23" t="s">
        <v>505</v>
      </c>
      <c r="G86" s="24" t="s">
        <v>506</v>
      </c>
      <c r="H86" s="23" t="s">
        <v>51</v>
      </c>
      <c r="I86" s="25">
        <v>500</v>
      </c>
      <c r="J86" s="26" t="s">
        <v>86</v>
      </c>
      <c r="K86" s="27">
        <v>0.6</v>
      </c>
      <c r="L86" s="28" t="s">
        <v>53</v>
      </c>
      <c r="M86" s="27" t="s">
        <v>53</v>
      </c>
      <c r="N86" s="26" t="s">
        <v>55</v>
      </c>
      <c r="O86" s="27">
        <v>0.6</v>
      </c>
      <c r="P86" s="29" t="s">
        <v>55</v>
      </c>
      <c r="Q86" s="30">
        <v>1</v>
      </c>
      <c r="R86" s="31" t="s">
        <v>507</v>
      </c>
      <c r="S86" s="32" t="s">
        <v>57</v>
      </c>
      <c r="T86" s="33" t="s">
        <v>58</v>
      </c>
      <c r="U86" s="33" t="s">
        <v>59</v>
      </c>
      <c r="V86" s="34" t="s">
        <v>60</v>
      </c>
      <c r="W86" s="33" t="s">
        <v>61</v>
      </c>
      <c r="X86" s="33" t="s">
        <v>62</v>
      </c>
      <c r="Y86" s="33" t="s">
        <v>76</v>
      </c>
      <c r="Z86" s="35">
        <f>IFERROR(IF(S86="Probabilidad",(K86-(+K86*V86)),IF(S86="Impacto",K86,"")),"")</f>
        <v>0.36</v>
      </c>
      <c r="AA86" s="36" t="s">
        <v>52</v>
      </c>
      <c r="AB86" s="37">
        <v>0.36</v>
      </c>
      <c r="AC86" s="36" t="s">
        <v>55</v>
      </c>
      <c r="AD86" s="37">
        <v>0.6</v>
      </c>
      <c r="AE86" s="38" t="s">
        <v>55</v>
      </c>
      <c r="AF86" s="50" t="s">
        <v>5</v>
      </c>
      <c r="AG86" s="89" t="s">
        <v>442</v>
      </c>
      <c r="AH86" s="84" t="s">
        <v>508</v>
      </c>
      <c r="AI86" s="41" t="s">
        <v>66</v>
      </c>
      <c r="AJ86" s="42" t="s">
        <v>509</v>
      </c>
      <c r="AK86" s="52" t="s">
        <v>510</v>
      </c>
      <c r="AL86" s="43">
        <v>44256</v>
      </c>
      <c r="AM86" s="131" t="s">
        <v>511</v>
      </c>
      <c r="AN86" s="131" t="s">
        <v>512</v>
      </c>
      <c r="AO86" s="52" t="s">
        <v>5</v>
      </c>
      <c r="AP86" s="129" t="s">
        <v>899</v>
      </c>
      <c r="AQ86" s="129" t="s">
        <v>1008</v>
      </c>
    </row>
    <row r="87" spans="1:43" s="48" customFormat="1" ht="194.25" customHeight="1" x14ac:dyDescent="0.2">
      <c r="A87" s="21">
        <v>7</v>
      </c>
      <c r="B87" s="22" t="s">
        <v>437</v>
      </c>
      <c r="C87" s="21">
        <v>7</v>
      </c>
      <c r="D87" s="23" t="s">
        <v>47</v>
      </c>
      <c r="E87" s="23" t="s">
        <v>504</v>
      </c>
      <c r="F87" s="23" t="s">
        <v>505</v>
      </c>
      <c r="G87" s="24" t="s">
        <v>506</v>
      </c>
      <c r="H87" s="23" t="s">
        <v>51</v>
      </c>
      <c r="I87" s="25">
        <v>500</v>
      </c>
      <c r="J87" s="26" t="s">
        <v>86</v>
      </c>
      <c r="K87" s="27">
        <v>0.6</v>
      </c>
      <c r="L87" s="28" t="s">
        <v>53</v>
      </c>
      <c r="M87" s="27" t="s">
        <v>53</v>
      </c>
      <c r="N87" s="26" t="s">
        <v>55</v>
      </c>
      <c r="O87" s="27">
        <v>0.6</v>
      </c>
      <c r="P87" s="29" t="s">
        <v>55</v>
      </c>
      <c r="Q87" s="30">
        <v>2</v>
      </c>
      <c r="R87" s="31" t="s">
        <v>513</v>
      </c>
      <c r="S87" s="32" t="s">
        <v>57</v>
      </c>
      <c r="T87" s="33" t="s">
        <v>58</v>
      </c>
      <c r="U87" s="33" t="s">
        <v>59</v>
      </c>
      <c r="V87" s="34" t="s">
        <v>60</v>
      </c>
      <c r="W87" s="33" t="s">
        <v>61</v>
      </c>
      <c r="X87" s="33" t="s">
        <v>62</v>
      </c>
      <c r="Y87" s="33" t="s">
        <v>76</v>
      </c>
      <c r="Z87" s="35">
        <f>IFERROR(IF(AND(S86="Probabilidad",S87="Probabilidad"),(AB86-(+AB86*V87)),IF(S87="Probabilidad",(K86-(+K86*V87)),IF(S87="Impacto",AB86,""))),"")</f>
        <v>0.216</v>
      </c>
      <c r="AA87" s="36" t="s">
        <v>52</v>
      </c>
      <c r="AB87" s="37">
        <v>0.216</v>
      </c>
      <c r="AC87" s="36" t="s">
        <v>152</v>
      </c>
      <c r="AD87" s="37">
        <v>0.8</v>
      </c>
      <c r="AE87" s="38" t="s">
        <v>84</v>
      </c>
      <c r="AF87" s="50" t="s">
        <v>5</v>
      </c>
      <c r="AG87" s="89" t="s">
        <v>442</v>
      </c>
      <c r="AH87" s="132" t="s">
        <v>514</v>
      </c>
      <c r="AI87" s="41"/>
      <c r="AJ87" s="42"/>
      <c r="AK87" s="52"/>
      <c r="AL87" s="43"/>
      <c r="AM87" s="53"/>
      <c r="AN87" s="42"/>
      <c r="AO87" s="52"/>
      <c r="AP87" s="129" t="s">
        <v>1013</v>
      </c>
      <c r="AQ87" s="129" t="s">
        <v>1012</v>
      </c>
    </row>
    <row r="88" spans="1:43" s="48" customFormat="1" ht="194.25" customHeight="1" x14ac:dyDescent="0.2">
      <c r="A88" s="21">
        <v>1</v>
      </c>
      <c r="B88" s="22" t="s">
        <v>515</v>
      </c>
      <c r="C88" s="21">
        <v>1</v>
      </c>
      <c r="D88" s="23" t="s">
        <v>47</v>
      </c>
      <c r="E88" s="23" t="s">
        <v>516</v>
      </c>
      <c r="F88" s="23" t="s">
        <v>517</v>
      </c>
      <c r="G88" s="24" t="s">
        <v>518</v>
      </c>
      <c r="H88" s="23" t="s">
        <v>51</v>
      </c>
      <c r="I88" s="25">
        <v>16</v>
      </c>
      <c r="J88" s="26" t="s">
        <v>52</v>
      </c>
      <c r="K88" s="27">
        <v>0.4</v>
      </c>
      <c r="L88" s="28" t="s">
        <v>53</v>
      </c>
      <c r="M88" s="27" t="s">
        <v>53</v>
      </c>
      <c r="N88" s="26" t="s">
        <v>55</v>
      </c>
      <c r="O88" s="27">
        <v>0.6</v>
      </c>
      <c r="P88" s="29" t="s">
        <v>55</v>
      </c>
      <c r="Q88" s="30">
        <v>1</v>
      </c>
      <c r="R88" s="31" t="s">
        <v>519</v>
      </c>
      <c r="S88" s="32" t="s">
        <v>57</v>
      </c>
      <c r="T88" s="33" t="s">
        <v>58</v>
      </c>
      <c r="U88" s="33" t="s">
        <v>59</v>
      </c>
      <c r="V88" s="34" t="s">
        <v>60</v>
      </c>
      <c r="W88" s="33" t="s">
        <v>61</v>
      </c>
      <c r="X88" s="33" t="s">
        <v>62</v>
      </c>
      <c r="Y88" s="33" t="s">
        <v>63</v>
      </c>
      <c r="Z88" s="35">
        <f>IFERROR(IF(S88="Probabilidad",(K88-(+K88*V88)),IF(S88="Impacto",K88,"")),"")</f>
        <v>0.24</v>
      </c>
      <c r="AA88" s="36" t="s">
        <v>52</v>
      </c>
      <c r="AB88" s="37">
        <v>0.24</v>
      </c>
      <c r="AC88" s="36" t="s">
        <v>55</v>
      </c>
      <c r="AD88" s="37">
        <v>0.6</v>
      </c>
      <c r="AE88" s="38" t="s">
        <v>55</v>
      </c>
      <c r="AF88" s="50" t="s">
        <v>0</v>
      </c>
      <c r="AG88" s="133">
        <v>44228</v>
      </c>
      <c r="AH88" s="76" t="s">
        <v>520</v>
      </c>
      <c r="AI88" s="41" t="s">
        <v>66</v>
      </c>
      <c r="AJ88" s="134" t="s">
        <v>521</v>
      </c>
      <c r="AK88" s="70" t="s">
        <v>522</v>
      </c>
      <c r="AL88" s="69" t="s">
        <v>523</v>
      </c>
      <c r="AM88" s="69">
        <v>44316</v>
      </c>
      <c r="AN88" s="134" t="s">
        <v>524</v>
      </c>
      <c r="AO88" s="71" t="s">
        <v>5</v>
      </c>
      <c r="AP88" s="129" t="s">
        <v>874</v>
      </c>
      <c r="AQ88" s="129" t="s">
        <v>1014</v>
      </c>
    </row>
    <row r="89" spans="1:43" s="48" customFormat="1" ht="194.25" customHeight="1" x14ac:dyDescent="0.2">
      <c r="A89" s="21">
        <v>1</v>
      </c>
      <c r="B89" s="22" t="s">
        <v>515</v>
      </c>
      <c r="C89" s="21">
        <v>1</v>
      </c>
      <c r="D89" s="23" t="s">
        <v>47</v>
      </c>
      <c r="E89" s="23" t="s">
        <v>516</v>
      </c>
      <c r="F89" s="23" t="s">
        <v>517</v>
      </c>
      <c r="G89" s="24" t="s">
        <v>518</v>
      </c>
      <c r="H89" s="23" t="s">
        <v>51</v>
      </c>
      <c r="I89" s="25">
        <v>16</v>
      </c>
      <c r="J89" s="26" t="s">
        <v>52</v>
      </c>
      <c r="K89" s="27">
        <v>0.4</v>
      </c>
      <c r="L89" s="28" t="s">
        <v>53</v>
      </c>
      <c r="M89" s="27" t="s">
        <v>53</v>
      </c>
      <c r="N89" s="26" t="s">
        <v>55</v>
      </c>
      <c r="O89" s="27">
        <v>0.6</v>
      </c>
      <c r="P89" s="29" t="s">
        <v>55</v>
      </c>
      <c r="Q89" s="30">
        <v>2</v>
      </c>
      <c r="R89" s="31" t="s">
        <v>525</v>
      </c>
      <c r="S89" s="32" t="s">
        <v>57</v>
      </c>
      <c r="T89" s="33" t="s">
        <v>58</v>
      </c>
      <c r="U89" s="33" t="s">
        <v>59</v>
      </c>
      <c r="V89" s="34" t="s">
        <v>60</v>
      </c>
      <c r="W89" s="33" t="s">
        <v>61</v>
      </c>
      <c r="X89" s="33" t="s">
        <v>62</v>
      </c>
      <c r="Y89" s="33" t="s">
        <v>63</v>
      </c>
      <c r="Z89" s="35">
        <f>IFERROR(IF(AND(S88="Probabilidad",S89="Probabilidad"),(AB88-(+AB88*V89)),IF(S89="Probabilidad",(K88-(+K88*V89)),IF(S89="Impacto",AB88,""))),"")</f>
        <v>0.14399999999999999</v>
      </c>
      <c r="AA89" s="36" t="s">
        <v>77</v>
      </c>
      <c r="AB89" s="37">
        <v>0.14399999999999999</v>
      </c>
      <c r="AC89" s="36" t="s">
        <v>55</v>
      </c>
      <c r="AD89" s="37">
        <v>0.6</v>
      </c>
      <c r="AE89" s="38" t="s">
        <v>55</v>
      </c>
      <c r="AF89" s="50" t="s">
        <v>5</v>
      </c>
      <c r="AG89" s="133">
        <v>44287</v>
      </c>
      <c r="AH89" s="76" t="s">
        <v>526</v>
      </c>
      <c r="AI89" s="41"/>
      <c r="AJ89" s="42"/>
      <c r="AK89" s="52"/>
      <c r="AL89" s="43"/>
      <c r="AM89" s="53"/>
      <c r="AN89" s="42"/>
      <c r="AO89" s="52"/>
      <c r="AP89" s="129" t="s">
        <v>875</v>
      </c>
      <c r="AQ89" s="129" t="s">
        <v>1008</v>
      </c>
    </row>
    <row r="90" spans="1:43" s="48" customFormat="1" ht="194.25" customHeight="1" x14ac:dyDescent="0.2">
      <c r="A90" s="21">
        <v>1</v>
      </c>
      <c r="B90" s="22" t="s">
        <v>515</v>
      </c>
      <c r="C90" s="21">
        <v>1</v>
      </c>
      <c r="D90" s="23" t="s">
        <v>47</v>
      </c>
      <c r="E90" s="23" t="s">
        <v>516</v>
      </c>
      <c r="F90" s="23" t="s">
        <v>517</v>
      </c>
      <c r="G90" s="24" t="s">
        <v>518</v>
      </c>
      <c r="H90" s="23" t="s">
        <v>51</v>
      </c>
      <c r="I90" s="25">
        <v>16</v>
      </c>
      <c r="J90" s="26" t="s">
        <v>52</v>
      </c>
      <c r="K90" s="27">
        <v>0.4</v>
      </c>
      <c r="L90" s="28" t="s">
        <v>53</v>
      </c>
      <c r="M90" s="27" t="s">
        <v>53</v>
      </c>
      <c r="N90" s="26" t="s">
        <v>55</v>
      </c>
      <c r="O90" s="27">
        <v>0.6</v>
      </c>
      <c r="P90" s="29" t="s">
        <v>55</v>
      </c>
      <c r="Q90" s="30">
        <v>3</v>
      </c>
      <c r="R90" s="31" t="s">
        <v>527</v>
      </c>
      <c r="S90" s="32" t="s">
        <v>57</v>
      </c>
      <c r="T90" s="33" t="s">
        <v>72</v>
      </c>
      <c r="U90" s="33" t="s">
        <v>59</v>
      </c>
      <c r="V90" s="34" t="s">
        <v>73</v>
      </c>
      <c r="W90" s="33" t="s">
        <v>61</v>
      </c>
      <c r="X90" s="33" t="s">
        <v>62</v>
      </c>
      <c r="Y90" s="33" t="s">
        <v>63</v>
      </c>
      <c r="Z90" s="35">
        <f>IFERROR(IF(AND(S89="Probabilidad",S90="Probabilidad"),(AB89-(+AB89*V90)),IF(AND(S89="Impacto",S90="Probabilidad"),(AB88-(+AB88*V90)),IF(S90="Impacto",AB89,""))),"")</f>
        <v>0.1008</v>
      </c>
      <c r="AA90" s="36" t="s">
        <v>77</v>
      </c>
      <c r="AB90" s="37">
        <v>0.1008</v>
      </c>
      <c r="AC90" s="36" t="s">
        <v>55</v>
      </c>
      <c r="AD90" s="37">
        <v>0.6</v>
      </c>
      <c r="AE90" s="38" t="s">
        <v>55</v>
      </c>
      <c r="AF90" s="50" t="s">
        <v>5</v>
      </c>
      <c r="AG90" s="133">
        <v>44287</v>
      </c>
      <c r="AH90" s="76" t="s">
        <v>528</v>
      </c>
      <c r="AI90" s="41"/>
      <c r="AJ90" s="42"/>
      <c r="AK90" s="52"/>
      <c r="AL90" s="43"/>
      <c r="AM90" s="53"/>
      <c r="AN90" s="42"/>
      <c r="AO90" s="52"/>
      <c r="AP90" s="129" t="s">
        <v>876</v>
      </c>
      <c r="AQ90" s="129" t="s">
        <v>1015</v>
      </c>
    </row>
    <row r="91" spans="1:43" s="48" customFormat="1" ht="194.25" customHeight="1" x14ac:dyDescent="0.2">
      <c r="A91" s="21">
        <v>1</v>
      </c>
      <c r="B91" s="22" t="s">
        <v>515</v>
      </c>
      <c r="C91" s="21">
        <v>1</v>
      </c>
      <c r="D91" s="23" t="s">
        <v>47</v>
      </c>
      <c r="E91" s="23" t="s">
        <v>516</v>
      </c>
      <c r="F91" s="23" t="s">
        <v>517</v>
      </c>
      <c r="G91" s="24" t="s">
        <v>518</v>
      </c>
      <c r="H91" s="23" t="s">
        <v>51</v>
      </c>
      <c r="I91" s="25">
        <v>16</v>
      </c>
      <c r="J91" s="26" t="s">
        <v>52</v>
      </c>
      <c r="K91" s="27">
        <v>0.4</v>
      </c>
      <c r="L91" s="28" t="s">
        <v>53</v>
      </c>
      <c r="M91" s="27" t="s">
        <v>53</v>
      </c>
      <c r="N91" s="26" t="s">
        <v>55</v>
      </c>
      <c r="O91" s="27">
        <v>0.6</v>
      </c>
      <c r="P91" s="29" t="s">
        <v>55</v>
      </c>
      <c r="Q91" s="30">
        <v>4</v>
      </c>
      <c r="R91" s="31" t="s">
        <v>529</v>
      </c>
      <c r="S91" s="32" t="s">
        <v>9</v>
      </c>
      <c r="T91" s="33" t="s">
        <v>166</v>
      </c>
      <c r="U91" s="33" t="s">
        <v>59</v>
      </c>
      <c r="V91" s="34" t="s">
        <v>167</v>
      </c>
      <c r="W91" s="33" t="s">
        <v>61</v>
      </c>
      <c r="X91" s="33" t="s">
        <v>62</v>
      </c>
      <c r="Y91" s="33" t="s">
        <v>63</v>
      </c>
      <c r="Z91" s="35">
        <f t="shared" ref="Z91" si="11">IFERROR(IF(AND(S90="Probabilidad",S91="Probabilidad"),(AB90-(+AB90*V91)),IF(AND(S90="Impacto",S91="Probabilidad"),(AB89-(+AB89*V91)),IF(S91="Impacto",AB90,""))),"")</f>
        <v>0.1008</v>
      </c>
      <c r="AA91" s="36" t="s">
        <v>77</v>
      </c>
      <c r="AB91" s="37">
        <v>0.1008</v>
      </c>
      <c r="AC91" s="36" t="s">
        <v>55</v>
      </c>
      <c r="AD91" s="37">
        <v>0.44999999999999996</v>
      </c>
      <c r="AE91" s="38" t="s">
        <v>55</v>
      </c>
      <c r="AF91" s="50" t="s">
        <v>5</v>
      </c>
      <c r="AG91" s="133">
        <v>44287</v>
      </c>
      <c r="AH91" s="76" t="s">
        <v>530</v>
      </c>
      <c r="AI91" s="41"/>
      <c r="AJ91" s="42"/>
      <c r="AK91" s="52"/>
      <c r="AL91" s="43"/>
      <c r="AM91" s="53"/>
      <c r="AN91" s="42"/>
      <c r="AO91" s="52"/>
      <c r="AP91" s="129" t="s">
        <v>877</v>
      </c>
      <c r="AQ91" s="129" t="s">
        <v>878</v>
      </c>
    </row>
    <row r="92" spans="1:43" s="48" customFormat="1" ht="194.25" customHeight="1" x14ac:dyDescent="0.2">
      <c r="A92" s="21">
        <v>1</v>
      </c>
      <c r="B92" s="22" t="s">
        <v>515</v>
      </c>
      <c r="C92" s="21">
        <v>1</v>
      </c>
      <c r="D92" s="23" t="s">
        <v>47</v>
      </c>
      <c r="E92" s="23" t="s">
        <v>516</v>
      </c>
      <c r="F92" s="23" t="s">
        <v>517</v>
      </c>
      <c r="G92" s="24" t="s">
        <v>518</v>
      </c>
      <c r="H92" s="23" t="s">
        <v>51</v>
      </c>
      <c r="I92" s="25">
        <v>16</v>
      </c>
      <c r="J92" s="26" t="s">
        <v>52</v>
      </c>
      <c r="K92" s="27">
        <v>0.4</v>
      </c>
      <c r="L92" s="28" t="s">
        <v>53</v>
      </c>
      <c r="M92" s="27" t="s">
        <v>53</v>
      </c>
      <c r="N92" s="26" t="s">
        <v>55</v>
      </c>
      <c r="O92" s="27">
        <v>0.6</v>
      </c>
      <c r="P92" s="29" t="s">
        <v>55</v>
      </c>
      <c r="Q92" s="30">
        <v>5</v>
      </c>
      <c r="R92" s="31" t="s">
        <v>531</v>
      </c>
      <c r="S92" s="32" t="s">
        <v>57</v>
      </c>
      <c r="T92" s="33" t="s">
        <v>58</v>
      </c>
      <c r="U92" s="33" t="s">
        <v>59</v>
      </c>
      <c r="V92" s="34" t="s">
        <v>60</v>
      </c>
      <c r="W92" s="33" t="s">
        <v>61</v>
      </c>
      <c r="X92" s="33"/>
      <c r="Y92" s="33"/>
      <c r="Z92" s="35" t="str">
        <f>IFERROR(IF(AND(#REF!="Probabilidad",S92="Probabilidad"),(#REF!-(+#REF!*V92)),IF(AND(#REF!="Impacto",S92="Probabilidad"),(AB91-(+AB91*V92)),IF(S92="Impacto",#REF!,""))),"")</f>
        <v/>
      </c>
      <c r="AA92" s="36" t="s">
        <v>77</v>
      </c>
      <c r="AB92" s="37">
        <v>3.6288000000000001E-2</v>
      </c>
      <c r="AC92" s="36" t="s">
        <v>55</v>
      </c>
      <c r="AD92" s="37">
        <v>0.44999999999999996</v>
      </c>
      <c r="AE92" s="38" t="s">
        <v>55</v>
      </c>
      <c r="AF92" s="50" t="s">
        <v>5</v>
      </c>
      <c r="AG92" s="51" t="s">
        <v>532</v>
      </c>
      <c r="AH92" s="76" t="s">
        <v>533</v>
      </c>
      <c r="AI92" s="41"/>
      <c r="AJ92" s="42"/>
      <c r="AK92" s="52"/>
      <c r="AL92" s="43"/>
      <c r="AM92" s="53"/>
      <c r="AN92" s="42"/>
      <c r="AO92" s="52"/>
      <c r="AP92" s="129" t="s">
        <v>879</v>
      </c>
      <c r="AQ92" s="129" t="s">
        <v>1008</v>
      </c>
    </row>
    <row r="93" spans="1:43" s="48" customFormat="1" ht="194.25" customHeight="1" x14ac:dyDescent="0.2">
      <c r="A93" s="21">
        <v>2</v>
      </c>
      <c r="B93" s="22" t="s">
        <v>515</v>
      </c>
      <c r="C93" s="21">
        <v>2</v>
      </c>
      <c r="D93" s="135"/>
      <c r="E93" s="23" t="s">
        <v>534</v>
      </c>
      <c r="F93" s="23" t="s">
        <v>535</v>
      </c>
      <c r="G93" s="24" t="s">
        <v>536</v>
      </c>
      <c r="H93" s="23" t="s">
        <v>51</v>
      </c>
      <c r="I93" s="25">
        <v>48</v>
      </c>
      <c r="J93" s="26" t="s">
        <v>86</v>
      </c>
      <c r="K93" s="27">
        <v>0.6</v>
      </c>
      <c r="L93" s="28" t="s">
        <v>53</v>
      </c>
      <c r="M93" s="27" t="s">
        <v>53</v>
      </c>
      <c r="N93" s="26" t="s">
        <v>55</v>
      </c>
      <c r="O93" s="27">
        <v>0.6</v>
      </c>
      <c r="P93" s="29" t="s">
        <v>55</v>
      </c>
      <c r="Q93" s="30">
        <v>1</v>
      </c>
      <c r="R93" s="31" t="s">
        <v>537</v>
      </c>
      <c r="S93" s="32" t="s">
        <v>57</v>
      </c>
      <c r="T93" s="33" t="s">
        <v>58</v>
      </c>
      <c r="U93" s="33" t="s">
        <v>59</v>
      </c>
      <c r="V93" s="34" t="s">
        <v>60</v>
      </c>
      <c r="W93" s="33" t="s">
        <v>61</v>
      </c>
      <c r="X93" s="33" t="s">
        <v>62</v>
      </c>
      <c r="Y93" s="33" t="s">
        <v>63</v>
      </c>
      <c r="Z93" s="35">
        <f>IFERROR(IF(S93="Probabilidad",(K93-(+K93*V93)),IF(S93="Impacto",K93,"")),"")</f>
        <v>0.36</v>
      </c>
      <c r="AA93" s="36" t="s">
        <v>52</v>
      </c>
      <c r="AB93" s="37">
        <v>0.36</v>
      </c>
      <c r="AC93" s="36" t="s">
        <v>55</v>
      </c>
      <c r="AD93" s="37">
        <v>0.6</v>
      </c>
      <c r="AE93" s="38" t="s">
        <v>55</v>
      </c>
      <c r="AF93" s="50" t="s">
        <v>5</v>
      </c>
      <c r="AG93" s="81">
        <v>44378</v>
      </c>
      <c r="AH93" s="42" t="s">
        <v>538</v>
      </c>
      <c r="AI93" s="41" t="s">
        <v>66</v>
      </c>
      <c r="AJ93" s="42" t="s">
        <v>539</v>
      </c>
      <c r="AK93" s="52" t="s">
        <v>540</v>
      </c>
      <c r="AL93" s="43">
        <v>44378</v>
      </c>
      <c r="AM93" s="43" t="s">
        <v>146</v>
      </c>
      <c r="AN93" s="42" t="s">
        <v>541</v>
      </c>
      <c r="AO93" s="52" t="s">
        <v>5</v>
      </c>
      <c r="AP93" s="129" t="s">
        <v>880</v>
      </c>
      <c r="AQ93" s="129" t="s">
        <v>1008</v>
      </c>
    </row>
    <row r="94" spans="1:43" s="48" customFormat="1" ht="194.25" customHeight="1" x14ac:dyDescent="0.2">
      <c r="A94" s="21">
        <v>2</v>
      </c>
      <c r="B94" s="22" t="s">
        <v>515</v>
      </c>
      <c r="C94" s="21">
        <v>2</v>
      </c>
      <c r="D94" s="135"/>
      <c r="E94" s="23" t="s">
        <v>534</v>
      </c>
      <c r="F94" s="23" t="s">
        <v>535</v>
      </c>
      <c r="G94" s="24" t="s">
        <v>536</v>
      </c>
      <c r="H94" s="23" t="s">
        <v>51</v>
      </c>
      <c r="I94" s="25">
        <v>48</v>
      </c>
      <c r="J94" s="26" t="s">
        <v>86</v>
      </c>
      <c r="K94" s="27">
        <v>0.6</v>
      </c>
      <c r="L94" s="28" t="s">
        <v>53</v>
      </c>
      <c r="M94" s="27" t="s">
        <v>53</v>
      </c>
      <c r="N94" s="26" t="s">
        <v>55</v>
      </c>
      <c r="O94" s="27">
        <v>0.6</v>
      </c>
      <c r="P94" s="29" t="s">
        <v>55</v>
      </c>
      <c r="Q94" s="30">
        <v>2</v>
      </c>
      <c r="R94" s="31" t="s">
        <v>542</v>
      </c>
      <c r="S94" s="32" t="s">
        <v>57</v>
      </c>
      <c r="T94" s="33" t="s">
        <v>58</v>
      </c>
      <c r="U94" s="33" t="s">
        <v>59</v>
      </c>
      <c r="V94" s="34" t="s">
        <v>60</v>
      </c>
      <c r="W94" s="33" t="s">
        <v>61</v>
      </c>
      <c r="X94" s="33" t="s">
        <v>62</v>
      </c>
      <c r="Y94" s="33" t="s">
        <v>63</v>
      </c>
      <c r="Z94" s="35">
        <f>IFERROR(IF(AND(S93="Probabilidad",S94="Probabilidad"),(AB93-(+AB93*V94)),IF(S94="Probabilidad",(K93-(+K93*V94)),IF(S94="Impacto",AB93,""))),"")</f>
        <v>0.216</v>
      </c>
      <c r="AA94" s="36" t="s">
        <v>52</v>
      </c>
      <c r="AB94" s="37">
        <v>0.216</v>
      </c>
      <c r="AC94" s="36" t="s">
        <v>55</v>
      </c>
      <c r="AD94" s="37">
        <v>0.6</v>
      </c>
      <c r="AE94" s="38" t="s">
        <v>55</v>
      </c>
      <c r="AF94" s="50" t="s">
        <v>5</v>
      </c>
      <c r="AG94" s="81">
        <v>44409</v>
      </c>
      <c r="AH94" s="42" t="s">
        <v>543</v>
      </c>
      <c r="AI94" s="41"/>
      <c r="AJ94" s="42"/>
      <c r="AK94" s="52"/>
      <c r="AL94" s="43"/>
      <c r="AM94" s="53"/>
      <c r="AN94" s="42"/>
      <c r="AO94" s="52"/>
      <c r="AP94" s="129" t="s">
        <v>1016</v>
      </c>
      <c r="AQ94" s="129"/>
    </row>
    <row r="95" spans="1:43" s="48" customFormat="1" ht="194.25" customHeight="1" x14ac:dyDescent="0.2">
      <c r="A95" s="21">
        <v>2</v>
      </c>
      <c r="B95" s="22" t="s">
        <v>515</v>
      </c>
      <c r="C95" s="21">
        <v>2</v>
      </c>
      <c r="D95" s="135"/>
      <c r="E95" s="23" t="s">
        <v>534</v>
      </c>
      <c r="F95" s="23" t="s">
        <v>535</v>
      </c>
      <c r="G95" s="24" t="s">
        <v>536</v>
      </c>
      <c r="H95" s="23" t="s">
        <v>51</v>
      </c>
      <c r="I95" s="25">
        <v>48</v>
      </c>
      <c r="J95" s="26" t="s">
        <v>86</v>
      </c>
      <c r="K95" s="27">
        <v>0.6</v>
      </c>
      <c r="L95" s="28" t="s">
        <v>53</v>
      </c>
      <c r="M95" s="27" t="s">
        <v>53</v>
      </c>
      <c r="N95" s="26" t="s">
        <v>55</v>
      </c>
      <c r="O95" s="27">
        <v>0.6</v>
      </c>
      <c r="P95" s="29" t="s">
        <v>55</v>
      </c>
      <c r="Q95" s="30">
        <v>3</v>
      </c>
      <c r="R95" s="66" t="s">
        <v>544</v>
      </c>
      <c r="S95" s="32" t="s">
        <v>57</v>
      </c>
      <c r="T95" s="33" t="s">
        <v>72</v>
      </c>
      <c r="U95" s="33" t="s">
        <v>59</v>
      </c>
      <c r="V95" s="34" t="s">
        <v>73</v>
      </c>
      <c r="W95" s="33" t="s">
        <v>61</v>
      </c>
      <c r="X95" s="33" t="s">
        <v>62</v>
      </c>
      <c r="Y95" s="33" t="s">
        <v>63</v>
      </c>
      <c r="Z95" s="35">
        <f>IFERROR(IF(AND(S94="Probabilidad",S95="Probabilidad"),(AB94-(+AB94*V95)),IF(AND(S94="Impacto",S95="Probabilidad"),(AB93-(+AB93*V95)),IF(S95="Impacto",AB94,""))),"")</f>
        <v>0.1512</v>
      </c>
      <c r="AA95" s="36" t="s">
        <v>77</v>
      </c>
      <c r="AB95" s="37">
        <v>0.1512</v>
      </c>
      <c r="AC95" s="36" t="s">
        <v>55</v>
      </c>
      <c r="AD95" s="37">
        <v>0.6</v>
      </c>
      <c r="AE95" s="38" t="s">
        <v>55</v>
      </c>
      <c r="AF95" s="50" t="s">
        <v>5</v>
      </c>
      <c r="AG95" s="89" t="s">
        <v>545</v>
      </c>
      <c r="AH95" s="42" t="s">
        <v>546</v>
      </c>
      <c r="AI95" s="41"/>
      <c r="AJ95" s="42"/>
      <c r="AK95" s="52"/>
      <c r="AL95" s="43"/>
      <c r="AM95" s="53"/>
      <c r="AN95" s="42"/>
      <c r="AO95" s="52"/>
      <c r="AP95" s="129" t="s">
        <v>881</v>
      </c>
      <c r="AQ95" s="129" t="s">
        <v>1008</v>
      </c>
    </row>
    <row r="96" spans="1:43" s="48" customFormat="1" ht="194.25" customHeight="1" x14ac:dyDescent="0.2">
      <c r="A96" s="21">
        <v>2</v>
      </c>
      <c r="B96" s="22" t="s">
        <v>515</v>
      </c>
      <c r="C96" s="21">
        <v>2</v>
      </c>
      <c r="D96" s="135"/>
      <c r="E96" s="23" t="s">
        <v>534</v>
      </c>
      <c r="F96" s="23" t="s">
        <v>535</v>
      </c>
      <c r="G96" s="24" t="s">
        <v>536</v>
      </c>
      <c r="H96" s="23" t="s">
        <v>51</v>
      </c>
      <c r="I96" s="25">
        <v>48</v>
      </c>
      <c r="J96" s="26" t="s">
        <v>86</v>
      </c>
      <c r="K96" s="27">
        <v>0.6</v>
      </c>
      <c r="L96" s="28" t="s">
        <v>53</v>
      </c>
      <c r="M96" s="27" t="s">
        <v>53</v>
      </c>
      <c r="N96" s="26" t="s">
        <v>55</v>
      </c>
      <c r="O96" s="27">
        <v>0.6</v>
      </c>
      <c r="P96" s="29" t="s">
        <v>55</v>
      </c>
      <c r="Q96" s="30">
        <v>4</v>
      </c>
      <c r="R96" s="66" t="s">
        <v>547</v>
      </c>
      <c r="S96" s="32" t="s">
        <v>57</v>
      </c>
      <c r="T96" s="33" t="s">
        <v>72</v>
      </c>
      <c r="U96" s="33" t="s">
        <v>59</v>
      </c>
      <c r="V96" s="34" t="s">
        <v>73</v>
      </c>
      <c r="W96" s="33" t="s">
        <v>61</v>
      </c>
      <c r="X96" s="33" t="s">
        <v>62</v>
      </c>
      <c r="Y96" s="33" t="s">
        <v>63</v>
      </c>
      <c r="Z96" s="35">
        <f t="shared" ref="Z96" si="12">IFERROR(IF(AND(S95="Probabilidad",S96="Probabilidad"),(AB95-(+AB95*V96)),IF(AND(S95="Impacto",S96="Probabilidad"),(AB94-(+AB94*V96)),IF(S96="Impacto",AB95,""))),"")</f>
        <v>0.10584</v>
      </c>
      <c r="AA96" s="36" t="s">
        <v>77</v>
      </c>
      <c r="AB96" s="37">
        <v>0.10584</v>
      </c>
      <c r="AC96" s="36" t="s">
        <v>55</v>
      </c>
      <c r="AD96" s="37">
        <v>0.6</v>
      </c>
      <c r="AE96" s="38" t="s">
        <v>55</v>
      </c>
      <c r="AF96" s="50" t="s">
        <v>5</v>
      </c>
      <c r="AG96" s="89" t="s">
        <v>545</v>
      </c>
      <c r="AH96" s="42" t="s">
        <v>548</v>
      </c>
      <c r="AI96" s="41"/>
      <c r="AJ96" s="42"/>
      <c r="AK96" s="52"/>
      <c r="AL96" s="43"/>
      <c r="AM96" s="53"/>
      <c r="AN96" s="42"/>
      <c r="AO96" s="52"/>
      <c r="AP96" s="129" t="s">
        <v>882</v>
      </c>
      <c r="AQ96" s="129" t="s">
        <v>1008</v>
      </c>
    </row>
    <row r="97" spans="1:43" s="48" customFormat="1" ht="194.25" customHeight="1" x14ac:dyDescent="0.2">
      <c r="A97" s="21">
        <v>3</v>
      </c>
      <c r="B97" s="22" t="s">
        <v>515</v>
      </c>
      <c r="C97" s="21">
        <v>3</v>
      </c>
      <c r="D97" s="135"/>
      <c r="E97" s="23" t="s">
        <v>549</v>
      </c>
      <c r="F97" s="23" t="s">
        <v>550</v>
      </c>
      <c r="G97" s="24" t="s">
        <v>551</v>
      </c>
      <c r="H97" s="23" t="s">
        <v>211</v>
      </c>
      <c r="I97" s="25">
        <v>11</v>
      </c>
      <c r="J97" s="26" t="s">
        <v>52</v>
      </c>
      <c r="K97" s="27">
        <v>0.4</v>
      </c>
      <c r="L97" s="28" t="s">
        <v>151</v>
      </c>
      <c r="M97" s="27" t="s">
        <v>151</v>
      </c>
      <c r="N97" s="26" t="s">
        <v>152</v>
      </c>
      <c r="O97" s="27">
        <v>0.8</v>
      </c>
      <c r="P97" s="29" t="s">
        <v>84</v>
      </c>
      <c r="Q97" s="30">
        <v>1</v>
      </c>
      <c r="R97" s="31" t="s">
        <v>552</v>
      </c>
      <c r="S97" s="32" t="s">
        <v>57</v>
      </c>
      <c r="T97" s="33" t="s">
        <v>58</v>
      </c>
      <c r="U97" s="33" t="s">
        <v>59</v>
      </c>
      <c r="V97" s="34" t="s">
        <v>60</v>
      </c>
      <c r="W97" s="33" t="s">
        <v>61</v>
      </c>
      <c r="X97" s="33" t="s">
        <v>62</v>
      </c>
      <c r="Y97" s="33" t="s">
        <v>63</v>
      </c>
      <c r="Z97" s="35">
        <f>IFERROR(IF(S97="Probabilidad",(K97-(+K97*V97)),IF(S97="Impacto",K97,"")),"")</f>
        <v>0.24</v>
      </c>
      <c r="AA97" s="36" t="s">
        <v>52</v>
      </c>
      <c r="AB97" s="37">
        <v>0.24</v>
      </c>
      <c r="AC97" s="36" t="s">
        <v>152</v>
      </c>
      <c r="AD97" s="37">
        <v>0.8</v>
      </c>
      <c r="AE97" s="38" t="s">
        <v>84</v>
      </c>
      <c r="AF97" s="50" t="s">
        <v>0</v>
      </c>
      <c r="AG97" s="89" t="s">
        <v>553</v>
      </c>
      <c r="AH97" s="51" t="s">
        <v>554</v>
      </c>
      <c r="AI97" s="41" t="s">
        <v>66</v>
      </c>
      <c r="AJ97" s="42" t="s">
        <v>555</v>
      </c>
      <c r="AK97" s="52" t="s">
        <v>540</v>
      </c>
      <c r="AL97" s="43" t="s">
        <v>556</v>
      </c>
      <c r="AM97" s="83" t="s">
        <v>78</v>
      </c>
      <c r="AN97" s="83" t="s">
        <v>557</v>
      </c>
      <c r="AO97" s="52" t="s">
        <v>5</v>
      </c>
      <c r="AP97" s="129" t="s">
        <v>883</v>
      </c>
      <c r="AQ97" s="129" t="s">
        <v>1008</v>
      </c>
    </row>
    <row r="98" spans="1:43" s="48" customFormat="1" ht="194.25" customHeight="1" x14ac:dyDescent="0.2">
      <c r="A98" s="21">
        <v>3</v>
      </c>
      <c r="B98" s="22" t="s">
        <v>515</v>
      </c>
      <c r="C98" s="21">
        <v>3</v>
      </c>
      <c r="D98" s="135"/>
      <c r="E98" s="23" t="s">
        <v>549</v>
      </c>
      <c r="F98" s="23" t="s">
        <v>550</v>
      </c>
      <c r="G98" s="24" t="s">
        <v>551</v>
      </c>
      <c r="H98" s="23" t="s">
        <v>211</v>
      </c>
      <c r="I98" s="25">
        <v>11</v>
      </c>
      <c r="J98" s="26" t="s">
        <v>52</v>
      </c>
      <c r="K98" s="27">
        <v>0.4</v>
      </c>
      <c r="L98" s="28" t="s">
        <v>151</v>
      </c>
      <c r="M98" s="27" t="s">
        <v>151</v>
      </c>
      <c r="N98" s="26" t="s">
        <v>152</v>
      </c>
      <c r="O98" s="27">
        <v>0.8</v>
      </c>
      <c r="P98" s="29" t="s">
        <v>84</v>
      </c>
      <c r="Q98" s="30">
        <v>2</v>
      </c>
      <c r="R98" s="31" t="s">
        <v>558</v>
      </c>
      <c r="S98" s="32" t="s">
        <v>57</v>
      </c>
      <c r="T98" s="33" t="s">
        <v>58</v>
      </c>
      <c r="U98" s="33" t="s">
        <v>59</v>
      </c>
      <c r="V98" s="34" t="s">
        <v>60</v>
      </c>
      <c r="W98" s="33" t="s">
        <v>61</v>
      </c>
      <c r="X98" s="33" t="s">
        <v>62</v>
      </c>
      <c r="Y98" s="33" t="s">
        <v>63</v>
      </c>
      <c r="Z98" s="35">
        <f>IFERROR(IF(AND(S97="Probabilidad",S98="Probabilidad"),(AB97-(+AB97*V98)),IF(S98="Probabilidad",(K97-(+K97*V98)),IF(S98="Impacto",AB97,""))),"")</f>
        <v>0.14399999999999999</v>
      </c>
      <c r="AA98" s="36" t="s">
        <v>77</v>
      </c>
      <c r="AB98" s="37">
        <v>0.14399999999999999</v>
      </c>
      <c r="AC98" s="36" t="s">
        <v>55</v>
      </c>
      <c r="AD98" s="37">
        <v>0.6</v>
      </c>
      <c r="AE98" s="38" t="s">
        <v>55</v>
      </c>
      <c r="AF98" s="50" t="s">
        <v>0</v>
      </c>
      <c r="AG98" s="89" t="s">
        <v>553</v>
      </c>
      <c r="AH98" s="136" t="s">
        <v>559</v>
      </c>
      <c r="AI98" s="41"/>
      <c r="AJ98" s="42"/>
      <c r="AK98" s="52"/>
      <c r="AL98" s="43"/>
      <c r="AM98" s="53"/>
      <c r="AN98" s="42"/>
      <c r="AO98" s="52"/>
      <c r="AP98" s="129" t="s">
        <v>884</v>
      </c>
      <c r="AQ98" s="129" t="s">
        <v>1017</v>
      </c>
    </row>
    <row r="99" spans="1:43" s="48" customFormat="1" ht="194.25" customHeight="1" x14ac:dyDescent="0.2">
      <c r="A99" s="21">
        <v>3</v>
      </c>
      <c r="B99" s="22" t="s">
        <v>515</v>
      </c>
      <c r="C99" s="21">
        <v>3</v>
      </c>
      <c r="D99" s="135"/>
      <c r="E99" s="23" t="s">
        <v>549</v>
      </c>
      <c r="F99" s="23" t="s">
        <v>550</v>
      </c>
      <c r="G99" s="24" t="s">
        <v>551</v>
      </c>
      <c r="H99" s="23" t="s">
        <v>211</v>
      </c>
      <c r="I99" s="25">
        <v>11</v>
      </c>
      <c r="J99" s="26" t="s">
        <v>52</v>
      </c>
      <c r="K99" s="27">
        <v>0.4</v>
      </c>
      <c r="L99" s="28" t="s">
        <v>151</v>
      </c>
      <c r="M99" s="27" t="s">
        <v>151</v>
      </c>
      <c r="N99" s="26" t="s">
        <v>152</v>
      </c>
      <c r="O99" s="27">
        <v>0.8</v>
      </c>
      <c r="P99" s="29" t="s">
        <v>84</v>
      </c>
      <c r="Q99" s="30">
        <v>3</v>
      </c>
      <c r="R99" s="66" t="s">
        <v>560</v>
      </c>
      <c r="S99" s="32" t="s">
        <v>57</v>
      </c>
      <c r="T99" s="33" t="s">
        <v>72</v>
      </c>
      <c r="U99" s="33" t="s">
        <v>59</v>
      </c>
      <c r="V99" s="34" t="s">
        <v>73</v>
      </c>
      <c r="W99" s="33" t="s">
        <v>61</v>
      </c>
      <c r="X99" s="33" t="s">
        <v>62</v>
      </c>
      <c r="Y99" s="33" t="s">
        <v>63</v>
      </c>
      <c r="Z99" s="35">
        <f>IFERROR(IF(AND(S98="Probabilidad",S99="Probabilidad"),(AB98-(+AB98*V99)),IF(AND(S98="Impacto",S99="Probabilidad"),(AB97-(+AB97*V99)),IF(S99="Impacto",AB98,""))),"")</f>
        <v>0.1008</v>
      </c>
      <c r="AA99" s="36" t="s">
        <v>77</v>
      </c>
      <c r="AB99" s="37">
        <v>0.1008</v>
      </c>
      <c r="AC99" s="36" t="s">
        <v>55</v>
      </c>
      <c r="AD99" s="37">
        <v>0.6</v>
      </c>
      <c r="AE99" s="38" t="s">
        <v>55</v>
      </c>
      <c r="AF99" s="50" t="s">
        <v>5</v>
      </c>
      <c r="AG99" s="51" t="s">
        <v>561</v>
      </c>
      <c r="AH99" s="51" t="s">
        <v>562</v>
      </c>
      <c r="AI99" s="41"/>
      <c r="AJ99" s="42"/>
      <c r="AK99" s="52"/>
      <c r="AL99" s="43"/>
      <c r="AM99" s="53"/>
      <c r="AN99" s="42"/>
      <c r="AO99" s="52"/>
      <c r="AP99" s="129" t="s">
        <v>885</v>
      </c>
      <c r="AQ99" s="129" t="s">
        <v>1008</v>
      </c>
    </row>
    <row r="100" spans="1:43" s="48" customFormat="1" ht="194.25" customHeight="1" x14ac:dyDescent="0.2">
      <c r="A100" s="21">
        <v>3</v>
      </c>
      <c r="B100" s="22" t="s">
        <v>515</v>
      </c>
      <c r="C100" s="21">
        <v>3</v>
      </c>
      <c r="D100" s="135"/>
      <c r="E100" s="23" t="s">
        <v>549</v>
      </c>
      <c r="F100" s="23" t="s">
        <v>550</v>
      </c>
      <c r="G100" s="24" t="s">
        <v>551</v>
      </c>
      <c r="H100" s="23" t="s">
        <v>211</v>
      </c>
      <c r="I100" s="25">
        <v>11</v>
      </c>
      <c r="J100" s="26" t="s">
        <v>52</v>
      </c>
      <c r="K100" s="27">
        <v>0.4</v>
      </c>
      <c r="L100" s="28" t="s">
        <v>151</v>
      </c>
      <c r="M100" s="27" t="s">
        <v>151</v>
      </c>
      <c r="N100" s="26" t="s">
        <v>152</v>
      </c>
      <c r="O100" s="27">
        <v>0.8</v>
      </c>
      <c r="P100" s="29" t="s">
        <v>84</v>
      </c>
      <c r="Q100" s="30">
        <v>4</v>
      </c>
      <c r="R100" s="31" t="s">
        <v>563</v>
      </c>
      <c r="S100" s="32" t="s">
        <v>57</v>
      </c>
      <c r="T100" s="33" t="s">
        <v>72</v>
      </c>
      <c r="U100" s="33" t="s">
        <v>59</v>
      </c>
      <c r="V100" s="34" t="s">
        <v>73</v>
      </c>
      <c r="W100" s="33" t="s">
        <v>61</v>
      </c>
      <c r="X100" s="33" t="s">
        <v>62</v>
      </c>
      <c r="Y100" s="33" t="s">
        <v>63</v>
      </c>
      <c r="Z100" s="35">
        <f t="shared" ref="Z100" si="13">IFERROR(IF(AND(S99="Probabilidad",S100="Probabilidad"),(AB99-(+AB99*V100)),IF(AND(S99="Impacto",S100="Probabilidad"),(AB98-(+AB98*V100)),IF(S100="Impacto",AB99,""))),"")</f>
        <v>7.0559999999999998E-2</v>
      </c>
      <c r="AA100" s="36" t="s">
        <v>77</v>
      </c>
      <c r="AB100" s="37">
        <v>7.0559999999999998E-2</v>
      </c>
      <c r="AC100" s="36" t="s">
        <v>55</v>
      </c>
      <c r="AD100" s="37">
        <v>0.6</v>
      </c>
      <c r="AE100" s="38" t="s">
        <v>55</v>
      </c>
      <c r="AF100" s="50" t="s">
        <v>0</v>
      </c>
      <c r="AG100" s="51" t="s">
        <v>564</v>
      </c>
      <c r="AH100" s="51" t="s">
        <v>565</v>
      </c>
      <c r="AI100" s="41"/>
      <c r="AJ100" s="42"/>
      <c r="AK100" s="52"/>
      <c r="AL100" s="43"/>
      <c r="AM100" s="53"/>
      <c r="AN100" s="42"/>
      <c r="AO100" s="52"/>
      <c r="AP100" s="129" t="s">
        <v>886</v>
      </c>
      <c r="AQ100" s="129" t="s">
        <v>1018</v>
      </c>
    </row>
    <row r="101" spans="1:43" s="48" customFormat="1" ht="194.25" customHeight="1" x14ac:dyDescent="0.2">
      <c r="A101" s="21">
        <v>4</v>
      </c>
      <c r="B101" s="22" t="s">
        <v>515</v>
      </c>
      <c r="C101" s="21">
        <v>4</v>
      </c>
      <c r="D101" s="135"/>
      <c r="E101" s="135"/>
      <c r="F101" s="135"/>
      <c r="G101" s="24" t="s">
        <v>566</v>
      </c>
      <c r="H101" s="23" t="s">
        <v>51</v>
      </c>
      <c r="I101" s="25">
        <v>365</v>
      </c>
      <c r="J101" s="26" t="s">
        <v>86</v>
      </c>
      <c r="K101" s="27">
        <v>0.6</v>
      </c>
      <c r="L101" s="28" t="s">
        <v>567</v>
      </c>
      <c r="M101" s="27" t="s">
        <v>567</v>
      </c>
      <c r="N101" s="26" t="s">
        <v>457</v>
      </c>
      <c r="O101" s="27">
        <v>0.2</v>
      </c>
      <c r="P101" s="29" t="s">
        <v>55</v>
      </c>
      <c r="Q101" s="30">
        <v>1</v>
      </c>
      <c r="R101" s="66" t="s">
        <v>568</v>
      </c>
      <c r="S101" s="32" t="s">
        <v>57</v>
      </c>
      <c r="T101" s="33" t="s">
        <v>58</v>
      </c>
      <c r="U101" s="33" t="s">
        <v>59</v>
      </c>
      <c r="V101" s="34" t="s">
        <v>60</v>
      </c>
      <c r="W101" s="33" t="s">
        <v>61</v>
      </c>
      <c r="X101" s="33" t="s">
        <v>62</v>
      </c>
      <c r="Y101" s="33" t="s">
        <v>63</v>
      </c>
      <c r="Z101" s="35">
        <f>IFERROR(IF(S101="Probabilidad",(K101-(+K101*V101)),IF(S101="Impacto",K101,"")),"")</f>
        <v>0.36</v>
      </c>
      <c r="AA101" s="36" t="s">
        <v>52</v>
      </c>
      <c r="AB101" s="37">
        <v>0.36</v>
      </c>
      <c r="AC101" s="36" t="s">
        <v>457</v>
      </c>
      <c r="AD101" s="37">
        <v>0.2</v>
      </c>
      <c r="AE101" s="38" t="s">
        <v>116</v>
      </c>
      <c r="AF101" s="50" t="s">
        <v>5</v>
      </c>
      <c r="AG101" s="51" t="s">
        <v>569</v>
      </c>
      <c r="AH101" s="51" t="s">
        <v>570</v>
      </c>
      <c r="AI101" s="41" t="s">
        <v>114</v>
      </c>
      <c r="AJ101" s="42"/>
      <c r="AK101" s="52"/>
      <c r="AL101" s="43"/>
      <c r="AM101" s="53"/>
      <c r="AN101" s="42"/>
      <c r="AO101" s="52"/>
      <c r="AP101" s="129" t="s">
        <v>887</v>
      </c>
      <c r="AQ101" s="129" t="s">
        <v>1008</v>
      </c>
    </row>
    <row r="102" spans="1:43" s="48" customFormat="1" ht="194.25" customHeight="1" x14ac:dyDescent="0.2">
      <c r="A102" s="21">
        <v>4</v>
      </c>
      <c r="B102" s="22" t="s">
        <v>515</v>
      </c>
      <c r="C102" s="21">
        <v>4</v>
      </c>
      <c r="D102" s="135"/>
      <c r="E102" s="135"/>
      <c r="F102" s="135"/>
      <c r="G102" s="24" t="s">
        <v>566</v>
      </c>
      <c r="H102" s="23" t="s">
        <v>51</v>
      </c>
      <c r="I102" s="25">
        <v>365</v>
      </c>
      <c r="J102" s="26" t="s">
        <v>86</v>
      </c>
      <c r="K102" s="27">
        <v>0.6</v>
      </c>
      <c r="L102" s="28" t="s">
        <v>567</v>
      </c>
      <c r="M102" s="27" t="s">
        <v>567</v>
      </c>
      <c r="N102" s="26" t="s">
        <v>457</v>
      </c>
      <c r="O102" s="27">
        <v>0.2</v>
      </c>
      <c r="P102" s="29" t="s">
        <v>55</v>
      </c>
      <c r="Q102" s="30">
        <v>2</v>
      </c>
      <c r="R102" s="66" t="s">
        <v>571</v>
      </c>
      <c r="S102" s="32" t="s">
        <v>57</v>
      </c>
      <c r="T102" s="33" t="s">
        <v>72</v>
      </c>
      <c r="U102" s="33" t="s">
        <v>59</v>
      </c>
      <c r="V102" s="34" t="s">
        <v>73</v>
      </c>
      <c r="W102" s="33" t="s">
        <v>61</v>
      </c>
      <c r="X102" s="33" t="s">
        <v>62</v>
      </c>
      <c r="Y102" s="33" t="s">
        <v>63</v>
      </c>
      <c r="Z102" s="35">
        <f>IFERROR(IF(AND(S101="Probabilidad",S102="Probabilidad"),(AB101-(+AB101*V102)),IF(S102="Probabilidad",(K101-(+K101*V102)),IF(S102="Impacto",AB101,""))),"")</f>
        <v>0.252</v>
      </c>
      <c r="AA102" s="36" t="s">
        <v>52</v>
      </c>
      <c r="AB102" s="37">
        <v>0.252</v>
      </c>
      <c r="AC102" s="36" t="s">
        <v>152</v>
      </c>
      <c r="AD102" s="37">
        <v>0.8</v>
      </c>
      <c r="AE102" s="38" t="s">
        <v>84</v>
      </c>
      <c r="AF102" s="50" t="s">
        <v>5</v>
      </c>
      <c r="AG102" s="51" t="s">
        <v>569</v>
      </c>
      <c r="AH102" s="51" t="s">
        <v>572</v>
      </c>
      <c r="AI102" s="41"/>
      <c r="AJ102" s="42"/>
      <c r="AK102" s="52"/>
      <c r="AL102" s="43"/>
      <c r="AM102" s="53"/>
      <c r="AN102" s="42"/>
      <c r="AO102" s="52"/>
      <c r="AP102" s="129" t="s">
        <v>1019</v>
      </c>
      <c r="AQ102" s="129" t="s">
        <v>1020</v>
      </c>
    </row>
    <row r="103" spans="1:43" s="48" customFormat="1" ht="194.25" customHeight="1" x14ac:dyDescent="0.2">
      <c r="A103" s="21">
        <v>4</v>
      </c>
      <c r="B103" s="22" t="s">
        <v>515</v>
      </c>
      <c r="C103" s="21">
        <v>4</v>
      </c>
      <c r="D103" s="135"/>
      <c r="E103" s="135"/>
      <c r="F103" s="135"/>
      <c r="G103" s="24" t="s">
        <v>566</v>
      </c>
      <c r="H103" s="23" t="s">
        <v>51</v>
      </c>
      <c r="I103" s="25">
        <v>365</v>
      </c>
      <c r="J103" s="26" t="s">
        <v>86</v>
      </c>
      <c r="K103" s="27">
        <v>0.6</v>
      </c>
      <c r="L103" s="28" t="s">
        <v>567</v>
      </c>
      <c r="M103" s="27" t="s">
        <v>567</v>
      </c>
      <c r="N103" s="26" t="s">
        <v>457</v>
      </c>
      <c r="O103" s="27">
        <v>0.2</v>
      </c>
      <c r="P103" s="29" t="s">
        <v>55</v>
      </c>
      <c r="Q103" s="30">
        <v>3</v>
      </c>
      <c r="R103" s="66" t="s">
        <v>573</v>
      </c>
      <c r="S103" s="32" t="s">
        <v>57</v>
      </c>
      <c r="T103" s="33" t="s">
        <v>72</v>
      </c>
      <c r="U103" s="33" t="s">
        <v>59</v>
      </c>
      <c r="V103" s="34" t="s">
        <v>73</v>
      </c>
      <c r="W103" s="33" t="s">
        <v>61</v>
      </c>
      <c r="X103" s="33" t="s">
        <v>62</v>
      </c>
      <c r="Y103" s="33" t="s">
        <v>63</v>
      </c>
      <c r="Z103" s="35">
        <f>IFERROR(IF(AND(S102="Probabilidad",S103="Probabilidad"),(AB102-(+AB102*V103)),IF(AND(S102="Impacto",S103="Probabilidad"),(AB101-(+AB101*V103)),IF(S103="Impacto",AB102,""))),"")</f>
        <v>0.1764</v>
      </c>
      <c r="AA103" s="36" t="s">
        <v>77</v>
      </c>
      <c r="AB103" s="37">
        <v>0.1764</v>
      </c>
      <c r="AC103" s="36" t="s">
        <v>152</v>
      </c>
      <c r="AD103" s="37">
        <v>0.8</v>
      </c>
      <c r="AE103" s="38" t="s">
        <v>84</v>
      </c>
      <c r="AF103" s="50" t="s">
        <v>5</v>
      </c>
      <c r="AG103" s="51" t="s">
        <v>569</v>
      </c>
      <c r="AH103" s="51" t="s">
        <v>574</v>
      </c>
      <c r="AI103" s="41"/>
      <c r="AJ103" s="42"/>
      <c r="AK103" s="52"/>
      <c r="AL103" s="43"/>
      <c r="AM103" s="53"/>
      <c r="AN103" s="42"/>
      <c r="AO103" s="52"/>
      <c r="AP103" s="129" t="s">
        <v>1022</v>
      </c>
      <c r="AQ103" s="129" t="s">
        <v>1021</v>
      </c>
    </row>
    <row r="104" spans="1:43" s="48" customFormat="1" ht="194.25" customHeight="1" x14ac:dyDescent="0.2">
      <c r="A104" s="67">
        <v>1</v>
      </c>
      <c r="B104" s="22" t="s">
        <v>575</v>
      </c>
      <c r="C104" s="21">
        <v>1</v>
      </c>
      <c r="D104" s="23" t="s">
        <v>47</v>
      </c>
      <c r="E104" s="23" t="s">
        <v>576</v>
      </c>
      <c r="F104" s="23" t="s">
        <v>577</v>
      </c>
      <c r="G104" s="24" t="s">
        <v>578</v>
      </c>
      <c r="H104" s="23" t="s">
        <v>51</v>
      </c>
      <c r="I104" s="25">
        <v>81</v>
      </c>
      <c r="J104" s="26" t="s">
        <v>86</v>
      </c>
      <c r="K104" s="27">
        <v>0.6</v>
      </c>
      <c r="L104" s="28" t="s">
        <v>53</v>
      </c>
      <c r="M104" s="27" t="s">
        <v>53</v>
      </c>
      <c r="N104" s="26" t="s">
        <v>55</v>
      </c>
      <c r="O104" s="27">
        <v>0.6</v>
      </c>
      <c r="P104" s="29" t="s">
        <v>55</v>
      </c>
      <c r="Q104" s="30">
        <v>1</v>
      </c>
      <c r="R104" s="31" t="s">
        <v>579</v>
      </c>
      <c r="S104" s="32" t="s">
        <v>57</v>
      </c>
      <c r="T104" s="33" t="s">
        <v>58</v>
      </c>
      <c r="U104" s="33" t="s">
        <v>59</v>
      </c>
      <c r="V104" s="34" t="s">
        <v>60</v>
      </c>
      <c r="W104" s="33" t="s">
        <v>61</v>
      </c>
      <c r="X104" s="33" t="s">
        <v>62</v>
      </c>
      <c r="Y104" s="33" t="s">
        <v>63</v>
      </c>
      <c r="Z104" s="35">
        <f>IFERROR(IF(S104="Probabilidad",(K104-(+K104*V104)),IF(S104="Impacto",K104,"")),"")</f>
        <v>0.36</v>
      </c>
      <c r="AA104" s="36" t="s">
        <v>52</v>
      </c>
      <c r="AB104" s="37">
        <v>0.36</v>
      </c>
      <c r="AC104" s="36" t="s">
        <v>55</v>
      </c>
      <c r="AD104" s="37">
        <v>0.6</v>
      </c>
      <c r="AE104" s="38" t="s">
        <v>55</v>
      </c>
      <c r="AF104" s="50" t="s">
        <v>0</v>
      </c>
      <c r="AG104" s="51" t="s">
        <v>580</v>
      </c>
      <c r="AH104" s="137" t="s">
        <v>581</v>
      </c>
      <c r="AI104" s="41" t="s">
        <v>66</v>
      </c>
      <c r="AJ104" s="42" t="s">
        <v>582</v>
      </c>
      <c r="AK104" s="52" t="s">
        <v>583</v>
      </c>
      <c r="AL104" s="43">
        <v>44228</v>
      </c>
      <c r="AM104" s="53" t="s">
        <v>584</v>
      </c>
      <c r="AN104" s="31" t="s">
        <v>585</v>
      </c>
      <c r="AO104" s="52" t="s">
        <v>5</v>
      </c>
      <c r="AP104" s="181" t="s">
        <v>1002</v>
      </c>
      <c r="AQ104" s="181"/>
    </row>
    <row r="105" spans="1:43" s="48" customFormat="1" ht="194.25" customHeight="1" x14ac:dyDescent="0.2">
      <c r="A105" s="21">
        <v>1</v>
      </c>
      <c r="B105" s="22" t="s">
        <v>575</v>
      </c>
      <c r="C105" s="21">
        <v>1</v>
      </c>
      <c r="D105" s="23" t="s">
        <v>47</v>
      </c>
      <c r="E105" s="23" t="s">
        <v>576</v>
      </c>
      <c r="F105" s="23" t="s">
        <v>577</v>
      </c>
      <c r="G105" s="24" t="s">
        <v>578</v>
      </c>
      <c r="H105" s="23" t="s">
        <v>51</v>
      </c>
      <c r="I105" s="25">
        <v>81</v>
      </c>
      <c r="J105" s="26" t="s">
        <v>86</v>
      </c>
      <c r="K105" s="27">
        <v>0.6</v>
      </c>
      <c r="L105" s="28" t="s">
        <v>53</v>
      </c>
      <c r="M105" s="27" t="s">
        <v>53</v>
      </c>
      <c r="N105" s="26" t="s">
        <v>55</v>
      </c>
      <c r="O105" s="27">
        <v>0.6</v>
      </c>
      <c r="P105" s="29" t="s">
        <v>55</v>
      </c>
      <c r="Q105" s="30">
        <v>2</v>
      </c>
      <c r="R105" s="31" t="s">
        <v>586</v>
      </c>
      <c r="S105" s="32" t="s">
        <v>57</v>
      </c>
      <c r="T105" s="33" t="s">
        <v>72</v>
      </c>
      <c r="U105" s="33" t="s">
        <v>59</v>
      </c>
      <c r="V105" s="34" t="s">
        <v>73</v>
      </c>
      <c r="W105" s="33" t="s">
        <v>61</v>
      </c>
      <c r="X105" s="33" t="s">
        <v>62</v>
      </c>
      <c r="Y105" s="33" t="s">
        <v>63</v>
      </c>
      <c r="Z105" s="35">
        <f>IFERROR(IF(AND(S104="Probabilidad",S105="Probabilidad"),(AB104-(+AB104*V105)),IF(S105="Probabilidad",(K104-(+K104*V105)),IF(S105="Impacto",AB104,""))),"")</f>
        <v>0.252</v>
      </c>
      <c r="AA105" s="36" t="s">
        <v>52</v>
      </c>
      <c r="AB105" s="37">
        <v>0.252</v>
      </c>
      <c r="AC105" s="36" t="s">
        <v>55</v>
      </c>
      <c r="AD105" s="37">
        <v>0.6</v>
      </c>
      <c r="AE105" s="38" t="s">
        <v>55</v>
      </c>
      <c r="AF105" s="50" t="s">
        <v>5</v>
      </c>
      <c r="AG105" s="51" t="s">
        <v>587</v>
      </c>
      <c r="AH105" s="137" t="s">
        <v>588</v>
      </c>
      <c r="AI105" s="41"/>
      <c r="AJ105" s="42"/>
      <c r="AK105" s="52"/>
      <c r="AL105" s="43"/>
      <c r="AM105" s="53"/>
      <c r="AN105" s="42"/>
      <c r="AO105" s="52"/>
      <c r="AP105" s="181" t="s">
        <v>983</v>
      </c>
      <c r="AQ105" s="181"/>
    </row>
    <row r="106" spans="1:43" s="48" customFormat="1" ht="194.25" customHeight="1" x14ac:dyDescent="0.2">
      <c r="A106" s="21">
        <v>1</v>
      </c>
      <c r="B106" s="22" t="s">
        <v>575</v>
      </c>
      <c r="C106" s="21">
        <v>1</v>
      </c>
      <c r="D106" s="23" t="s">
        <v>47</v>
      </c>
      <c r="E106" s="23" t="s">
        <v>576</v>
      </c>
      <c r="F106" s="23" t="s">
        <v>577</v>
      </c>
      <c r="G106" s="24" t="s">
        <v>578</v>
      </c>
      <c r="H106" s="23" t="s">
        <v>51</v>
      </c>
      <c r="I106" s="25">
        <v>81</v>
      </c>
      <c r="J106" s="26" t="s">
        <v>86</v>
      </c>
      <c r="K106" s="27">
        <v>0.6</v>
      </c>
      <c r="L106" s="28" t="s">
        <v>53</v>
      </c>
      <c r="M106" s="27" t="s">
        <v>53</v>
      </c>
      <c r="N106" s="26" t="s">
        <v>55</v>
      </c>
      <c r="O106" s="27">
        <v>0.6</v>
      </c>
      <c r="P106" s="29" t="s">
        <v>55</v>
      </c>
      <c r="Q106" s="30">
        <v>3</v>
      </c>
      <c r="R106" s="66" t="s">
        <v>589</v>
      </c>
      <c r="S106" s="32" t="s">
        <v>57</v>
      </c>
      <c r="T106" s="33" t="s">
        <v>72</v>
      </c>
      <c r="U106" s="33" t="s">
        <v>59</v>
      </c>
      <c r="V106" s="34" t="s">
        <v>73</v>
      </c>
      <c r="W106" s="33" t="s">
        <v>61</v>
      </c>
      <c r="X106" s="33" t="s">
        <v>62</v>
      </c>
      <c r="Y106" s="33" t="s">
        <v>63</v>
      </c>
      <c r="Z106" s="35">
        <f>IFERROR(IF(AND(S105="Probabilidad",S106="Probabilidad"),(AB105-(+AB105*V106)),IF(AND(S105="Impacto",S106="Probabilidad"),(AB104-(+AB104*V106)),IF(S106="Impacto",AB105,""))),"")</f>
        <v>0.1764</v>
      </c>
      <c r="AA106" s="36" t="s">
        <v>77</v>
      </c>
      <c r="AB106" s="37">
        <v>0.1764</v>
      </c>
      <c r="AC106" s="36" t="s">
        <v>55</v>
      </c>
      <c r="AD106" s="37">
        <v>0.6</v>
      </c>
      <c r="AE106" s="38" t="s">
        <v>55</v>
      </c>
      <c r="AF106" s="50" t="s">
        <v>5</v>
      </c>
      <c r="AG106" s="51" t="s">
        <v>590</v>
      </c>
      <c r="AH106" s="137" t="s">
        <v>591</v>
      </c>
      <c r="AI106" s="41"/>
      <c r="AJ106" s="42"/>
      <c r="AK106" s="52"/>
      <c r="AL106" s="43"/>
      <c r="AM106" s="53"/>
      <c r="AN106" s="42"/>
      <c r="AO106" s="52"/>
      <c r="AP106" s="181" t="s">
        <v>984</v>
      </c>
      <c r="AQ106" s="181"/>
    </row>
    <row r="107" spans="1:43" s="48" customFormat="1" ht="194.25" customHeight="1" x14ac:dyDescent="0.2">
      <c r="A107" s="21">
        <v>1</v>
      </c>
      <c r="B107" s="22" t="s">
        <v>592</v>
      </c>
      <c r="C107" s="21">
        <v>1</v>
      </c>
      <c r="D107" s="23" t="s">
        <v>47</v>
      </c>
      <c r="E107" s="23" t="s">
        <v>593</v>
      </c>
      <c r="F107" s="23" t="s">
        <v>594</v>
      </c>
      <c r="G107" s="24" t="s">
        <v>595</v>
      </c>
      <c r="H107" s="23" t="s">
        <v>211</v>
      </c>
      <c r="I107" s="25">
        <v>240</v>
      </c>
      <c r="J107" s="26" t="s">
        <v>86</v>
      </c>
      <c r="K107" s="27">
        <v>0.6</v>
      </c>
      <c r="L107" s="28" t="s">
        <v>151</v>
      </c>
      <c r="M107" s="27" t="s">
        <v>151</v>
      </c>
      <c r="N107" s="26" t="s">
        <v>152</v>
      </c>
      <c r="O107" s="27">
        <v>0.8</v>
      </c>
      <c r="P107" s="29" t="s">
        <v>84</v>
      </c>
      <c r="Q107" s="30">
        <v>1</v>
      </c>
      <c r="R107" s="31" t="s">
        <v>596</v>
      </c>
      <c r="S107" s="32" t="s">
        <v>57</v>
      </c>
      <c r="T107" s="33" t="s">
        <v>58</v>
      </c>
      <c r="U107" s="33" t="s">
        <v>59</v>
      </c>
      <c r="V107" s="34" t="s">
        <v>60</v>
      </c>
      <c r="W107" s="33" t="s">
        <v>61</v>
      </c>
      <c r="X107" s="33" t="s">
        <v>62</v>
      </c>
      <c r="Y107" s="33" t="s">
        <v>63</v>
      </c>
      <c r="Z107" s="35">
        <f>IFERROR(IF(S107="Probabilidad",(K107-(+K107*V107)),IF(S107="Impacto",K107,"")),"")</f>
        <v>0.36</v>
      </c>
      <c r="AA107" s="36" t="s">
        <v>52</v>
      </c>
      <c r="AB107" s="37">
        <v>0.36</v>
      </c>
      <c r="AC107" s="36" t="s">
        <v>152</v>
      </c>
      <c r="AD107" s="37">
        <v>0.8</v>
      </c>
      <c r="AE107" s="38" t="s">
        <v>84</v>
      </c>
      <c r="AF107" s="138" t="s">
        <v>5</v>
      </c>
      <c r="AG107" s="139" t="s">
        <v>597</v>
      </c>
      <c r="AH107" s="139" t="s">
        <v>598</v>
      </c>
      <c r="AI107" s="41" t="s">
        <v>66</v>
      </c>
      <c r="AJ107" s="42" t="s">
        <v>599</v>
      </c>
      <c r="AK107" s="42" t="s">
        <v>600</v>
      </c>
      <c r="AL107" s="53" t="s">
        <v>601</v>
      </c>
      <c r="AM107" s="139" t="s">
        <v>602</v>
      </c>
      <c r="AN107" s="139" t="s">
        <v>603</v>
      </c>
      <c r="AO107" s="140" t="s">
        <v>5</v>
      </c>
      <c r="AP107" s="47" t="s">
        <v>864</v>
      </c>
      <c r="AQ107" s="47" t="s">
        <v>846</v>
      </c>
    </row>
    <row r="108" spans="1:43" s="48" customFormat="1" ht="194.25" customHeight="1" x14ac:dyDescent="0.2">
      <c r="A108" s="21">
        <v>1</v>
      </c>
      <c r="B108" s="22" t="s">
        <v>592</v>
      </c>
      <c r="C108" s="21">
        <v>1</v>
      </c>
      <c r="D108" s="23" t="s">
        <v>47</v>
      </c>
      <c r="E108" s="23" t="s">
        <v>593</v>
      </c>
      <c r="F108" s="23" t="s">
        <v>594</v>
      </c>
      <c r="G108" s="24" t="s">
        <v>595</v>
      </c>
      <c r="H108" s="23" t="s">
        <v>211</v>
      </c>
      <c r="I108" s="25">
        <v>240</v>
      </c>
      <c r="J108" s="26" t="s">
        <v>86</v>
      </c>
      <c r="K108" s="27">
        <v>0.6</v>
      </c>
      <c r="L108" s="28" t="s">
        <v>151</v>
      </c>
      <c r="M108" s="27" t="s">
        <v>151</v>
      </c>
      <c r="N108" s="26" t="s">
        <v>152</v>
      </c>
      <c r="O108" s="27">
        <v>0.8</v>
      </c>
      <c r="P108" s="29" t="s">
        <v>84</v>
      </c>
      <c r="Q108" s="30">
        <v>2</v>
      </c>
      <c r="R108" s="31" t="s">
        <v>604</v>
      </c>
      <c r="S108" s="32" t="s">
        <v>57</v>
      </c>
      <c r="T108" s="33" t="s">
        <v>72</v>
      </c>
      <c r="U108" s="33" t="s">
        <v>59</v>
      </c>
      <c r="V108" s="34" t="s">
        <v>73</v>
      </c>
      <c r="W108" s="33" t="s">
        <v>61</v>
      </c>
      <c r="X108" s="33" t="s">
        <v>62</v>
      </c>
      <c r="Y108" s="33" t="s">
        <v>63</v>
      </c>
      <c r="Z108" s="35">
        <f>IFERROR(IF(AND(S107="Probabilidad",S108="Probabilidad"),(AB107-(+AB107*V108)),IF(S108="Probabilidad",(K107-(+K107*V108)),IF(S108="Impacto",AB107,""))),"")</f>
        <v>0.252</v>
      </c>
      <c r="AA108" s="36" t="s">
        <v>52</v>
      </c>
      <c r="AB108" s="37">
        <v>0.252</v>
      </c>
      <c r="AC108" s="36" t="s">
        <v>152</v>
      </c>
      <c r="AD108" s="37">
        <v>0.8</v>
      </c>
      <c r="AE108" s="38" t="s">
        <v>84</v>
      </c>
      <c r="AF108" s="138" t="s">
        <v>5</v>
      </c>
      <c r="AG108" s="139" t="s">
        <v>597</v>
      </c>
      <c r="AH108" s="139" t="s">
        <v>605</v>
      </c>
      <c r="AI108" s="41"/>
      <c r="AJ108" s="42"/>
      <c r="AK108" s="52"/>
      <c r="AL108" s="43"/>
      <c r="AM108" s="53"/>
      <c r="AN108" s="42"/>
      <c r="AO108" s="52"/>
      <c r="AP108" s="47" t="s">
        <v>865</v>
      </c>
      <c r="AQ108" s="47" t="s">
        <v>846</v>
      </c>
    </row>
    <row r="109" spans="1:43" s="48" customFormat="1" ht="194.25" customHeight="1" x14ac:dyDescent="0.2">
      <c r="A109" s="21">
        <v>1</v>
      </c>
      <c r="B109" s="22" t="s">
        <v>592</v>
      </c>
      <c r="C109" s="21">
        <v>1</v>
      </c>
      <c r="D109" s="23" t="s">
        <v>47</v>
      </c>
      <c r="E109" s="23" t="s">
        <v>593</v>
      </c>
      <c r="F109" s="23" t="s">
        <v>594</v>
      </c>
      <c r="G109" s="24" t="s">
        <v>595</v>
      </c>
      <c r="H109" s="23" t="s">
        <v>211</v>
      </c>
      <c r="I109" s="25">
        <v>240</v>
      </c>
      <c r="J109" s="26" t="s">
        <v>86</v>
      </c>
      <c r="K109" s="27">
        <v>0.6</v>
      </c>
      <c r="L109" s="28" t="s">
        <v>151</v>
      </c>
      <c r="M109" s="27" t="s">
        <v>151</v>
      </c>
      <c r="N109" s="26" t="s">
        <v>152</v>
      </c>
      <c r="O109" s="27">
        <v>0.8</v>
      </c>
      <c r="P109" s="29" t="s">
        <v>84</v>
      </c>
      <c r="Q109" s="30">
        <v>3</v>
      </c>
      <c r="R109" s="66" t="s">
        <v>606</v>
      </c>
      <c r="S109" s="32" t="s">
        <v>9</v>
      </c>
      <c r="T109" s="33" t="s">
        <v>166</v>
      </c>
      <c r="U109" s="33" t="s">
        <v>59</v>
      </c>
      <c r="V109" s="34" t="s">
        <v>167</v>
      </c>
      <c r="W109" s="33" t="s">
        <v>61</v>
      </c>
      <c r="X109" s="33" t="s">
        <v>62</v>
      </c>
      <c r="Y109" s="33" t="s">
        <v>63</v>
      </c>
      <c r="Z109" s="35">
        <f>IFERROR(IF(AND(S108="Probabilidad",S109="Probabilidad"),(AB108-(+AB108*V109)),IF(AND(S108="Impacto",S109="Probabilidad"),(AB107-(+AB107*V109)),IF(S109="Impacto",AB108,""))),"")</f>
        <v>0.252</v>
      </c>
      <c r="AA109" s="36" t="s">
        <v>52</v>
      </c>
      <c r="AB109" s="37">
        <v>0.252</v>
      </c>
      <c r="AC109" s="36" t="s">
        <v>55</v>
      </c>
      <c r="AD109" s="37">
        <v>0.60000000000000009</v>
      </c>
      <c r="AE109" s="38" t="s">
        <v>55</v>
      </c>
      <c r="AF109" s="138" t="s">
        <v>5</v>
      </c>
      <c r="AG109" s="139" t="s">
        <v>607</v>
      </c>
      <c r="AH109" s="139" t="s">
        <v>608</v>
      </c>
      <c r="AI109" s="41"/>
      <c r="AJ109" s="42"/>
      <c r="AK109" s="52"/>
      <c r="AL109" s="43"/>
      <c r="AM109" s="53"/>
      <c r="AN109" s="42"/>
      <c r="AO109" s="52"/>
      <c r="AP109" s="47" t="s">
        <v>866</v>
      </c>
      <c r="AQ109" s="47" t="s">
        <v>867</v>
      </c>
    </row>
    <row r="110" spans="1:43" s="48" customFormat="1" ht="194.25" customHeight="1" x14ac:dyDescent="0.2">
      <c r="A110" s="21">
        <v>1</v>
      </c>
      <c r="B110" s="22" t="s">
        <v>592</v>
      </c>
      <c r="C110" s="21">
        <v>1</v>
      </c>
      <c r="D110" s="23" t="s">
        <v>47</v>
      </c>
      <c r="E110" s="23" t="s">
        <v>593</v>
      </c>
      <c r="F110" s="23" t="s">
        <v>594</v>
      </c>
      <c r="G110" s="24" t="s">
        <v>595</v>
      </c>
      <c r="H110" s="23" t="s">
        <v>211</v>
      </c>
      <c r="I110" s="25">
        <v>240</v>
      </c>
      <c r="J110" s="26" t="s">
        <v>86</v>
      </c>
      <c r="K110" s="27">
        <v>0.6</v>
      </c>
      <c r="L110" s="28" t="s">
        <v>151</v>
      </c>
      <c r="M110" s="27" t="s">
        <v>151</v>
      </c>
      <c r="N110" s="26" t="s">
        <v>152</v>
      </c>
      <c r="O110" s="27">
        <v>0.8</v>
      </c>
      <c r="P110" s="29" t="s">
        <v>84</v>
      </c>
      <c r="Q110" s="30">
        <v>4</v>
      </c>
      <c r="R110" s="31" t="s">
        <v>609</v>
      </c>
      <c r="S110" s="32" t="s">
        <v>57</v>
      </c>
      <c r="T110" s="33" t="s">
        <v>58</v>
      </c>
      <c r="U110" s="33" t="s">
        <v>59</v>
      </c>
      <c r="V110" s="34" t="s">
        <v>60</v>
      </c>
      <c r="W110" s="33" t="s">
        <v>61</v>
      </c>
      <c r="X110" s="33" t="s">
        <v>62</v>
      </c>
      <c r="Y110" s="33" t="s">
        <v>63</v>
      </c>
      <c r="Z110" s="35">
        <f t="shared" ref="Z110" si="14">IFERROR(IF(AND(S109="Probabilidad",S110="Probabilidad"),(AB109-(+AB109*V110)),IF(AND(S109="Impacto",S110="Probabilidad"),(AB108-(+AB108*V110)),IF(S110="Impacto",AB109,""))),"")</f>
        <v>0.1512</v>
      </c>
      <c r="AA110" s="36" t="s">
        <v>77</v>
      </c>
      <c r="AB110" s="37">
        <v>0.1512</v>
      </c>
      <c r="AC110" s="36" t="s">
        <v>55</v>
      </c>
      <c r="AD110" s="37">
        <v>0.60000000000000009</v>
      </c>
      <c r="AE110" s="38" t="s">
        <v>55</v>
      </c>
      <c r="AF110" s="138" t="s">
        <v>5</v>
      </c>
      <c r="AG110" s="139" t="s">
        <v>610</v>
      </c>
      <c r="AH110" s="139" t="s">
        <v>608</v>
      </c>
      <c r="AI110" s="41"/>
      <c r="AJ110" s="42"/>
      <c r="AK110" s="52"/>
      <c r="AL110" s="43"/>
      <c r="AM110" s="53"/>
      <c r="AN110" s="42"/>
      <c r="AO110" s="52"/>
      <c r="AP110" s="47" t="s">
        <v>868</v>
      </c>
      <c r="AQ110" s="47" t="s">
        <v>867</v>
      </c>
    </row>
    <row r="111" spans="1:43" s="48" customFormat="1" ht="194.25" customHeight="1" x14ac:dyDescent="0.2">
      <c r="A111" s="21">
        <v>2</v>
      </c>
      <c r="B111" s="22" t="s">
        <v>592</v>
      </c>
      <c r="C111" s="21">
        <v>2</v>
      </c>
      <c r="D111" s="23" t="s">
        <v>47</v>
      </c>
      <c r="E111" s="23" t="s">
        <v>611</v>
      </c>
      <c r="F111" s="23" t="s">
        <v>612</v>
      </c>
      <c r="G111" s="24" t="s">
        <v>613</v>
      </c>
      <c r="H111" s="23" t="s">
        <v>211</v>
      </c>
      <c r="I111" s="25">
        <v>25</v>
      </c>
      <c r="J111" s="26" t="s">
        <v>86</v>
      </c>
      <c r="K111" s="27">
        <v>0.6</v>
      </c>
      <c r="L111" s="28" t="s">
        <v>151</v>
      </c>
      <c r="M111" s="27" t="s">
        <v>151</v>
      </c>
      <c r="N111" s="26" t="s">
        <v>152</v>
      </c>
      <c r="O111" s="27">
        <v>0.8</v>
      </c>
      <c r="P111" s="29" t="s">
        <v>84</v>
      </c>
      <c r="Q111" s="30">
        <v>1</v>
      </c>
      <c r="R111" s="31" t="s">
        <v>614</v>
      </c>
      <c r="S111" s="32" t="s">
        <v>57</v>
      </c>
      <c r="T111" s="33" t="s">
        <v>58</v>
      </c>
      <c r="U111" s="33" t="s">
        <v>59</v>
      </c>
      <c r="V111" s="34" t="s">
        <v>60</v>
      </c>
      <c r="W111" s="33" t="s">
        <v>61</v>
      </c>
      <c r="X111" s="33" t="s">
        <v>62</v>
      </c>
      <c r="Y111" s="33" t="s">
        <v>63</v>
      </c>
      <c r="Z111" s="35">
        <f>IFERROR(IF(S111="Probabilidad",(K111-(+K111*V111)),IF(S111="Impacto",K111,"")),"")</f>
        <v>0.36</v>
      </c>
      <c r="AA111" s="36" t="s">
        <v>52</v>
      </c>
      <c r="AB111" s="37">
        <v>0.36</v>
      </c>
      <c r="AC111" s="36" t="s">
        <v>152</v>
      </c>
      <c r="AD111" s="37">
        <v>0.8</v>
      </c>
      <c r="AE111" s="38" t="s">
        <v>84</v>
      </c>
      <c r="AF111" s="141" t="s">
        <v>5</v>
      </c>
      <c r="AG111" s="139" t="s">
        <v>615</v>
      </c>
      <c r="AH111" s="42" t="s">
        <v>616</v>
      </c>
      <c r="AI111" s="41" t="s">
        <v>66</v>
      </c>
      <c r="AJ111" s="42" t="s">
        <v>617</v>
      </c>
      <c r="AK111" s="42" t="s">
        <v>618</v>
      </c>
      <c r="AL111" s="43" t="s">
        <v>619</v>
      </c>
      <c r="AM111" s="139" t="s">
        <v>602</v>
      </c>
      <c r="AN111" s="42" t="s">
        <v>620</v>
      </c>
      <c r="AO111" s="52" t="s">
        <v>5</v>
      </c>
      <c r="AP111" s="47" t="s">
        <v>869</v>
      </c>
      <c r="AQ111" s="47" t="s">
        <v>846</v>
      </c>
    </row>
    <row r="112" spans="1:43" s="48" customFormat="1" ht="194.25" customHeight="1" x14ac:dyDescent="0.2">
      <c r="A112" s="21">
        <v>2</v>
      </c>
      <c r="B112" s="22" t="s">
        <v>592</v>
      </c>
      <c r="C112" s="21">
        <v>2</v>
      </c>
      <c r="D112" s="23" t="s">
        <v>47</v>
      </c>
      <c r="E112" s="23" t="s">
        <v>611</v>
      </c>
      <c r="F112" s="23" t="s">
        <v>612</v>
      </c>
      <c r="G112" s="24" t="s">
        <v>613</v>
      </c>
      <c r="H112" s="23" t="s">
        <v>211</v>
      </c>
      <c r="I112" s="25">
        <v>25</v>
      </c>
      <c r="J112" s="26" t="s">
        <v>86</v>
      </c>
      <c r="K112" s="27">
        <v>0.6</v>
      </c>
      <c r="L112" s="28" t="s">
        <v>151</v>
      </c>
      <c r="M112" s="27" t="s">
        <v>151</v>
      </c>
      <c r="N112" s="26" t="s">
        <v>152</v>
      </c>
      <c r="O112" s="27">
        <v>0.8</v>
      </c>
      <c r="P112" s="29" t="s">
        <v>84</v>
      </c>
      <c r="Q112" s="30">
        <v>2</v>
      </c>
      <c r="R112" s="31" t="s">
        <v>621</v>
      </c>
      <c r="S112" s="32" t="s">
        <v>57</v>
      </c>
      <c r="T112" s="33" t="s">
        <v>58</v>
      </c>
      <c r="U112" s="33" t="s">
        <v>59</v>
      </c>
      <c r="V112" s="34" t="s">
        <v>60</v>
      </c>
      <c r="W112" s="33" t="s">
        <v>61</v>
      </c>
      <c r="X112" s="33" t="s">
        <v>62</v>
      </c>
      <c r="Y112" s="33" t="s">
        <v>63</v>
      </c>
      <c r="Z112" s="35">
        <f>IFERROR(IF(AND(S111="Probabilidad",S112="Probabilidad"),(AB111-(+AB111*V112)),IF(S112="Probabilidad",(K111-(+K111*V112)),IF(S112="Impacto",AB111,""))),"")</f>
        <v>0.216</v>
      </c>
      <c r="AA112" s="36" t="s">
        <v>52</v>
      </c>
      <c r="AB112" s="37">
        <v>0.216</v>
      </c>
      <c r="AC112" s="36" t="s">
        <v>152</v>
      </c>
      <c r="AD112" s="37">
        <v>0.8</v>
      </c>
      <c r="AE112" s="38" t="s">
        <v>84</v>
      </c>
      <c r="AF112" s="141" t="s">
        <v>5</v>
      </c>
      <c r="AG112" s="139" t="s">
        <v>607</v>
      </c>
      <c r="AH112" s="42" t="s">
        <v>622</v>
      </c>
      <c r="AI112" s="41"/>
      <c r="AJ112" s="42"/>
      <c r="AK112" s="52"/>
      <c r="AL112" s="43"/>
      <c r="AM112" s="53"/>
      <c r="AN112" s="42"/>
      <c r="AO112" s="52"/>
      <c r="AP112" s="47" t="s">
        <v>870</v>
      </c>
      <c r="AQ112" s="47" t="s">
        <v>850</v>
      </c>
    </row>
    <row r="113" spans="1:43" s="48" customFormat="1" ht="194.25" customHeight="1" x14ac:dyDescent="0.2">
      <c r="A113" s="21">
        <v>2</v>
      </c>
      <c r="B113" s="22" t="s">
        <v>592</v>
      </c>
      <c r="C113" s="21">
        <v>2</v>
      </c>
      <c r="D113" s="23" t="s">
        <v>47</v>
      </c>
      <c r="E113" s="23" t="s">
        <v>611</v>
      </c>
      <c r="F113" s="23" t="s">
        <v>612</v>
      </c>
      <c r="G113" s="24" t="s">
        <v>613</v>
      </c>
      <c r="H113" s="23" t="s">
        <v>211</v>
      </c>
      <c r="I113" s="25">
        <v>25</v>
      </c>
      <c r="J113" s="26" t="s">
        <v>86</v>
      </c>
      <c r="K113" s="27">
        <v>0.6</v>
      </c>
      <c r="L113" s="28" t="s">
        <v>151</v>
      </c>
      <c r="M113" s="27" t="s">
        <v>151</v>
      </c>
      <c r="N113" s="26" t="s">
        <v>152</v>
      </c>
      <c r="O113" s="27">
        <v>0.8</v>
      </c>
      <c r="P113" s="29" t="s">
        <v>84</v>
      </c>
      <c r="Q113" s="30">
        <v>3</v>
      </c>
      <c r="R113" s="31" t="s">
        <v>623</v>
      </c>
      <c r="S113" s="32" t="s">
        <v>57</v>
      </c>
      <c r="T113" s="33" t="s">
        <v>58</v>
      </c>
      <c r="U113" s="33" t="s">
        <v>59</v>
      </c>
      <c r="V113" s="34" t="s">
        <v>60</v>
      </c>
      <c r="W113" s="33" t="s">
        <v>61</v>
      </c>
      <c r="X113" s="33" t="s">
        <v>62</v>
      </c>
      <c r="Y113" s="33" t="s">
        <v>63</v>
      </c>
      <c r="Z113" s="35">
        <f>IFERROR(IF(AND(S112="Probabilidad",S113="Probabilidad"),(AB112-(+AB112*V113)),IF(AND(S112="Impacto",S113="Probabilidad"),(AB111-(+AB111*V113)),IF(S113="Impacto",AB112,""))),"")</f>
        <v>0.12959999999999999</v>
      </c>
      <c r="AA113" s="36" t="s">
        <v>77</v>
      </c>
      <c r="AB113" s="37">
        <v>0.12959999999999999</v>
      </c>
      <c r="AC113" s="36" t="s">
        <v>152</v>
      </c>
      <c r="AD113" s="37">
        <v>0.8</v>
      </c>
      <c r="AE113" s="38" t="s">
        <v>84</v>
      </c>
      <c r="AF113" s="141" t="s">
        <v>0</v>
      </c>
      <c r="AG113" s="139" t="s">
        <v>624</v>
      </c>
      <c r="AH113" s="42" t="s">
        <v>625</v>
      </c>
      <c r="AI113" s="41"/>
      <c r="AJ113" s="42"/>
      <c r="AK113" s="52"/>
      <c r="AL113" s="43"/>
      <c r="AM113" s="53"/>
      <c r="AN113" s="42"/>
      <c r="AO113" s="52"/>
      <c r="AP113" s="47" t="s">
        <v>871</v>
      </c>
      <c r="AQ113" s="47" t="s">
        <v>846</v>
      </c>
    </row>
    <row r="114" spans="1:43" s="48" customFormat="1" ht="194.25" customHeight="1" x14ac:dyDescent="0.2">
      <c r="A114" s="21">
        <v>2</v>
      </c>
      <c r="B114" s="22" t="s">
        <v>592</v>
      </c>
      <c r="C114" s="21">
        <v>2</v>
      </c>
      <c r="D114" s="23" t="s">
        <v>47</v>
      </c>
      <c r="E114" s="23" t="s">
        <v>611</v>
      </c>
      <c r="F114" s="23" t="s">
        <v>612</v>
      </c>
      <c r="G114" s="24" t="s">
        <v>613</v>
      </c>
      <c r="H114" s="23" t="s">
        <v>211</v>
      </c>
      <c r="I114" s="25">
        <v>25</v>
      </c>
      <c r="J114" s="26" t="s">
        <v>86</v>
      </c>
      <c r="K114" s="27">
        <v>0.6</v>
      </c>
      <c r="L114" s="28" t="s">
        <v>151</v>
      </c>
      <c r="M114" s="27" t="s">
        <v>151</v>
      </c>
      <c r="N114" s="26" t="s">
        <v>152</v>
      </c>
      <c r="O114" s="27">
        <v>0.8</v>
      </c>
      <c r="P114" s="29" t="s">
        <v>84</v>
      </c>
      <c r="Q114" s="30">
        <v>4</v>
      </c>
      <c r="R114" s="66" t="s">
        <v>626</v>
      </c>
      <c r="S114" s="32" t="s">
        <v>57</v>
      </c>
      <c r="T114" s="33" t="s">
        <v>72</v>
      </c>
      <c r="U114" s="33" t="s">
        <v>59</v>
      </c>
      <c r="V114" s="34" t="s">
        <v>73</v>
      </c>
      <c r="W114" s="33" t="s">
        <v>61</v>
      </c>
      <c r="X114" s="33" t="s">
        <v>62</v>
      </c>
      <c r="Y114" s="33" t="s">
        <v>63</v>
      </c>
      <c r="Z114" s="35">
        <f t="shared" ref="Z114:Z115" si="15">IFERROR(IF(AND(S113="Probabilidad",S114="Probabilidad"),(AB113-(+AB113*V114)),IF(AND(S113="Impacto",S114="Probabilidad"),(AB112-(+AB112*V114)),IF(S114="Impacto",AB113,""))),"")</f>
        <v>9.0719999999999995E-2</v>
      </c>
      <c r="AA114" s="36" t="s">
        <v>77</v>
      </c>
      <c r="AB114" s="37">
        <v>9.0719999999999995E-2</v>
      </c>
      <c r="AC114" s="36" t="s">
        <v>152</v>
      </c>
      <c r="AD114" s="37">
        <v>0.8</v>
      </c>
      <c r="AE114" s="38" t="s">
        <v>84</v>
      </c>
      <c r="AF114" s="141" t="s">
        <v>5</v>
      </c>
      <c r="AG114" s="139" t="s">
        <v>627</v>
      </c>
      <c r="AH114" s="42" t="s">
        <v>628</v>
      </c>
      <c r="AI114" s="41"/>
      <c r="AJ114" s="42"/>
      <c r="AK114" s="52"/>
      <c r="AL114" s="43"/>
      <c r="AM114" s="53"/>
      <c r="AN114" s="42"/>
      <c r="AO114" s="52"/>
      <c r="AP114" s="47" t="s">
        <v>872</v>
      </c>
      <c r="AQ114" s="47" t="s">
        <v>850</v>
      </c>
    </row>
    <row r="115" spans="1:43" s="48" customFormat="1" ht="194.25" customHeight="1" x14ac:dyDescent="0.2">
      <c r="A115" s="21">
        <v>2</v>
      </c>
      <c r="B115" s="22" t="s">
        <v>592</v>
      </c>
      <c r="C115" s="21">
        <v>2</v>
      </c>
      <c r="D115" s="23" t="s">
        <v>47</v>
      </c>
      <c r="E115" s="23" t="s">
        <v>611</v>
      </c>
      <c r="F115" s="23" t="s">
        <v>612</v>
      </c>
      <c r="G115" s="24" t="s">
        <v>613</v>
      </c>
      <c r="H115" s="23" t="s">
        <v>211</v>
      </c>
      <c r="I115" s="25">
        <v>25</v>
      </c>
      <c r="J115" s="26" t="s">
        <v>86</v>
      </c>
      <c r="K115" s="27">
        <v>0.6</v>
      </c>
      <c r="L115" s="28" t="s">
        <v>151</v>
      </c>
      <c r="M115" s="27" t="s">
        <v>151</v>
      </c>
      <c r="N115" s="26" t="s">
        <v>152</v>
      </c>
      <c r="O115" s="27">
        <v>0.8</v>
      </c>
      <c r="P115" s="29" t="s">
        <v>84</v>
      </c>
      <c r="Q115" s="30">
        <v>5</v>
      </c>
      <c r="R115" s="31" t="s">
        <v>629</v>
      </c>
      <c r="S115" s="32" t="s">
        <v>57</v>
      </c>
      <c r="T115" s="33" t="s">
        <v>72</v>
      </c>
      <c r="U115" s="33" t="s">
        <v>59</v>
      </c>
      <c r="V115" s="34" t="s">
        <v>73</v>
      </c>
      <c r="W115" s="33" t="s">
        <v>61</v>
      </c>
      <c r="X115" s="33" t="s">
        <v>62</v>
      </c>
      <c r="Y115" s="33" t="s">
        <v>63</v>
      </c>
      <c r="Z115" s="35">
        <f t="shared" si="15"/>
        <v>6.3504000000000005E-2</v>
      </c>
      <c r="AA115" s="36" t="s">
        <v>77</v>
      </c>
      <c r="AB115" s="37">
        <v>6.3504000000000005E-2</v>
      </c>
      <c r="AC115" s="36" t="s">
        <v>152</v>
      </c>
      <c r="AD115" s="37">
        <v>0.8</v>
      </c>
      <c r="AE115" s="38" t="s">
        <v>84</v>
      </c>
      <c r="AF115" s="141" t="s">
        <v>5</v>
      </c>
      <c r="AG115" s="139" t="s">
        <v>627</v>
      </c>
      <c r="AH115" s="42" t="s">
        <v>630</v>
      </c>
      <c r="AI115" s="41"/>
      <c r="AJ115" s="42"/>
      <c r="AK115" s="52"/>
      <c r="AL115" s="43"/>
      <c r="AM115" s="53"/>
      <c r="AN115" s="42"/>
      <c r="AO115" s="52"/>
      <c r="AP115" s="47" t="s">
        <v>873</v>
      </c>
      <c r="AQ115" s="47" t="s">
        <v>850</v>
      </c>
    </row>
    <row r="116" spans="1:43" s="130" customFormat="1" ht="194.25" customHeight="1" x14ac:dyDescent="0.2">
      <c r="A116" s="142">
        <v>1</v>
      </c>
      <c r="B116" s="22" t="s">
        <v>631</v>
      </c>
      <c r="C116" s="21">
        <v>1</v>
      </c>
      <c r="D116" s="23" t="s">
        <v>47</v>
      </c>
      <c r="E116" s="23" t="s">
        <v>632</v>
      </c>
      <c r="F116" s="23" t="s">
        <v>633</v>
      </c>
      <c r="G116" s="24" t="s">
        <v>634</v>
      </c>
      <c r="H116" s="23" t="s">
        <v>51</v>
      </c>
      <c r="I116" s="25">
        <v>50</v>
      </c>
      <c r="J116" s="26" t="s">
        <v>86</v>
      </c>
      <c r="K116" s="27">
        <v>0.6</v>
      </c>
      <c r="L116" s="28" t="s">
        <v>53</v>
      </c>
      <c r="M116" s="27" t="s">
        <v>53</v>
      </c>
      <c r="N116" s="26" t="s">
        <v>55</v>
      </c>
      <c r="O116" s="27">
        <v>0.6</v>
      </c>
      <c r="P116" s="143" t="s">
        <v>55</v>
      </c>
      <c r="Q116" s="144">
        <v>1</v>
      </c>
      <c r="R116" s="31" t="s">
        <v>635</v>
      </c>
      <c r="S116" s="145" t="s">
        <v>57</v>
      </c>
      <c r="T116" s="141" t="s">
        <v>58</v>
      </c>
      <c r="U116" s="141" t="s">
        <v>59</v>
      </c>
      <c r="V116" s="146" t="s">
        <v>60</v>
      </c>
      <c r="W116" s="141" t="s">
        <v>61</v>
      </c>
      <c r="X116" s="141" t="s">
        <v>62</v>
      </c>
      <c r="Y116" s="141" t="s">
        <v>63</v>
      </c>
      <c r="Z116" s="35">
        <f>IFERROR(IF(S116="Probabilidad",(K116-(+K116*V116)),IF(S116="Impacto",K116,"")),"")</f>
        <v>0.36</v>
      </c>
      <c r="AA116" s="36" t="s">
        <v>52</v>
      </c>
      <c r="AB116" s="37">
        <v>0.36</v>
      </c>
      <c r="AC116" s="36" t="s">
        <v>55</v>
      </c>
      <c r="AD116" s="37">
        <v>0.6</v>
      </c>
      <c r="AE116" s="147" t="s">
        <v>55</v>
      </c>
      <c r="AF116" s="148" t="s">
        <v>5</v>
      </c>
      <c r="AG116" s="149" t="s">
        <v>636</v>
      </c>
      <c r="AH116" s="149" t="s">
        <v>637</v>
      </c>
      <c r="AI116" s="150" t="s">
        <v>66</v>
      </c>
      <c r="AJ116" s="42" t="s">
        <v>638</v>
      </c>
      <c r="AK116" s="42" t="s">
        <v>639</v>
      </c>
      <c r="AL116" s="53" t="s">
        <v>640</v>
      </c>
      <c r="AM116" s="151">
        <v>44256</v>
      </c>
      <c r="AN116" s="149" t="s">
        <v>641</v>
      </c>
      <c r="AO116" s="152" t="s">
        <v>5</v>
      </c>
      <c r="AP116" s="153" t="s">
        <v>828</v>
      </c>
      <c r="AQ116" s="45"/>
    </row>
    <row r="117" spans="1:43" s="130" customFormat="1" ht="194.25" customHeight="1" x14ac:dyDescent="0.2">
      <c r="A117" s="142">
        <v>1</v>
      </c>
      <c r="B117" s="22" t="s">
        <v>631</v>
      </c>
      <c r="C117" s="21">
        <v>2</v>
      </c>
      <c r="D117" s="23" t="s">
        <v>47</v>
      </c>
      <c r="E117" s="23" t="s">
        <v>632</v>
      </c>
      <c r="F117" s="23" t="s">
        <v>633</v>
      </c>
      <c r="G117" s="24" t="s">
        <v>634</v>
      </c>
      <c r="H117" s="23" t="s">
        <v>51</v>
      </c>
      <c r="I117" s="25">
        <v>50</v>
      </c>
      <c r="J117" s="26" t="s">
        <v>86</v>
      </c>
      <c r="K117" s="27">
        <v>0.6</v>
      </c>
      <c r="L117" s="28" t="s">
        <v>53</v>
      </c>
      <c r="M117" s="27" t="s">
        <v>53</v>
      </c>
      <c r="N117" s="26" t="s">
        <v>55</v>
      </c>
      <c r="O117" s="27">
        <v>0.6</v>
      </c>
      <c r="P117" s="143" t="s">
        <v>55</v>
      </c>
      <c r="Q117" s="144">
        <v>2</v>
      </c>
      <c r="R117" s="31" t="s">
        <v>642</v>
      </c>
      <c r="S117" s="145" t="s">
        <v>57</v>
      </c>
      <c r="T117" s="141" t="s">
        <v>58</v>
      </c>
      <c r="U117" s="141" t="s">
        <v>59</v>
      </c>
      <c r="V117" s="146" t="s">
        <v>60</v>
      </c>
      <c r="W117" s="141" t="s">
        <v>61</v>
      </c>
      <c r="X117" s="141" t="s">
        <v>62</v>
      </c>
      <c r="Y117" s="141" t="s">
        <v>63</v>
      </c>
      <c r="Z117" s="35">
        <f>IFERROR(IF(AND(S116="Probabilidad",S117="Probabilidad"),(AB116-(+AB116*V117)),IF(S117="Probabilidad",(K116-(+K116*V117)),IF(S117="Impacto",AB116,""))),"")</f>
        <v>0.216</v>
      </c>
      <c r="AA117" s="36" t="s">
        <v>52</v>
      </c>
      <c r="AB117" s="37">
        <v>0.216</v>
      </c>
      <c r="AC117" s="36" t="s">
        <v>55</v>
      </c>
      <c r="AD117" s="37">
        <v>0.6</v>
      </c>
      <c r="AE117" s="147" t="s">
        <v>55</v>
      </c>
      <c r="AF117" s="148" t="s">
        <v>5</v>
      </c>
      <c r="AG117" s="149" t="s">
        <v>636</v>
      </c>
      <c r="AH117" s="149" t="s">
        <v>643</v>
      </c>
      <c r="AI117" s="150" t="s">
        <v>66</v>
      </c>
      <c r="AJ117" s="42" t="s">
        <v>638</v>
      </c>
      <c r="AK117" s="42" t="s">
        <v>639</v>
      </c>
      <c r="AL117" s="53" t="s">
        <v>640</v>
      </c>
      <c r="AM117" s="154">
        <v>44256</v>
      </c>
      <c r="AN117" s="149" t="s">
        <v>641</v>
      </c>
      <c r="AO117" s="152" t="s">
        <v>5</v>
      </c>
      <c r="AP117" s="153" t="s">
        <v>827</v>
      </c>
      <c r="AQ117" s="45"/>
    </row>
    <row r="118" spans="1:43" s="130" customFormat="1" ht="194.25" customHeight="1" x14ac:dyDescent="0.2">
      <c r="A118" s="142">
        <v>1</v>
      </c>
      <c r="B118" s="22" t="s">
        <v>631</v>
      </c>
      <c r="C118" s="21">
        <v>3</v>
      </c>
      <c r="D118" s="23" t="s">
        <v>47</v>
      </c>
      <c r="E118" s="23" t="s">
        <v>632</v>
      </c>
      <c r="F118" s="23" t="s">
        <v>633</v>
      </c>
      <c r="G118" s="24" t="s">
        <v>634</v>
      </c>
      <c r="H118" s="23" t="s">
        <v>51</v>
      </c>
      <c r="I118" s="25">
        <v>50</v>
      </c>
      <c r="J118" s="26" t="s">
        <v>86</v>
      </c>
      <c r="K118" s="27">
        <v>0.6</v>
      </c>
      <c r="L118" s="28" t="s">
        <v>53</v>
      </c>
      <c r="M118" s="27" t="s">
        <v>53</v>
      </c>
      <c r="N118" s="26" t="s">
        <v>55</v>
      </c>
      <c r="O118" s="27">
        <v>0.6</v>
      </c>
      <c r="P118" s="143" t="s">
        <v>55</v>
      </c>
      <c r="Q118" s="144">
        <v>3</v>
      </c>
      <c r="R118" s="31" t="s">
        <v>644</v>
      </c>
      <c r="S118" s="145" t="s">
        <v>57</v>
      </c>
      <c r="T118" s="141" t="s">
        <v>58</v>
      </c>
      <c r="U118" s="141" t="s">
        <v>59</v>
      </c>
      <c r="V118" s="146" t="s">
        <v>60</v>
      </c>
      <c r="W118" s="141" t="s">
        <v>61</v>
      </c>
      <c r="X118" s="141" t="s">
        <v>62</v>
      </c>
      <c r="Y118" s="141" t="s">
        <v>63</v>
      </c>
      <c r="Z118" s="35">
        <f>IFERROR(IF(AND(S117="Probabilidad",S118="Probabilidad"),(AB117-(+AB117*V118)),IF(AND(S117="Impacto",S118="Probabilidad"),(AB116-(+AB116*V118)),IF(S118="Impacto",AB117,""))),"")</f>
        <v>0.12959999999999999</v>
      </c>
      <c r="AA118" s="36" t="s">
        <v>77</v>
      </c>
      <c r="AB118" s="37">
        <v>0.12959999999999999</v>
      </c>
      <c r="AC118" s="36" t="s">
        <v>55</v>
      </c>
      <c r="AD118" s="37">
        <v>0.6</v>
      </c>
      <c r="AE118" s="147" t="s">
        <v>55</v>
      </c>
      <c r="AF118" s="148" t="s">
        <v>5</v>
      </c>
      <c r="AG118" s="149" t="s">
        <v>636</v>
      </c>
      <c r="AH118" s="149" t="s">
        <v>645</v>
      </c>
      <c r="AI118" s="150" t="s">
        <v>66</v>
      </c>
      <c r="AJ118" s="42" t="s">
        <v>646</v>
      </c>
      <c r="AK118" s="42" t="s">
        <v>647</v>
      </c>
      <c r="AL118" s="53" t="s">
        <v>640</v>
      </c>
      <c r="AM118" s="154">
        <v>44287</v>
      </c>
      <c r="AN118" s="149" t="s">
        <v>648</v>
      </c>
      <c r="AO118" s="152" t="s">
        <v>5</v>
      </c>
      <c r="AP118" s="45" t="s">
        <v>824</v>
      </c>
      <c r="AQ118" s="45"/>
    </row>
    <row r="119" spans="1:43" s="130" customFormat="1" ht="194.25" customHeight="1" x14ac:dyDescent="0.2">
      <c r="A119" s="142">
        <v>2</v>
      </c>
      <c r="B119" s="22" t="s">
        <v>631</v>
      </c>
      <c r="C119" s="21">
        <v>1</v>
      </c>
      <c r="D119" s="23" t="s">
        <v>452</v>
      </c>
      <c r="E119" s="23" t="s">
        <v>649</v>
      </c>
      <c r="F119" s="23" t="s">
        <v>650</v>
      </c>
      <c r="G119" s="24" t="s">
        <v>651</v>
      </c>
      <c r="H119" s="23" t="s">
        <v>51</v>
      </c>
      <c r="I119" s="25">
        <v>40</v>
      </c>
      <c r="J119" s="26" t="s">
        <v>86</v>
      </c>
      <c r="K119" s="27">
        <v>0.6</v>
      </c>
      <c r="L119" s="28" t="s">
        <v>652</v>
      </c>
      <c r="M119" s="27" t="s">
        <v>652</v>
      </c>
      <c r="N119" s="26" t="s">
        <v>653</v>
      </c>
      <c r="O119" s="27">
        <v>1</v>
      </c>
      <c r="P119" s="143" t="s">
        <v>654</v>
      </c>
      <c r="Q119" s="144">
        <v>1</v>
      </c>
      <c r="R119" s="31" t="s">
        <v>655</v>
      </c>
      <c r="S119" s="145" t="s">
        <v>57</v>
      </c>
      <c r="T119" s="141" t="s">
        <v>58</v>
      </c>
      <c r="U119" s="141" t="s">
        <v>59</v>
      </c>
      <c r="V119" s="146" t="s">
        <v>60</v>
      </c>
      <c r="W119" s="141" t="s">
        <v>61</v>
      </c>
      <c r="X119" s="141" t="s">
        <v>62</v>
      </c>
      <c r="Y119" s="141" t="s">
        <v>63</v>
      </c>
      <c r="Z119" s="35">
        <f>IFERROR(IF(S119="Probabilidad",(K119-(+K119*V119)),IF(S119="Impacto",K119,"")),"")</f>
        <v>0.36</v>
      </c>
      <c r="AA119" s="36" t="s">
        <v>52</v>
      </c>
      <c r="AB119" s="37">
        <v>0.36</v>
      </c>
      <c r="AC119" s="36" t="s">
        <v>653</v>
      </c>
      <c r="AD119" s="37">
        <v>1</v>
      </c>
      <c r="AE119" s="147" t="s">
        <v>654</v>
      </c>
      <c r="AF119" s="155" t="s">
        <v>5</v>
      </c>
      <c r="AG119" s="149" t="s">
        <v>636</v>
      </c>
      <c r="AH119" s="149" t="s">
        <v>656</v>
      </c>
      <c r="AI119" s="150" t="s">
        <v>66</v>
      </c>
      <c r="AJ119" s="42" t="s">
        <v>657</v>
      </c>
      <c r="AK119" s="42" t="s">
        <v>658</v>
      </c>
      <c r="AL119" s="53" t="s">
        <v>545</v>
      </c>
      <c r="AM119" s="154">
        <v>44287</v>
      </c>
      <c r="AN119" s="149" t="s">
        <v>659</v>
      </c>
      <c r="AO119" s="152" t="s">
        <v>5</v>
      </c>
      <c r="AP119" s="45" t="s">
        <v>825</v>
      </c>
      <c r="AQ119" s="45"/>
    </row>
    <row r="120" spans="1:43" s="130" customFormat="1" ht="194.25" customHeight="1" x14ac:dyDescent="0.2">
      <c r="A120" s="142">
        <v>2</v>
      </c>
      <c r="B120" s="22" t="s">
        <v>631</v>
      </c>
      <c r="C120" s="21">
        <v>2</v>
      </c>
      <c r="D120" s="23" t="s">
        <v>452</v>
      </c>
      <c r="E120" s="23" t="s">
        <v>649</v>
      </c>
      <c r="F120" s="23" t="s">
        <v>650</v>
      </c>
      <c r="G120" s="24" t="s">
        <v>651</v>
      </c>
      <c r="H120" s="23" t="s">
        <v>51</v>
      </c>
      <c r="I120" s="25">
        <v>40</v>
      </c>
      <c r="J120" s="26" t="s">
        <v>86</v>
      </c>
      <c r="K120" s="27">
        <v>0.6</v>
      </c>
      <c r="L120" s="28" t="s">
        <v>652</v>
      </c>
      <c r="M120" s="27" t="s">
        <v>652</v>
      </c>
      <c r="N120" s="26" t="s">
        <v>653</v>
      </c>
      <c r="O120" s="27">
        <v>1</v>
      </c>
      <c r="P120" s="143" t="s">
        <v>654</v>
      </c>
      <c r="Q120" s="144">
        <v>2</v>
      </c>
      <c r="R120" s="31" t="s">
        <v>660</v>
      </c>
      <c r="S120" s="145" t="s">
        <v>57</v>
      </c>
      <c r="T120" s="141" t="s">
        <v>58</v>
      </c>
      <c r="U120" s="141" t="s">
        <v>59</v>
      </c>
      <c r="V120" s="146" t="s">
        <v>60</v>
      </c>
      <c r="W120" s="141" t="s">
        <v>61</v>
      </c>
      <c r="X120" s="141" t="s">
        <v>62</v>
      </c>
      <c r="Y120" s="141" t="s">
        <v>63</v>
      </c>
      <c r="Z120" s="35">
        <f>IFERROR(IF(AND(S119="Probabilidad",S120="Probabilidad"),(AB119-(+AB119*V120)),IF(S120="Probabilidad",(K119-(+K119*V120)),IF(S120="Impacto",AB119,""))),"")</f>
        <v>0.216</v>
      </c>
      <c r="AA120" s="36" t="s">
        <v>52</v>
      </c>
      <c r="AB120" s="37">
        <v>0.216</v>
      </c>
      <c r="AC120" s="36" t="s">
        <v>55</v>
      </c>
      <c r="AD120" s="37">
        <v>0.6</v>
      </c>
      <c r="AE120" s="147" t="s">
        <v>55</v>
      </c>
      <c r="AF120" s="155" t="s">
        <v>5</v>
      </c>
      <c r="AG120" s="149" t="s">
        <v>636</v>
      </c>
      <c r="AH120" s="149" t="s">
        <v>656</v>
      </c>
      <c r="AI120" s="150"/>
      <c r="AJ120" s="42" t="s">
        <v>661</v>
      </c>
      <c r="AK120" s="42" t="s">
        <v>658</v>
      </c>
      <c r="AL120" s="53" t="s">
        <v>545</v>
      </c>
      <c r="AM120" s="154">
        <v>44287</v>
      </c>
      <c r="AN120" s="149" t="s">
        <v>662</v>
      </c>
      <c r="AO120" s="152" t="s">
        <v>5</v>
      </c>
      <c r="AP120" s="120" t="s">
        <v>826</v>
      </c>
      <c r="AQ120" s="45" t="s">
        <v>844</v>
      </c>
    </row>
    <row r="121" spans="1:43" s="130" customFormat="1" ht="194.25" customHeight="1" x14ac:dyDescent="0.2">
      <c r="A121" s="142">
        <v>2</v>
      </c>
      <c r="B121" s="22" t="s">
        <v>631</v>
      </c>
      <c r="C121" s="21">
        <v>3</v>
      </c>
      <c r="D121" s="23" t="s">
        <v>452</v>
      </c>
      <c r="E121" s="23" t="s">
        <v>649</v>
      </c>
      <c r="F121" s="23" t="s">
        <v>650</v>
      </c>
      <c r="G121" s="24" t="s">
        <v>651</v>
      </c>
      <c r="H121" s="23" t="s">
        <v>51</v>
      </c>
      <c r="I121" s="25">
        <v>40</v>
      </c>
      <c r="J121" s="26" t="s">
        <v>86</v>
      </c>
      <c r="K121" s="27">
        <v>0.6</v>
      </c>
      <c r="L121" s="28" t="s">
        <v>652</v>
      </c>
      <c r="M121" s="27" t="s">
        <v>652</v>
      </c>
      <c r="N121" s="26" t="s">
        <v>653</v>
      </c>
      <c r="O121" s="27">
        <v>1</v>
      </c>
      <c r="P121" s="143" t="s">
        <v>654</v>
      </c>
      <c r="Q121" s="144">
        <v>3</v>
      </c>
      <c r="R121" s="31" t="s">
        <v>663</v>
      </c>
      <c r="S121" s="145" t="s">
        <v>57</v>
      </c>
      <c r="T121" s="141" t="s">
        <v>58</v>
      </c>
      <c r="U121" s="141" t="s">
        <v>59</v>
      </c>
      <c r="V121" s="146" t="s">
        <v>60</v>
      </c>
      <c r="W121" s="141" t="s">
        <v>61</v>
      </c>
      <c r="X121" s="141" t="s">
        <v>62</v>
      </c>
      <c r="Y121" s="141" t="s">
        <v>63</v>
      </c>
      <c r="Z121" s="35">
        <f>IFERROR(IF(AND(S120="Probabilidad",S121="Probabilidad"),(AB120-(+AB120*V121)),IF(AND(S120="Impacto",S121="Probabilidad"),(AB119-(+AB119*V121)),IF(S121="Impacto",AB120,""))),"")</f>
        <v>0.12959999999999999</v>
      </c>
      <c r="AA121" s="36" t="s">
        <v>77</v>
      </c>
      <c r="AB121" s="37">
        <v>0.12959999999999999</v>
      </c>
      <c r="AC121" s="36" t="s">
        <v>55</v>
      </c>
      <c r="AD121" s="37">
        <v>0.6</v>
      </c>
      <c r="AE121" s="147" t="s">
        <v>55</v>
      </c>
      <c r="AF121" s="155" t="s">
        <v>5</v>
      </c>
      <c r="AG121" s="149" t="s">
        <v>636</v>
      </c>
      <c r="AH121" s="149" t="s">
        <v>664</v>
      </c>
      <c r="AI121" s="150"/>
      <c r="AJ121" s="42" t="s">
        <v>665</v>
      </c>
      <c r="AK121" s="42" t="s">
        <v>658</v>
      </c>
      <c r="AL121" s="53" t="s">
        <v>640</v>
      </c>
      <c r="AM121" s="154">
        <v>44287</v>
      </c>
      <c r="AN121" s="149" t="s">
        <v>666</v>
      </c>
      <c r="AO121" s="152" t="s">
        <v>5</v>
      </c>
      <c r="AP121" s="45" t="s">
        <v>829</v>
      </c>
      <c r="AQ121" s="45"/>
    </row>
    <row r="122" spans="1:43" s="130" customFormat="1" ht="194.25" customHeight="1" x14ac:dyDescent="0.2">
      <c r="A122" s="156">
        <v>3</v>
      </c>
      <c r="B122" s="22" t="s">
        <v>631</v>
      </c>
      <c r="C122" s="21">
        <v>1</v>
      </c>
      <c r="D122" s="23" t="s">
        <v>47</v>
      </c>
      <c r="E122" s="23" t="s">
        <v>667</v>
      </c>
      <c r="F122" s="23" t="s">
        <v>668</v>
      </c>
      <c r="G122" s="24" t="s">
        <v>669</v>
      </c>
      <c r="H122" s="23" t="s">
        <v>51</v>
      </c>
      <c r="I122" s="25">
        <v>4</v>
      </c>
      <c r="J122" s="26" t="s">
        <v>52</v>
      </c>
      <c r="K122" s="27">
        <v>0.4</v>
      </c>
      <c r="L122" s="28" t="s">
        <v>53</v>
      </c>
      <c r="M122" s="27" t="s">
        <v>53</v>
      </c>
      <c r="N122" s="26" t="s">
        <v>55</v>
      </c>
      <c r="O122" s="27">
        <v>0.6</v>
      </c>
      <c r="P122" s="143" t="s">
        <v>55</v>
      </c>
      <c r="Q122" s="144">
        <v>1</v>
      </c>
      <c r="R122" s="31" t="s">
        <v>670</v>
      </c>
      <c r="S122" s="145" t="s">
        <v>57</v>
      </c>
      <c r="T122" s="141" t="s">
        <v>58</v>
      </c>
      <c r="U122" s="141" t="s">
        <v>59</v>
      </c>
      <c r="V122" s="146" t="s">
        <v>60</v>
      </c>
      <c r="W122" s="141" t="s">
        <v>61</v>
      </c>
      <c r="X122" s="141" t="s">
        <v>62</v>
      </c>
      <c r="Y122" s="141" t="s">
        <v>63</v>
      </c>
      <c r="Z122" s="35">
        <f>IFERROR(IF(S122="Probabilidad",(K122-(+K122*V122)),IF(S122="Impacto",K122,"")),"")</f>
        <v>0.24</v>
      </c>
      <c r="AA122" s="36" t="s">
        <v>52</v>
      </c>
      <c r="AB122" s="37">
        <v>0.24</v>
      </c>
      <c r="AC122" s="36" t="s">
        <v>55</v>
      </c>
      <c r="AD122" s="37">
        <v>0.6</v>
      </c>
      <c r="AE122" s="147" t="s">
        <v>55</v>
      </c>
      <c r="AF122" s="155" t="s">
        <v>5</v>
      </c>
      <c r="AG122" s="149" t="s">
        <v>636</v>
      </c>
      <c r="AH122" s="157" t="s">
        <v>671</v>
      </c>
      <c r="AI122" s="150" t="s">
        <v>66</v>
      </c>
      <c r="AJ122" s="42" t="s">
        <v>672</v>
      </c>
      <c r="AK122" s="42" t="s">
        <v>673</v>
      </c>
      <c r="AL122" s="53">
        <v>44197</v>
      </c>
      <c r="AM122" s="154" t="s">
        <v>636</v>
      </c>
      <c r="AN122" s="149" t="s">
        <v>674</v>
      </c>
      <c r="AO122" s="152" t="s">
        <v>5</v>
      </c>
      <c r="AP122" s="45" t="s">
        <v>838</v>
      </c>
      <c r="AQ122" s="45" t="s">
        <v>839</v>
      </c>
    </row>
    <row r="123" spans="1:43" s="130" customFormat="1" ht="194.25" customHeight="1" x14ac:dyDescent="0.2">
      <c r="A123" s="156">
        <v>3</v>
      </c>
      <c r="B123" s="22" t="s">
        <v>631</v>
      </c>
      <c r="C123" s="21">
        <v>2</v>
      </c>
      <c r="D123" s="23" t="s">
        <v>47</v>
      </c>
      <c r="E123" s="23" t="s">
        <v>667</v>
      </c>
      <c r="F123" s="23" t="s">
        <v>668</v>
      </c>
      <c r="G123" s="24" t="s">
        <v>669</v>
      </c>
      <c r="H123" s="23" t="s">
        <v>51</v>
      </c>
      <c r="I123" s="25">
        <v>4</v>
      </c>
      <c r="J123" s="26" t="s">
        <v>52</v>
      </c>
      <c r="K123" s="27">
        <v>0.4</v>
      </c>
      <c r="L123" s="28" t="s">
        <v>53</v>
      </c>
      <c r="M123" s="27" t="s">
        <v>53</v>
      </c>
      <c r="N123" s="26" t="s">
        <v>55</v>
      </c>
      <c r="O123" s="27">
        <v>0.6</v>
      </c>
      <c r="P123" s="143" t="s">
        <v>55</v>
      </c>
      <c r="Q123" s="144">
        <v>2</v>
      </c>
      <c r="R123" s="31" t="s">
        <v>675</v>
      </c>
      <c r="S123" s="145" t="s">
        <v>57</v>
      </c>
      <c r="T123" s="141" t="s">
        <v>58</v>
      </c>
      <c r="U123" s="141" t="s">
        <v>59</v>
      </c>
      <c r="V123" s="146" t="s">
        <v>60</v>
      </c>
      <c r="W123" s="141" t="s">
        <v>61</v>
      </c>
      <c r="X123" s="141" t="s">
        <v>62</v>
      </c>
      <c r="Y123" s="141" t="s">
        <v>63</v>
      </c>
      <c r="Z123" s="35">
        <f>IFERROR(IF(AND(S122="Probabilidad",S123="Probabilidad"),(AB122-(+AB122*V123)),IF(S123="Probabilidad",(K122-(+K122*V123)),IF(S123="Impacto",AB122,""))),"")</f>
        <v>0.14399999999999999</v>
      </c>
      <c r="AA123" s="36" t="s">
        <v>77</v>
      </c>
      <c r="AB123" s="37">
        <v>0.14399999999999999</v>
      </c>
      <c r="AC123" s="36" t="s">
        <v>653</v>
      </c>
      <c r="AD123" s="37">
        <v>1</v>
      </c>
      <c r="AE123" s="147" t="s">
        <v>654</v>
      </c>
      <c r="AF123" s="155" t="s">
        <v>5</v>
      </c>
      <c r="AG123" s="149" t="s">
        <v>636</v>
      </c>
      <c r="AH123" s="149" t="s">
        <v>676</v>
      </c>
      <c r="AI123" s="150" t="s">
        <v>66</v>
      </c>
      <c r="AJ123" s="42" t="s">
        <v>677</v>
      </c>
      <c r="AK123" s="42" t="s">
        <v>673</v>
      </c>
      <c r="AL123" s="53">
        <v>44197</v>
      </c>
      <c r="AM123" s="154" t="s">
        <v>636</v>
      </c>
      <c r="AN123" s="149" t="s">
        <v>678</v>
      </c>
      <c r="AO123" s="152" t="s">
        <v>5</v>
      </c>
      <c r="AP123" s="45" t="s">
        <v>840</v>
      </c>
      <c r="AQ123" s="120" t="s">
        <v>841</v>
      </c>
    </row>
    <row r="124" spans="1:43" s="130" customFormat="1" ht="194.25" customHeight="1" x14ac:dyDescent="0.2">
      <c r="A124" s="142">
        <v>3</v>
      </c>
      <c r="B124" s="22" t="s">
        <v>631</v>
      </c>
      <c r="C124" s="21">
        <v>3</v>
      </c>
      <c r="D124" s="23" t="s">
        <v>47</v>
      </c>
      <c r="E124" s="23" t="s">
        <v>667</v>
      </c>
      <c r="F124" s="23" t="s">
        <v>668</v>
      </c>
      <c r="G124" s="24" t="s">
        <v>669</v>
      </c>
      <c r="H124" s="23" t="s">
        <v>51</v>
      </c>
      <c r="I124" s="25">
        <v>4</v>
      </c>
      <c r="J124" s="26" t="s">
        <v>52</v>
      </c>
      <c r="K124" s="27">
        <v>0.4</v>
      </c>
      <c r="L124" s="28" t="s">
        <v>53</v>
      </c>
      <c r="M124" s="27" t="s">
        <v>53</v>
      </c>
      <c r="N124" s="26" t="s">
        <v>55</v>
      </c>
      <c r="O124" s="27">
        <v>0.6</v>
      </c>
      <c r="P124" s="143" t="s">
        <v>55</v>
      </c>
      <c r="Q124" s="144">
        <v>3</v>
      </c>
      <c r="R124" s="31" t="s">
        <v>679</v>
      </c>
      <c r="S124" s="145" t="s">
        <v>57</v>
      </c>
      <c r="T124" s="141" t="s">
        <v>58</v>
      </c>
      <c r="U124" s="141" t="s">
        <v>59</v>
      </c>
      <c r="V124" s="146" t="s">
        <v>60</v>
      </c>
      <c r="W124" s="141" t="s">
        <v>61</v>
      </c>
      <c r="X124" s="141" t="s">
        <v>62</v>
      </c>
      <c r="Y124" s="141" t="s">
        <v>63</v>
      </c>
      <c r="Z124" s="35">
        <f>IFERROR(IF(AND(S123="Probabilidad",S124="Probabilidad"),(AB123-(+AB123*V124)),IF(AND(S123="Impacto",S124="Probabilidad"),(AB122-(+AB122*V124)),IF(S124="Impacto",AB123,""))),"")</f>
        <v>8.6399999999999991E-2</v>
      </c>
      <c r="AA124" s="36" t="s">
        <v>77</v>
      </c>
      <c r="AB124" s="37">
        <v>8.6399999999999991E-2</v>
      </c>
      <c r="AC124" s="36" t="s">
        <v>653</v>
      </c>
      <c r="AD124" s="37">
        <v>1</v>
      </c>
      <c r="AE124" s="147" t="s">
        <v>654</v>
      </c>
      <c r="AF124" s="155" t="s">
        <v>5</v>
      </c>
      <c r="AG124" s="149" t="s">
        <v>636</v>
      </c>
      <c r="AH124" s="149" t="s">
        <v>680</v>
      </c>
      <c r="AI124" s="150" t="s">
        <v>66</v>
      </c>
      <c r="AJ124" s="42" t="s">
        <v>665</v>
      </c>
      <c r="AK124" s="42" t="s">
        <v>673</v>
      </c>
      <c r="AL124" s="53" t="s">
        <v>640</v>
      </c>
      <c r="AM124" s="154" t="s">
        <v>78</v>
      </c>
      <c r="AN124" s="149" t="s">
        <v>681</v>
      </c>
      <c r="AO124" s="152" t="s">
        <v>5</v>
      </c>
      <c r="AP124" s="45" t="s">
        <v>830</v>
      </c>
      <c r="AQ124" s="45"/>
    </row>
    <row r="125" spans="1:43" s="130" customFormat="1" ht="194.25" customHeight="1" x14ac:dyDescent="0.2">
      <c r="A125" s="142">
        <v>4</v>
      </c>
      <c r="B125" s="22" t="s">
        <v>631</v>
      </c>
      <c r="C125" s="21">
        <v>1</v>
      </c>
      <c r="D125" s="158"/>
      <c r="E125" s="55" t="s">
        <v>682</v>
      </c>
      <c r="F125" s="55" t="s">
        <v>683</v>
      </c>
      <c r="G125" s="126" t="s">
        <v>684</v>
      </c>
      <c r="H125" s="55" t="s">
        <v>51</v>
      </c>
      <c r="I125" s="72">
        <v>43</v>
      </c>
      <c r="J125" s="73" t="s">
        <v>86</v>
      </c>
      <c r="K125" s="74">
        <v>0.6</v>
      </c>
      <c r="L125" s="127" t="s">
        <v>53</v>
      </c>
      <c r="M125" s="74" t="s">
        <v>53</v>
      </c>
      <c r="N125" s="73" t="s">
        <v>55</v>
      </c>
      <c r="O125" s="74">
        <v>0.6</v>
      </c>
      <c r="P125" s="159" t="s">
        <v>55</v>
      </c>
      <c r="Q125" s="144">
        <v>1</v>
      </c>
      <c r="R125" s="31" t="s">
        <v>685</v>
      </c>
      <c r="S125" s="145" t="s">
        <v>57</v>
      </c>
      <c r="T125" s="141" t="s">
        <v>58</v>
      </c>
      <c r="U125" s="141" t="s">
        <v>59</v>
      </c>
      <c r="V125" s="146" t="s">
        <v>60</v>
      </c>
      <c r="W125" s="141" t="s">
        <v>61</v>
      </c>
      <c r="X125" s="141" t="s">
        <v>62</v>
      </c>
      <c r="Y125" s="141" t="s">
        <v>63</v>
      </c>
      <c r="Z125" s="35">
        <f>IFERROR(IF(S125="Probabilidad",(K125-(+K125*V125)),IF(S125="Impacto",K125,"")),"")</f>
        <v>0.36</v>
      </c>
      <c r="AA125" s="36" t="s">
        <v>52</v>
      </c>
      <c r="AB125" s="37">
        <v>0.36</v>
      </c>
      <c r="AC125" s="36" t="s">
        <v>55</v>
      </c>
      <c r="AD125" s="37">
        <v>0.6</v>
      </c>
      <c r="AE125" s="147" t="s">
        <v>55</v>
      </c>
      <c r="AF125" s="155" t="s">
        <v>5</v>
      </c>
      <c r="AG125" s="149" t="s">
        <v>636</v>
      </c>
      <c r="AH125" s="149" t="s">
        <v>686</v>
      </c>
      <c r="AI125" s="150" t="s">
        <v>66</v>
      </c>
      <c r="AJ125" s="42" t="s">
        <v>687</v>
      </c>
      <c r="AK125" s="42" t="s">
        <v>688</v>
      </c>
      <c r="AL125" s="53" t="s">
        <v>640</v>
      </c>
      <c r="AM125" s="149" t="s">
        <v>636</v>
      </c>
      <c r="AN125" s="149" t="s">
        <v>689</v>
      </c>
      <c r="AO125" s="152" t="s">
        <v>5</v>
      </c>
      <c r="AP125" s="45" t="s">
        <v>842</v>
      </c>
      <c r="AQ125" s="45" t="s">
        <v>843</v>
      </c>
    </row>
    <row r="126" spans="1:43" s="48" customFormat="1" ht="194.25" customHeight="1" x14ac:dyDescent="0.2">
      <c r="A126" s="21">
        <v>1</v>
      </c>
      <c r="B126" s="22" t="s">
        <v>690</v>
      </c>
      <c r="C126" s="21">
        <v>1</v>
      </c>
      <c r="D126" s="23" t="s">
        <v>47</v>
      </c>
      <c r="E126" s="23" t="s">
        <v>691</v>
      </c>
      <c r="F126" s="23" t="s">
        <v>692</v>
      </c>
      <c r="G126" s="24" t="s">
        <v>693</v>
      </c>
      <c r="H126" s="23" t="s">
        <v>51</v>
      </c>
      <c r="I126" s="25">
        <v>24699</v>
      </c>
      <c r="J126" s="26" t="s">
        <v>212</v>
      </c>
      <c r="K126" s="27">
        <v>1</v>
      </c>
      <c r="L126" s="28" t="s">
        <v>53</v>
      </c>
      <c r="M126" s="27" t="s">
        <v>53</v>
      </c>
      <c r="N126" s="26" t="s">
        <v>55</v>
      </c>
      <c r="O126" s="27">
        <v>0.6</v>
      </c>
      <c r="P126" s="29" t="s">
        <v>84</v>
      </c>
      <c r="Q126" s="30">
        <v>1</v>
      </c>
      <c r="R126" s="31" t="s">
        <v>694</v>
      </c>
      <c r="S126" s="32" t="s">
        <v>57</v>
      </c>
      <c r="T126" s="33" t="s">
        <v>58</v>
      </c>
      <c r="U126" s="33" t="s">
        <v>343</v>
      </c>
      <c r="V126" s="34" t="s">
        <v>344</v>
      </c>
      <c r="W126" s="33" t="s">
        <v>61</v>
      </c>
      <c r="X126" s="33" t="s">
        <v>62</v>
      </c>
      <c r="Y126" s="33" t="s">
        <v>63</v>
      </c>
      <c r="Z126" s="35">
        <f>IFERROR(IF(S126="Probabilidad",(K126-(+K126*V126)),IF(S126="Impacto",K126,"")),"")</f>
        <v>0.5</v>
      </c>
      <c r="AA126" s="36" t="s">
        <v>86</v>
      </c>
      <c r="AB126" s="37">
        <v>0.5</v>
      </c>
      <c r="AC126" s="36" t="s">
        <v>55</v>
      </c>
      <c r="AD126" s="37">
        <v>0.6</v>
      </c>
      <c r="AE126" s="38" t="s">
        <v>55</v>
      </c>
      <c r="AF126" s="50" t="s">
        <v>5</v>
      </c>
      <c r="AG126" s="42" t="s">
        <v>545</v>
      </c>
      <c r="AH126" s="42" t="s">
        <v>695</v>
      </c>
      <c r="AI126" s="41" t="s">
        <v>66</v>
      </c>
      <c r="AJ126" s="42" t="s">
        <v>696</v>
      </c>
      <c r="AK126" s="52" t="s">
        <v>697</v>
      </c>
      <c r="AL126" s="53" t="s">
        <v>698</v>
      </c>
      <c r="AM126" s="48" t="s">
        <v>699</v>
      </c>
      <c r="AN126" s="130" t="s">
        <v>700</v>
      </c>
      <c r="AO126" s="52" t="s">
        <v>5</v>
      </c>
      <c r="AP126" s="177" t="s">
        <v>950</v>
      </c>
      <c r="AQ126" s="177" t="s">
        <v>951</v>
      </c>
    </row>
    <row r="127" spans="1:43" s="48" customFormat="1" ht="194.25" customHeight="1" x14ac:dyDescent="0.2">
      <c r="A127" s="21">
        <v>1</v>
      </c>
      <c r="B127" s="22" t="s">
        <v>690</v>
      </c>
      <c r="C127" s="21">
        <v>1</v>
      </c>
      <c r="D127" s="23" t="s">
        <v>47</v>
      </c>
      <c r="E127" s="23" t="s">
        <v>691</v>
      </c>
      <c r="F127" s="23" t="s">
        <v>692</v>
      </c>
      <c r="G127" s="24" t="s">
        <v>693</v>
      </c>
      <c r="H127" s="23" t="s">
        <v>51</v>
      </c>
      <c r="I127" s="25">
        <v>24699</v>
      </c>
      <c r="J127" s="26" t="s">
        <v>212</v>
      </c>
      <c r="K127" s="27">
        <v>1</v>
      </c>
      <c r="L127" s="28" t="s">
        <v>53</v>
      </c>
      <c r="M127" s="27" t="s">
        <v>53</v>
      </c>
      <c r="N127" s="26" t="s">
        <v>55</v>
      </c>
      <c r="O127" s="27">
        <v>0.6</v>
      </c>
      <c r="P127" s="29" t="s">
        <v>84</v>
      </c>
      <c r="Q127" s="30">
        <v>2</v>
      </c>
      <c r="R127" s="31" t="s">
        <v>701</v>
      </c>
      <c r="S127" s="32" t="s">
        <v>57</v>
      </c>
      <c r="T127" s="33" t="s">
        <v>72</v>
      </c>
      <c r="U127" s="33" t="s">
        <v>343</v>
      </c>
      <c r="V127" s="34" t="s">
        <v>60</v>
      </c>
      <c r="W127" s="33" t="s">
        <v>61</v>
      </c>
      <c r="X127" s="33" t="s">
        <v>62</v>
      </c>
      <c r="Y127" s="33" t="s">
        <v>63</v>
      </c>
      <c r="Z127" s="35">
        <f>IFERROR(IF(AND(S126="Probabilidad",S127="Probabilidad"),(AB126-(+AB126*V127)),IF(S127="Probabilidad",(K126-(+K126*V127)),IF(S127="Impacto",AB126,""))),"")</f>
        <v>0.3</v>
      </c>
      <c r="AA127" s="36" t="s">
        <v>52</v>
      </c>
      <c r="AB127" s="37">
        <v>0.3</v>
      </c>
      <c r="AC127" s="36" t="s">
        <v>55</v>
      </c>
      <c r="AD127" s="37">
        <v>0.6</v>
      </c>
      <c r="AE127" s="38" t="s">
        <v>55</v>
      </c>
      <c r="AF127" s="50" t="s">
        <v>5</v>
      </c>
      <c r="AG127" s="42" t="s">
        <v>545</v>
      </c>
      <c r="AH127" s="42" t="s">
        <v>702</v>
      </c>
      <c r="AI127" s="41"/>
      <c r="AJ127" s="42"/>
      <c r="AK127" s="52"/>
      <c r="AL127" s="43"/>
      <c r="AM127" s="53"/>
      <c r="AN127" s="42"/>
      <c r="AO127" s="52"/>
      <c r="AP127" s="177" t="s">
        <v>952</v>
      </c>
      <c r="AQ127" s="177" t="s">
        <v>951</v>
      </c>
    </row>
    <row r="128" spans="1:43" s="48" customFormat="1" ht="194.25" customHeight="1" x14ac:dyDescent="0.2">
      <c r="A128" s="21">
        <v>1</v>
      </c>
      <c r="B128" s="22" t="s">
        <v>690</v>
      </c>
      <c r="C128" s="21">
        <v>1</v>
      </c>
      <c r="D128" s="23" t="s">
        <v>47</v>
      </c>
      <c r="E128" s="23" t="s">
        <v>691</v>
      </c>
      <c r="F128" s="23" t="s">
        <v>692</v>
      </c>
      <c r="G128" s="24" t="s">
        <v>693</v>
      </c>
      <c r="H128" s="23" t="s">
        <v>51</v>
      </c>
      <c r="I128" s="25">
        <v>24699</v>
      </c>
      <c r="J128" s="26" t="s">
        <v>212</v>
      </c>
      <c r="K128" s="27">
        <v>1</v>
      </c>
      <c r="L128" s="28" t="s">
        <v>53</v>
      </c>
      <c r="M128" s="27" t="s">
        <v>53</v>
      </c>
      <c r="N128" s="26" t="s">
        <v>55</v>
      </c>
      <c r="O128" s="27">
        <v>0.6</v>
      </c>
      <c r="P128" s="29" t="s">
        <v>84</v>
      </c>
      <c r="Q128" s="30">
        <v>3</v>
      </c>
      <c r="R128" s="31" t="s">
        <v>703</v>
      </c>
      <c r="S128" s="32" t="s">
        <v>57</v>
      </c>
      <c r="T128" s="33" t="s">
        <v>72</v>
      </c>
      <c r="U128" s="33" t="s">
        <v>343</v>
      </c>
      <c r="V128" s="34" t="s">
        <v>60</v>
      </c>
      <c r="W128" s="33" t="s">
        <v>61</v>
      </c>
      <c r="X128" s="33" t="s">
        <v>62</v>
      </c>
      <c r="Y128" s="33" t="s">
        <v>63</v>
      </c>
      <c r="Z128" s="35">
        <f>IFERROR(IF(AND(S127="Probabilidad",S128="Probabilidad"),(AB127-(+AB127*V128)),IF(AND(S127="Impacto",S128="Probabilidad"),(AB126-(+AB126*V128)),IF(S128="Impacto",AB127,""))),"")</f>
        <v>0.18</v>
      </c>
      <c r="AA128" s="36" t="s">
        <v>77</v>
      </c>
      <c r="AB128" s="37">
        <v>0.18</v>
      </c>
      <c r="AC128" s="36" t="s">
        <v>55</v>
      </c>
      <c r="AD128" s="37">
        <v>0.6</v>
      </c>
      <c r="AE128" s="38" t="s">
        <v>55</v>
      </c>
      <c r="AF128" s="50" t="s">
        <v>5</v>
      </c>
      <c r="AG128" s="42" t="s">
        <v>545</v>
      </c>
      <c r="AH128" s="42" t="s">
        <v>704</v>
      </c>
      <c r="AI128" s="41"/>
      <c r="AJ128" s="42"/>
      <c r="AK128" s="52"/>
      <c r="AL128" s="43"/>
      <c r="AM128" s="53"/>
      <c r="AN128" s="42"/>
      <c r="AO128" s="52"/>
      <c r="AP128" s="177" t="s">
        <v>953</v>
      </c>
      <c r="AQ128" s="177" t="s">
        <v>951</v>
      </c>
    </row>
    <row r="129" spans="1:43" s="48" customFormat="1" ht="194.25" customHeight="1" x14ac:dyDescent="0.2">
      <c r="A129" s="21">
        <v>2</v>
      </c>
      <c r="B129" s="22" t="s">
        <v>690</v>
      </c>
      <c r="C129" s="21">
        <v>2</v>
      </c>
      <c r="D129" s="23" t="s">
        <v>47</v>
      </c>
      <c r="E129" s="23" t="s">
        <v>705</v>
      </c>
      <c r="F129" s="23" t="s">
        <v>706</v>
      </c>
      <c r="G129" s="24" t="s">
        <v>707</v>
      </c>
      <c r="H129" s="23" t="s">
        <v>708</v>
      </c>
      <c r="I129" s="25">
        <v>232</v>
      </c>
      <c r="J129" s="26" t="s">
        <v>86</v>
      </c>
      <c r="K129" s="27">
        <v>0.6</v>
      </c>
      <c r="L129" s="28" t="s">
        <v>53</v>
      </c>
      <c r="M129" s="27" t="s">
        <v>53</v>
      </c>
      <c r="N129" s="26" t="s">
        <v>55</v>
      </c>
      <c r="O129" s="27">
        <v>0.6</v>
      </c>
      <c r="P129" s="29" t="s">
        <v>55</v>
      </c>
      <c r="Q129" s="30">
        <v>1</v>
      </c>
      <c r="R129" s="31" t="s">
        <v>709</v>
      </c>
      <c r="S129" s="32" t="s">
        <v>57</v>
      </c>
      <c r="T129" s="33" t="s">
        <v>58</v>
      </c>
      <c r="U129" s="33" t="s">
        <v>343</v>
      </c>
      <c r="V129" s="34" t="s">
        <v>344</v>
      </c>
      <c r="W129" s="33" t="s">
        <v>61</v>
      </c>
      <c r="X129" s="33" t="s">
        <v>75</v>
      </c>
      <c r="Y129" s="33" t="s">
        <v>63</v>
      </c>
      <c r="Z129" s="35">
        <f>IFERROR(IF(S129="Probabilidad",(K129-(+K129*V129)),IF(S129="Impacto",K129,"")),"")</f>
        <v>0.3</v>
      </c>
      <c r="AA129" s="36" t="s">
        <v>52</v>
      </c>
      <c r="AB129" s="37">
        <v>0.3</v>
      </c>
      <c r="AC129" s="36" t="s">
        <v>55</v>
      </c>
      <c r="AD129" s="37">
        <v>0.6</v>
      </c>
      <c r="AE129" s="38" t="s">
        <v>55</v>
      </c>
      <c r="AF129" s="50" t="s">
        <v>5</v>
      </c>
      <c r="AG129" s="42" t="s">
        <v>545</v>
      </c>
      <c r="AH129" s="42" t="s">
        <v>710</v>
      </c>
      <c r="AI129" s="41" t="s">
        <v>66</v>
      </c>
      <c r="AJ129" s="42" t="s">
        <v>711</v>
      </c>
      <c r="AK129" s="52" t="s">
        <v>697</v>
      </c>
      <c r="AL129" s="53" t="s">
        <v>712</v>
      </c>
      <c r="AM129" s="83" t="s">
        <v>699</v>
      </c>
      <c r="AN129" s="128" t="s">
        <v>700</v>
      </c>
      <c r="AO129" s="52" t="s">
        <v>5</v>
      </c>
      <c r="AP129" s="177" t="s">
        <v>954</v>
      </c>
      <c r="AQ129" s="177" t="s">
        <v>951</v>
      </c>
    </row>
    <row r="130" spans="1:43" s="48" customFormat="1" ht="194.25" customHeight="1" x14ac:dyDescent="0.2">
      <c r="A130" s="21">
        <v>2</v>
      </c>
      <c r="B130" s="22" t="s">
        <v>690</v>
      </c>
      <c r="C130" s="21">
        <v>2</v>
      </c>
      <c r="D130" s="23" t="s">
        <v>47</v>
      </c>
      <c r="E130" s="23" t="s">
        <v>705</v>
      </c>
      <c r="F130" s="23" t="s">
        <v>706</v>
      </c>
      <c r="G130" s="24" t="s">
        <v>707</v>
      </c>
      <c r="H130" s="23" t="s">
        <v>708</v>
      </c>
      <c r="I130" s="25">
        <v>232</v>
      </c>
      <c r="J130" s="26" t="s">
        <v>86</v>
      </c>
      <c r="K130" s="27">
        <v>0.6</v>
      </c>
      <c r="L130" s="28" t="s">
        <v>53</v>
      </c>
      <c r="M130" s="27" t="s">
        <v>53</v>
      </c>
      <c r="N130" s="26" t="s">
        <v>55</v>
      </c>
      <c r="O130" s="27">
        <v>0.6</v>
      </c>
      <c r="P130" s="29" t="s">
        <v>55</v>
      </c>
      <c r="Q130" s="30">
        <v>2</v>
      </c>
      <c r="R130" s="31" t="s">
        <v>713</v>
      </c>
      <c r="S130" s="32" t="s">
        <v>57</v>
      </c>
      <c r="T130" s="33" t="s">
        <v>72</v>
      </c>
      <c r="U130" s="33" t="s">
        <v>59</v>
      </c>
      <c r="V130" s="34" t="s">
        <v>73</v>
      </c>
      <c r="W130" s="33" t="s">
        <v>61</v>
      </c>
      <c r="X130" s="33" t="s">
        <v>75</v>
      </c>
      <c r="Y130" s="33" t="s">
        <v>63</v>
      </c>
      <c r="Z130" s="35">
        <f>IFERROR(IF(AND(S129="Probabilidad",S130="Probabilidad"),(AB129-(+AB129*V130)),IF(S130="Probabilidad",(K129-(+K129*V130)),IF(S130="Impacto",AB129,""))),"")</f>
        <v>0.21</v>
      </c>
      <c r="AA130" s="36" t="s">
        <v>52</v>
      </c>
      <c r="AB130" s="37">
        <v>0.21</v>
      </c>
      <c r="AC130" s="36" t="s">
        <v>55</v>
      </c>
      <c r="AD130" s="37">
        <v>0.6</v>
      </c>
      <c r="AE130" s="38" t="s">
        <v>55</v>
      </c>
      <c r="AF130" s="50" t="s">
        <v>5</v>
      </c>
      <c r="AG130" s="42" t="s">
        <v>545</v>
      </c>
      <c r="AH130" s="42" t="s">
        <v>714</v>
      </c>
      <c r="AI130" s="41"/>
      <c r="AJ130" s="42"/>
      <c r="AK130" s="52"/>
      <c r="AL130" s="43"/>
      <c r="AM130" s="53"/>
      <c r="AN130" s="42"/>
      <c r="AO130" s="52"/>
      <c r="AP130" s="177" t="s">
        <v>955</v>
      </c>
      <c r="AQ130" s="177" t="s">
        <v>951</v>
      </c>
    </row>
    <row r="131" spans="1:43" s="48" customFormat="1" ht="194.25" customHeight="1" x14ac:dyDescent="0.2">
      <c r="A131" s="21">
        <v>3</v>
      </c>
      <c r="B131" s="22" t="s">
        <v>690</v>
      </c>
      <c r="C131" s="21">
        <v>3</v>
      </c>
      <c r="D131" s="23" t="s">
        <v>47</v>
      </c>
      <c r="E131" s="23" t="s">
        <v>715</v>
      </c>
      <c r="F131" s="23" t="s">
        <v>716</v>
      </c>
      <c r="G131" s="24" t="s">
        <v>717</v>
      </c>
      <c r="H131" s="23" t="s">
        <v>708</v>
      </c>
      <c r="I131" s="25">
        <v>13</v>
      </c>
      <c r="J131" s="26" t="s">
        <v>52</v>
      </c>
      <c r="K131" s="27">
        <v>0.4</v>
      </c>
      <c r="L131" s="28" t="s">
        <v>53</v>
      </c>
      <c r="M131" s="27" t="s">
        <v>53</v>
      </c>
      <c r="N131" s="26" t="s">
        <v>55</v>
      </c>
      <c r="O131" s="27">
        <v>0.6</v>
      </c>
      <c r="P131" s="29" t="s">
        <v>55</v>
      </c>
      <c r="Q131" s="30">
        <v>1</v>
      </c>
      <c r="R131" s="31" t="s">
        <v>718</v>
      </c>
      <c r="S131" s="32" t="s">
        <v>57</v>
      </c>
      <c r="T131" s="33" t="s">
        <v>58</v>
      </c>
      <c r="U131" s="33" t="s">
        <v>343</v>
      </c>
      <c r="V131" s="34" t="s">
        <v>344</v>
      </c>
      <c r="W131" s="33" t="s">
        <v>61</v>
      </c>
      <c r="X131" s="33" t="s">
        <v>75</v>
      </c>
      <c r="Y131" s="33" t="s">
        <v>63</v>
      </c>
      <c r="Z131" s="35">
        <f>IFERROR(IF(S131="Probabilidad",(K131-(+K131*V131)),IF(S131="Impacto",K131,"")),"")</f>
        <v>0.2</v>
      </c>
      <c r="AA131" s="36" t="s">
        <v>77</v>
      </c>
      <c r="AB131" s="37">
        <v>0.2</v>
      </c>
      <c r="AC131" s="36" t="s">
        <v>55</v>
      </c>
      <c r="AD131" s="37">
        <v>0.6</v>
      </c>
      <c r="AE131" s="38" t="s">
        <v>55</v>
      </c>
      <c r="AF131" s="50" t="s">
        <v>5</v>
      </c>
      <c r="AG131" s="42" t="s">
        <v>545</v>
      </c>
      <c r="AH131" s="160" t="s">
        <v>719</v>
      </c>
      <c r="AI131" s="41" t="s">
        <v>66</v>
      </c>
      <c r="AJ131" s="42" t="s">
        <v>720</v>
      </c>
      <c r="AK131" s="52" t="s">
        <v>697</v>
      </c>
      <c r="AL131" s="53" t="s">
        <v>698</v>
      </c>
      <c r="AM131" s="83" t="s">
        <v>699</v>
      </c>
      <c r="AN131" s="128" t="s">
        <v>700</v>
      </c>
      <c r="AO131" s="52" t="s">
        <v>5</v>
      </c>
      <c r="AP131" s="177" t="s">
        <v>956</v>
      </c>
      <c r="AQ131" s="178"/>
    </row>
    <row r="132" spans="1:43" s="48" customFormat="1" ht="194.25" customHeight="1" x14ac:dyDescent="0.2">
      <c r="A132" s="21">
        <v>3</v>
      </c>
      <c r="B132" s="22" t="s">
        <v>690</v>
      </c>
      <c r="C132" s="21">
        <v>3</v>
      </c>
      <c r="D132" s="23" t="s">
        <v>47</v>
      </c>
      <c r="E132" s="23" t="s">
        <v>715</v>
      </c>
      <c r="F132" s="23" t="s">
        <v>716</v>
      </c>
      <c r="G132" s="24" t="s">
        <v>717</v>
      </c>
      <c r="H132" s="23" t="s">
        <v>708</v>
      </c>
      <c r="I132" s="25">
        <v>13</v>
      </c>
      <c r="J132" s="26" t="s">
        <v>52</v>
      </c>
      <c r="K132" s="27">
        <v>0.4</v>
      </c>
      <c r="L132" s="28" t="s">
        <v>53</v>
      </c>
      <c r="M132" s="27" t="s">
        <v>53</v>
      </c>
      <c r="N132" s="26" t="s">
        <v>55</v>
      </c>
      <c r="O132" s="27">
        <v>0.6</v>
      </c>
      <c r="P132" s="29" t="s">
        <v>55</v>
      </c>
      <c r="Q132" s="30">
        <v>2</v>
      </c>
      <c r="R132" s="31" t="s">
        <v>721</v>
      </c>
      <c r="S132" s="32" t="s">
        <v>57</v>
      </c>
      <c r="T132" s="33" t="s">
        <v>72</v>
      </c>
      <c r="U132" s="33" t="s">
        <v>59</v>
      </c>
      <c r="V132" s="34" t="s">
        <v>73</v>
      </c>
      <c r="W132" s="33" t="s">
        <v>61</v>
      </c>
      <c r="X132" s="33" t="s">
        <v>75</v>
      </c>
      <c r="Y132" s="33" t="s">
        <v>63</v>
      </c>
      <c r="Z132" s="35">
        <f>IFERROR(IF(AND(S131="Probabilidad",S132="Probabilidad"),(AB131-(+AB131*V132)),IF(S132="Probabilidad",(K131-(+K131*V132)),IF(S132="Impacto",AB131,""))),"")</f>
        <v>0.14000000000000001</v>
      </c>
      <c r="AA132" s="36" t="s">
        <v>77</v>
      </c>
      <c r="AB132" s="37">
        <v>0.14000000000000001</v>
      </c>
      <c r="AC132" s="36" t="s">
        <v>55</v>
      </c>
      <c r="AD132" s="37">
        <v>0.6</v>
      </c>
      <c r="AE132" s="38" t="s">
        <v>55</v>
      </c>
      <c r="AF132" s="50" t="s">
        <v>5</v>
      </c>
      <c r="AG132" s="42" t="s">
        <v>545</v>
      </c>
      <c r="AH132" s="42" t="s">
        <v>722</v>
      </c>
      <c r="AI132" s="41"/>
      <c r="AJ132" s="42"/>
      <c r="AK132" s="52"/>
      <c r="AL132" s="43"/>
      <c r="AM132" s="53"/>
      <c r="AN132" s="42"/>
      <c r="AO132" s="52"/>
      <c r="AP132" s="177" t="s">
        <v>957</v>
      </c>
      <c r="AQ132" s="178"/>
    </row>
    <row r="133" spans="1:43" s="48" customFormat="1" ht="194.25" customHeight="1" x14ac:dyDescent="0.2">
      <c r="A133" s="21">
        <v>4</v>
      </c>
      <c r="B133" s="22" t="s">
        <v>690</v>
      </c>
      <c r="C133" s="21">
        <v>4</v>
      </c>
      <c r="D133" s="23" t="s">
        <v>47</v>
      </c>
      <c r="E133" s="23" t="s">
        <v>723</v>
      </c>
      <c r="F133" s="23" t="s">
        <v>724</v>
      </c>
      <c r="G133" s="24" t="s">
        <v>725</v>
      </c>
      <c r="H133" s="23" t="s">
        <v>708</v>
      </c>
      <c r="I133" s="25">
        <v>1559</v>
      </c>
      <c r="J133" s="26" t="s">
        <v>83</v>
      </c>
      <c r="K133" s="27">
        <v>0.8</v>
      </c>
      <c r="L133" s="28" t="s">
        <v>53</v>
      </c>
      <c r="M133" s="27" t="s">
        <v>53</v>
      </c>
      <c r="N133" s="26" t="s">
        <v>55</v>
      </c>
      <c r="O133" s="27">
        <v>0.6</v>
      </c>
      <c r="P133" s="29" t="s">
        <v>84</v>
      </c>
      <c r="Q133" s="30">
        <v>1</v>
      </c>
      <c r="R133" s="31" t="s">
        <v>726</v>
      </c>
      <c r="S133" s="32" t="s">
        <v>57</v>
      </c>
      <c r="T133" s="33" t="s">
        <v>58</v>
      </c>
      <c r="U133" s="33" t="s">
        <v>343</v>
      </c>
      <c r="V133" s="34" t="s">
        <v>344</v>
      </c>
      <c r="W133" s="33" t="s">
        <v>61</v>
      </c>
      <c r="X133" s="33" t="s">
        <v>62</v>
      </c>
      <c r="Y133" s="33" t="s">
        <v>63</v>
      </c>
      <c r="Z133" s="35">
        <f>IFERROR(IF(S133="Probabilidad",(K133-(+K133*V133)),IF(S133="Impacto",K133,"")),"")</f>
        <v>0.4</v>
      </c>
      <c r="AA133" s="36" t="s">
        <v>52</v>
      </c>
      <c r="AB133" s="37">
        <v>0.4</v>
      </c>
      <c r="AC133" s="36" t="s">
        <v>55</v>
      </c>
      <c r="AD133" s="37">
        <v>0.6</v>
      </c>
      <c r="AE133" s="38" t="s">
        <v>55</v>
      </c>
      <c r="AF133" s="50" t="s">
        <v>5</v>
      </c>
      <c r="AG133" s="42" t="s">
        <v>545</v>
      </c>
      <c r="AH133" s="160" t="s">
        <v>727</v>
      </c>
      <c r="AI133" s="41" t="s">
        <v>66</v>
      </c>
      <c r="AJ133" s="42" t="s">
        <v>728</v>
      </c>
      <c r="AK133" s="52" t="s">
        <v>697</v>
      </c>
      <c r="AL133" s="53" t="s">
        <v>729</v>
      </c>
      <c r="AM133" s="83" t="s">
        <v>699</v>
      </c>
      <c r="AN133" s="128" t="s">
        <v>700</v>
      </c>
      <c r="AO133" s="52" t="s">
        <v>5</v>
      </c>
      <c r="AP133" s="177" t="s">
        <v>958</v>
      </c>
      <c r="AQ133" s="178"/>
    </row>
    <row r="134" spans="1:43" s="48" customFormat="1" ht="194.25" customHeight="1" x14ac:dyDescent="0.2">
      <c r="A134" s="21">
        <v>4</v>
      </c>
      <c r="B134" s="22" t="s">
        <v>690</v>
      </c>
      <c r="C134" s="21">
        <v>4</v>
      </c>
      <c r="D134" s="23" t="s">
        <v>47</v>
      </c>
      <c r="E134" s="23" t="s">
        <v>723</v>
      </c>
      <c r="F134" s="23" t="s">
        <v>724</v>
      </c>
      <c r="G134" s="24" t="s">
        <v>725</v>
      </c>
      <c r="H134" s="23" t="s">
        <v>708</v>
      </c>
      <c r="I134" s="25">
        <v>1559</v>
      </c>
      <c r="J134" s="26" t="s">
        <v>83</v>
      </c>
      <c r="K134" s="27">
        <v>0.8</v>
      </c>
      <c r="L134" s="28" t="s">
        <v>53</v>
      </c>
      <c r="M134" s="27" t="s">
        <v>53</v>
      </c>
      <c r="N134" s="26" t="s">
        <v>55</v>
      </c>
      <c r="O134" s="27">
        <v>0.6</v>
      </c>
      <c r="P134" s="29" t="s">
        <v>84</v>
      </c>
      <c r="Q134" s="30">
        <v>2</v>
      </c>
      <c r="R134" s="31" t="s">
        <v>730</v>
      </c>
      <c r="S134" s="32" t="s">
        <v>57</v>
      </c>
      <c r="T134" s="33" t="s">
        <v>58</v>
      </c>
      <c r="U134" s="33" t="s">
        <v>343</v>
      </c>
      <c r="V134" s="34" t="s">
        <v>344</v>
      </c>
      <c r="W134" s="33" t="s">
        <v>61</v>
      </c>
      <c r="X134" s="33" t="s">
        <v>62</v>
      </c>
      <c r="Y134" s="33" t="s">
        <v>63</v>
      </c>
      <c r="Z134" s="35">
        <f>IFERROR(IF(AND(S133="Probabilidad",S134="Probabilidad"),(AB133-(+AB133*V134)),IF(S134="Probabilidad",(K133-(+K133*V134)),IF(S134="Impacto",AB133,""))),"")</f>
        <v>0.2</v>
      </c>
      <c r="AA134" s="36" t="s">
        <v>77</v>
      </c>
      <c r="AB134" s="37">
        <v>0.2</v>
      </c>
      <c r="AC134" s="36" t="s">
        <v>55</v>
      </c>
      <c r="AD134" s="37">
        <v>0.6</v>
      </c>
      <c r="AE134" s="38" t="s">
        <v>55</v>
      </c>
      <c r="AF134" s="50" t="s">
        <v>5</v>
      </c>
      <c r="AG134" s="42" t="s">
        <v>545</v>
      </c>
      <c r="AH134" s="160" t="s">
        <v>731</v>
      </c>
      <c r="AI134" s="41"/>
      <c r="AJ134" s="42"/>
      <c r="AK134" s="52"/>
      <c r="AL134" s="43"/>
      <c r="AM134" s="53"/>
      <c r="AN134" s="42"/>
      <c r="AO134" s="52"/>
      <c r="AP134" s="177" t="s">
        <v>959</v>
      </c>
      <c r="AQ134" s="177" t="s">
        <v>951</v>
      </c>
    </row>
    <row r="135" spans="1:43" s="48" customFormat="1" ht="194.25" customHeight="1" x14ac:dyDescent="0.2">
      <c r="A135" s="21">
        <v>5</v>
      </c>
      <c r="B135" s="22" t="s">
        <v>690</v>
      </c>
      <c r="C135" s="21">
        <v>5</v>
      </c>
      <c r="D135" s="23" t="s">
        <v>47</v>
      </c>
      <c r="E135" s="23" t="s">
        <v>732</v>
      </c>
      <c r="F135" s="23" t="s">
        <v>733</v>
      </c>
      <c r="G135" s="24" t="s">
        <v>734</v>
      </c>
      <c r="H135" s="23" t="s">
        <v>708</v>
      </c>
      <c r="I135" s="25">
        <v>286</v>
      </c>
      <c r="J135" s="26" t="s">
        <v>86</v>
      </c>
      <c r="K135" s="27">
        <v>0.6</v>
      </c>
      <c r="L135" s="28" t="s">
        <v>53</v>
      </c>
      <c r="M135" s="27" t="s">
        <v>53</v>
      </c>
      <c r="N135" s="26" t="s">
        <v>55</v>
      </c>
      <c r="O135" s="27">
        <v>0.6</v>
      </c>
      <c r="P135" s="29" t="s">
        <v>55</v>
      </c>
      <c r="Q135" s="30">
        <v>1</v>
      </c>
      <c r="R135" s="31" t="s">
        <v>735</v>
      </c>
      <c r="S135" s="32" t="s">
        <v>57</v>
      </c>
      <c r="T135" s="33" t="s">
        <v>58</v>
      </c>
      <c r="U135" s="33" t="s">
        <v>343</v>
      </c>
      <c r="V135" s="34" t="s">
        <v>344</v>
      </c>
      <c r="W135" s="33" t="s">
        <v>61</v>
      </c>
      <c r="X135" s="33" t="s">
        <v>62</v>
      </c>
      <c r="Y135" s="33" t="s">
        <v>63</v>
      </c>
      <c r="Z135" s="35">
        <f>IFERROR(IF(S135="Probabilidad",(K135-(+K135*V135)),IF(S135="Impacto",K135,"")),"")</f>
        <v>0.3</v>
      </c>
      <c r="AA135" s="36" t="s">
        <v>52</v>
      </c>
      <c r="AB135" s="37">
        <v>0.3</v>
      </c>
      <c r="AC135" s="36" t="s">
        <v>55</v>
      </c>
      <c r="AD135" s="37">
        <v>0.6</v>
      </c>
      <c r="AE135" s="38" t="s">
        <v>55</v>
      </c>
      <c r="AF135" s="50" t="s">
        <v>5</v>
      </c>
      <c r="AG135" s="42" t="s">
        <v>545</v>
      </c>
      <c r="AH135" s="42" t="s">
        <v>736</v>
      </c>
      <c r="AI135" s="41" t="s">
        <v>66</v>
      </c>
      <c r="AJ135" s="42" t="s">
        <v>737</v>
      </c>
      <c r="AK135" s="52" t="s">
        <v>697</v>
      </c>
      <c r="AL135" s="53" t="s">
        <v>729</v>
      </c>
      <c r="AM135" s="83" t="s">
        <v>699</v>
      </c>
      <c r="AN135" s="128" t="s">
        <v>700</v>
      </c>
      <c r="AO135" s="52" t="s">
        <v>5</v>
      </c>
      <c r="AP135" s="177" t="s">
        <v>960</v>
      </c>
      <c r="AQ135" s="177" t="s">
        <v>951</v>
      </c>
    </row>
    <row r="136" spans="1:43" s="48" customFormat="1" ht="194.25" customHeight="1" x14ac:dyDescent="0.2">
      <c r="A136" s="21">
        <v>5</v>
      </c>
      <c r="B136" s="22" t="s">
        <v>690</v>
      </c>
      <c r="C136" s="21">
        <v>5</v>
      </c>
      <c r="D136" s="23" t="s">
        <v>47</v>
      </c>
      <c r="E136" s="23" t="s">
        <v>732</v>
      </c>
      <c r="F136" s="23" t="s">
        <v>733</v>
      </c>
      <c r="G136" s="24" t="s">
        <v>734</v>
      </c>
      <c r="H136" s="23" t="s">
        <v>708</v>
      </c>
      <c r="I136" s="25">
        <v>286</v>
      </c>
      <c r="J136" s="26" t="s">
        <v>86</v>
      </c>
      <c r="K136" s="27">
        <v>0.6</v>
      </c>
      <c r="L136" s="28" t="s">
        <v>53</v>
      </c>
      <c r="M136" s="27" t="s">
        <v>53</v>
      </c>
      <c r="N136" s="26" t="s">
        <v>55</v>
      </c>
      <c r="O136" s="27">
        <v>0.6</v>
      </c>
      <c r="P136" s="29" t="s">
        <v>55</v>
      </c>
      <c r="Q136" s="30">
        <v>2</v>
      </c>
      <c r="R136" s="31" t="s">
        <v>738</v>
      </c>
      <c r="S136" s="32" t="s">
        <v>57</v>
      </c>
      <c r="T136" s="33" t="s">
        <v>72</v>
      </c>
      <c r="U136" s="33" t="s">
        <v>343</v>
      </c>
      <c r="V136" s="34" t="s">
        <v>60</v>
      </c>
      <c r="W136" s="33" t="s">
        <v>61</v>
      </c>
      <c r="X136" s="33" t="s">
        <v>62</v>
      </c>
      <c r="Y136" s="33" t="s">
        <v>63</v>
      </c>
      <c r="Z136" s="35">
        <f>IFERROR(IF(AND(S135="Probabilidad",S136="Probabilidad"),(AB135-(+AB135*V136)),IF(S136="Probabilidad",(K135-(+K135*V136)),IF(S136="Impacto",AB135,""))),"")</f>
        <v>0.18</v>
      </c>
      <c r="AA136" s="36" t="s">
        <v>77</v>
      </c>
      <c r="AB136" s="37">
        <v>0.18</v>
      </c>
      <c r="AC136" s="36" t="s">
        <v>55</v>
      </c>
      <c r="AD136" s="37">
        <v>0.6</v>
      </c>
      <c r="AE136" s="38" t="s">
        <v>55</v>
      </c>
      <c r="AF136" s="50" t="s">
        <v>5</v>
      </c>
      <c r="AG136" s="42" t="s">
        <v>545</v>
      </c>
      <c r="AH136" s="42" t="s">
        <v>739</v>
      </c>
      <c r="AI136" s="41"/>
      <c r="AJ136" s="42"/>
      <c r="AK136" s="52"/>
      <c r="AL136" s="43"/>
      <c r="AM136" s="53"/>
      <c r="AN136" s="42"/>
      <c r="AO136" s="52"/>
      <c r="AP136" s="177" t="s">
        <v>961</v>
      </c>
      <c r="AQ136" s="177" t="s">
        <v>951</v>
      </c>
    </row>
    <row r="137" spans="1:43" s="48" customFormat="1" ht="194.25" customHeight="1" x14ac:dyDescent="0.2">
      <c r="A137" s="21">
        <v>5</v>
      </c>
      <c r="B137" s="22" t="s">
        <v>690</v>
      </c>
      <c r="C137" s="21">
        <v>5</v>
      </c>
      <c r="D137" s="23" t="s">
        <v>47</v>
      </c>
      <c r="E137" s="23" t="s">
        <v>732</v>
      </c>
      <c r="F137" s="23" t="s">
        <v>733</v>
      </c>
      <c r="G137" s="24" t="s">
        <v>734</v>
      </c>
      <c r="H137" s="23" t="s">
        <v>708</v>
      </c>
      <c r="I137" s="25">
        <v>286</v>
      </c>
      <c r="J137" s="26" t="s">
        <v>86</v>
      </c>
      <c r="K137" s="27">
        <v>0.6</v>
      </c>
      <c r="L137" s="28" t="s">
        <v>53</v>
      </c>
      <c r="M137" s="27" t="s">
        <v>53</v>
      </c>
      <c r="N137" s="26" t="s">
        <v>55</v>
      </c>
      <c r="O137" s="27">
        <v>0.6</v>
      </c>
      <c r="P137" s="29" t="s">
        <v>55</v>
      </c>
      <c r="Q137" s="30">
        <v>3</v>
      </c>
      <c r="R137" s="31" t="s">
        <v>740</v>
      </c>
      <c r="S137" s="32" t="s">
        <v>57</v>
      </c>
      <c r="T137" s="33" t="s">
        <v>72</v>
      </c>
      <c r="U137" s="33" t="s">
        <v>343</v>
      </c>
      <c r="V137" s="34" t="s">
        <v>60</v>
      </c>
      <c r="W137" s="33" t="s">
        <v>61</v>
      </c>
      <c r="X137" s="33" t="s">
        <v>62</v>
      </c>
      <c r="Y137" s="33" t="s">
        <v>63</v>
      </c>
      <c r="Z137" s="35">
        <f>IFERROR(IF(AND(S136="Probabilidad",S137="Probabilidad"),(AB136-(+AB136*V137)),IF(AND(S136="Impacto",S137="Probabilidad"),(AB135-(+AB135*V137)),IF(S137="Impacto",AB136,""))),"")</f>
        <v>0.108</v>
      </c>
      <c r="AA137" s="36" t="s">
        <v>77</v>
      </c>
      <c r="AB137" s="37">
        <v>0.108</v>
      </c>
      <c r="AC137" s="36" t="s">
        <v>55</v>
      </c>
      <c r="AD137" s="37">
        <v>0.6</v>
      </c>
      <c r="AE137" s="38" t="s">
        <v>55</v>
      </c>
      <c r="AF137" s="50" t="s">
        <v>5</v>
      </c>
      <c r="AG137" s="42" t="s">
        <v>545</v>
      </c>
      <c r="AH137" s="42" t="s">
        <v>741</v>
      </c>
      <c r="AI137" s="41"/>
      <c r="AJ137" s="42"/>
      <c r="AK137" s="52"/>
      <c r="AL137" s="43"/>
      <c r="AM137" s="53"/>
      <c r="AN137" s="42"/>
      <c r="AO137" s="52"/>
      <c r="AP137" s="177" t="s">
        <v>962</v>
      </c>
      <c r="AQ137" s="177" t="s">
        <v>951</v>
      </c>
    </row>
    <row r="138" spans="1:43" s="48" customFormat="1" ht="194.25" customHeight="1" x14ac:dyDescent="0.2">
      <c r="A138" s="21">
        <v>6</v>
      </c>
      <c r="B138" s="22" t="s">
        <v>690</v>
      </c>
      <c r="C138" s="21">
        <v>6</v>
      </c>
      <c r="D138" s="23" t="s">
        <v>47</v>
      </c>
      <c r="E138" s="23" t="s">
        <v>742</v>
      </c>
      <c r="F138" s="23" t="s">
        <v>743</v>
      </c>
      <c r="G138" s="24" t="s">
        <v>744</v>
      </c>
      <c r="H138" s="23" t="s">
        <v>708</v>
      </c>
      <c r="I138" s="25">
        <v>1198</v>
      </c>
      <c r="J138" s="26" t="s">
        <v>83</v>
      </c>
      <c r="K138" s="27">
        <v>0.8</v>
      </c>
      <c r="L138" s="28" t="s">
        <v>53</v>
      </c>
      <c r="M138" s="27" t="s">
        <v>53</v>
      </c>
      <c r="N138" s="26" t="s">
        <v>55</v>
      </c>
      <c r="O138" s="27">
        <v>0.6</v>
      </c>
      <c r="P138" s="29" t="s">
        <v>84</v>
      </c>
      <c r="Q138" s="30">
        <v>1</v>
      </c>
      <c r="R138" s="31" t="s">
        <v>745</v>
      </c>
      <c r="S138" s="32" t="s">
        <v>57</v>
      </c>
      <c r="T138" s="33" t="s">
        <v>58</v>
      </c>
      <c r="U138" s="33" t="s">
        <v>343</v>
      </c>
      <c r="V138" s="34" t="s">
        <v>344</v>
      </c>
      <c r="W138" s="33" t="s">
        <v>61</v>
      </c>
      <c r="X138" s="33" t="s">
        <v>75</v>
      </c>
      <c r="Y138" s="33" t="s">
        <v>63</v>
      </c>
      <c r="Z138" s="35">
        <f>IFERROR(IF(S138="Probabilidad",(K138-(+K138*V138)),IF(S138="Impacto",K138,"")),"")</f>
        <v>0.4</v>
      </c>
      <c r="AA138" s="36" t="s">
        <v>52</v>
      </c>
      <c r="AB138" s="37">
        <v>0.4</v>
      </c>
      <c r="AC138" s="36" t="s">
        <v>55</v>
      </c>
      <c r="AD138" s="37">
        <v>0.6</v>
      </c>
      <c r="AE138" s="38" t="s">
        <v>55</v>
      </c>
      <c r="AF138" s="50" t="s">
        <v>5</v>
      </c>
      <c r="AG138" s="42" t="s">
        <v>545</v>
      </c>
      <c r="AH138" s="42" t="s">
        <v>746</v>
      </c>
      <c r="AI138" s="41" t="s">
        <v>66</v>
      </c>
      <c r="AJ138" s="42" t="s">
        <v>747</v>
      </c>
      <c r="AK138" s="52" t="s">
        <v>697</v>
      </c>
      <c r="AL138" s="53" t="s">
        <v>729</v>
      </c>
      <c r="AM138" s="83" t="s">
        <v>699</v>
      </c>
      <c r="AN138" s="128" t="s">
        <v>700</v>
      </c>
      <c r="AO138" s="52" t="s">
        <v>5</v>
      </c>
      <c r="AP138" s="177" t="s">
        <v>963</v>
      </c>
      <c r="AQ138" s="178"/>
    </row>
    <row r="139" spans="1:43" s="48" customFormat="1" ht="194.25" customHeight="1" x14ac:dyDescent="0.2">
      <c r="A139" s="21">
        <v>6</v>
      </c>
      <c r="B139" s="22" t="s">
        <v>690</v>
      </c>
      <c r="C139" s="21">
        <v>6</v>
      </c>
      <c r="D139" s="23" t="s">
        <v>47</v>
      </c>
      <c r="E139" s="23" t="s">
        <v>742</v>
      </c>
      <c r="F139" s="23" t="s">
        <v>743</v>
      </c>
      <c r="G139" s="24" t="s">
        <v>744</v>
      </c>
      <c r="H139" s="23" t="s">
        <v>708</v>
      </c>
      <c r="I139" s="25">
        <v>1198</v>
      </c>
      <c r="J139" s="26" t="s">
        <v>83</v>
      </c>
      <c r="K139" s="27">
        <v>0.8</v>
      </c>
      <c r="L139" s="28" t="s">
        <v>53</v>
      </c>
      <c r="M139" s="27" t="s">
        <v>53</v>
      </c>
      <c r="N139" s="26" t="s">
        <v>55</v>
      </c>
      <c r="O139" s="27">
        <v>0.6</v>
      </c>
      <c r="P139" s="29" t="s">
        <v>84</v>
      </c>
      <c r="Q139" s="30">
        <v>2</v>
      </c>
      <c r="R139" s="31" t="s">
        <v>748</v>
      </c>
      <c r="S139" s="32" t="s">
        <v>57</v>
      </c>
      <c r="T139" s="33" t="s">
        <v>72</v>
      </c>
      <c r="U139" s="33" t="s">
        <v>343</v>
      </c>
      <c r="V139" s="34" t="s">
        <v>60</v>
      </c>
      <c r="W139" s="33" t="s">
        <v>61</v>
      </c>
      <c r="X139" s="33" t="s">
        <v>75</v>
      </c>
      <c r="Y139" s="33" t="s">
        <v>63</v>
      </c>
      <c r="Z139" s="35">
        <f>IFERROR(IF(AND(S138="Probabilidad",S139="Probabilidad"),(AB138-(+AB138*V139)),IF(S139="Probabilidad",(K138-(+K138*V139)),IF(S139="Impacto",AB138,""))),"")</f>
        <v>0.24</v>
      </c>
      <c r="AA139" s="36" t="s">
        <v>52</v>
      </c>
      <c r="AB139" s="37">
        <v>0.24</v>
      </c>
      <c r="AC139" s="36" t="s">
        <v>55</v>
      </c>
      <c r="AD139" s="37">
        <v>0.6</v>
      </c>
      <c r="AE139" s="38" t="s">
        <v>55</v>
      </c>
      <c r="AF139" s="50" t="s">
        <v>0</v>
      </c>
      <c r="AG139" s="42" t="s">
        <v>545</v>
      </c>
      <c r="AH139" s="42" t="s">
        <v>749</v>
      </c>
      <c r="AI139" s="41"/>
      <c r="AJ139" s="42"/>
      <c r="AK139" s="52"/>
      <c r="AL139" s="43"/>
      <c r="AM139" s="53"/>
      <c r="AN139" s="42"/>
      <c r="AO139" s="52"/>
      <c r="AP139" s="177" t="s">
        <v>964</v>
      </c>
      <c r="AQ139" s="178"/>
    </row>
    <row r="140" spans="1:43" s="48" customFormat="1" ht="194.25" customHeight="1" x14ac:dyDescent="0.2">
      <c r="A140" s="21">
        <v>6</v>
      </c>
      <c r="B140" s="22" t="s">
        <v>690</v>
      </c>
      <c r="C140" s="21">
        <v>6</v>
      </c>
      <c r="D140" s="23" t="s">
        <v>47</v>
      </c>
      <c r="E140" s="23" t="s">
        <v>742</v>
      </c>
      <c r="F140" s="23" t="s">
        <v>743</v>
      </c>
      <c r="G140" s="24" t="s">
        <v>744</v>
      </c>
      <c r="H140" s="23" t="s">
        <v>708</v>
      </c>
      <c r="I140" s="25">
        <v>1198</v>
      </c>
      <c r="J140" s="26" t="s">
        <v>83</v>
      </c>
      <c r="K140" s="27">
        <v>0.8</v>
      </c>
      <c r="L140" s="28" t="s">
        <v>53</v>
      </c>
      <c r="M140" s="27" t="s">
        <v>53</v>
      </c>
      <c r="N140" s="26" t="s">
        <v>55</v>
      </c>
      <c r="O140" s="27">
        <v>0.6</v>
      </c>
      <c r="P140" s="29" t="s">
        <v>84</v>
      </c>
      <c r="Q140" s="30">
        <v>3</v>
      </c>
      <c r="R140" s="31" t="s">
        <v>750</v>
      </c>
      <c r="S140" s="32" t="s">
        <v>57</v>
      </c>
      <c r="T140" s="33" t="s">
        <v>72</v>
      </c>
      <c r="U140" s="33" t="s">
        <v>343</v>
      </c>
      <c r="V140" s="34" t="s">
        <v>60</v>
      </c>
      <c r="W140" s="33" t="s">
        <v>61</v>
      </c>
      <c r="X140" s="33" t="s">
        <v>62</v>
      </c>
      <c r="Y140" s="33" t="s">
        <v>63</v>
      </c>
      <c r="Z140" s="35">
        <f>IFERROR(IF(AND(S139="Probabilidad",S140="Probabilidad"),(AB139-(+AB139*V140)),IF(AND(S139="Impacto",S140="Probabilidad"),(AB138-(+AB138*V140)),IF(S140="Impacto",AB139,""))),"")</f>
        <v>0.14399999999999999</v>
      </c>
      <c r="AA140" s="36" t="s">
        <v>77</v>
      </c>
      <c r="AB140" s="37">
        <v>0.14399999999999999</v>
      </c>
      <c r="AC140" s="36" t="s">
        <v>55</v>
      </c>
      <c r="AD140" s="37">
        <v>0.6</v>
      </c>
      <c r="AE140" s="38" t="s">
        <v>55</v>
      </c>
      <c r="AF140" s="50" t="s">
        <v>5</v>
      </c>
      <c r="AG140" s="42" t="s">
        <v>545</v>
      </c>
      <c r="AH140" s="42" t="s">
        <v>751</v>
      </c>
      <c r="AI140" s="41"/>
      <c r="AJ140" s="42"/>
      <c r="AK140" s="52"/>
      <c r="AL140" s="43"/>
      <c r="AM140" s="53"/>
      <c r="AN140" s="42"/>
      <c r="AO140" s="52"/>
      <c r="AP140" s="177" t="s">
        <v>965</v>
      </c>
      <c r="AQ140" s="177" t="s">
        <v>966</v>
      </c>
    </row>
    <row r="141" spans="1:43" s="48" customFormat="1" ht="194.25" customHeight="1" x14ac:dyDescent="0.2">
      <c r="A141" s="21">
        <v>6</v>
      </c>
      <c r="B141" s="22" t="s">
        <v>690</v>
      </c>
      <c r="C141" s="21">
        <v>6</v>
      </c>
      <c r="D141" s="23" t="s">
        <v>47</v>
      </c>
      <c r="E141" s="23" t="s">
        <v>742</v>
      </c>
      <c r="F141" s="23" t="s">
        <v>743</v>
      </c>
      <c r="G141" s="24" t="s">
        <v>744</v>
      </c>
      <c r="H141" s="23" t="s">
        <v>708</v>
      </c>
      <c r="I141" s="25">
        <v>1198</v>
      </c>
      <c r="J141" s="26" t="s">
        <v>83</v>
      </c>
      <c r="K141" s="27">
        <v>0.8</v>
      </c>
      <c r="L141" s="28" t="s">
        <v>53</v>
      </c>
      <c r="M141" s="27" t="s">
        <v>53</v>
      </c>
      <c r="N141" s="26" t="s">
        <v>55</v>
      </c>
      <c r="O141" s="27">
        <v>0.6</v>
      </c>
      <c r="P141" s="29" t="s">
        <v>84</v>
      </c>
      <c r="Q141" s="30">
        <v>4</v>
      </c>
      <c r="R141" s="31" t="s">
        <v>752</v>
      </c>
      <c r="S141" s="32" t="s">
        <v>57</v>
      </c>
      <c r="T141" s="33" t="s">
        <v>72</v>
      </c>
      <c r="U141" s="33" t="s">
        <v>343</v>
      </c>
      <c r="V141" s="34" t="s">
        <v>60</v>
      </c>
      <c r="W141" s="33" t="s">
        <v>61</v>
      </c>
      <c r="X141" s="33" t="s">
        <v>62</v>
      </c>
      <c r="Y141" s="33" t="s">
        <v>63</v>
      </c>
      <c r="Z141" s="35">
        <f t="shared" ref="Z141:Z142" si="16">IFERROR(IF(AND(S140="Probabilidad",S141="Probabilidad"),(AB140-(+AB140*V141)),IF(AND(S140="Impacto",S141="Probabilidad"),(AB139-(+AB139*V141)),IF(S141="Impacto",AB140,""))),"")</f>
        <v>8.6399999999999991E-2</v>
      </c>
      <c r="AA141" s="36" t="s">
        <v>77</v>
      </c>
      <c r="AB141" s="37">
        <v>8.6399999999999991E-2</v>
      </c>
      <c r="AC141" s="36" t="s">
        <v>55</v>
      </c>
      <c r="AD141" s="37">
        <v>0.6</v>
      </c>
      <c r="AE141" s="38" t="s">
        <v>55</v>
      </c>
      <c r="AF141" s="50" t="s">
        <v>5</v>
      </c>
      <c r="AG141" s="42" t="s">
        <v>545</v>
      </c>
      <c r="AH141" s="42" t="s">
        <v>753</v>
      </c>
      <c r="AI141" s="41"/>
      <c r="AJ141" s="42"/>
      <c r="AK141" s="52"/>
      <c r="AL141" s="43"/>
      <c r="AM141" s="53"/>
      <c r="AN141" s="42"/>
      <c r="AO141" s="52"/>
      <c r="AP141" s="177" t="s">
        <v>967</v>
      </c>
      <c r="AQ141" s="178"/>
    </row>
    <row r="142" spans="1:43" s="48" customFormat="1" ht="194.25" customHeight="1" x14ac:dyDescent="0.2">
      <c r="A142" s="21">
        <v>6</v>
      </c>
      <c r="B142" s="22" t="s">
        <v>690</v>
      </c>
      <c r="C142" s="21">
        <v>6</v>
      </c>
      <c r="D142" s="23" t="s">
        <v>47</v>
      </c>
      <c r="E142" s="23" t="s">
        <v>742</v>
      </c>
      <c r="F142" s="23" t="s">
        <v>743</v>
      </c>
      <c r="G142" s="24" t="s">
        <v>744</v>
      </c>
      <c r="H142" s="23" t="s">
        <v>708</v>
      </c>
      <c r="I142" s="25">
        <v>1198</v>
      </c>
      <c r="J142" s="26" t="s">
        <v>83</v>
      </c>
      <c r="K142" s="27">
        <v>0.8</v>
      </c>
      <c r="L142" s="28" t="s">
        <v>53</v>
      </c>
      <c r="M142" s="27" t="s">
        <v>53</v>
      </c>
      <c r="N142" s="26" t="s">
        <v>55</v>
      </c>
      <c r="O142" s="27">
        <v>0.6</v>
      </c>
      <c r="P142" s="29" t="s">
        <v>84</v>
      </c>
      <c r="Q142" s="30">
        <v>5</v>
      </c>
      <c r="R142" s="31" t="s">
        <v>754</v>
      </c>
      <c r="S142" s="32" t="s">
        <v>57</v>
      </c>
      <c r="T142" s="33" t="s">
        <v>72</v>
      </c>
      <c r="U142" s="33" t="s">
        <v>343</v>
      </c>
      <c r="V142" s="34" t="s">
        <v>60</v>
      </c>
      <c r="W142" s="33" t="s">
        <v>61</v>
      </c>
      <c r="X142" s="33" t="s">
        <v>62</v>
      </c>
      <c r="Y142" s="33" t="s">
        <v>63</v>
      </c>
      <c r="Z142" s="35">
        <f t="shared" si="16"/>
        <v>5.183999999999999E-2</v>
      </c>
      <c r="AA142" s="36" t="s">
        <v>77</v>
      </c>
      <c r="AB142" s="37">
        <v>5.183999999999999E-2</v>
      </c>
      <c r="AC142" s="36" t="s">
        <v>55</v>
      </c>
      <c r="AD142" s="37">
        <v>0.6</v>
      </c>
      <c r="AE142" s="38" t="s">
        <v>55</v>
      </c>
      <c r="AF142" s="50" t="s">
        <v>5</v>
      </c>
      <c r="AG142" s="42" t="s">
        <v>545</v>
      </c>
      <c r="AH142" s="42" t="s">
        <v>755</v>
      </c>
      <c r="AI142" s="41"/>
      <c r="AJ142" s="42"/>
      <c r="AK142" s="52"/>
      <c r="AL142" s="43"/>
      <c r="AM142" s="53"/>
      <c r="AN142" s="42"/>
      <c r="AO142" s="52"/>
      <c r="AP142" s="177" t="s">
        <v>968</v>
      </c>
      <c r="AQ142" s="178"/>
    </row>
    <row r="143" spans="1:43" s="48" customFormat="1" ht="194.25" customHeight="1" x14ac:dyDescent="0.2">
      <c r="A143" s="21">
        <v>1</v>
      </c>
      <c r="B143" s="22" t="s">
        <v>756</v>
      </c>
      <c r="C143" s="21">
        <v>1</v>
      </c>
      <c r="D143" s="23" t="s">
        <v>47</v>
      </c>
      <c r="E143" s="23" t="s">
        <v>757</v>
      </c>
      <c r="F143" s="23" t="s">
        <v>758</v>
      </c>
      <c r="G143" s="24" t="s">
        <v>759</v>
      </c>
      <c r="H143" s="23" t="s">
        <v>211</v>
      </c>
      <c r="I143" s="25">
        <v>3000</v>
      </c>
      <c r="J143" s="26" t="s">
        <v>83</v>
      </c>
      <c r="K143" s="27">
        <v>0.8</v>
      </c>
      <c r="L143" s="28" t="s">
        <v>53</v>
      </c>
      <c r="M143" s="27" t="s">
        <v>53</v>
      </c>
      <c r="N143" s="26" t="s">
        <v>55</v>
      </c>
      <c r="O143" s="27">
        <v>0.6</v>
      </c>
      <c r="P143" s="29" t="s">
        <v>84</v>
      </c>
      <c r="Q143" s="30">
        <v>1</v>
      </c>
      <c r="R143" s="31" t="s">
        <v>760</v>
      </c>
      <c r="S143" s="32" t="s">
        <v>57</v>
      </c>
      <c r="T143" s="33" t="s">
        <v>58</v>
      </c>
      <c r="U143" s="33" t="s">
        <v>59</v>
      </c>
      <c r="V143" s="34" t="s">
        <v>60</v>
      </c>
      <c r="W143" s="33" t="s">
        <v>61</v>
      </c>
      <c r="X143" s="33" t="s">
        <v>62</v>
      </c>
      <c r="Y143" s="33" t="s">
        <v>63</v>
      </c>
      <c r="Z143" s="35">
        <f>IFERROR(IF(S143="Probabilidad",(K143-(+K143*V143)),IF(S143="Impacto",K143,"")),"")</f>
        <v>0.48</v>
      </c>
      <c r="AA143" s="36" t="s">
        <v>86</v>
      </c>
      <c r="AB143" s="37">
        <v>0.48</v>
      </c>
      <c r="AC143" s="36" t="s">
        <v>55</v>
      </c>
      <c r="AD143" s="37">
        <v>0.6</v>
      </c>
      <c r="AE143" s="38" t="s">
        <v>55</v>
      </c>
      <c r="AF143" s="50" t="s">
        <v>0</v>
      </c>
      <c r="AG143" s="51" t="s">
        <v>761</v>
      </c>
      <c r="AH143" s="51" t="s">
        <v>762</v>
      </c>
      <c r="AI143" s="41" t="s">
        <v>66</v>
      </c>
      <c r="AJ143" s="42" t="s">
        <v>763</v>
      </c>
      <c r="AK143" s="42" t="s">
        <v>764</v>
      </c>
      <c r="AL143" s="53" t="s">
        <v>765</v>
      </c>
      <c r="AM143" s="53">
        <v>44316</v>
      </c>
      <c r="AN143" s="42" t="s">
        <v>766</v>
      </c>
      <c r="AO143" s="52" t="s">
        <v>5</v>
      </c>
      <c r="AP143" s="179" t="s">
        <v>971</v>
      </c>
      <c r="AQ143" s="180" t="s">
        <v>1003</v>
      </c>
    </row>
    <row r="144" spans="1:43" s="48" customFormat="1" ht="194.25" customHeight="1" x14ac:dyDescent="0.2">
      <c r="A144" s="21">
        <v>1</v>
      </c>
      <c r="B144" s="22" t="s">
        <v>756</v>
      </c>
      <c r="C144" s="21">
        <v>1</v>
      </c>
      <c r="D144" s="23" t="s">
        <v>47</v>
      </c>
      <c r="E144" s="23" t="s">
        <v>757</v>
      </c>
      <c r="F144" s="23" t="s">
        <v>758</v>
      </c>
      <c r="G144" s="24" t="s">
        <v>759</v>
      </c>
      <c r="H144" s="23" t="s">
        <v>211</v>
      </c>
      <c r="I144" s="25">
        <v>3000</v>
      </c>
      <c r="J144" s="26" t="s">
        <v>83</v>
      </c>
      <c r="K144" s="27">
        <v>0.8</v>
      </c>
      <c r="L144" s="28" t="s">
        <v>53</v>
      </c>
      <c r="M144" s="27" t="s">
        <v>53</v>
      </c>
      <c r="N144" s="26" t="s">
        <v>55</v>
      </c>
      <c r="O144" s="27">
        <v>0.6</v>
      </c>
      <c r="P144" s="29" t="s">
        <v>84</v>
      </c>
      <c r="Q144" s="30">
        <v>2</v>
      </c>
      <c r="R144" s="31" t="s">
        <v>767</v>
      </c>
      <c r="S144" s="32" t="s">
        <v>57</v>
      </c>
      <c r="T144" s="33" t="s">
        <v>72</v>
      </c>
      <c r="U144" s="33" t="s">
        <v>59</v>
      </c>
      <c r="V144" s="34" t="s">
        <v>73</v>
      </c>
      <c r="W144" s="33" t="s">
        <v>61</v>
      </c>
      <c r="X144" s="33" t="s">
        <v>62</v>
      </c>
      <c r="Y144" s="33" t="s">
        <v>63</v>
      </c>
      <c r="Z144" s="35">
        <f>IFERROR(IF(AND(S143="Probabilidad",S144="Probabilidad"),(AB143-(+AB143*V144)),IF(S144="Probabilidad",(K143-(+K143*V144)),IF(S144="Impacto",AB143,""))),"")</f>
        <v>0.33599999999999997</v>
      </c>
      <c r="AA144" s="36" t="s">
        <v>52</v>
      </c>
      <c r="AB144" s="37">
        <v>0.33599999999999997</v>
      </c>
      <c r="AC144" s="36" t="s">
        <v>55</v>
      </c>
      <c r="AD144" s="37">
        <v>0.6</v>
      </c>
      <c r="AE144" s="38" t="s">
        <v>55</v>
      </c>
      <c r="AF144" s="50" t="s">
        <v>0</v>
      </c>
      <c r="AG144" s="51" t="s">
        <v>761</v>
      </c>
      <c r="AH144" s="51" t="s">
        <v>768</v>
      </c>
      <c r="AI144" s="41"/>
      <c r="AJ144" s="42"/>
      <c r="AK144" s="52"/>
      <c r="AL144" s="43"/>
      <c r="AM144" s="53"/>
      <c r="AN144" s="42"/>
      <c r="AO144" s="52"/>
      <c r="AP144" s="180" t="s">
        <v>969</v>
      </c>
      <c r="AQ144" s="180"/>
    </row>
    <row r="145" spans="1:43" s="48" customFormat="1" ht="194.25" customHeight="1" x14ac:dyDescent="0.2">
      <c r="A145" s="21">
        <v>1</v>
      </c>
      <c r="B145" s="22" t="s">
        <v>756</v>
      </c>
      <c r="C145" s="21">
        <v>1</v>
      </c>
      <c r="D145" s="23" t="s">
        <v>47</v>
      </c>
      <c r="E145" s="23" t="s">
        <v>757</v>
      </c>
      <c r="F145" s="23" t="s">
        <v>758</v>
      </c>
      <c r="G145" s="24" t="s">
        <v>759</v>
      </c>
      <c r="H145" s="23" t="s">
        <v>211</v>
      </c>
      <c r="I145" s="25">
        <v>3000</v>
      </c>
      <c r="J145" s="26" t="s">
        <v>83</v>
      </c>
      <c r="K145" s="27">
        <v>0.8</v>
      </c>
      <c r="L145" s="28" t="s">
        <v>53</v>
      </c>
      <c r="M145" s="27" t="s">
        <v>53</v>
      </c>
      <c r="N145" s="26" t="s">
        <v>55</v>
      </c>
      <c r="O145" s="27">
        <v>0.6</v>
      </c>
      <c r="P145" s="29" t="s">
        <v>84</v>
      </c>
      <c r="Q145" s="30">
        <v>3</v>
      </c>
      <c r="R145" s="66" t="s">
        <v>769</v>
      </c>
      <c r="S145" s="32" t="s">
        <v>57</v>
      </c>
      <c r="T145" s="33" t="s">
        <v>72</v>
      </c>
      <c r="U145" s="33" t="s">
        <v>59</v>
      </c>
      <c r="V145" s="34" t="s">
        <v>73</v>
      </c>
      <c r="W145" s="33" t="s">
        <v>61</v>
      </c>
      <c r="X145" s="33" t="s">
        <v>62</v>
      </c>
      <c r="Y145" s="33" t="s">
        <v>63</v>
      </c>
      <c r="Z145" s="35">
        <f>IFERROR(IF(AND(S144="Probabilidad",S145="Probabilidad"),(AB144-(+AB144*V145)),IF(AND(S144="Impacto",S145="Probabilidad"),(AB143-(+AB143*V145)),IF(S145="Impacto",AB144,""))),"")</f>
        <v>0.23519999999999996</v>
      </c>
      <c r="AA145" s="36" t="s">
        <v>52</v>
      </c>
      <c r="AB145" s="37">
        <v>0.23519999999999996</v>
      </c>
      <c r="AC145" s="36" t="s">
        <v>55</v>
      </c>
      <c r="AD145" s="37">
        <v>0.6</v>
      </c>
      <c r="AE145" s="38" t="s">
        <v>55</v>
      </c>
      <c r="AF145" s="50" t="s">
        <v>0</v>
      </c>
      <c r="AG145" s="51" t="s">
        <v>761</v>
      </c>
      <c r="AH145" s="51" t="s">
        <v>770</v>
      </c>
      <c r="AI145" s="41"/>
      <c r="AJ145" s="42"/>
      <c r="AK145" s="52"/>
      <c r="AL145" s="43"/>
      <c r="AM145" s="53"/>
      <c r="AN145" s="42"/>
      <c r="AO145" s="52"/>
      <c r="AP145" s="180" t="s">
        <v>970</v>
      </c>
      <c r="AQ145" s="180"/>
    </row>
    <row r="146" spans="1:43" s="48" customFormat="1" ht="194.25" customHeight="1" x14ac:dyDescent="0.2">
      <c r="A146" s="21">
        <v>1</v>
      </c>
      <c r="B146" s="22" t="s">
        <v>756</v>
      </c>
      <c r="C146" s="21">
        <v>1</v>
      </c>
      <c r="D146" s="23" t="s">
        <v>47</v>
      </c>
      <c r="E146" s="23" t="s">
        <v>757</v>
      </c>
      <c r="F146" s="23" t="s">
        <v>758</v>
      </c>
      <c r="G146" s="24" t="s">
        <v>759</v>
      </c>
      <c r="H146" s="23" t="s">
        <v>211</v>
      </c>
      <c r="I146" s="25">
        <v>3000</v>
      </c>
      <c r="J146" s="26" t="s">
        <v>83</v>
      </c>
      <c r="K146" s="27">
        <v>0.8</v>
      </c>
      <c r="L146" s="28" t="s">
        <v>53</v>
      </c>
      <c r="M146" s="27" t="s">
        <v>53</v>
      </c>
      <c r="N146" s="26" t="s">
        <v>55</v>
      </c>
      <c r="O146" s="27">
        <v>0.6</v>
      </c>
      <c r="P146" s="29" t="s">
        <v>84</v>
      </c>
      <c r="Q146" s="30">
        <v>4</v>
      </c>
      <c r="R146" s="31" t="s">
        <v>771</v>
      </c>
      <c r="S146" s="32" t="s">
        <v>57</v>
      </c>
      <c r="T146" s="33" t="s">
        <v>58</v>
      </c>
      <c r="U146" s="33" t="s">
        <v>59</v>
      </c>
      <c r="V146" s="34" t="s">
        <v>60</v>
      </c>
      <c r="W146" s="33" t="s">
        <v>61</v>
      </c>
      <c r="X146" s="33" t="s">
        <v>62</v>
      </c>
      <c r="Y146" s="33" t="s">
        <v>63</v>
      </c>
      <c r="Z146" s="35">
        <f t="shared" ref="Z146:Z148" si="17">IFERROR(IF(AND(S145="Probabilidad",S146="Probabilidad"),(AB145-(+AB145*V146)),IF(AND(S145="Impacto",S146="Probabilidad"),(AB144-(+AB144*V146)),IF(S146="Impacto",AB145,""))),"")</f>
        <v>0.14111999999999997</v>
      </c>
      <c r="AA146" s="36" t="s">
        <v>77</v>
      </c>
      <c r="AB146" s="37">
        <v>0.14111999999999997</v>
      </c>
      <c r="AC146" s="36" t="s">
        <v>55</v>
      </c>
      <c r="AD146" s="37">
        <v>0.6</v>
      </c>
      <c r="AE146" s="38" t="s">
        <v>55</v>
      </c>
      <c r="AF146" s="50" t="s">
        <v>0</v>
      </c>
      <c r="AG146" s="51" t="s">
        <v>761</v>
      </c>
      <c r="AH146" s="51" t="s">
        <v>772</v>
      </c>
      <c r="AI146" s="41"/>
      <c r="AJ146" s="42"/>
      <c r="AK146" s="52"/>
      <c r="AL146" s="43"/>
      <c r="AM146" s="53"/>
      <c r="AN146" s="42"/>
      <c r="AO146" s="52"/>
      <c r="AP146" s="180" t="s">
        <v>972</v>
      </c>
      <c r="AQ146" s="180"/>
    </row>
    <row r="147" spans="1:43" s="48" customFormat="1" ht="194.25" customHeight="1" x14ac:dyDescent="0.2">
      <c r="A147" s="21">
        <v>1</v>
      </c>
      <c r="B147" s="22" t="s">
        <v>756</v>
      </c>
      <c r="C147" s="21">
        <v>1</v>
      </c>
      <c r="D147" s="23" t="s">
        <v>47</v>
      </c>
      <c r="E147" s="23" t="s">
        <v>757</v>
      </c>
      <c r="F147" s="23" t="s">
        <v>758</v>
      </c>
      <c r="G147" s="24" t="s">
        <v>759</v>
      </c>
      <c r="H147" s="23" t="s">
        <v>211</v>
      </c>
      <c r="I147" s="25">
        <v>3000</v>
      </c>
      <c r="J147" s="26" t="s">
        <v>83</v>
      </c>
      <c r="K147" s="27">
        <v>0.8</v>
      </c>
      <c r="L147" s="28" t="s">
        <v>53</v>
      </c>
      <c r="M147" s="27" t="s">
        <v>53</v>
      </c>
      <c r="N147" s="26" t="s">
        <v>55</v>
      </c>
      <c r="O147" s="27">
        <v>0.6</v>
      </c>
      <c r="P147" s="29" t="s">
        <v>84</v>
      </c>
      <c r="Q147" s="30">
        <v>5</v>
      </c>
      <c r="R147" s="31" t="s">
        <v>773</v>
      </c>
      <c r="S147" s="32" t="s">
        <v>57</v>
      </c>
      <c r="T147" s="33" t="s">
        <v>72</v>
      </c>
      <c r="U147" s="33" t="s">
        <v>59</v>
      </c>
      <c r="V147" s="34" t="s">
        <v>73</v>
      </c>
      <c r="W147" s="33" t="s">
        <v>61</v>
      </c>
      <c r="X147" s="33" t="s">
        <v>62</v>
      </c>
      <c r="Y147" s="33" t="s">
        <v>63</v>
      </c>
      <c r="Z147" s="35">
        <f t="shared" si="17"/>
        <v>9.8783999999999983E-2</v>
      </c>
      <c r="AA147" s="36" t="s">
        <v>77</v>
      </c>
      <c r="AB147" s="37">
        <v>9.8783999999999983E-2</v>
      </c>
      <c r="AC147" s="36" t="s">
        <v>55</v>
      </c>
      <c r="AD147" s="37">
        <v>0.6</v>
      </c>
      <c r="AE147" s="38" t="s">
        <v>55</v>
      </c>
      <c r="AF147" s="50" t="s">
        <v>0</v>
      </c>
      <c r="AG147" s="51" t="s">
        <v>761</v>
      </c>
      <c r="AH147" s="51" t="s">
        <v>774</v>
      </c>
      <c r="AI147" s="41"/>
      <c r="AJ147" s="42"/>
      <c r="AK147" s="52"/>
      <c r="AL147" s="43"/>
      <c r="AM147" s="53"/>
      <c r="AN147" s="42"/>
      <c r="AO147" s="52"/>
      <c r="AP147" s="180" t="s">
        <v>973</v>
      </c>
      <c r="AQ147" s="180"/>
    </row>
    <row r="148" spans="1:43" s="48" customFormat="1" ht="194.25" customHeight="1" x14ac:dyDescent="0.2">
      <c r="A148" s="21">
        <v>1</v>
      </c>
      <c r="B148" s="22" t="s">
        <v>756</v>
      </c>
      <c r="C148" s="21">
        <v>1</v>
      </c>
      <c r="D148" s="23" t="s">
        <v>47</v>
      </c>
      <c r="E148" s="23" t="s">
        <v>757</v>
      </c>
      <c r="F148" s="23" t="s">
        <v>758</v>
      </c>
      <c r="G148" s="24" t="s">
        <v>759</v>
      </c>
      <c r="H148" s="23" t="s">
        <v>211</v>
      </c>
      <c r="I148" s="25">
        <v>3000</v>
      </c>
      <c r="J148" s="26" t="s">
        <v>83</v>
      </c>
      <c r="K148" s="27">
        <v>0.8</v>
      </c>
      <c r="L148" s="28" t="s">
        <v>53</v>
      </c>
      <c r="M148" s="27" t="s">
        <v>53</v>
      </c>
      <c r="N148" s="26" t="s">
        <v>55</v>
      </c>
      <c r="O148" s="27">
        <v>0.6</v>
      </c>
      <c r="P148" s="29" t="s">
        <v>84</v>
      </c>
      <c r="Q148" s="30">
        <v>6</v>
      </c>
      <c r="R148" s="31" t="s">
        <v>775</v>
      </c>
      <c r="S148" s="32" t="s">
        <v>57</v>
      </c>
      <c r="T148" s="33" t="s">
        <v>72</v>
      </c>
      <c r="U148" s="33" t="s">
        <v>59</v>
      </c>
      <c r="V148" s="34" t="s">
        <v>73</v>
      </c>
      <c r="W148" s="33" t="s">
        <v>61</v>
      </c>
      <c r="X148" s="33" t="s">
        <v>62</v>
      </c>
      <c r="Y148" s="33" t="s">
        <v>63</v>
      </c>
      <c r="Z148" s="35">
        <f t="shared" si="17"/>
        <v>6.9148799999999983E-2</v>
      </c>
      <c r="AA148" s="36" t="s">
        <v>77</v>
      </c>
      <c r="AB148" s="37">
        <v>6.9148799999999983E-2</v>
      </c>
      <c r="AC148" s="36" t="s">
        <v>55</v>
      </c>
      <c r="AD148" s="37">
        <v>0.6</v>
      </c>
      <c r="AE148" s="38" t="s">
        <v>55</v>
      </c>
      <c r="AF148" s="50" t="s">
        <v>0</v>
      </c>
      <c r="AG148" s="51" t="s">
        <v>761</v>
      </c>
      <c r="AH148" s="51" t="s">
        <v>776</v>
      </c>
      <c r="AI148" s="41"/>
      <c r="AJ148" s="42"/>
      <c r="AK148" s="52"/>
      <c r="AL148" s="43"/>
      <c r="AM148" s="53"/>
      <c r="AN148" s="42"/>
      <c r="AO148" s="52"/>
      <c r="AP148" s="180" t="s">
        <v>974</v>
      </c>
      <c r="AQ148" s="180"/>
    </row>
    <row r="149" spans="1:43" s="48" customFormat="1" ht="194.25" customHeight="1" x14ac:dyDescent="0.2">
      <c r="A149" s="21">
        <v>2</v>
      </c>
      <c r="B149" s="22" t="s">
        <v>756</v>
      </c>
      <c r="C149" s="21">
        <v>2</v>
      </c>
      <c r="D149" s="23" t="s">
        <v>47</v>
      </c>
      <c r="E149" s="23" t="s">
        <v>777</v>
      </c>
      <c r="F149" s="23" t="s">
        <v>778</v>
      </c>
      <c r="G149" s="24" t="s">
        <v>779</v>
      </c>
      <c r="H149" s="23" t="s">
        <v>211</v>
      </c>
      <c r="I149" s="25">
        <v>800</v>
      </c>
      <c r="J149" s="26" t="s">
        <v>83</v>
      </c>
      <c r="K149" s="27">
        <v>0.8</v>
      </c>
      <c r="L149" s="28" t="s">
        <v>53</v>
      </c>
      <c r="M149" s="27" t="s">
        <v>53</v>
      </c>
      <c r="N149" s="26" t="s">
        <v>55</v>
      </c>
      <c r="O149" s="27">
        <v>0.6</v>
      </c>
      <c r="P149" s="29" t="s">
        <v>84</v>
      </c>
      <c r="Q149" s="30">
        <v>1</v>
      </c>
      <c r="R149" s="31" t="s">
        <v>780</v>
      </c>
      <c r="S149" s="32" t="s">
        <v>57</v>
      </c>
      <c r="T149" s="33" t="s">
        <v>58</v>
      </c>
      <c r="U149" s="33" t="s">
        <v>59</v>
      </c>
      <c r="V149" s="34" t="s">
        <v>60</v>
      </c>
      <c r="W149" s="33" t="s">
        <v>61</v>
      </c>
      <c r="X149" s="33" t="s">
        <v>62</v>
      </c>
      <c r="Y149" s="33" t="s">
        <v>63</v>
      </c>
      <c r="Z149" s="35">
        <f>IFERROR(IF(S149="Probabilidad",(K149-(+K149*V149)),IF(S149="Impacto",K149,"")),"")</f>
        <v>0.48</v>
      </c>
      <c r="AA149" s="36" t="s">
        <v>86</v>
      </c>
      <c r="AB149" s="37">
        <v>0.48</v>
      </c>
      <c r="AC149" s="36" t="s">
        <v>55</v>
      </c>
      <c r="AD149" s="37">
        <v>0.6</v>
      </c>
      <c r="AE149" s="38" t="s">
        <v>55</v>
      </c>
      <c r="AF149" s="50" t="s">
        <v>0</v>
      </c>
      <c r="AG149" s="51" t="s">
        <v>761</v>
      </c>
      <c r="AH149" s="51" t="s">
        <v>781</v>
      </c>
      <c r="AI149" s="41" t="s">
        <v>66</v>
      </c>
      <c r="AJ149" s="42" t="s">
        <v>782</v>
      </c>
      <c r="AK149" s="42" t="s">
        <v>783</v>
      </c>
      <c r="AL149" s="53" t="s">
        <v>765</v>
      </c>
      <c r="AM149" s="53">
        <v>44316</v>
      </c>
      <c r="AN149" s="42" t="s">
        <v>784</v>
      </c>
      <c r="AO149" s="52" t="s">
        <v>5</v>
      </c>
      <c r="AP149" s="179" t="s">
        <v>975</v>
      </c>
      <c r="AQ149" s="180" t="s">
        <v>1004</v>
      </c>
    </row>
    <row r="150" spans="1:43" s="48" customFormat="1" ht="194.25" customHeight="1" x14ac:dyDescent="0.2">
      <c r="A150" s="21">
        <v>2</v>
      </c>
      <c r="B150" s="22" t="s">
        <v>756</v>
      </c>
      <c r="C150" s="21">
        <v>2</v>
      </c>
      <c r="D150" s="23" t="s">
        <v>47</v>
      </c>
      <c r="E150" s="23" t="s">
        <v>777</v>
      </c>
      <c r="F150" s="23" t="s">
        <v>778</v>
      </c>
      <c r="G150" s="24" t="s">
        <v>779</v>
      </c>
      <c r="H150" s="23" t="s">
        <v>211</v>
      </c>
      <c r="I150" s="25">
        <v>800</v>
      </c>
      <c r="J150" s="26" t="s">
        <v>83</v>
      </c>
      <c r="K150" s="27">
        <v>0.8</v>
      </c>
      <c r="L150" s="28" t="s">
        <v>53</v>
      </c>
      <c r="M150" s="27" t="s">
        <v>53</v>
      </c>
      <c r="N150" s="26" t="s">
        <v>55</v>
      </c>
      <c r="O150" s="27">
        <v>0.6</v>
      </c>
      <c r="P150" s="29" t="s">
        <v>84</v>
      </c>
      <c r="Q150" s="30">
        <v>2</v>
      </c>
      <c r="R150" s="31" t="s">
        <v>785</v>
      </c>
      <c r="S150" s="32" t="s">
        <v>57</v>
      </c>
      <c r="T150" s="33" t="s">
        <v>72</v>
      </c>
      <c r="U150" s="33" t="s">
        <v>59</v>
      </c>
      <c r="V150" s="34" t="s">
        <v>73</v>
      </c>
      <c r="W150" s="33" t="s">
        <v>61</v>
      </c>
      <c r="X150" s="33" t="s">
        <v>62</v>
      </c>
      <c r="Y150" s="33" t="s">
        <v>63</v>
      </c>
      <c r="Z150" s="35">
        <f>IFERROR(IF(AND(S149="Probabilidad",S150="Probabilidad"),(AB149-(+AB149*V150)),IF(S150="Probabilidad",(K149-(+K149*V150)),IF(S150="Impacto",AB149,""))),"")</f>
        <v>0.33599999999999997</v>
      </c>
      <c r="AA150" s="36" t="s">
        <v>52</v>
      </c>
      <c r="AB150" s="37">
        <v>0.33599999999999997</v>
      </c>
      <c r="AC150" s="36" t="s">
        <v>55</v>
      </c>
      <c r="AD150" s="37">
        <v>0.6</v>
      </c>
      <c r="AE150" s="38" t="s">
        <v>55</v>
      </c>
      <c r="AF150" s="50" t="s">
        <v>0</v>
      </c>
      <c r="AG150" s="51" t="s">
        <v>761</v>
      </c>
      <c r="AH150" s="51" t="s">
        <v>786</v>
      </c>
      <c r="AI150" s="41"/>
      <c r="AJ150" s="42"/>
      <c r="AK150" s="52"/>
      <c r="AL150" s="43"/>
      <c r="AM150" s="53"/>
      <c r="AN150" s="42"/>
      <c r="AO150" s="52"/>
      <c r="AP150" s="180" t="s">
        <v>976</v>
      </c>
      <c r="AQ150" s="180"/>
    </row>
    <row r="151" spans="1:43" s="48" customFormat="1" ht="194.25" customHeight="1" x14ac:dyDescent="0.2">
      <c r="A151" s="21">
        <v>2</v>
      </c>
      <c r="B151" s="22" t="s">
        <v>756</v>
      </c>
      <c r="C151" s="21">
        <v>2</v>
      </c>
      <c r="D151" s="23" t="s">
        <v>47</v>
      </c>
      <c r="E151" s="23" t="s">
        <v>777</v>
      </c>
      <c r="F151" s="23" t="s">
        <v>778</v>
      </c>
      <c r="G151" s="24" t="s">
        <v>779</v>
      </c>
      <c r="H151" s="23" t="s">
        <v>211</v>
      </c>
      <c r="I151" s="25">
        <v>800</v>
      </c>
      <c r="J151" s="26" t="s">
        <v>83</v>
      </c>
      <c r="K151" s="27">
        <v>0.8</v>
      </c>
      <c r="L151" s="28" t="s">
        <v>53</v>
      </c>
      <c r="M151" s="27" t="s">
        <v>53</v>
      </c>
      <c r="N151" s="26" t="s">
        <v>55</v>
      </c>
      <c r="O151" s="27">
        <v>0.6</v>
      </c>
      <c r="P151" s="29" t="s">
        <v>84</v>
      </c>
      <c r="Q151" s="30">
        <v>3</v>
      </c>
      <c r="R151" s="31" t="s">
        <v>787</v>
      </c>
      <c r="S151" s="32" t="s">
        <v>57</v>
      </c>
      <c r="T151" s="33" t="s">
        <v>58</v>
      </c>
      <c r="U151" s="33" t="s">
        <v>59</v>
      </c>
      <c r="V151" s="34" t="s">
        <v>60</v>
      </c>
      <c r="W151" s="33" t="s">
        <v>61</v>
      </c>
      <c r="X151" s="33" t="s">
        <v>62</v>
      </c>
      <c r="Y151" s="33" t="s">
        <v>63</v>
      </c>
      <c r="Z151" s="35">
        <f>IFERROR(IF(AND(S150="Probabilidad",S151="Probabilidad"),(AB150-(+AB150*V151)),IF(AND(S150="Impacto",S151="Probabilidad"),(AB149-(+AB149*V151)),IF(S151="Impacto",AB150,""))),"")</f>
        <v>0.20159999999999997</v>
      </c>
      <c r="AA151" s="36" t="s">
        <v>52</v>
      </c>
      <c r="AB151" s="37">
        <v>0.20159999999999997</v>
      </c>
      <c r="AC151" s="36" t="s">
        <v>55</v>
      </c>
      <c r="AD151" s="37">
        <v>0.6</v>
      </c>
      <c r="AE151" s="38" t="s">
        <v>55</v>
      </c>
      <c r="AF151" s="50" t="s">
        <v>0</v>
      </c>
      <c r="AG151" s="51" t="s">
        <v>761</v>
      </c>
      <c r="AH151" s="51" t="s">
        <v>788</v>
      </c>
      <c r="AI151" s="41"/>
      <c r="AJ151" s="42"/>
      <c r="AK151" s="52"/>
      <c r="AL151" s="43"/>
      <c r="AM151" s="53"/>
      <c r="AN151" s="42"/>
      <c r="AO151" s="52"/>
      <c r="AP151" s="180" t="s">
        <v>977</v>
      </c>
      <c r="AQ151" s="180"/>
    </row>
    <row r="152" spans="1:43" s="48" customFormat="1" ht="194.25" customHeight="1" x14ac:dyDescent="0.2">
      <c r="A152" s="21">
        <v>2</v>
      </c>
      <c r="B152" s="22" t="s">
        <v>756</v>
      </c>
      <c r="C152" s="21">
        <v>2</v>
      </c>
      <c r="D152" s="23" t="s">
        <v>47</v>
      </c>
      <c r="E152" s="23" t="s">
        <v>777</v>
      </c>
      <c r="F152" s="23" t="s">
        <v>778</v>
      </c>
      <c r="G152" s="24" t="s">
        <v>779</v>
      </c>
      <c r="H152" s="23" t="s">
        <v>211</v>
      </c>
      <c r="I152" s="25">
        <v>800</v>
      </c>
      <c r="J152" s="26" t="s">
        <v>83</v>
      </c>
      <c r="K152" s="27">
        <v>0.8</v>
      </c>
      <c r="L152" s="28" t="s">
        <v>53</v>
      </c>
      <c r="M152" s="27" t="s">
        <v>53</v>
      </c>
      <c r="N152" s="26" t="s">
        <v>55</v>
      </c>
      <c r="O152" s="27">
        <v>0.6</v>
      </c>
      <c r="P152" s="29" t="s">
        <v>84</v>
      </c>
      <c r="Q152" s="30">
        <v>4</v>
      </c>
      <c r="R152" s="31" t="s">
        <v>789</v>
      </c>
      <c r="S152" s="32" t="s">
        <v>57</v>
      </c>
      <c r="T152" s="33" t="s">
        <v>58</v>
      </c>
      <c r="U152" s="33" t="s">
        <v>59</v>
      </c>
      <c r="V152" s="34" t="s">
        <v>60</v>
      </c>
      <c r="W152" s="33" t="s">
        <v>61</v>
      </c>
      <c r="X152" s="33" t="s">
        <v>62</v>
      </c>
      <c r="Y152" s="33" t="s">
        <v>63</v>
      </c>
      <c r="Z152" s="35">
        <f t="shared" ref="Z152:Z153" si="18">IFERROR(IF(AND(S151="Probabilidad",S152="Probabilidad"),(AB151-(+AB151*V152)),IF(AND(S151="Impacto",S152="Probabilidad"),(AB150-(+AB150*V152)),IF(S152="Impacto",AB151,""))),"")</f>
        <v>0.12095999999999998</v>
      </c>
      <c r="AA152" s="36" t="s">
        <v>77</v>
      </c>
      <c r="AB152" s="37">
        <v>0.12095999999999998</v>
      </c>
      <c r="AC152" s="36" t="s">
        <v>55</v>
      </c>
      <c r="AD152" s="37">
        <v>0.6</v>
      </c>
      <c r="AE152" s="38" t="s">
        <v>55</v>
      </c>
      <c r="AF152" s="50" t="s">
        <v>0</v>
      </c>
      <c r="AG152" s="51" t="s">
        <v>761</v>
      </c>
      <c r="AH152" s="51" t="s">
        <v>790</v>
      </c>
      <c r="AI152" s="41"/>
      <c r="AJ152" s="42"/>
      <c r="AK152" s="52"/>
      <c r="AL152" s="43"/>
      <c r="AM152" s="53"/>
      <c r="AN152" s="42"/>
      <c r="AO152" s="52"/>
      <c r="AP152" s="180" t="s">
        <v>1005</v>
      </c>
      <c r="AQ152" s="180"/>
    </row>
    <row r="153" spans="1:43" s="48" customFormat="1" ht="194.25" customHeight="1" x14ac:dyDescent="0.2">
      <c r="A153" s="21">
        <v>2</v>
      </c>
      <c r="B153" s="22" t="s">
        <v>756</v>
      </c>
      <c r="C153" s="21">
        <v>2</v>
      </c>
      <c r="D153" s="23" t="s">
        <v>47</v>
      </c>
      <c r="E153" s="23" t="s">
        <v>777</v>
      </c>
      <c r="F153" s="23" t="s">
        <v>778</v>
      </c>
      <c r="G153" s="24" t="s">
        <v>779</v>
      </c>
      <c r="H153" s="23" t="s">
        <v>211</v>
      </c>
      <c r="I153" s="25">
        <v>800</v>
      </c>
      <c r="J153" s="26" t="s">
        <v>83</v>
      </c>
      <c r="K153" s="27">
        <v>0.8</v>
      </c>
      <c r="L153" s="28" t="s">
        <v>53</v>
      </c>
      <c r="M153" s="27" t="s">
        <v>53</v>
      </c>
      <c r="N153" s="26" t="s">
        <v>55</v>
      </c>
      <c r="O153" s="27">
        <v>0.6</v>
      </c>
      <c r="P153" s="29" t="s">
        <v>84</v>
      </c>
      <c r="Q153" s="30">
        <v>5</v>
      </c>
      <c r="R153" s="66" t="s">
        <v>791</v>
      </c>
      <c r="S153" s="32" t="s">
        <v>57</v>
      </c>
      <c r="T153" s="33" t="s">
        <v>58</v>
      </c>
      <c r="U153" s="33" t="s">
        <v>59</v>
      </c>
      <c r="V153" s="34" t="s">
        <v>60</v>
      </c>
      <c r="W153" s="33" t="s">
        <v>61</v>
      </c>
      <c r="X153" s="33" t="s">
        <v>62</v>
      </c>
      <c r="Y153" s="33" t="s">
        <v>63</v>
      </c>
      <c r="Z153" s="35">
        <f t="shared" si="18"/>
        <v>7.2575999999999988E-2</v>
      </c>
      <c r="AA153" s="36" t="s">
        <v>77</v>
      </c>
      <c r="AB153" s="37">
        <v>7.2575999999999988E-2</v>
      </c>
      <c r="AC153" s="36" t="s">
        <v>55</v>
      </c>
      <c r="AD153" s="37">
        <v>0.6</v>
      </c>
      <c r="AE153" s="38" t="s">
        <v>55</v>
      </c>
      <c r="AF153" s="50" t="s">
        <v>0</v>
      </c>
      <c r="AG153" s="51" t="s">
        <v>761</v>
      </c>
      <c r="AH153" s="51" t="s">
        <v>792</v>
      </c>
      <c r="AI153" s="41"/>
      <c r="AJ153" s="42"/>
      <c r="AK153" s="52"/>
      <c r="AL153" s="43"/>
      <c r="AM153" s="53"/>
      <c r="AN153" s="42"/>
      <c r="AO153" s="52"/>
      <c r="AP153" s="180" t="s">
        <v>978</v>
      </c>
      <c r="AQ153" s="180"/>
    </row>
    <row r="154" spans="1:43" s="48" customFormat="1" ht="194.25" customHeight="1" x14ac:dyDescent="0.2">
      <c r="A154" s="21">
        <v>3</v>
      </c>
      <c r="B154" s="22" t="s">
        <v>756</v>
      </c>
      <c r="C154" s="21">
        <v>3</v>
      </c>
      <c r="D154" s="23" t="s">
        <v>47</v>
      </c>
      <c r="E154" s="23" t="s">
        <v>793</v>
      </c>
      <c r="F154" s="23" t="s">
        <v>794</v>
      </c>
      <c r="G154" s="24" t="s">
        <v>795</v>
      </c>
      <c r="H154" s="23" t="s">
        <v>211</v>
      </c>
      <c r="I154" s="25">
        <v>500</v>
      </c>
      <c r="J154" s="26" t="s">
        <v>86</v>
      </c>
      <c r="K154" s="27">
        <v>0.6</v>
      </c>
      <c r="L154" s="28" t="s">
        <v>53</v>
      </c>
      <c r="M154" s="27" t="s">
        <v>53</v>
      </c>
      <c r="N154" s="26" t="s">
        <v>55</v>
      </c>
      <c r="O154" s="27">
        <v>0.6</v>
      </c>
      <c r="P154" s="29" t="s">
        <v>55</v>
      </c>
      <c r="Q154" s="30">
        <v>1</v>
      </c>
      <c r="R154" s="31" t="s">
        <v>796</v>
      </c>
      <c r="S154" s="32" t="s">
        <v>57</v>
      </c>
      <c r="T154" s="33" t="s">
        <v>72</v>
      </c>
      <c r="U154" s="33" t="s">
        <v>59</v>
      </c>
      <c r="V154" s="34" t="s">
        <v>73</v>
      </c>
      <c r="W154" s="33" t="s">
        <v>61</v>
      </c>
      <c r="X154" s="33" t="s">
        <v>62</v>
      </c>
      <c r="Y154" s="33" t="s">
        <v>63</v>
      </c>
      <c r="Z154" s="35">
        <f>IFERROR(IF(S154="Probabilidad",(K154-(+K154*V154)),IF(S154="Impacto",K154,"")),"")</f>
        <v>0.42</v>
      </c>
      <c r="AA154" s="36" t="s">
        <v>86</v>
      </c>
      <c r="AB154" s="37">
        <v>0.42</v>
      </c>
      <c r="AC154" s="36" t="s">
        <v>55</v>
      </c>
      <c r="AD154" s="37">
        <v>0.6</v>
      </c>
      <c r="AE154" s="38" t="s">
        <v>55</v>
      </c>
      <c r="AF154" s="50" t="s">
        <v>0</v>
      </c>
      <c r="AG154" s="51" t="s">
        <v>761</v>
      </c>
      <c r="AH154" s="51" t="s">
        <v>797</v>
      </c>
      <c r="AI154" s="41" t="s">
        <v>66</v>
      </c>
      <c r="AJ154" s="42" t="s">
        <v>798</v>
      </c>
      <c r="AK154" s="42" t="s">
        <v>799</v>
      </c>
      <c r="AL154" s="53" t="s">
        <v>765</v>
      </c>
      <c r="AM154" s="53">
        <v>44316</v>
      </c>
      <c r="AN154" s="42" t="s">
        <v>800</v>
      </c>
      <c r="AO154" s="52" t="s">
        <v>5</v>
      </c>
      <c r="AP154" s="180" t="s">
        <v>979</v>
      </c>
      <c r="AQ154" s="180"/>
    </row>
    <row r="155" spans="1:43" s="48" customFormat="1" ht="194.25" customHeight="1" x14ac:dyDescent="0.2">
      <c r="A155" s="21">
        <v>3</v>
      </c>
      <c r="B155" s="22" t="s">
        <v>756</v>
      </c>
      <c r="C155" s="21">
        <v>3</v>
      </c>
      <c r="D155" s="23" t="s">
        <v>47</v>
      </c>
      <c r="E155" s="23" t="s">
        <v>793</v>
      </c>
      <c r="F155" s="23" t="s">
        <v>794</v>
      </c>
      <c r="G155" s="24" t="s">
        <v>795</v>
      </c>
      <c r="H155" s="23" t="s">
        <v>211</v>
      </c>
      <c r="I155" s="25">
        <v>500</v>
      </c>
      <c r="J155" s="26" t="s">
        <v>86</v>
      </c>
      <c r="K155" s="27">
        <v>0.6</v>
      </c>
      <c r="L155" s="28" t="s">
        <v>53</v>
      </c>
      <c r="M155" s="27" t="s">
        <v>53</v>
      </c>
      <c r="N155" s="26" t="s">
        <v>55</v>
      </c>
      <c r="O155" s="27">
        <v>0.6</v>
      </c>
      <c r="P155" s="29" t="s">
        <v>55</v>
      </c>
      <c r="Q155" s="30">
        <v>2</v>
      </c>
      <c r="R155" s="31" t="s">
        <v>801</v>
      </c>
      <c r="S155" s="32" t="s">
        <v>57</v>
      </c>
      <c r="T155" s="33" t="s">
        <v>58</v>
      </c>
      <c r="U155" s="33" t="s">
        <v>59</v>
      </c>
      <c r="V155" s="34" t="s">
        <v>60</v>
      </c>
      <c r="W155" s="33" t="s">
        <v>61</v>
      </c>
      <c r="X155" s="33" t="s">
        <v>62</v>
      </c>
      <c r="Y155" s="33" t="s">
        <v>63</v>
      </c>
      <c r="Z155" s="35">
        <f>IFERROR(IF(AND(S154="Probabilidad",S155="Probabilidad"),(AB154-(+AB154*V155)),IF(S155="Probabilidad",(K154-(+K154*V155)),IF(S155="Impacto",AB154,""))),"")</f>
        <v>0.252</v>
      </c>
      <c r="AA155" s="36" t="s">
        <v>52</v>
      </c>
      <c r="AB155" s="37">
        <v>0.252</v>
      </c>
      <c r="AC155" s="36" t="s">
        <v>55</v>
      </c>
      <c r="AD155" s="37">
        <v>0.6</v>
      </c>
      <c r="AE155" s="38" t="s">
        <v>55</v>
      </c>
      <c r="AF155" s="50" t="s">
        <v>0</v>
      </c>
      <c r="AG155" s="51" t="s">
        <v>761</v>
      </c>
      <c r="AH155" s="51" t="s">
        <v>802</v>
      </c>
      <c r="AI155" s="41"/>
      <c r="AJ155" s="42"/>
      <c r="AK155" s="52"/>
      <c r="AL155" s="43"/>
      <c r="AM155" s="53"/>
      <c r="AN155" s="42"/>
      <c r="AO155" s="52"/>
      <c r="AP155" s="180" t="s">
        <v>980</v>
      </c>
      <c r="AQ155" s="180"/>
    </row>
    <row r="156" spans="1:43" s="48" customFormat="1" ht="194.25" customHeight="1" x14ac:dyDescent="0.2">
      <c r="A156" s="161">
        <v>4</v>
      </c>
      <c r="B156" s="22" t="s">
        <v>756</v>
      </c>
      <c r="C156" s="161">
        <v>4</v>
      </c>
      <c r="D156" s="162" t="s">
        <v>47</v>
      </c>
      <c r="E156" s="162" t="s">
        <v>803</v>
      </c>
      <c r="F156" s="162" t="s">
        <v>804</v>
      </c>
      <c r="G156" s="163" t="s">
        <v>805</v>
      </c>
      <c r="H156" s="162" t="s">
        <v>211</v>
      </c>
      <c r="I156" s="164">
        <v>1000</v>
      </c>
      <c r="J156" s="165" t="s">
        <v>83</v>
      </c>
      <c r="K156" s="166">
        <v>0.8</v>
      </c>
      <c r="L156" s="167" t="s">
        <v>53</v>
      </c>
      <c r="M156" s="166" t="s">
        <v>53</v>
      </c>
      <c r="N156" s="165" t="s">
        <v>55</v>
      </c>
      <c r="O156" s="166">
        <v>0.6</v>
      </c>
      <c r="P156" s="168" t="s">
        <v>84</v>
      </c>
      <c r="Q156" s="169">
        <v>1</v>
      </c>
      <c r="R156" s="31" t="s">
        <v>806</v>
      </c>
      <c r="S156" s="32" t="s">
        <v>57</v>
      </c>
      <c r="T156" s="33" t="s">
        <v>72</v>
      </c>
      <c r="U156" s="33" t="s">
        <v>59</v>
      </c>
      <c r="V156" s="34" t="s">
        <v>73</v>
      </c>
      <c r="W156" s="33" t="s">
        <v>61</v>
      </c>
      <c r="X156" s="33" t="s">
        <v>62</v>
      </c>
      <c r="Y156" s="33" t="s">
        <v>63</v>
      </c>
      <c r="Z156" s="35">
        <f>IFERROR(IF(S156="Probabilidad",(K156-(+K156*V156)),IF(S156="Impacto",K156,"")),"")</f>
        <v>0.56000000000000005</v>
      </c>
      <c r="AA156" s="36" t="s">
        <v>86</v>
      </c>
      <c r="AB156" s="37">
        <v>0.56000000000000005</v>
      </c>
      <c r="AC156" s="36" t="s">
        <v>55</v>
      </c>
      <c r="AD156" s="37">
        <v>0.6</v>
      </c>
      <c r="AE156" s="38" t="s">
        <v>55</v>
      </c>
      <c r="AF156" s="50" t="s">
        <v>0</v>
      </c>
      <c r="AG156" s="51" t="s">
        <v>761</v>
      </c>
      <c r="AH156" s="51" t="s">
        <v>807</v>
      </c>
      <c r="AI156" s="41" t="s">
        <v>66</v>
      </c>
      <c r="AJ156" s="42" t="s">
        <v>808</v>
      </c>
      <c r="AK156" s="52" t="s">
        <v>809</v>
      </c>
      <c r="AL156" s="53" t="s">
        <v>765</v>
      </c>
      <c r="AM156" s="53">
        <v>44316</v>
      </c>
      <c r="AN156" s="42" t="s">
        <v>810</v>
      </c>
      <c r="AO156" s="52" t="s">
        <v>5</v>
      </c>
      <c r="AP156" s="180" t="s">
        <v>981</v>
      </c>
      <c r="AQ156" s="180"/>
    </row>
    <row r="157" spans="1:43" s="48" customFormat="1" ht="194.25" customHeight="1" x14ac:dyDescent="0.2">
      <c r="A157" s="161">
        <v>4</v>
      </c>
      <c r="B157" s="22" t="s">
        <v>756</v>
      </c>
      <c r="C157" s="161">
        <v>4</v>
      </c>
      <c r="D157" s="162" t="s">
        <v>47</v>
      </c>
      <c r="E157" s="162" t="s">
        <v>803</v>
      </c>
      <c r="F157" s="162" t="s">
        <v>804</v>
      </c>
      <c r="G157" s="163" t="s">
        <v>805</v>
      </c>
      <c r="H157" s="162" t="s">
        <v>211</v>
      </c>
      <c r="I157" s="164">
        <v>1000</v>
      </c>
      <c r="J157" s="165" t="s">
        <v>83</v>
      </c>
      <c r="K157" s="166">
        <v>0.8</v>
      </c>
      <c r="L157" s="167" t="s">
        <v>53</v>
      </c>
      <c r="M157" s="166" t="s">
        <v>53</v>
      </c>
      <c r="N157" s="165" t="s">
        <v>55</v>
      </c>
      <c r="O157" s="166">
        <v>0.6</v>
      </c>
      <c r="P157" s="168" t="s">
        <v>84</v>
      </c>
      <c r="Q157" s="169">
        <v>2</v>
      </c>
      <c r="R157" s="31" t="s">
        <v>811</v>
      </c>
      <c r="S157" s="32" t="s">
        <v>57</v>
      </c>
      <c r="T157" s="33" t="s">
        <v>72</v>
      </c>
      <c r="U157" s="33" t="s">
        <v>59</v>
      </c>
      <c r="V157" s="34" t="s">
        <v>73</v>
      </c>
      <c r="W157" s="33" t="s">
        <v>61</v>
      </c>
      <c r="X157" s="33" t="s">
        <v>62</v>
      </c>
      <c r="Y157" s="33" t="s">
        <v>63</v>
      </c>
      <c r="Z157" s="35">
        <f>IFERROR(IF(AND(S156="Probabilidad",S157="Probabilidad"),(AB156-(+AB156*V157)),IF(S157="Probabilidad",(K156-(+K156*V157)),IF(S157="Impacto",AB156,""))),"")</f>
        <v>0.39200000000000002</v>
      </c>
      <c r="AA157" s="36" t="s">
        <v>52</v>
      </c>
      <c r="AB157" s="37">
        <v>0.39200000000000002</v>
      </c>
      <c r="AC157" s="36" t="s">
        <v>55</v>
      </c>
      <c r="AD157" s="37">
        <v>0.6</v>
      </c>
      <c r="AE157" s="38" t="s">
        <v>55</v>
      </c>
      <c r="AF157" s="50" t="s">
        <v>0</v>
      </c>
      <c r="AG157" s="51" t="s">
        <v>761</v>
      </c>
      <c r="AH157" s="51" t="s">
        <v>812</v>
      </c>
      <c r="AI157" s="41"/>
      <c r="AJ157" s="42"/>
      <c r="AK157" s="52"/>
      <c r="AL157" s="43"/>
      <c r="AM157" s="53"/>
      <c r="AN157" s="42"/>
      <c r="AO157" s="52"/>
      <c r="AP157" s="180" t="s">
        <v>982</v>
      </c>
      <c r="AQ157" s="180"/>
    </row>
    <row r="163" spans="8:10" ht="194.25" customHeight="1" x14ac:dyDescent="0.25">
      <c r="H163" s="175"/>
      <c r="I163" s="175"/>
      <c r="J163" s="175"/>
    </row>
    <row r="164" spans="8:10" ht="194.25" customHeight="1" x14ac:dyDescent="0.25">
      <c r="H164" s="175"/>
      <c r="I164" s="175"/>
      <c r="J164" s="175"/>
    </row>
    <row r="165" spans="8:10" ht="194.25" customHeight="1" x14ac:dyDescent="0.25">
      <c r="H165" s="175"/>
      <c r="I165" s="175"/>
      <c r="J165" s="175"/>
    </row>
    <row r="166" spans="8:10" ht="194.25" customHeight="1" x14ac:dyDescent="0.25">
      <c r="H166" s="175"/>
      <c r="I166" s="175"/>
      <c r="J166" s="175"/>
    </row>
    <row r="167" spans="8:10" ht="194.25" customHeight="1" x14ac:dyDescent="0.25">
      <c r="H167" s="175"/>
      <c r="I167" s="175"/>
      <c r="J167" s="175"/>
    </row>
  </sheetData>
  <autoFilter ref="A3:BU157" xr:uid="{00000000-0009-0000-0000-000000000000}"/>
  <mergeCells count="4">
    <mergeCell ref="T2:Y2"/>
    <mergeCell ref="B1:Q1"/>
    <mergeCell ref="R1:AH1"/>
    <mergeCell ref="AI1:AO1"/>
  </mergeCells>
  <conditionalFormatting sqref="J4:J6 AA88:AA92">
    <cfRule type="cellIs" dxfId="3660" priority="3657" operator="equal">
      <formula>"Muy Alta"</formula>
    </cfRule>
    <cfRule type="cellIs" dxfId="3659" priority="3658" operator="equal">
      <formula>"Alta"</formula>
    </cfRule>
    <cfRule type="cellIs" dxfId="3658" priority="3659" operator="equal">
      <formula>"Media"</formula>
    </cfRule>
    <cfRule type="cellIs" dxfId="3657" priority="3660" operator="equal">
      <formula>"Baja"</formula>
    </cfRule>
    <cfRule type="cellIs" dxfId="3656" priority="3661" operator="equal">
      <formula>"Muy Baja"</formula>
    </cfRule>
  </conditionalFormatting>
  <conditionalFormatting sqref="N8 N10 N4:N6 AC88:AC92">
    <cfRule type="cellIs" dxfId="3655" priority="3652" operator="equal">
      <formula>"Catastrófico"</formula>
    </cfRule>
    <cfRule type="cellIs" dxfId="3654" priority="3653" operator="equal">
      <formula>"Mayor"</formula>
    </cfRule>
    <cfRule type="cellIs" dxfId="3653" priority="3654" operator="equal">
      <formula>"Moderado"</formula>
    </cfRule>
    <cfRule type="cellIs" dxfId="3652" priority="3655" operator="equal">
      <formula>"Menor"</formula>
    </cfRule>
    <cfRule type="cellIs" dxfId="3651" priority="3656" operator="equal">
      <formula>"Leve"</formula>
    </cfRule>
  </conditionalFormatting>
  <conditionalFormatting sqref="P4:P5 AE88:AE92 AF101:AF103">
    <cfRule type="cellIs" dxfId="3650" priority="3648" operator="equal">
      <formula>"Extremo"</formula>
    </cfRule>
    <cfRule type="cellIs" dxfId="3649" priority="3649" operator="equal">
      <formula>"Alto"</formula>
    </cfRule>
    <cfRule type="cellIs" dxfId="3648" priority="3650" operator="equal">
      <formula>"Moderado"</formula>
    </cfRule>
    <cfRule type="cellIs" dxfId="3647" priority="3651" operator="equal">
      <formula>"Bajo"</formula>
    </cfRule>
  </conditionalFormatting>
  <conditionalFormatting sqref="AA4:AA5">
    <cfRule type="cellIs" dxfId="3646" priority="3643" operator="equal">
      <formula>"Muy Alta"</formula>
    </cfRule>
    <cfRule type="cellIs" dxfId="3645" priority="3644" operator="equal">
      <formula>"Alta"</formula>
    </cfRule>
    <cfRule type="cellIs" dxfId="3644" priority="3645" operator="equal">
      <formula>"Media"</formula>
    </cfRule>
    <cfRule type="cellIs" dxfId="3643" priority="3646" operator="equal">
      <formula>"Baja"</formula>
    </cfRule>
    <cfRule type="cellIs" dxfId="3642" priority="3647" operator="equal">
      <formula>"Muy Baja"</formula>
    </cfRule>
  </conditionalFormatting>
  <conditionalFormatting sqref="AC4:AC5">
    <cfRule type="cellIs" dxfId="3641" priority="3638" operator="equal">
      <formula>"Catastrófico"</formula>
    </cfRule>
    <cfRule type="cellIs" dxfId="3640" priority="3639" operator="equal">
      <formula>"Mayor"</formula>
    </cfRule>
    <cfRule type="cellIs" dxfId="3639" priority="3640" operator="equal">
      <formula>"Moderado"</formula>
    </cfRule>
    <cfRule type="cellIs" dxfId="3638" priority="3641" operator="equal">
      <formula>"Menor"</formula>
    </cfRule>
    <cfRule type="cellIs" dxfId="3637" priority="3642" operator="equal">
      <formula>"Leve"</formula>
    </cfRule>
  </conditionalFormatting>
  <conditionalFormatting sqref="AE4:AE5 AF5:AG5 AF116:AF118">
    <cfRule type="cellIs" dxfId="3636" priority="3634" operator="equal">
      <formula>"Extremo"</formula>
    </cfRule>
    <cfRule type="cellIs" dxfId="3635" priority="3635" operator="equal">
      <formula>"Alto"</formula>
    </cfRule>
    <cfRule type="cellIs" dxfId="3634" priority="3636" operator="equal">
      <formula>"Moderado"</formula>
    </cfRule>
    <cfRule type="cellIs" dxfId="3633" priority="3637" operator="equal">
      <formula>"Bajo"</formula>
    </cfRule>
  </conditionalFormatting>
  <conditionalFormatting sqref="P6">
    <cfRule type="cellIs" dxfId="3632" priority="3630" operator="equal">
      <formula>"Extremo"</formula>
    </cfRule>
    <cfRule type="cellIs" dxfId="3631" priority="3631" operator="equal">
      <formula>"Alto"</formula>
    </cfRule>
    <cfRule type="cellIs" dxfId="3630" priority="3632" operator="equal">
      <formula>"Moderado"</formula>
    </cfRule>
    <cfRule type="cellIs" dxfId="3629" priority="3633" operator="equal">
      <formula>"Bajo"</formula>
    </cfRule>
  </conditionalFormatting>
  <conditionalFormatting sqref="AA6:AA7">
    <cfRule type="cellIs" dxfId="3628" priority="3625" operator="equal">
      <formula>"Muy Alta"</formula>
    </cfRule>
    <cfRule type="cellIs" dxfId="3627" priority="3626" operator="equal">
      <formula>"Alta"</formula>
    </cfRule>
    <cfRule type="cellIs" dxfId="3626" priority="3627" operator="equal">
      <formula>"Media"</formula>
    </cfRule>
    <cfRule type="cellIs" dxfId="3625" priority="3628" operator="equal">
      <formula>"Baja"</formula>
    </cfRule>
    <cfRule type="cellIs" dxfId="3624" priority="3629" operator="equal">
      <formula>"Muy Baja"</formula>
    </cfRule>
  </conditionalFormatting>
  <conditionalFormatting sqref="AC6:AC7">
    <cfRule type="cellIs" dxfId="3623" priority="3620" operator="equal">
      <formula>"Catastrófico"</formula>
    </cfRule>
    <cfRule type="cellIs" dxfId="3622" priority="3621" operator="equal">
      <formula>"Mayor"</formula>
    </cfRule>
    <cfRule type="cellIs" dxfId="3621" priority="3622" operator="equal">
      <formula>"Moderado"</formula>
    </cfRule>
    <cfRule type="cellIs" dxfId="3620" priority="3623" operator="equal">
      <formula>"Menor"</formula>
    </cfRule>
    <cfRule type="cellIs" dxfId="3619" priority="3624" operator="equal">
      <formula>"Leve"</formula>
    </cfRule>
  </conditionalFormatting>
  <conditionalFormatting sqref="AE6:AE7">
    <cfRule type="cellIs" dxfId="3618" priority="3616" operator="equal">
      <formula>"Extremo"</formula>
    </cfRule>
    <cfRule type="cellIs" dxfId="3617" priority="3617" operator="equal">
      <formula>"Alto"</formula>
    </cfRule>
    <cfRule type="cellIs" dxfId="3616" priority="3618" operator="equal">
      <formula>"Moderado"</formula>
    </cfRule>
    <cfRule type="cellIs" dxfId="3615" priority="3619" operator="equal">
      <formula>"Bajo"</formula>
    </cfRule>
  </conditionalFormatting>
  <conditionalFormatting sqref="J8">
    <cfRule type="cellIs" dxfId="3614" priority="3611" operator="equal">
      <formula>"Muy Alta"</formula>
    </cfRule>
    <cfRule type="cellIs" dxfId="3613" priority="3612" operator="equal">
      <formula>"Alta"</formula>
    </cfRule>
    <cfRule type="cellIs" dxfId="3612" priority="3613" operator="equal">
      <formula>"Media"</formula>
    </cfRule>
    <cfRule type="cellIs" dxfId="3611" priority="3614" operator="equal">
      <formula>"Baja"</formula>
    </cfRule>
    <cfRule type="cellIs" dxfId="3610" priority="3615" operator="equal">
      <formula>"Muy Baja"</formula>
    </cfRule>
  </conditionalFormatting>
  <conditionalFormatting sqref="P8">
    <cfRule type="cellIs" dxfId="3609" priority="3607" operator="equal">
      <formula>"Extremo"</formula>
    </cfRule>
    <cfRule type="cellIs" dxfId="3608" priority="3608" operator="equal">
      <formula>"Alto"</formula>
    </cfRule>
    <cfRule type="cellIs" dxfId="3607" priority="3609" operator="equal">
      <formula>"Moderado"</formula>
    </cfRule>
    <cfRule type="cellIs" dxfId="3606" priority="3610" operator="equal">
      <formula>"Bajo"</formula>
    </cfRule>
  </conditionalFormatting>
  <conditionalFormatting sqref="AA8:AA9">
    <cfRule type="cellIs" dxfId="3605" priority="3602" operator="equal">
      <formula>"Muy Alta"</formula>
    </cfRule>
    <cfRule type="cellIs" dxfId="3604" priority="3603" operator="equal">
      <formula>"Alta"</formula>
    </cfRule>
    <cfRule type="cellIs" dxfId="3603" priority="3604" operator="equal">
      <formula>"Media"</formula>
    </cfRule>
    <cfRule type="cellIs" dxfId="3602" priority="3605" operator="equal">
      <formula>"Baja"</formula>
    </cfRule>
    <cfRule type="cellIs" dxfId="3601" priority="3606" operator="equal">
      <formula>"Muy Baja"</formula>
    </cfRule>
  </conditionalFormatting>
  <conditionalFormatting sqref="AC8:AC9">
    <cfRule type="cellIs" dxfId="3600" priority="3597" operator="equal">
      <formula>"Catastrófico"</formula>
    </cfRule>
    <cfRule type="cellIs" dxfId="3599" priority="3598" operator="equal">
      <formula>"Mayor"</formula>
    </cfRule>
    <cfRule type="cellIs" dxfId="3598" priority="3599" operator="equal">
      <formula>"Moderado"</formula>
    </cfRule>
    <cfRule type="cellIs" dxfId="3597" priority="3600" operator="equal">
      <formula>"Menor"</formula>
    </cfRule>
    <cfRule type="cellIs" dxfId="3596" priority="3601" operator="equal">
      <formula>"Leve"</formula>
    </cfRule>
  </conditionalFormatting>
  <conditionalFormatting sqref="AE8:AE9">
    <cfRule type="cellIs" dxfId="3595" priority="3593" operator="equal">
      <formula>"Extremo"</formula>
    </cfRule>
    <cfRule type="cellIs" dxfId="3594" priority="3594" operator="equal">
      <formula>"Alto"</formula>
    </cfRule>
    <cfRule type="cellIs" dxfId="3593" priority="3595" operator="equal">
      <formula>"Moderado"</formula>
    </cfRule>
    <cfRule type="cellIs" dxfId="3592" priority="3596" operator="equal">
      <formula>"Bajo"</formula>
    </cfRule>
  </conditionalFormatting>
  <conditionalFormatting sqref="J10">
    <cfRule type="cellIs" dxfId="3591" priority="3588" operator="equal">
      <formula>"Muy Alta"</formula>
    </cfRule>
    <cfRule type="cellIs" dxfId="3590" priority="3589" operator="equal">
      <formula>"Alta"</formula>
    </cfRule>
    <cfRule type="cellIs" dxfId="3589" priority="3590" operator="equal">
      <formula>"Media"</formula>
    </cfRule>
    <cfRule type="cellIs" dxfId="3588" priority="3591" operator="equal">
      <formula>"Baja"</formula>
    </cfRule>
    <cfRule type="cellIs" dxfId="3587" priority="3592" operator="equal">
      <formula>"Muy Baja"</formula>
    </cfRule>
  </conditionalFormatting>
  <conditionalFormatting sqref="P10">
    <cfRule type="cellIs" dxfId="3586" priority="3584" operator="equal">
      <formula>"Extremo"</formula>
    </cfRule>
    <cfRule type="cellIs" dxfId="3585" priority="3585" operator="equal">
      <formula>"Alto"</formula>
    </cfRule>
    <cfRule type="cellIs" dxfId="3584" priority="3586" operator="equal">
      <formula>"Moderado"</formula>
    </cfRule>
    <cfRule type="cellIs" dxfId="3583" priority="3587" operator="equal">
      <formula>"Bajo"</formula>
    </cfRule>
  </conditionalFormatting>
  <conditionalFormatting sqref="AA10">
    <cfRule type="cellIs" dxfId="3582" priority="3579" operator="equal">
      <formula>"Muy Alta"</formula>
    </cfRule>
    <cfRule type="cellIs" dxfId="3581" priority="3580" operator="equal">
      <formula>"Alta"</formula>
    </cfRule>
    <cfRule type="cellIs" dxfId="3580" priority="3581" operator="equal">
      <formula>"Media"</formula>
    </cfRule>
    <cfRule type="cellIs" dxfId="3579" priority="3582" operator="equal">
      <formula>"Baja"</formula>
    </cfRule>
    <cfRule type="cellIs" dxfId="3578" priority="3583" operator="equal">
      <formula>"Muy Baja"</formula>
    </cfRule>
  </conditionalFormatting>
  <conditionalFormatting sqref="AC10">
    <cfRule type="cellIs" dxfId="3577" priority="3574" operator="equal">
      <formula>"Catastrófico"</formula>
    </cfRule>
    <cfRule type="cellIs" dxfId="3576" priority="3575" operator="equal">
      <formula>"Mayor"</formula>
    </cfRule>
    <cfRule type="cellIs" dxfId="3575" priority="3576" operator="equal">
      <formula>"Moderado"</formula>
    </cfRule>
    <cfRule type="cellIs" dxfId="3574" priority="3577" operator="equal">
      <formula>"Menor"</formula>
    </cfRule>
    <cfRule type="cellIs" dxfId="3573" priority="3578" operator="equal">
      <formula>"Leve"</formula>
    </cfRule>
  </conditionalFormatting>
  <conditionalFormatting sqref="AE10">
    <cfRule type="cellIs" dxfId="3572" priority="3570" operator="equal">
      <formula>"Extremo"</formula>
    </cfRule>
    <cfRule type="cellIs" dxfId="3571" priority="3571" operator="equal">
      <formula>"Alto"</formula>
    </cfRule>
    <cfRule type="cellIs" dxfId="3570" priority="3572" operator="equal">
      <formula>"Moderado"</formula>
    </cfRule>
    <cfRule type="cellIs" dxfId="3569" priority="3573" operator="equal">
      <formula>"Bajo"</formula>
    </cfRule>
  </conditionalFormatting>
  <conditionalFormatting sqref="P30">
    <cfRule type="cellIs" dxfId="3568" priority="3422" operator="equal">
      <formula>"Extremo"</formula>
    </cfRule>
    <cfRule type="cellIs" dxfId="3567" priority="3423" operator="equal">
      <formula>"Alto"</formula>
    </cfRule>
    <cfRule type="cellIs" dxfId="3566" priority="3424" operator="equal">
      <formula>"Moderado"</formula>
    </cfRule>
    <cfRule type="cellIs" dxfId="3565" priority="3425" operator="equal">
      <formula>"Bajo"</formula>
    </cfRule>
  </conditionalFormatting>
  <conditionalFormatting sqref="AA30:AA31">
    <cfRule type="cellIs" dxfId="3564" priority="3417" operator="equal">
      <formula>"Muy Alta"</formula>
    </cfRule>
    <cfRule type="cellIs" dxfId="3563" priority="3418" operator="equal">
      <formula>"Alta"</formula>
    </cfRule>
    <cfRule type="cellIs" dxfId="3562" priority="3419" operator="equal">
      <formula>"Media"</formula>
    </cfRule>
    <cfRule type="cellIs" dxfId="3561" priority="3420" operator="equal">
      <formula>"Baja"</formula>
    </cfRule>
    <cfRule type="cellIs" dxfId="3560" priority="3421" operator="equal">
      <formula>"Muy Baja"</formula>
    </cfRule>
  </conditionalFormatting>
  <conditionalFormatting sqref="AC30:AC31">
    <cfRule type="cellIs" dxfId="3559" priority="3412" operator="equal">
      <formula>"Catastrófico"</formula>
    </cfRule>
    <cfRule type="cellIs" dxfId="3558" priority="3413" operator="equal">
      <formula>"Mayor"</formula>
    </cfRule>
    <cfRule type="cellIs" dxfId="3557" priority="3414" operator="equal">
      <formula>"Moderado"</formula>
    </cfRule>
    <cfRule type="cellIs" dxfId="3556" priority="3415" operator="equal">
      <formula>"Menor"</formula>
    </cfRule>
    <cfRule type="cellIs" dxfId="3555" priority="3416" operator="equal">
      <formula>"Leve"</formula>
    </cfRule>
  </conditionalFormatting>
  <conditionalFormatting sqref="AE30:AE31">
    <cfRule type="cellIs" dxfId="3554" priority="3408" operator="equal">
      <formula>"Extremo"</formula>
    </cfRule>
    <cfRule type="cellIs" dxfId="3553" priority="3409" operator="equal">
      <formula>"Alto"</formula>
    </cfRule>
    <cfRule type="cellIs" dxfId="3552" priority="3410" operator="equal">
      <formula>"Moderado"</formula>
    </cfRule>
    <cfRule type="cellIs" dxfId="3551" priority="3411" operator="equal">
      <formula>"Bajo"</formula>
    </cfRule>
  </conditionalFormatting>
  <conditionalFormatting sqref="M42:M43 M107 M4:M6 M26 M8 M10:M11 M14 M17 M19:M20 M30 M32 M34:M35 M45:M50 M52 M55 M57 M59 M61 M64:M65 M68 M70:M71 M73 M76 M79 M81 M83 M85:M86 M88 M93 M97 M101 M111 M116 M119 M122 M125:M126 M129 M131 M133 M135 M138 M143 M149 M154 M156">
    <cfRule type="containsText" dxfId="3550" priority="3569" operator="containsText" text="❌">
      <formula>NOT(ISERROR(SEARCH("❌",M4)))</formula>
    </cfRule>
  </conditionalFormatting>
  <conditionalFormatting sqref="J11 J14">
    <cfRule type="cellIs" dxfId="3549" priority="3564" operator="equal">
      <formula>"Muy Alta"</formula>
    </cfRule>
    <cfRule type="cellIs" dxfId="3548" priority="3565" operator="equal">
      <formula>"Alta"</formula>
    </cfRule>
    <cfRule type="cellIs" dxfId="3547" priority="3566" operator="equal">
      <formula>"Media"</formula>
    </cfRule>
    <cfRule type="cellIs" dxfId="3546" priority="3567" operator="equal">
      <formula>"Baja"</formula>
    </cfRule>
    <cfRule type="cellIs" dxfId="3545" priority="3568" operator="equal">
      <formula>"Muy Baja"</formula>
    </cfRule>
  </conditionalFormatting>
  <conditionalFormatting sqref="N11 N14 N17 N19:N20">
    <cfRule type="cellIs" dxfId="3544" priority="3559" operator="equal">
      <formula>"Catastrófico"</formula>
    </cfRule>
    <cfRule type="cellIs" dxfId="3543" priority="3560" operator="equal">
      <formula>"Mayor"</formula>
    </cfRule>
    <cfRule type="cellIs" dxfId="3542" priority="3561" operator="equal">
      <formula>"Moderado"</formula>
    </cfRule>
    <cfRule type="cellIs" dxfId="3541" priority="3562" operator="equal">
      <formula>"Menor"</formula>
    </cfRule>
    <cfRule type="cellIs" dxfId="3540" priority="3563" operator="equal">
      <formula>"Leve"</formula>
    </cfRule>
  </conditionalFormatting>
  <conditionalFormatting sqref="P11">
    <cfRule type="cellIs" dxfId="3539" priority="3555" operator="equal">
      <formula>"Extremo"</formula>
    </cfRule>
    <cfRule type="cellIs" dxfId="3538" priority="3556" operator="equal">
      <formula>"Alto"</formula>
    </cfRule>
    <cfRule type="cellIs" dxfId="3537" priority="3557" operator="equal">
      <formula>"Moderado"</formula>
    </cfRule>
    <cfRule type="cellIs" dxfId="3536" priority="3558" operator="equal">
      <formula>"Bajo"</formula>
    </cfRule>
  </conditionalFormatting>
  <conditionalFormatting sqref="AA11:AA13">
    <cfRule type="cellIs" dxfId="3535" priority="3550" operator="equal">
      <formula>"Muy Alta"</formula>
    </cfRule>
    <cfRule type="cellIs" dxfId="3534" priority="3551" operator="equal">
      <formula>"Alta"</formula>
    </cfRule>
    <cfRule type="cellIs" dxfId="3533" priority="3552" operator="equal">
      <formula>"Media"</formula>
    </cfRule>
    <cfRule type="cellIs" dxfId="3532" priority="3553" operator="equal">
      <formula>"Baja"</formula>
    </cfRule>
    <cfRule type="cellIs" dxfId="3531" priority="3554" operator="equal">
      <formula>"Muy Baja"</formula>
    </cfRule>
  </conditionalFormatting>
  <conditionalFormatting sqref="AC11:AC13">
    <cfRule type="cellIs" dxfId="3530" priority="3545" operator="equal">
      <formula>"Catastrófico"</formula>
    </cfRule>
    <cfRule type="cellIs" dxfId="3529" priority="3546" operator="equal">
      <formula>"Mayor"</formula>
    </cfRule>
    <cfRule type="cellIs" dxfId="3528" priority="3547" operator="equal">
      <formula>"Moderado"</formula>
    </cfRule>
    <cfRule type="cellIs" dxfId="3527" priority="3548" operator="equal">
      <formula>"Menor"</formula>
    </cfRule>
    <cfRule type="cellIs" dxfId="3526" priority="3549" operator="equal">
      <formula>"Leve"</formula>
    </cfRule>
  </conditionalFormatting>
  <conditionalFormatting sqref="AE11:AE13">
    <cfRule type="cellIs" dxfId="3525" priority="3541" operator="equal">
      <formula>"Extremo"</formula>
    </cfRule>
    <cfRule type="cellIs" dxfId="3524" priority="3542" operator="equal">
      <formula>"Alto"</formula>
    </cfRule>
    <cfRule type="cellIs" dxfId="3523" priority="3543" operator="equal">
      <formula>"Moderado"</formula>
    </cfRule>
    <cfRule type="cellIs" dxfId="3522" priority="3544" operator="equal">
      <formula>"Bajo"</formula>
    </cfRule>
  </conditionalFormatting>
  <conditionalFormatting sqref="P14">
    <cfRule type="cellIs" dxfId="3521" priority="3537" operator="equal">
      <formula>"Extremo"</formula>
    </cfRule>
    <cfRule type="cellIs" dxfId="3520" priority="3538" operator="equal">
      <formula>"Alto"</formula>
    </cfRule>
    <cfRule type="cellIs" dxfId="3519" priority="3539" operator="equal">
      <formula>"Moderado"</formula>
    </cfRule>
    <cfRule type="cellIs" dxfId="3518" priority="3540" operator="equal">
      <formula>"Bajo"</formula>
    </cfRule>
  </conditionalFormatting>
  <conditionalFormatting sqref="AA14:AA16">
    <cfRule type="cellIs" dxfId="3517" priority="3532" operator="equal">
      <formula>"Muy Alta"</formula>
    </cfRule>
    <cfRule type="cellIs" dxfId="3516" priority="3533" operator="equal">
      <formula>"Alta"</formula>
    </cfRule>
    <cfRule type="cellIs" dxfId="3515" priority="3534" operator="equal">
      <formula>"Media"</formula>
    </cfRule>
    <cfRule type="cellIs" dxfId="3514" priority="3535" operator="equal">
      <formula>"Baja"</formula>
    </cfRule>
    <cfRule type="cellIs" dxfId="3513" priority="3536" operator="equal">
      <formula>"Muy Baja"</formula>
    </cfRule>
  </conditionalFormatting>
  <conditionalFormatting sqref="AC14:AC16">
    <cfRule type="cellIs" dxfId="3512" priority="3527" operator="equal">
      <formula>"Catastrófico"</formula>
    </cfRule>
    <cfRule type="cellIs" dxfId="3511" priority="3528" operator="equal">
      <formula>"Mayor"</formula>
    </cfRule>
    <cfRule type="cellIs" dxfId="3510" priority="3529" operator="equal">
      <formula>"Moderado"</formula>
    </cfRule>
    <cfRule type="cellIs" dxfId="3509" priority="3530" operator="equal">
      <formula>"Menor"</formula>
    </cfRule>
    <cfRule type="cellIs" dxfId="3508" priority="3531" operator="equal">
      <formula>"Leve"</formula>
    </cfRule>
  </conditionalFormatting>
  <conditionalFormatting sqref="AE14:AE16">
    <cfRule type="cellIs" dxfId="3507" priority="3523" operator="equal">
      <formula>"Extremo"</formula>
    </cfRule>
    <cfRule type="cellIs" dxfId="3506" priority="3524" operator="equal">
      <formula>"Alto"</formula>
    </cfRule>
    <cfRule type="cellIs" dxfId="3505" priority="3525" operator="equal">
      <formula>"Moderado"</formula>
    </cfRule>
    <cfRule type="cellIs" dxfId="3504" priority="3526" operator="equal">
      <formula>"Bajo"</formula>
    </cfRule>
  </conditionalFormatting>
  <conditionalFormatting sqref="J17">
    <cfRule type="cellIs" dxfId="3503" priority="3518" operator="equal">
      <formula>"Muy Alta"</formula>
    </cfRule>
    <cfRule type="cellIs" dxfId="3502" priority="3519" operator="equal">
      <formula>"Alta"</formula>
    </cfRule>
    <cfRule type="cellIs" dxfId="3501" priority="3520" operator="equal">
      <formula>"Media"</formula>
    </cfRule>
    <cfRule type="cellIs" dxfId="3500" priority="3521" operator="equal">
      <formula>"Baja"</formula>
    </cfRule>
    <cfRule type="cellIs" dxfId="3499" priority="3522" operator="equal">
      <formula>"Muy Baja"</formula>
    </cfRule>
  </conditionalFormatting>
  <conditionalFormatting sqref="P17">
    <cfRule type="cellIs" dxfId="3498" priority="3514" operator="equal">
      <formula>"Extremo"</formula>
    </cfRule>
    <cfRule type="cellIs" dxfId="3497" priority="3515" operator="equal">
      <formula>"Alto"</formula>
    </cfRule>
    <cfRule type="cellIs" dxfId="3496" priority="3516" operator="equal">
      <formula>"Moderado"</formula>
    </cfRule>
    <cfRule type="cellIs" dxfId="3495" priority="3517" operator="equal">
      <formula>"Bajo"</formula>
    </cfRule>
  </conditionalFormatting>
  <conditionalFormatting sqref="AA17:AA18">
    <cfRule type="cellIs" dxfId="3494" priority="3509" operator="equal">
      <formula>"Muy Alta"</formula>
    </cfRule>
    <cfRule type="cellIs" dxfId="3493" priority="3510" operator="equal">
      <formula>"Alta"</formula>
    </cfRule>
    <cfRule type="cellIs" dxfId="3492" priority="3511" operator="equal">
      <formula>"Media"</formula>
    </cfRule>
    <cfRule type="cellIs" dxfId="3491" priority="3512" operator="equal">
      <formula>"Baja"</formula>
    </cfRule>
    <cfRule type="cellIs" dxfId="3490" priority="3513" operator="equal">
      <formula>"Muy Baja"</formula>
    </cfRule>
  </conditionalFormatting>
  <conditionalFormatting sqref="AC17:AC18">
    <cfRule type="cellIs" dxfId="3489" priority="3504" operator="equal">
      <formula>"Catastrófico"</formula>
    </cfRule>
    <cfRule type="cellIs" dxfId="3488" priority="3505" operator="equal">
      <formula>"Mayor"</formula>
    </cfRule>
    <cfRule type="cellIs" dxfId="3487" priority="3506" operator="equal">
      <formula>"Moderado"</formula>
    </cfRule>
    <cfRule type="cellIs" dxfId="3486" priority="3507" operator="equal">
      <formula>"Menor"</formula>
    </cfRule>
    <cfRule type="cellIs" dxfId="3485" priority="3508" operator="equal">
      <formula>"Leve"</formula>
    </cfRule>
  </conditionalFormatting>
  <conditionalFormatting sqref="AE17:AE18">
    <cfRule type="cellIs" dxfId="3484" priority="3500" operator="equal">
      <formula>"Extremo"</formula>
    </cfRule>
    <cfRule type="cellIs" dxfId="3483" priority="3501" operator="equal">
      <formula>"Alto"</formula>
    </cfRule>
    <cfRule type="cellIs" dxfId="3482" priority="3502" operator="equal">
      <formula>"Moderado"</formula>
    </cfRule>
    <cfRule type="cellIs" dxfId="3481" priority="3503" operator="equal">
      <formula>"Bajo"</formula>
    </cfRule>
  </conditionalFormatting>
  <conditionalFormatting sqref="J19">
    <cfRule type="cellIs" dxfId="3480" priority="3495" operator="equal">
      <formula>"Muy Alta"</formula>
    </cfRule>
    <cfRule type="cellIs" dxfId="3479" priority="3496" operator="equal">
      <formula>"Alta"</formula>
    </cfRule>
    <cfRule type="cellIs" dxfId="3478" priority="3497" operator="equal">
      <formula>"Media"</formula>
    </cfRule>
    <cfRule type="cellIs" dxfId="3477" priority="3498" operator="equal">
      <formula>"Baja"</formula>
    </cfRule>
    <cfRule type="cellIs" dxfId="3476" priority="3499" operator="equal">
      <formula>"Muy Baja"</formula>
    </cfRule>
  </conditionalFormatting>
  <conditionalFormatting sqref="P19">
    <cfRule type="cellIs" dxfId="3475" priority="3491" operator="equal">
      <formula>"Extremo"</formula>
    </cfRule>
    <cfRule type="cellIs" dxfId="3474" priority="3492" operator="equal">
      <formula>"Alto"</formula>
    </cfRule>
    <cfRule type="cellIs" dxfId="3473" priority="3493" operator="equal">
      <formula>"Moderado"</formula>
    </cfRule>
    <cfRule type="cellIs" dxfId="3472" priority="3494" operator="equal">
      <formula>"Bajo"</formula>
    </cfRule>
  </conditionalFormatting>
  <conditionalFormatting sqref="AA19">
    <cfRule type="cellIs" dxfId="3471" priority="3486" operator="equal">
      <formula>"Muy Alta"</formula>
    </cfRule>
    <cfRule type="cellIs" dxfId="3470" priority="3487" operator="equal">
      <formula>"Alta"</formula>
    </cfRule>
    <cfRule type="cellIs" dxfId="3469" priority="3488" operator="equal">
      <formula>"Media"</formula>
    </cfRule>
    <cfRule type="cellIs" dxfId="3468" priority="3489" operator="equal">
      <formula>"Baja"</formula>
    </cfRule>
    <cfRule type="cellIs" dxfId="3467" priority="3490" operator="equal">
      <formula>"Muy Baja"</formula>
    </cfRule>
  </conditionalFormatting>
  <conditionalFormatting sqref="AC19">
    <cfRule type="cellIs" dxfId="3466" priority="3481" operator="equal">
      <formula>"Catastrófico"</formula>
    </cfRule>
    <cfRule type="cellIs" dxfId="3465" priority="3482" operator="equal">
      <formula>"Mayor"</formula>
    </cfRule>
    <cfRule type="cellIs" dxfId="3464" priority="3483" operator="equal">
      <formula>"Moderado"</formula>
    </cfRule>
    <cfRule type="cellIs" dxfId="3463" priority="3484" operator="equal">
      <formula>"Menor"</formula>
    </cfRule>
    <cfRule type="cellIs" dxfId="3462" priority="3485" operator="equal">
      <formula>"Leve"</formula>
    </cfRule>
  </conditionalFormatting>
  <conditionalFormatting sqref="AE19">
    <cfRule type="cellIs" dxfId="3461" priority="3477" operator="equal">
      <formula>"Extremo"</formula>
    </cfRule>
    <cfRule type="cellIs" dxfId="3460" priority="3478" operator="equal">
      <formula>"Alto"</formula>
    </cfRule>
    <cfRule type="cellIs" dxfId="3459" priority="3479" operator="equal">
      <formula>"Moderado"</formula>
    </cfRule>
    <cfRule type="cellIs" dxfId="3458" priority="3480" operator="equal">
      <formula>"Bajo"</formula>
    </cfRule>
  </conditionalFormatting>
  <conditionalFormatting sqref="J20">
    <cfRule type="cellIs" dxfId="3457" priority="3472" operator="equal">
      <formula>"Muy Alta"</formula>
    </cfRule>
    <cfRule type="cellIs" dxfId="3456" priority="3473" operator="equal">
      <formula>"Alta"</formula>
    </cfRule>
    <cfRule type="cellIs" dxfId="3455" priority="3474" operator="equal">
      <formula>"Media"</formula>
    </cfRule>
    <cfRule type="cellIs" dxfId="3454" priority="3475" operator="equal">
      <formula>"Baja"</formula>
    </cfRule>
    <cfRule type="cellIs" dxfId="3453" priority="3476" operator="equal">
      <formula>"Muy Baja"</formula>
    </cfRule>
  </conditionalFormatting>
  <conditionalFormatting sqref="P20">
    <cfRule type="cellIs" dxfId="3452" priority="3468" operator="equal">
      <formula>"Extremo"</formula>
    </cfRule>
    <cfRule type="cellIs" dxfId="3451" priority="3469" operator="equal">
      <formula>"Alto"</formula>
    </cfRule>
    <cfRule type="cellIs" dxfId="3450" priority="3470" operator="equal">
      <formula>"Moderado"</formula>
    </cfRule>
    <cfRule type="cellIs" dxfId="3449" priority="3471" operator="equal">
      <formula>"Bajo"</formula>
    </cfRule>
  </conditionalFormatting>
  <conditionalFormatting sqref="AA20:AA24">
    <cfRule type="cellIs" dxfId="3448" priority="3463" operator="equal">
      <formula>"Muy Alta"</formula>
    </cfRule>
    <cfRule type="cellIs" dxfId="3447" priority="3464" operator="equal">
      <formula>"Alta"</formula>
    </cfRule>
    <cfRule type="cellIs" dxfId="3446" priority="3465" operator="equal">
      <formula>"Media"</formula>
    </cfRule>
    <cfRule type="cellIs" dxfId="3445" priority="3466" operator="equal">
      <formula>"Baja"</formula>
    </cfRule>
    <cfRule type="cellIs" dxfId="3444" priority="3467" operator="equal">
      <formula>"Muy Baja"</formula>
    </cfRule>
  </conditionalFormatting>
  <conditionalFormatting sqref="AC20:AC25">
    <cfRule type="cellIs" dxfId="3443" priority="3458" operator="equal">
      <formula>"Catastrófico"</formula>
    </cfRule>
    <cfRule type="cellIs" dxfId="3442" priority="3459" operator="equal">
      <formula>"Mayor"</formula>
    </cfRule>
    <cfRule type="cellIs" dxfId="3441" priority="3460" operator="equal">
      <formula>"Moderado"</formula>
    </cfRule>
    <cfRule type="cellIs" dxfId="3440" priority="3461" operator="equal">
      <formula>"Menor"</formula>
    </cfRule>
    <cfRule type="cellIs" dxfId="3439" priority="3462" operator="equal">
      <formula>"Leve"</formula>
    </cfRule>
  </conditionalFormatting>
  <conditionalFormatting sqref="AE20:AE25">
    <cfRule type="cellIs" dxfId="3438" priority="3454" operator="equal">
      <formula>"Extremo"</formula>
    </cfRule>
    <cfRule type="cellIs" dxfId="3437" priority="3455" operator="equal">
      <formula>"Alto"</formula>
    </cfRule>
    <cfRule type="cellIs" dxfId="3436" priority="3456" operator="equal">
      <formula>"Moderado"</formula>
    </cfRule>
    <cfRule type="cellIs" dxfId="3435" priority="3457" operator="equal">
      <formula>"Bajo"</formula>
    </cfRule>
  </conditionalFormatting>
  <conditionalFormatting sqref="J26 J30">
    <cfRule type="cellIs" dxfId="3434" priority="3449" operator="equal">
      <formula>"Muy Alta"</formula>
    </cfRule>
    <cfRule type="cellIs" dxfId="3433" priority="3450" operator="equal">
      <formula>"Alta"</formula>
    </cfRule>
    <cfRule type="cellIs" dxfId="3432" priority="3451" operator="equal">
      <formula>"Media"</formula>
    </cfRule>
    <cfRule type="cellIs" dxfId="3431" priority="3452" operator="equal">
      <formula>"Baja"</formula>
    </cfRule>
    <cfRule type="cellIs" dxfId="3430" priority="3453" operator="equal">
      <formula>"Muy Baja"</formula>
    </cfRule>
  </conditionalFormatting>
  <conditionalFormatting sqref="N26 N30">
    <cfRule type="cellIs" dxfId="3429" priority="3444" operator="equal">
      <formula>"Catastrófico"</formula>
    </cfRule>
    <cfRule type="cellIs" dxfId="3428" priority="3445" operator="equal">
      <formula>"Mayor"</formula>
    </cfRule>
    <cfRule type="cellIs" dxfId="3427" priority="3446" operator="equal">
      <formula>"Moderado"</formula>
    </cfRule>
    <cfRule type="cellIs" dxfId="3426" priority="3447" operator="equal">
      <formula>"Menor"</formula>
    </cfRule>
    <cfRule type="cellIs" dxfId="3425" priority="3448" operator="equal">
      <formula>"Leve"</formula>
    </cfRule>
  </conditionalFormatting>
  <conditionalFormatting sqref="P26">
    <cfRule type="cellIs" dxfId="3424" priority="3440" operator="equal">
      <formula>"Extremo"</formula>
    </cfRule>
    <cfRule type="cellIs" dxfId="3423" priority="3441" operator="equal">
      <formula>"Alto"</formula>
    </cfRule>
    <cfRule type="cellIs" dxfId="3422" priority="3442" operator="equal">
      <formula>"Moderado"</formula>
    </cfRule>
    <cfRule type="cellIs" dxfId="3421" priority="3443" operator="equal">
      <formula>"Bajo"</formula>
    </cfRule>
  </conditionalFormatting>
  <conditionalFormatting sqref="AA26:AA29">
    <cfRule type="cellIs" dxfId="3420" priority="3435" operator="equal">
      <formula>"Muy Alta"</formula>
    </cfRule>
    <cfRule type="cellIs" dxfId="3419" priority="3436" operator="equal">
      <formula>"Alta"</formula>
    </cfRule>
    <cfRule type="cellIs" dxfId="3418" priority="3437" operator="equal">
      <formula>"Media"</formula>
    </cfRule>
    <cfRule type="cellIs" dxfId="3417" priority="3438" operator="equal">
      <formula>"Baja"</formula>
    </cfRule>
    <cfRule type="cellIs" dxfId="3416" priority="3439" operator="equal">
      <formula>"Muy Baja"</formula>
    </cfRule>
  </conditionalFormatting>
  <conditionalFormatting sqref="AC26:AC29">
    <cfRule type="cellIs" dxfId="3415" priority="3430" operator="equal">
      <formula>"Catastrófico"</formula>
    </cfRule>
    <cfRule type="cellIs" dxfId="3414" priority="3431" operator="equal">
      <formula>"Mayor"</formula>
    </cfRule>
    <cfRule type="cellIs" dxfId="3413" priority="3432" operator="equal">
      <formula>"Moderado"</formula>
    </cfRule>
    <cfRule type="cellIs" dxfId="3412" priority="3433" operator="equal">
      <formula>"Menor"</formula>
    </cfRule>
    <cfRule type="cellIs" dxfId="3411" priority="3434" operator="equal">
      <formula>"Leve"</formula>
    </cfRule>
  </conditionalFormatting>
  <conditionalFormatting sqref="AE26:AE29">
    <cfRule type="cellIs" dxfId="3410" priority="3426" operator="equal">
      <formula>"Extremo"</formula>
    </cfRule>
    <cfRule type="cellIs" dxfId="3409" priority="3427" operator="equal">
      <formula>"Alto"</formula>
    </cfRule>
    <cfRule type="cellIs" dxfId="3408" priority="3428" operator="equal">
      <formula>"Moderado"</formula>
    </cfRule>
    <cfRule type="cellIs" dxfId="3407" priority="3429" operator="equal">
      <formula>"Bajo"</formula>
    </cfRule>
  </conditionalFormatting>
  <conditionalFormatting sqref="J32 J34">
    <cfRule type="cellIs" dxfId="3406" priority="3403" operator="equal">
      <formula>"Muy Alta"</formula>
    </cfRule>
    <cfRule type="cellIs" dxfId="3405" priority="3404" operator="equal">
      <formula>"Alta"</formula>
    </cfRule>
    <cfRule type="cellIs" dxfId="3404" priority="3405" operator="equal">
      <formula>"Media"</formula>
    </cfRule>
    <cfRule type="cellIs" dxfId="3403" priority="3406" operator="equal">
      <formula>"Baja"</formula>
    </cfRule>
    <cfRule type="cellIs" dxfId="3402" priority="3407" operator="equal">
      <formula>"Muy Baja"</formula>
    </cfRule>
  </conditionalFormatting>
  <conditionalFormatting sqref="N32 N34:N35">
    <cfRule type="cellIs" dxfId="3401" priority="3398" operator="equal">
      <formula>"Catastrófico"</formula>
    </cfRule>
    <cfRule type="cellIs" dxfId="3400" priority="3399" operator="equal">
      <formula>"Mayor"</formula>
    </cfRule>
    <cfRule type="cellIs" dxfId="3399" priority="3400" operator="equal">
      <formula>"Moderado"</formula>
    </cfRule>
    <cfRule type="cellIs" dxfId="3398" priority="3401" operator="equal">
      <formula>"Menor"</formula>
    </cfRule>
    <cfRule type="cellIs" dxfId="3397" priority="3402" operator="equal">
      <formula>"Leve"</formula>
    </cfRule>
  </conditionalFormatting>
  <conditionalFormatting sqref="P32">
    <cfRule type="cellIs" dxfId="3396" priority="3394" operator="equal">
      <formula>"Extremo"</formula>
    </cfRule>
    <cfRule type="cellIs" dxfId="3395" priority="3395" operator="equal">
      <formula>"Alto"</formula>
    </cfRule>
    <cfRule type="cellIs" dxfId="3394" priority="3396" operator="equal">
      <formula>"Moderado"</formula>
    </cfRule>
    <cfRule type="cellIs" dxfId="3393" priority="3397" operator="equal">
      <formula>"Bajo"</formula>
    </cfRule>
  </conditionalFormatting>
  <conditionalFormatting sqref="AA32:AA33">
    <cfRule type="cellIs" dxfId="3392" priority="3389" operator="equal">
      <formula>"Muy Alta"</formula>
    </cfRule>
    <cfRule type="cellIs" dxfId="3391" priority="3390" operator="equal">
      <formula>"Alta"</formula>
    </cfRule>
    <cfRule type="cellIs" dxfId="3390" priority="3391" operator="equal">
      <formula>"Media"</formula>
    </cfRule>
    <cfRule type="cellIs" dxfId="3389" priority="3392" operator="equal">
      <formula>"Baja"</formula>
    </cfRule>
    <cfRule type="cellIs" dxfId="3388" priority="3393" operator="equal">
      <formula>"Muy Baja"</formula>
    </cfRule>
  </conditionalFormatting>
  <conditionalFormatting sqref="AC32:AC33">
    <cfRule type="cellIs" dxfId="3387" priority="3384" operator="equal">
      <formula>"Catastrófico"</formula>
    </cfRule>
    <cfRule type="cellIs" dxfId="3386" priority="3385" operator="equal">
      <formula>"Mayor"</formula>
    </cfRule>
    <cfRule type="cellIs" dxfId="3385" priority="3386" operator="equal">
      <formula>"Moderado"</formula>
    </cfRule>
    <cfRule type="cellIs" dxfId="3384" priority="3387" operator="equal">
      <formula>"Menor"</formula>
    </cfRule>
    <cfRule type="cellIs" dxfId="3383" priority="3388" operator="equal">
      <formula>"Leve"</formula>
    </cfRule>
  </conditionalFormatting>
  <conditionalFormatting sqref="AE32:AE33">
    <cfRule type="cellIs" dxfId="3382" priority="3380" operator="equal">
      <formula>"Extremo"</formula>
    </cfRule>
    <cfRule type="cellIs" dxfId="3381" priority="3381" operator="equal">
      <formula>"Alto"</formula>
    </cfRule>
    <cfRule type="cellIs" dxfId="3380" priority="3382" operator="equal">
      <formula>"Moderado"</formula>
    </cfRule>
    <cfRule type="cellIs" dxfId="3379" priority="3383" operator="equal">
      <formula>"Bajo"</formula>
    </cfRule>
  </conditionalFormatting>
  <conditionalFormatting sqref="P34">
    <cfRule type="cellIs" dxfId="3378" priority="3376" operator="equal">
      <formula>"Extremo"</formula>
    </cfRule>
    <cfRule type="cellIs" dxfId="3377" priority="3377" operator="equal">
      <formula>"Alto"</formula>
    </cfRule>
    <cfRule type="cellIs" dxfId="3376" priority="3378" operator="equal">
      <formula>"Moderado"</formula>
    </cfRule>
    <cfRule type="cellIs" dxfId="3375" priority="3379" operator="equal">
      <formula>"Bajo"</formula>
    </cfRule>
  </conditionalFormatting>
  <conditionalFormatting sqref="AA34">
    <cfRule type="cellIs" dxfId="3374" priority="3371" operator="equal">
      <formula>"Muy Alta"</formula>
    </cfRule>
    <cfRule type="cellIs" dxfId="3373" priority="3372" operator="equal">
      <formula>"Alta"</formula>
    </cfRule>
    <cfRule type="cellIs" dxfId="3372" priority="3373" operator="equal">
      <formula>"Media"</formula>
    </cfRule>
    <cfRule type="cellIs" dxfId="3371" priority="3374" operator="equal">
      <formula>"Baja"</formula>
    </cfRule>
    <cfRule type="cellIs" dxfId="3370" priority="3375" operator="equal">
      <formula>"Muy Baja"</formula>
    </cfRule>
  </conditionalFormatting>
  <conditionalFormatting sqref="AC34">
    <cfRule type="cellIs" dxfId="3369" priority="3366" operator="equal">
      <formula>"Catastrófico"</formula>
    </cfRule>
    <cfRule type="cellIs" dxfId="3368" priority="3367" operator="equal">
      <formula>"Mayor"</formula>
    </cfRule>
    <cfRule type="cellIs" dxfId="3367" priority="3368" operator="equal">
      <formula>"Moderado"</formula>
    </cfRule>
    <cfRule type="cellIs" dxfId="3366" priority="3369" operator="equal">
      <formula>"Menor"</formula>
    </cfRule>
    <cfRule type="cellIs" dxfId="3365" priority="3370" operator="equal">
      <formula>"Leve"</formula>
    </cfRule>
  </conditionalFormatting>
  <conditionalFormatting sqref="AE34">
    <cfRule type="cellIs" dxfId="3364" priority="3362" operator="equal">
      <formula>"Extremo"</formula>
    </cfRule>
    <cfRule type="cellIs" dxfId="3363" priority="3363" operator="equal">
      <formula>"Alto"</formula>
    </cfRule>
    <cfRule type="cellIs" dxfId="3362" priority="3364" operator="equal">
      <formula>"Moderado"</formula>
    </cfRule>
    <cfRule type="cellIs" dxfId="3361" priority="3365" operator="equal">
      <formula>"Bajo"</formula>
    </cfRule>
  </conditionalFormatting>
  <conditionalFormatting sqref="J35">
    <cfRule type="cellIs" dxfId="3360" priority="3357" operator="equal">
      <formula>"Muy Alta"</formula>
    </cfRule>
    <cfRule type="cellIs" dxfId="3359" priority="3358" operator="equal">
      <formula>"Alta"</formula>
    </cfRule>
    <cfRule type="cellIs" dxfId="3358" priority="3359" operator="equal">
      <formula>"Media"</formula>
    </cfRule>
    <cfRule type="cellIs" dxfId="3357" priority="3360" operator="equal">
      <formula>"Baja"</formula>
    </cfRule>
    <cfRule type="cellIs" dxfId="3356" priority="3361" operator="equal">
      <formula>"Muy Baja"</formula>
    </cfRule>
  </conditionalFormatting>
  <conditionalFormatting sqref="P35">
    <cfRule type="cellIs" dxfId="3355" priority="3353" operator="equal">
      <formula>"Extremo"</formula>
    </cfRule>
    <cfRule type="cellIs" dxfId="3354" priority="3354" operator="equal">
      <formula>"Alto"</formula>
    </cfRule>
    <cfRule type="cellIs" dxfId="3353" priority="3355" operator="equal">
      <formula>"Moderado"</formula>
    </cfRule>
    <cfRule type="cellIs" dxfId="3352" priority="3356" operator="equal">
      <formula>"Bajo"</formula>
    </cfRule>
  </conditionalFormatting>
  <conditionalFormatting sqref="AA35:AA36">
    <cfRule type="cellIs" dxfId="3351" priority="3348" operator="equal">
      <formula>"Muy Alta"</formula>
    </cfRule>
    <cfRule type="cellIs" dxfId="3350" priority="3349" operator="equal">
      <formula>"Alta"</formula>
    </cfRule>
    <cfRule type="cellIs" dxfId="3349" priority="3350" operator="equal">
      <formula>"Media"</formula>
    </cfRule>
    <cfRule type="cellIs" dxfId="3348" priority="3351" operator="equal">
      <formula>"Baja"</formula>
    </cfRule>
    <cfRule type="cellIs" dxfId="3347" priority="3352" operator="equal">
      <formula>"Muy Baja"</formula>
    </cfRule>
  </conditionalFormatting>
  <conditionalFormatting sqref="AC35:AC36">
    <cfRule type="cellIs" dxfId="3346" priority="3343" operator="equal">
      <formula>"Catastrófico"</formula>
    </cfRule>
    <cfRule type="cellIs" dxfId="3345" priority="3344" operator="equal">
      <formula>"Mayor"</formula>
    </cfRule>
    <cfRule type="cellIs" dxfId="3344" priority="3345" operator="equal">
      <formula>"Moderado"</formula>
    </cfRule>
    <cfRule type="cellIs" dxfId="3343" priority="3346" operator="equal">
      <formula>"Menor"</formula>
    </cfRule>
    <cfRule type="cellIs" dxfId="3342" priority="3347" operator="equal">
      <formula>"Leve"</formula>
    </cfRule>
  </conditionalFormatting>
  <conditionalFormatting sqref="AE35:AE36">
    <cfRule type="cellIs" dxfId="3341" priority="3339" operator="equal">
      <formula>"Extremo"</formula>
    </cfRule>
    <cfRule type="cellIs" dxfId="3340" priority="3340" operator="equal">
      <formula>"Alto"</formula>
    </cfRule>
    <cfRule type="cellIs" dxfId="3339" priority="3341" operator="equal">
      <formula>"Moderado"</formula>
    </cfRule>
    <cfRule type="cellIs" dxfId="3338" priority="3342" operator="equal">
      <formula>"Bajo"</formula>
    </cfRule>
  </conditionalFormatting>
  <conditionalFormatting sqref="J37">
    <cfRule type="cellIs" dxfId="3337" priority="3310" operator="equal">
      <formula>"Muy Alta"</formula>
    </cfRule>
  </conditionalFormatting>
  <conditionalFormatting sqref="J37">
    <cfRule type="cellIs" dxfId="3336" priority="3311" operator="equal">
      <formula>"Alta"</formula>
    </cfRule>
  </conditionalFormatting>
  <conditionalFormatting sqref="J37">
    <cfRule type="cellIs" dxfId="3335" priority="3312" operator="equal">
      <formula>"Media"</formula>
    </cfRule>
  </conditionalFormatting>
  <conditionalFormatting sqref="J37">
    <cfRule type="cellIs" dxfId="3334" priority="3313" operator="equal">
      <formula>"Baja"</formula>
    </cfRule>
  </conditionalFormatting>
  <conditionalFormatting sqref="J37">
    <cfRule type="cellIs" dxfId="3333" priority="3314" operator="equal">
      <formula>"Muy Baja"</formula>
    </cfRule>
  </conditionalFormatting>
  <conditionalFormatting sqref="N37">
    <cfRule type="cellIs" dxfId="3332" priority="3315" operator="equal">
      <formula>"Catastrófico"</formula>
    </cfRule>
  </conditionalFormatting>
  <conditionalFormatting sqref="N37">
    <cfRule type="cellIs" dxfId="3331" priority="3316" operator="equal">
      <formula>"Mayor"</formula>
    </cfRule>
  </conditionalFormatting>
  <conditionalFormatting sqref="N37">
    <cfRule type="cellIs" dxfId="3330" priority="3317" operator="equal">
      <formula>"Moderado"</formula>
    </cfRule>
  </conditionalFormatting>
  <conditionalFormatting sqref="N37">
    <cfRule type="cellIs" dxfId="3329" priority="3318" operator="equal">
      <formula>"Menor"</formula>
    </cfRule>
  </conditionalFormatting>
  <conditionalFormatting sqref="N37">
    <cfRule type="cellIs" dxfId="3328" priority="3319" operator="equal">
      <formula>"Leve"</formula>
    </cfRule>
  </conditionalFormatting>
  <conditionalFormatting sqref="P37">
    <cfRule type="cellIs" dxfId="3327" priority="3320" operator="equal">
      <formula>"Extremo"</formula>
    </cfRule>
  </conditionalFormatting>
  <conditionalFormatting sqref="P37">
    <cfRule type="cellIs" dxfId="3326" priority="3321" operator="equal">
      <formula>"Alto"</formula>
    </cfRule>
  </conditionalFormatting>
  <conditionalFormatting sqref="P37">
    <cfRule type="cellIs" dxfId="3325" priority="3322" operator="equal">
      <formula>"Moderado"</formula>
    </cfRule>
  </conditionalFormatting>
  <conditionalFormatting sqref="P37">
    <cfRule type="cellIs" dxfId="3324" priority="3323" operator="equal">
      <formula>"Bajo"</formula>
    </cfRule>
  </conditionalFormatting>
  <conditionalFormatting sqref="AA37:AA39">
    <cfRule type="cellIs" dxfId="3323" priority="3324" operator="equal">
      <formula>"Muy Alta"</formula>
    </cfRule>
  </conditionalFormatting>
  <conditionalFormatting sqref="AA37:AA39">
    <cfRule type="cellIs" dxfId="3322" priority="3325" operator="equal">
      <formula>"Alta"</formula>
    </cfRule>
  </conditionalFormatting>
  <conditionalFormatting sqref="AA37:AA39">
    <cfRule type="cellIs" dxfId="3321" priority="3326" operator="equal">
      <formula>"Media"</formula>
    </cfRule>
  </conditionalFormatting>
  <conditionalFormatting sqref="AA37:AA39">
    <cfRule type="cellIs" dxfId="3320" priority="3327" operator="equal">
      <formula>"Baja"</formula>
    </cfRule>
  </conditionalFormatting>
  <conditionalFormatting sqref="AA37:AA39">
    <cfRule type="cellIs" dxfId="3319" priority="3328" operator="equal">
      <formula>"Muy Baja"</formula>
    </cfRule>
  </conditionalFormatting>
  <conditionalFormatting sqref="AC37:AC39">
    <cfRule type="cellIs" dxfId="3318" priority="3329" operator="equal">
      <formula>"Catastrófico"</formula>
    </cfRule>
  </conditionalFormatting>
  <conditionalFormatting sqref="AC37:AC39">
    <cfRule type="cellIs" dxfId="3317" priority="3330" operator="equal">
      <formula>"Mayor"</formula>
    </cfRule>
  </conditionalFormatting>
  <conditionalFormatting sqref="AC37:AC39">
    <cfRule type="cellIs" dxfId="3316" priority="3331" operator="equal">
      <formula>"Moderado"</formula>
    </cfRule>
  </conditionalFormatting>
  <conditionalFormatting sqref="AC37:AC39">
    <cfRule type="cellIs" dxfId="3315" priority="3332" operator="equal">
      <formula>"Menor"</formula>
    </cfRule>
  </conditionalFormatting>
  <conditionalFormatting sqref="AC37:AC39">
    <cfRule type="cellIs" dxfId="3314" priority="3333" operator="equal">
      <formula>"Leve"</formula>
    </cfRule>
  </conditionalFormatting>
  <conditionalFormatting sqref="AE37:AE39">
    <cfRule type="cellIs" dxfId="3313" priority="3334" operator="equal">
      <formula>"Extremo"</formula>
    </cfRule>
  </conditionalFormatting>
  <conditionalFormatting sqref="AE37:AE39">
    <cfRule type="cellIs" dxfId="3312" priority="3335" operator="equal">
      <formula>"Alto"</formula>
    </cfRule>
  </conditionalFormatting>
  <conditionalFormatting sqref="AE37:AE39">
    <cfRule type="cellIs" dxfId="3311" priority="3336" operator="equal">
      <formula>"Moderado"</formula>
    </cfRule>
  </conditionalFormatting>
  <conditionalFormatting sqref="AE37:AE39">
    <cfRule type="cellIs" dxfId="3310" priority="3337" operator="equal">
      <formula>"Bajo"</formula>
    </cfRule>
  </conditionalFormatting>
  <conditionalFormatting sqref="M37">
    <cfRule type="containsText" dxfId="3309" priority="3338" operator="containsText" text="❌">
      <formula>NOT(ISERROR(SEARCH(("❌"),(M37))))</formula>
    </cfRule>
  </conditionalFormatting>
  <conditionalFormatting sqref="J40">
    <cfRule type="cellIs" dxfId="3308" priority="3305" operator="equal">
      <formula>"Muy Alta"</formula>
    </cfRule>
    <cfRule type="cellIs" dxfId="3307" priority="3306" operator="equal">
      <formula>"Alta"</formula>
    </cfRule>
    <cfRule type="cellIs" dxfId="3306" priority="3307" operator="equal">
      <formula>"Media"</formula>
    </cfRule>
    <cfRule type="cellIs" dxfId="3305" priority="3308" operator="equal">
      <formula>"Baja"</formula>
    </cfRule>
    <cfRule type="cellIs" dxfId="3304" priority="3309" operator="equal">
      <formula>"Muy Baja"</formula>
    </cfRule>
  </conditionalFormatting>
  <conditionalFormatting sqref="N40">
    <cfRule type="cellIs" dxfId="3303" priority="3300" operator="equal">
      <formula>"Catastrófico"</formula>
    </cfRule>
    <cfRule type="cellIs" dxfId="3302" priority="3301" operator="equal">
      <formula>"Mayor"</formula>
    </cfRule>
    <cfRule type="cellIs" dxfId="3301" priority="3302" operator="equal">
      <formula>"Moderado"</formula>
    </cfRule>
    <cfRule type="cellIs" dxfId="3300" priority="3303" operator="equal">
      <formula>"Menor"</formula>
    </cfRule>
    <cfRule type="cellIs" dxfId="3299" priority="3304" operator="equal">
      <formula>"Leve"</formula>
    </cfRule>
  </conditionalFormatting>
  <conditionalFormatting sqref="P40">
    <cfRule type="cellIs" dxfId="3298" priority="3296" operator="equal">
      <formula>"Extremo"</formula>
    </cfRule>
    <cfRule type="cellIs" dxfId="3297" priority="3297" operator="equal">
      <formula>"Alto"</formula>
    </cfRule>
    <cfRule type="cellIs" dxfId="3296" priority="3298" operator="equal">
      <formula>"Moderado"</formula>
    </cfRule>
    <cfRule type="cellIs" dxfId="3295" priority="3299" operator="equal">
      <formula>"Bajo"</formula>
    </cfRule>
  </conditionalFormatting>
  <conditionalFormatting sqref="AA40:AA41">
    <cfRule type="cellIs" dxfId="3294" priority="3291" operator="equal">
      <formula>"Muy Alta"</formula>
    </cfRule>
    <cfRule type="cellIs" dxfId="3293" priority="3292" operator="equal">
      <formula>"Alta"</formula>
    </cfRule>
    <cfRule type="cellIs" dxfId="3292" priority="3293" operator="equal">
      <formula>"Media"</formula>
    </cfRule>
    <cfRule type="cellIs" dxfId="3291" priority="3294" operator="equal">
      <formula>"Baja"</formula>
    </cfRule>
    <cfRule type="cellIs" dxfId="3290" priority="3295" operator="equal">
      <formula>"Muy Baja"</formula>
    </cfRule>
  </conditionalFormatting>
  <conditionalFormatting sqref="AC40:AC41">
    <cfRule type="cellIs" dxfId="3289" priority="3286" operator="equal">
      <formula>"Catastrófico"</formula>
    </cfRule>
    <cfRule type="cellIs" dxfId="3288" priority="3287" operator="equal">
      <formula>"Mayor"</formula>
    </cfRule>
    <cfRule type="cellIs" dxfId="3287" priority="3288" operator="equal">
      <formula>"Moderado"</formula>
    </cfRule>
    <cfRule type="cellIs" dxfId="3286" priority="3289" operator="equal">
      <formula>"Menor"</formula>
    </cfRule>
    <cfRule type="cellIs" dxfId="3285" priority="3290" operator="equal">
      <formula>"Leve"</formula>
    </cfRule>
  </conditionalFormatting>
  <conditionalFormatting sqref="AE40:AE41">
    <cfRule type="cellIs" dxfId="3284" priority="3282" operator="equal">
      <formula>"Extremo"</formula>
    </cfRule>
    <cfRule type="cellIs" dxfId="3283" priority="3283" operator="equal">
      <formula>"Alto"</formula>
    </cfRule>
    <cfRule type="cellIs" dxfId="3282" priority="3284" operator="equal">
      <formula>"Moderado"</formula>
    </cfRule>
    <cfRule type="cellIs" dxfId="3281" priority="3285" operator="equal">
      <formula>"Bajo"</formula>
    </cfRule>
  </conditionalFormatting>
  <conditionalFormatting sqref="M40">
    <cfRule type="containsText" dxfId="3280" priority="3281" operator="containsText" text="❌">
      <formula>NOT(ISERROR(SEARCH("❌",M40)))</formula>
    </cfRule>
  </conditionalFormatting>
  <conditionalFormatting sqref="J42:J43">
    <cfRule type="cellIs" dxfId="3279" priority="3276" operator="equal">
      <formula>"Muy Alta"</formula>
    </cfRule>
    <cfRule type="cellIs" dxfId="3278" priority="3277" operator="equal">
      <formula>"Alta"</formula>
    </cfRule>
    <cfRule type="cellIs" dxfId="3277" priority="3278" operator="equal">
      <formula>"Media"</formula>
    </cfRule>
    <cfRule type="cellIs" dxfId="3276" priority="3279" operator="equal">
      <formula>"Baja"</formula>
    </cfRule>
    <cfRule type="cellIs" dxfId="3275" priority="3280" operator="equal">
      <formula>"Muy Baja"</formula>
    </cfRule>
  </conditionalFormatting>
  <conditionalFormatting sqref="N42:N43 N45:N49">
    <cfRule type="cellIs" dxfId="3274" priority="3271" operator="equal">
      <formula>"Catastrófico"</formula>
    </cfRule>
    <cfRule type="cellIs" dxfId="3273" priority="3272" operator="equal">
      <formula>"Mayor"</formula>
    </cfRule>
    <cfRule type="cellIs" dxfId="3272" priority="3273" operator="equal">
      <formula>"Moderado"</formula>
    </cfRule>
    <cfRule type="cellIs" dxfId="3271" priority="3274" operator="equal">
      <formula>"Menor"</formula>
    </cfRule>
    <cfRule type="cellIs" dxfId="3270" priority="3275" operator="equal">
      <formula>"Leve"</formula>
    </cfRule>
  </conditionalFormatting>
  <conditionalFormatting sqref="P42">
    <cfRule type="cellIs" dxfId="3269" priority="3267" operator="equal">
      <formula>"Extremo"</formula>
    </cfRule>
    <cfRule type="cellIs" dxfId="3268" priority="3268" operator="equal">
      <formula>"Alto"</formula>
    </cfRule>
    <cfRule type="cellIs" dxfId="3267" priority="3269" operator="equal">
      <formula>"Moderado"</formula>
    </cfRule>
    <cfRule type="cellIs" dxfId="3266" priority="3270" operator="equal">
      <formula>"Bajo"</formula>
    </cfRule>
  </conditionalFormatting>
  <conditionalFormatting sqref="AA42">
    <cfRule type="cellIs" dxfId="3265" priority="3262" operator="equal">
      <formula>"Muy Alta"</formula>
    </cfRule>
    <cfRule type="cellIs" dxfId="3264" priority="3263" operator="equal">
      <formula>"Alta"</formula>
    </cfRule>
    <cfRule type="cellIs" dxfId="3263" priority="3264" operator="equal">
      <formula>"Media"</formula>
    </cfRule>
    <cfRule type="cellIs" dxfId="3262" priority="3265" operator="equal">
      <formula>"Baja"</formula>
    </cfRule>
    <cfRule type="cellIs" dxfId="3261" priority="3266" operator="equal">
      <formula>"Muy Baja"</formula>
    </cfRule>
  </conditionalFormatting>
  <conditionalFormatting sqref="AC42">
    <cfRule type="cellIs" dxfId="3260" priority="3257" operator="equal">
      <formula>"Catastrófico"</formula>
    </cfRule>
    <cfRule type="cellIs" dxfId="3259" priority="3258" operator="equal">
      <formula>"Mayor"</formula>
    </cfRule>
    <cfRule type="cellIs" dxfId="3258" priority="3259" operator="equal">
      <formula>"Moderado"</formula>
    </cfRule>
    <cfRule type="cellIs" dxfId="3257" priority="3260" operator="equal">
      <formula>"Menor"</formula>
    </cfRule>
    <cfRule type="cellIs" dxfId="3256" priority="3261" operator="equal">
      <formula>"Leve"</formula>
    </cfRule>
  </conditionalFormatting>
  <conditionalFormatting sqref="AE42">
    <cfRule type="cellIs" dxfId="3255" priority="3253" operator="equal">
      <formula>"Extremo"</formula>
    </cfRule>
    <cfRule type="cellIs" dxfId="3254" priority="3254" operator="equal">
      <formula>"Alto"</formula>
    </cfRule>
    <cfRule type="cellIs" dxfId="3253" priority="3255" operator="equal">
      <formula>"Moderado"</formula>
    </cfRule>
    <cfRule type="cellIs" dxfId="3252" priority="3256" operator="equal">
      <formula>"Bajo"</formula>
    </cfRule>
  </conditionalFormatting>
  <conditionalFormatting sqref="P43">
    <cfRule type="cellIs" dxfId="3251" priority="3249" operator="equal">
      <formula>"Extremo"</formula>
    </cfRule>
    <cfRule type="cellIs" dxfId="3250" priority="3250" operator="equal">
      <formula>"Alto"</formula>
    </cfRule>
    <cfRule type="cellIs" dxfId="3249" priority="3251" operator="equal">
      <formula>"Moderado"</formula>
    </cfRule>
    <cfRule type="cellIs" dxfId="3248" priority="3252" operator="equal">
      <formula>"Bajo"</formula>
    </cfRule>
  </conditionalFormatting>
  <conditionalFormatting sqref="AA43:AA44">
    <cfRule type="cellIs" dxfId="3247" priority="3244" operator="equal">
      <formula>"Muy Alta"</formula>
    </cfRule>
    <cfRule type="cellIs" dxfId="3246" priority="3245" operator="equal">
      <formula>"Alta"</formula>
    </cfRule>
    <cfRule type="cellIs" dxfId="3245" priority="3246" operator="equal">
      <formula>"Media"</formula>
    </cfRule>
    <cfRule type="cellIs" dxfId="3244" priority="3247" operator="equal">
      <formula>"Baja"</formula>
    </cfRule>
    <cfRule type="cellIs" dxfId="3243" priority="3248" operator="equal">
      <formula>"Muy Baja"</formula>
    </cfRule>
  </conditionalFormatting>
  <conditionalFormatting sqref="AC43:AC44">
    <cfRule type="cellIs" dxfId="3242" priority="3239" operator="equal">
      <formula>"Catastrófico"</formula>
    </cfRule>
    <cfRule type="cellIs" dxfId="3241" priority="3240" operator="equal">
      <formula>"Mayor"</formula>
    </cfRule>
    <cfRule type="cellIs" dxfId="3240" priority="3241" operator="equal">
      <formula>"Moderado"</formula>
    </cfRule>
    <cfRule type="cellIs" dxfId="3239" priority="3242" operator="equal">
      <formula>"Menor"</formula>
    </cfRule>
    <cfRule type="cellIs" dxfId="3238" priority="3243" operator="equal">
      <formula>"Leve"</formula>
    </cfRule>
  </conditionalFormatting>
  <conditionalFormatting sqref="AE43:AE44">
    <cfRule type="cellIs" dxfId="3237" priority="3235" operator="equal">
      <formula>"Extremo"</formula>
    </cfRule>
    <cfRule type="cellIs" dxfId="3236" priority="3236" operator="equal">
      <formula>"Alto"</formula>
    </cfRule>
    <cfRule type="cellIs" dxfId="3235" priority="3237" operator="equal">
      <formula>"Moderado"</formula>
    </cfRule>
    <cfRule type="cellIs" dxfId="3234" priority="3238" operator="equal">
      <formula>"Bajo"</formula>
    </cfRule>
  </conditionalFormatting>
  <conditionalFormatting sqref="J45">
    <cfRule type="cellIs" dxfId="3233" priority="3230" operator="equal">
      <formula>"Muy Alta"</formula>
    </cfRule>
    <cfRule type="cellIs" dxfId="3232" priority="3231" operator="equal">
      <formula>"Alta"</formula>
    </cfRule>
    <cfRule type="cellIs" dxfId="3231" priority="3232" operator="equal">
      <formula>"Media"</formula>
    </cfRule>
    <cfRule type="cellIs" dxfId="3230" priority="3233" operator="equal">
      <formula>"Baja"</formula>
    </cfRule>
    <cfRule type="cellIs" dxfId="3229" priority="3234" operator="equal">
      <formula>"Muy Baja"</formula>
    </cfRule>
  </conditionalFormatting>
  <conditionalFormatting sqref="P45">
    <cfRule type="cellIs" dxfId="3228" priority="3226" operator="equal">
      <formula>"Extremo"</formula>
    </cfRule>
    <cfRule type="cellIs" dxfId="3227" priority="3227" operator="equal">
      <formula>"Alto"</formula>
    </cfRule>
    <cfRule type="cellIs" dxfId="3226" priority="3228" operator="equal">
      <formula>"Moderado"</formula>
    </cfRule>
    <cfRule type="cellIs" dxfId="3225" priority="3229" operator="equal">
      <formula>"Bajo"</formula>
    </cfRule>
  </conditionalFormatting>
  <conditionalFormatting sqref="AA45">
    <cfRule type="cellIs" dxfId="3224" priority="3221" operator="equal">
      <formula>"Muy Alta"</formula>
    </cfRule>
    <cfRule type="cellIs" dxfId="3223" priority="3222" operator="equal">
      <formula>"Alta"</formula>
    </cfRule>
    <cfRule type="cellIs" dxfId="3222" priority="3223" operator="equal">
      <formula>"Media"</formula>
    </cfRule>
    <cfRule type="cellIs" dxfId="3221" priority="3224" operator="equal">
      <formula>"Baja"</formula>
    </cfRule>
    <cfRule type="cellIs" dxfId="3220" priority="3225" operator="equal">
      <formula>"Muy Baja"</formula>
    </cfRule>
  </conditionalFormatting>
  <conditionalFormatting sqref="AC45">
    <cfRule type="cellIs" dxfId="3219" priority="3216" operator="equal">
      <formula>"Catastrófico"</formula>
    </cfRule>
    <cfRule type="cellIs" dxfId="3218" priority="3217" operator="equal">
      <formula>"Mayor"</formula>
    </cfRule>
    <cfRule type="cellIs" dxfId="3217" priority="3218" operator="equal">
      <formula>"Moderado"</formula>
    </cfRule>
    <cfRule type="cellIs" dxfId="3216" priority="3219" operator="equal">
      <formula>"Menor"</formula>
    </cfRule>
    <cfRule type="cellIs" dxfId="3215" priority="3220" operator="equal">
      <formula>"Leve"</formula>
    </cfRule>
  </conditionalFormatting>
  <conditionalFormatting sqref="AE45">
    <cfRule type="cellIs" dxfId="3214" priority="3212" operator="equal">
      <formula>"Extremo"</formula>
    </cfRule>
    <cfRule type="cellIs" dxfId="3213" priority="3213" operator="equal">
      <formula>"Alto"</formula>
    </cfRule>
    <cfRule type="cellIs" dxfId="3212" priority="3214" operator="equal">
      <formula>"Moderado"</formula>
    </cfRule>
    <cfRule type="cellIs" dxfId="3211" priority="3215" operator="equal">
      <formula>"Bajo"</formula>
    </cfRule>
  </conditionalFormatting>
  <conditionalFormatting sqref="J46">
    <cfRule type="cellIs" dxfId="3210" priority="3207" operator="equal">
      <formula>"Muy Alta"</formula>
    </cfRule>
    <cfRule type="cellIs" dxfId="3209" priority="3208" operator="equal">
      <formula>"Alta"</formula>
    </cfRule>
    <cfRule type="cellIs" dxfId="3208" priority="3209" operator="equal">
      <formula>"Media"</formula>
    </cfRule>
    <cfRule type="cellIs" dxfId="3207" priority="3210" operator="equal">
      <formula>"Baja"</formula>
    </cfRule>
    <cfRule type="cellIs" dxfId="3206" priority="3211" operator="equal">
      <formula>"Muy Baja"</formula>
    </cfRule>
  </conditionalFormatting>
  <conditionalFormatting sqref="P46">
    <cfRule type="cellIs" dxfId="3205" priority="3203" operator="equal">
      <formula>"Extremo"</formula>
    </cfRule>
    <cfRule type="cellIs" dxfId="3204" priority="3204" operator="equal">
      <formula>"Alto"</formula>
    </cfRule>
    <cfRule type="cellIs" dxfId="3203" priority="3205" operator="equal">
      <formula>"Moderado"</formula>
    </cfRule>
    <cfRule type="cellIs" dxfId="3202" priority="3206" operator="equal">
      <formula>"Bajo"</formula>
    </cfRule>
  </conditionalFormatting>
  <conditionalFormatting sqref="AA46">
    <cfRule type="cellIs" dxfId="3201" priority="3198" operator="equal">
      <formula>"Muy Alta"</formula>
    </cfRule>
    <cfRule type="cellIs" dxfId="3200" priority="3199" operator="equal">
      <formula>"Alta"</formula>
    </cfRule>
    <cfRule type="cellIs" dxfId="3199" priority="3200" operator="equal">
      <formula>"Media"</formula>
    </cfRule>
    <cfRule type="cellIs" dxfId="3198" priority="3201" operator="equal">
      <formula>"Baja"</formula>
    </cfRule>
    <cfRule type="cellIs" dxfId="3197" priority="3202" operator="equal">
      <formula>"Muy Baja"</formula>
    </cfRule>
  </conditionalFormatting>
  <conditionalFormatting sqref="AC46">
    <cfRule type="cellIs" dxfId="3196" priority="3193" operator="equal">
      <formula>"Catastrófico"</formula>
    </cfRule>
    <cfRule type="cellIs" dxfId="3195" priority="3194" operator="equal">
      <formula>"Mayor"</formula>
    </cfRule>
    <cfRule type="cellIs" dxfId="3194" priority="3195" operator="equal">
      <formula>"Moderado"</formula>
    </cfRule>
    <cfRule type="cellIs" dxfId="3193" priority="3196" operator="equal">
      <formula>"Menor"</formula>
    </cfRule>
    <cfRule type="cellIs" dxfId="3192" priority="3197" operator="equal">
      <formula>"Leve"</formula>
    </cfRule>
  </conditionalFormatting>
  <conditionalFormatting sqref="AE46">
    <cfRule type="cellIs" dxfId="3191" priority="3189" operator="equal">
      <formula>"Extremo"</formula>
    </cfRule>
    <cfRule type="cellIs" dxfId="3190" priority="3190" operator="equal">
      <formula>"Alto"</formula>
    </cfRule>
    <cfRule type="cellIs" dxfId="3189" priority="3191" operator="equal">
      <formula>"Moderado"</formula>
    </cfRule>
    <cfRule type="cellIs" dxfId="3188" priority="3192" operator="equal">
      <formula>"Bajo"</formula>
    </cfRule>
  </conditionalFormatting>
  <conditionalFormatting sqref="J47">
    <cfRule type="cellIs" dxfId="3187" priority="3184" operator="equal">
      <formula>"Muy Alta"</formula>
    </cfRule>
    <cfRule type="cellIs" dxfId="3186" priority="3185" operator="equal">
      <formula>"Alta"</formula>
    </cfRule>
    <cfRule type="cellIs" dxfId="3185" priority="3186" operator="equal">
      <formula>"Media"</formula>
    </cfRule>
    <cfRule type="cellIs" dxfId="3184" priority="3187" operator="equal">
      <formula>"Baja"</formula>
    </cfRule>
    <cfRule type="cellIs" dxfId="3183" priority="3188" operator="equal">
      <formula>"Muy Baja"</formula>
    </cfRule>
  </conditionalFormatting>
  <conditionalFormatting sqref="P47">
    <cfRule type="cellIs" dxfId="3182" priority="3180" operator="equal">
      <formula>"Extremo"</formula>
    </cfRule>
    <cfRule type="cellIs" dxfId="3181" priority="3181" operator="equal">
      <formula>"Alto"</formula>
    </cfRule>
    <cfRule type="cellIs" dxfId="3180" priority="3182" operator="equal">
      <formula>"Moderado"</formula>
    </cfRule>
    <cfRule type="cellIs" dxfId="3179" priority="3183" operator="equal">
      <formula>"Bajo"</formula>
    </cfRule>
  </conditionalFormatting>
  <conditionalFormatting sqref="AA47">
    <cfRule type="cellIs" dxfId="3178" priority="3175" operator="equal">
      <formula>"Muy Alta"</formula>
    </cfRule>
    <cfRule type="cellIs" dxfId="3177" priority="3176" operator="equal">
      <formula>"Alta"</formula>
    </cfRule>
    <cfRule type="cellIs" dxfId="3176" priority="3177" operator="equal">
      <formula>"Media"</formula>
    </cfRule>
    <cfRule type="cellIs" dxfId="3175" priority="3178" operator="equal">
      <formula>"Baja"</formula>
    </cfRule>
    <cfRule type="cellIs" dxfId="3174" priority="3179" operator="equal">
      <formula>"Muy Baja"</formula>
    </cfRule>
  </conditionalFormatting>
  <conditionalFormatting sqref="AC47">
    <cfRule type="cellIs" dxfId="3173" priority="3170" operator="equal">
      <formula>"Catastrófico"</formula>
    </cfRule>
    <cfRule type="cellIs" dxfId="3172" priority="3171" operator="equal">
      <formula>"Mayor"</formula>
    </cfRule>
    <cfRule type="cellIs" dxfId="3171" priority="3172" operator="equal">
      <formula>"Moderado"</formula>
    </cfRule>
    <cfRule type="cellIs" dxfId="3170" priority="3173" operator="equal">
      <formula>"Menor"</formula>
    </cfRule>
    <cfRule type="cellIs" dxfId="3169" priority="3174" operator="equal">
      <formula>"Leve"</formula>
    </cfRule>
  </conditionalFormatting>
  <conditionalFormatting sqref="AE47">
    <cfRule type="cellIs" dxfId="3168" priority="3166" operator="equal">
      <formula>"Extremo"</formula>
    </cfRule>
    <cfRule type="cellIs" dxfId="3167" priority="3167" operator="equal">
      <formula>"Alto"</formula>
    </cfRule>
    <cfRule type="cellIs" dxfId="3166" priority="3168" operator="equal">
      <formula>"Moderado"</formula>
    </cfRule>
    <cfRule type="cellIs" dxfId="3165" priority="3169" operator="equal">
      <formula>"Bajo"</formula>
    </cfRule>
  </conditionalFormatting>
  <conditionalFormatting sqref="J48">
    <cfRule type="cellIs" dxfId="3164" priority="3161" operator="equal">
      <formula>"Muy Alta"</formula>
    </cfRule>
    <cfRule type="cellIs" dxfId="3163" priority="3162" operator="equal">
      <formula>"Alta"</formula>
    </cfRule>
    <cfRule type="cellIs" dxfId="3162" priority="3163" operator="equal">
      <formula>"Media"</formula>
    </cfRule>
    <cfRule type="cellIs" dxfId="3161" priority="3164" operator="equal">
      <formula>"Baja"</formula>
    </cfRule>
    <cfRule type="cellIs" dxfId="3160" priority="3165" operator="equal">
      <formula>"Muy Baja"</formula>
    </cfRule>
  </conditionalFormatting>
  <conditionalFormatting sqref="P48">
    <cfRule type="cellIs" dxfId="3159" priority="3157" operator="equal">
      <formula>"Extremo"</formula>
    </cfRule>
    <cfRule type="cellIs" dxfId="3158" priority="3158" operator="equal">
      <formula>"Alto"</formula>
    </cfRule>
    <cfRule type="cellIs" dxfId="3157" priority="3159" operator="equal">
      <formula>"Moderado"</formula>
    </cfRule>
    <cfRule type="cellIs" dxfId="3156" priority="3160" operator="equal">
      <formula>"Bajo"</formula>
    </cfRule>
  </conditionalFormatting>
  <conditionalFormatting sqref="AA48">
    <cfRule type="cellIs" dxfId="3155" priority="3152" operator="equal">
      <formula>"Muy Alta"</formula>
    </cfRule>
    <cfRule type="cellIs" dxfId="3154" priority="3153" operator="equal">
      <formula>"Alta"</formula>
    </cfRule>
    <cfRule type="cellIs" dxfId="3153" priority="3154" operator="equal">
      <formula>"Media"</formula>
    </cfRule>
    <cfRule type="cellIs" dxfId="3152" priority="3155" operator="equal">
      <formula>"Baja"</formula>
    </cfRule>
    <cfRule type="cellIs" dxfId="3151" priority="3156" operator="equal">
      <formula>"Muy Baja"</formula>
    </cfRule>
  </conditionalFormatting>
  <conditionalFormatting sqref="AC48">
    <cfRule type="cellIs" dxfId="3150" priority="3147" operator="equal">
      <formula>"Catastrófico"</formula>
    </cfRule>
    <cfRule type="cellIs" dxfId="3149" priority="3148" operator="equal">
      <formula>"Mayor"</formula>
    </cfRule>
    <cfRule type="cellIs" dxfId="3148" priority="3149" operator="equal">
      <formula>"Moderado"</formula>
    </cfRule>
    <cfRule type="cellIs" dxfId="3147" priority="3150" operator="equal">
      <formula>"Menor"</formula>
    </cfRule>
    <cfRule type="cellIs" dxfId="3146" priority="3151" operator="equal">
      <formula>"Leve"</formula>
    </cfRule>
  </conditionalFormatting>
  <conditionalFormatting sqref="AE48">
    <cfRule type="cellIs" dxfId="3145" priority="3143" operator="equal">
      <formula>"Extremo"</formula>
    </cfRule>
    <cfRule type="cellIs" dxfId="3144" priority="3144" operator="equal">
      <formula>"Alto"</formula>
    </cfRule>
    <cfRule type="cellIs" dxfId="3143" priority="3145" operator="equal">
      <formula>"Moderado"</formula>
    </cfRule>
    <cfRule type="cellIs" dxfId="3142" priority="3146" operator="equal">
      <formula>"Bajo"</formula>
    </cfRule>
  </conditionalFormatting>
  <conditionalFormatting sqref="J49">
    <cfRule type="cellIs" dxfId="3141" priority="3138" operator="equal">
      <formula>"Muy Alta"</formula>
    </cfRule>
    <cfRule type="cellIs" dxfId="3140" priority="3139" operator="equal">
      <formula>"Alta"</formula>
    </cfRule>
    <cfRule type="cellIs" dxfId="3139" priority="3140" operator="equal">
      <formula>"Media"</formula>
    </cfRule>
    <cfRule type="cellIs" dxfId="3138" priority="3141" operator="equal">
      <formula>"Baja"</formula>
    </cfRule>
    <cfRule type="cellIs" dxfId="3137" priority="3142" operator="equal">
      <formula>"Muy Baja"</formula>
    </cfRule>
  </conditionalFormatting>
  <conditionalFormatting sqref="P49">
    <cfRule type="cellIs" dxfId="3136" priority="3134" operator="equal">
      <formula>"Extremo"</formula>
    </cfRule>
    <cfRule type="cellIs" dxfId="3135" priority="3135" operator="equal">
      <formula>"Alto"</formula>
    </cfRule>
    <cfRule type="cellIs" dxfId="3134" priority="3136" operator="equal">
      <formula>"Moderado"</formula>
    </cfRule>
    <cfRule type="cellIs" dxfId="3133" priority="3137" operator="equal">
      <formula>"Bajo"</formula>
    </cfRule>
  </conditionalFormatting>
  <conditionalFormatting sqref="AA49">
    <cfRule type="cellIs" dxfId="3132" priority="3129" operator="equal">
      <formula>"Muy Alta"</formula>
    </cfRule>
    <cfRule type="cellIs" dxfId="3131" priority="3130" operator="equal">
      <formula>"Alta"</formula>
    </cfRule>
    <cfRule type="cellIs" dxfId="3130" priority="3131" operator="equal">
      <formula>"Media"</formula>
    </cfRule>
    <cfRule type="cellIs" dxfId="3129" priority="3132" operator="equal">
      <formula>"Baja"</formula>
    </cfRule>
    <cfRule type="cellIs" dxfId="3128" priority="3133" operator="equal">
      <formula>"Muy Baja"</formula>
    </cfRule>
  </conditionalFormatting>
  <conditionalFormatting sqref="AC49">
    <cfRule type="cellIs" dxfId="3127" priority="3124" operator="equal">
      <formula>"Catastrófico"</formula>
    </cfRule>
    <cfRule type="cellIs" dxfId="3126" priority="3125" operator="equal">
      <formula>"Mayor"</formula>
    </cfRule>
    <cfRule type="cellIs" dxfId="3125" priority="3126" operator="equal">
      <formula>"Moderado"</formula>
    </cfRule>
    <cfRule type="cellIs" dxfId="3124" priority="3127" operator="equal">
      <formula>"Menor"</formula>
    </cfRule>
    <cfRule type="cellIs" dxfId="3123" priority="3128" operator="equal">
      <formula>"Leve"</formula>
    </cfRule>
  </conditionalFormatting>
  <conditionalFormatting sqref="AE49">
    <cfRule type="cellIs" dxfId="3122" priority="3120" operator="equal">
      <formula>"Extremo"</formula>
    </cfRule>
    <cfRule type="cellIs" dxfId="3121" priority="3121" operator="equal">
      <formula>"Alto"</formula>
    </cfRule>
    <cfRule type="cellIs" dxfId="3120" priority="3122" operator="equal">
      <formula>"Moderado"</formula>
    </cfRule>
    <cfRule type="cellIs" dxfId="3119" priority="3123" operator="equal">
      <formula>"Bajo"</formula>
    </cfRule>
  </conditionalFormatting>
  <conditionalFormatting sqref="J50 J52">
    <cfRule type="cellIs" dxfId="3118" priority="3115" operator="equal">
      <formula>"Muy Alta"</formula>
    </cfRule>
    <cfRule type="cellIs" dxfId="3117" priority="3116" operator="equal">
      <formula>"Alta"</formula>
    </cfRule>
    <cfRule type="cellIs" dxfId="3116" priority="3117" operator="equal">
      <formula>"Media"</formula>
    </cfRule>
    <cfRule type="cellIs" dxfId="3115" priority="3118" operator="equal">
      <formula>"Baja"</formula>
    </cfRule>
    <cfRule type="cellIs" dxfId="3114" priority="3119" operator="equal">
      <formula>"Muy Baja"</formula>
    </cfRule>
  </conditionalFormatting>
  <conditionalFormatting sqref="N50 N52 N55 N57 N59">
    <cfRule type="cellIs" dxfId="3113" priority="3110" operator="equal">
      <formula>"Catastrófico"</formula>
    </cfRule>
    <cfRule type="cellIs" dxfId="3112" priority="3111" operator="equal">
      <formula>"Mayor"</formula>
    </cfRule>
    <cfRule type="cellIs" dxfId="3111" priority="3112" operator="equal">
      <formula>"Moderado"</formula>
    </cfRule>
    <cfRule type="cellIs" dxfId="3110" priority="3113" operator="equal">
      <formula>"Menor"</formula>
    </cfRule>
    <cfRule type="cellIs" dxfId="3109" priority="3114" operator="equal">
      <formula>"Leve"</formula>
    </cfRule>
  </conditionalFormatting>
  <conditionalFormatting sqref="P50">
    <cfRule type="cellIs" dxfId="3108" priority="3106" operator="equal">
      <formula>"Extremo"</formula>
    </cfRule>
    <cfRule type="cellIs" dxfId="3107" priority="3107" operator="equal">
      <formula>"Alto"</formula>
    </cfRule>
    <cfRule type="cellIs" dxfId="3106" priority="3108" operator="equal">
      <formula>"Moderado"</formula>
    </cfRule>
    <cfRule type="cellIs" dxfId="3105" priority="3109" operator="equal">
      <formula>"Bajo"</formula>
    </cfRule>
  </conditionalFormatting>
  <conditionalFormatting sqref="AA50:AA51">
    <cfRule type="cellIs" dxfId="3104" priority="3101" operator="equal">
      <formula>"Muy Alta"</formula>
    </cfRule>
    <cfRule type="cellIs" dxfId="3103" priority="3102" operator="equal">
      <formula>"Alta"</formula>
    </cfRule>
    <cfRule type="cellIs" dxfId="3102" priority="3103" operator="equal">
      <formula>"Media"</formula>
    </cfRule>
    <cfRule type="cellIs" dxfId="3101" priority="3104" operator="equal">
      <formula>"Baja"</formula>
    </cfRule>
    <cfRule type="cellIs" dxfId="3100" priority="3105" operator="equal">
      <formula>"Muy Baja"</formula>
    </cfRule>
  </conditionalFormatting>
  <conditionalFormatting sqref="AC50:AC51">
    <cfRule type="cellIs" dxfId="3099" priority="3096" operator="equal">
      <formula>"Catastrófico"</formula>
    </cfRule>
    <cfRule type="cellIs" dxfId="3098" priority="3097" operator="equal">
      <formula>"Mayor"</formula>
    </cfRule>
    <cfRule type="cellIs" dxfId="3097" priority="3098" operator="equal">
      <formula>"Moderado"</formula>
    </cfRule>
    <cfRule type="cellIs" dxfId="3096" priority="3099" operator="equal">
      <formula>"Menor"</formula>
    </cfRule>
    <cfRule type="cellIs" dxfId="3095" priority="3100" operator="equal">
      <formula>"Leve"</formula>
    </cfRule>
  </conditionalFormatting>
  <conditionalFormatting sqref="AE50:AE51">
    <cfRule type="cellIs" dxfId="3094" priority="3092" operator="equal">
      <formula>"Extremo"</formula>
    </cfRule>
    <cfRule type="cellIs" dxfId="3093" priority="3093" operator="equal">
      <formula>"Alto"</formula>
    </cfRule>
    <cfRule type="cellIs" dxfId="3092" priority="3094" operator="equal">
      <formula>"Moderado"</formula>
    </cfRule>
    <cfRule type="cellIs" dxfId="3091" priority="3095" operator="equal">
      <formula>"Bajo"</formula>
    </cfRule>
  </conditionalFormatting>
  <conditionalFormatting sqref="P52">
    <cfRule type="cellIs" dxfId="3090" priority="3088" operator="equal">
      <formula>"Extremo"</formula>
    </cfRule>
    <cfRule type="cellIs" dxfId="3089" priority="3089" operator="equal">
      <formula>"Alto"</formula>
    </cfRule>
    <cfRule type="cellIs" dxfId="3088" priority="3090" operator="equal">
      <formula>"Moderado"</formula>
    </cfRule>
    <cfRule type="cellIs" dxfId="3087" priority="3091" operator="equal">
      <formula>"Bajo"</formula>
    </cfRule>
  </conditionalFormatting>
  <conditionalFormatting sqref="AA52:AA54">
    <cfRule type="cellIs" dxfId="3086" priority="3083" operator="equal">
      <formula>"Muy Alta"</formula>
    </cfRule>
    <cfRule type="cellIs" dxfId="3085" priority="3084" operator="equal">
      <formula>"Alta"</formula>
    </cfRule>
    <cfRule type="cellIs" dxfId="3084" priority="3085" operator="equal">
      <formula>"Media"</formula>
    </cfRule>
    <cfRule type="cellIs" dxfId="3083" priority="3086" operator="equal">
      <formula>"Baja"</formula>
    </cfRule>
    <cfRule type="cellIs" dxfId="3082" priority="3087" operator="equal">
      <formula>"Muy Baja"</formula>
    </cfRule>
  </conditionalFormatting>
  <conditionalFormatting sqref="AC52:AC54">
    <cfRule type="cellIs" dxfId="3081" priority="3078" operator="equal">
      <formula>"Catastrófico"</formula>
    </cfRule>
    <cfRule type="cellIs" dxfId="3080" priority="3079" operator="equal">
      <formula>"Mayor"</formula>
    </cfRule>
    <cfRule type="cellIs" dxfId="3079" priority="3080" operator="equal">
      <formula>"Moderado"</formula>
    </cfRule>
    <cfRule type="cellIs" dxfId="3078" priority="3081" operator="equal">
      <formula>"Menor"</formula>
    </cfRule>
    <cfRule type="cellIs" dxfId="3077" priority="3082" operator="equal">
      <formula>"Leve"</formula>
    </cfRule>
  </conditionalFormatting>
  <conditionalFormatting sqref="AE52:AE54">
    <cfRule type="cellIs" dxfId="3076" priority="3074" operator="equal">
      <formula>"Extremo"</formula>
    </cfRule>
    <cfRule type="cellIs" dxfId="3075" priority="3075" operator="equal">
      <formula>"Alto"</formula>
    </cfRule>
    <cfRule type="cellIs" dxfId="3074" priority="3076" operator="equal">
      <formula>"Moderado"</formula>
    </cfRule>
    <cfRule type="cellIs" dxfId="3073" priority="3077" operator="equal">
      <formula>"Bajo"</formula>
    </cfRule>
  </conditionalFormatting>
  <conditionalFormatting sqref="J55">
    <cfRule type="cellIs" dxfId="3072" priority="3069" operator="equal">
      <formula>"Muy Alta"</formula>
    </cfRule>
    <cfRule type="cellIs" dxfId="3071" priority="3070" operator="equal">
      <formula>"Alta"</formula>
    </cfRule>
    <cfRule type="cellIs" dxfId="3070" priority="3071" operator="equal">
      <formula>"Media"</formula>
    </cfRule>
    <cfRule type="cellIs" dxfId="3069" priority="3072" operator="equal">
      <formula>"Baja"</formula>
    </cfRule>
    <cfRule type="cellIs" dxfId="3068" priority="3073" operator="equal">
      <formula>"Muy Baja"</formula>
    </cfRule>
  </conditionalFormatting>
  <conditionalFormatting sqref="P55">
    <cfRule type="cellIs" dxfId="3067" priority="3065" operator="equal">
      <formula>"Extremo"</formula>
    </cfRule>
    <cfRule type="cellIs" dxfId="3066" priority="3066" operator="equal">
      <formula>"Alto"</formula>
    </cfRule>
    <cfRule type="cellIs" dxfId="3065" priority="3067" operator="equal">
      <formula>"Moderado"</formula>
    </cfRule>
    <cfRule type="cellIs" dxfId="3064" priority="3068" operator="equal">
      <formula>"Bajo"</formula>
    </cfRule>
  </conditionalFormatting>
  <conditionalFormatting sqref="AA55:AA56">
    <cfRule type="cellIs" dxfId="3063" priority="3060" operator="equal">
      <formula>"Muy Alta"</formula>
    </cfRule>
    <cfRule type="cellIs" dxfId="3062" priority="3061" operator="equal">
      <formula>"Alta"</formula>
    </cfRule>
    <cfRule type="cellIs" dxfId="3061" priority="3062" operator="equal">
      <formula>"Media"</formula>
    </cfRule>
    <cfRule type="cellIs" dxfId="3060" priority="3063" operator="equal">
      <formula>"Baja"</formula>
    </cfRule>
    <cfRule type="cellIs" dxfId="3059" priority="3064" operator="equal">
      <formula>"Muy Baja"</formula>
    </cfRule>
  </conditionalFormatting>
  <conditionalFormatting sqref="AC55:AC56">
    <cfRule type="cellIs" dxfId="3058" priority="3055" operator="equal">
      <formula>"Catastrófico"</formula>
    </cfRule>
    <cfRule type="cellIs" dxfId="3057" priority="3056" operator="equal">
      <formula>"Mayor"</formula>
    </cfRule>
    <cfRule type="cellIs" dxfId="3056" priority="3057" operator="equal">
      <formula>"Moderado"</formula>
    </cfRule>
    <cfRule type="cellIs" dxfId="3055" priority="3058" operator="equal">
      <formula>"Menor"</formula>
    </cfRule>
    <cfRule type="cellIs" dxfId="3054" priority="3059" operator="equal">
      <formula>"Leve"</formula>
    </cfRule>
  </conditionalFormatting>
  <conditionalFormatting sqref="AE55:AE56">
    <cfRule type="cellIs" dxfId="3053" priority="3051" operator="equal">
      <formula>"Extremo"</formula>
    </cfRule>
    <cfRule type="cellIs" dxfId="3052" priority="3052" operator="equal">
      <formula>"Alto"</formula>
    </cfRule>
    <cfRule type="cellIs" dxfId="3051" priority="3053" operator="equal">
      <formula>"Moderado"</formula>
    </cfRule>
    <cfRule type="cellIs" dxfId="3050" priority="3054" operator="equal">
      <formula>"Bajo"</formula>
    </cfRule>
  </conditionalFormatting>
  <conditionalFormatting sqref="J57">
    <cfRule type="cellIs" dxfId="3049" priority="3046" operator="equal">
      <formula>"Muy Alta"</formula>
    </cfRule>
    <cfRule type="cellIs" dxfId="3048" priority="3047" operator="equal">
      <formula>"Alta"</formula>
    </cfRule>
    <cfRule type="cellIs" dxfId="3047" priority="3048" operator="equal">
      <formula>"Media"</formula>
    </cfRule>
    <cfRule type="cellIs" dxfId="3046" priority="3049" operator="equal">
      <formula>"Baja"</formula>
    </cfRule>
    <cfRule type="cellIs" dxfId="3045" priority="3050" operator="equal">
      <formula>"Muy Baja"</formula>
    </cfRule>
  </conditionalFormatting>
  <conditionalFormatting sqref="P57">
    <cfRule type="cellIs" dxfId="3044" priority="3042" operator="equal">
      <formula>"Extremo"</formula>
    </cfRule>
    <cfRule type="cellIs" dxfId="3043" priority="3043" operator="equal">
      <formula>"Alto"</formula>
    </cfRule>
    <cfRule type="cellIs" dxfId="3042" priority="3044" operator="equal">
      <formula>"Moderado"</formula>
    </cfRule>
    <cfRule type="cellIs" dxfId="3041" priority="3045" operator="equal">
      <formula>"Bajo"</formula>
    </cfRule>
  </conditionalFormatting>
  <conditionalFormatting sqref="AA57:AA58">
    <cfRule type="cellIs" dxfId="3040" priority="3037" operator="equal">
      <formula>"Muy Alta"</formula>
    </cfRule>
    <cfRule type="cellIs" dxfId="3039" priority="3038" operator="equal">
      <formula>"Alta"</formula>
    </cfRule>
    <cfRule type="cellIs" dxfId="3038" priority="3039" operator="equal">
      <formula>"Media"</formula>
    </cfRule>
    <cfRule type="cellIs" dxfId="3037" priority="3040" operator="equal">
      <formula>"Baja"</formula>
    </cfRule>
    <cfRule type="cellIs" dxfId="3036" priority="3041" operator="equal">
      <formula>"Muy Baja"</formula>
    </cfRule>
  </conditionalFormatting>
  <conditionalFormatting sqref="AC57:AC58">
    <cfRule type="cellIs" dxfId="3035" priority="3032" operator="equal">
      <formula>"Catastrófico"</formula>
    </cfRule>
    <cfRule type="cellIs" dxfId="3034" priority="3033" operator="equal">
      <formula>"Mayor"</formula>
    </cfRule>
    <cfRule type="cellIs" dxfId="3033" priority="3034" operator="equal">
      <formula>"Moderado"</formula>
    </cfRule>
    <cfRule type="cellIs" dxfId="3032" priority="3035" operator="equal">
      <formula>"Menor"</formula>
    </cfRule>
    <cfRule type="cellIs" dxfId="3031" priority="3036" operator="equal">
      <formula>"Leve"</formula>
    </cfRule>
  </conditionalFormatting>
  <conditionalFormatting sqref="AE57:AE58">
    <cfRule type="cellIs" dxfId="3030" priority="3028" operator="equal">
      <formula>"Extremo"</formula>
    </cfRule>
    <cfRule type="cellIs" dxfId="3029" priority="3029" operator="equal">
      <formula>"Alto"</formula>
    </cfRule>
    <cfRule type="cellIs" dxfId="3028" priority="3030" operator="equal">
      <formula>"Moderado"</formula>
    </cfRule>
    <cfRule type="cellIs" dxfId="3027" priority="3031" operator="equal">
      <formula>"Bajo"</formula>
    </cfRule>
  </conditionalFormatting>
  <conditionalFormatting sqref="J59">
    <cfRule type="cellIs" dxfId="3026" priority="3023" operator="equal">
      <formula>"Muy Alta"</formula>
    </cfRule>
    <cfRule type="cellIs" dxfId="3025" priority="3024" operator="equal">
      <formula>"Alta"</formula>
    </cfRule>
    <cfRule type="cellIs" dxfId="3024" priority="3025" operator="equal">
      <formula>"Media"</formula>
    </cfRule>
    <cfRule type="cellIs" dxfId="3023" priority="3026" operator="equal">
      <formula>"Baja"</formula>
    </cfRule>
    <cfRule type="cellIs" dxfId="3022" priority="3027" operator="equal">
      <formula>"Muy Baja"</formula>
    </cfRule>
  </conditionalFormatting>
  <conditionalFormatting sqref="P59">
    <cfRule type="cellIs" dxfId="3021" priority="3019" operator="equal">
      <formula>"Extremo"</formula>
    </cfRule>
    <cfRule type="cellIs" dxfId="3020" priority="3020" operator="equal">
      <formula>"Alto"</formula>
    </cfRule>
    <cfRule type="cellIs" dxfId="3019" priority="3021" operator="equal">
      <formula>"Moderado"</formula>
    </cfRule>
    <cfRule type="cellIs" dxfId="3018" priority="3022" operator="equal">
      <formula>"Bajo"</formula>
    </cfRule>
  </conditionalFormatting>
  <conditionalFormatting sqref="AA59:AA60">
    <cfRule type="cellIs" dxfId="3017" priority="3014" operator="equal">
      <formula>"Muy Alta"</formula>
    </cfRule>
    <cfRule type="cellIs" dxfId="3016" priority="3015" operator="equal">
      <formula>"Alta"</formula>
    </cfRule>
    <cfRule type="cellIs" dxfId="3015" priority="3016" operator="equal">
      <formula>"Media"</formula>
    </cfRule>
    <cfRule type="cellIs" dxfId="3014" priority="3017" operator="equal">
      <formula>"Baja"</formula>
    </cfRule>
    <cfRule type="cellIs" dxfId="3013" priority="3018" operator="equal">
      <formula>"Muy Baja"</formula>
    </cfRule>
  </conditionalFormatting>
  <conditionalFormatting sqref="AC59:AC60">
    <cfRule type="cellIs" dxfId="3012" priority="3009" operator="equal">
      <formula>"Catastrófico"</formula>
    </cfRule>
    <cfRule type="cellIs" dxfId="3011" priority="3010" operator="equal">
      <formula>"Mayor"</formula>
    </cfRule>
    <cfRule type="cellIs" dxfId="3010" priority="3011" operator="equal">
      <formula>"Moderado"</formula>
    </cfRule>
    <cfRule type="cellIs" dxfId="3009" priority="3012" operator="equal">
      <formula>"Menor"</formula>
    </cfRule>
    <cfRule type="cellIs" dxfId="3008" priority="3013" operator="equal">
      <formula>"Leve"</formula>
    </cfRule>
  </conditionalFormatting>
  <conditionalFormatting sqref="AE59:AE60">
    <cfRule type="cellIs" dxfId="3007" priority="3005" operator="equal">
      <formula>"Extremo"</formula>
    </cfRule>
    <cfRule type="cellIs" dxfId="3006" priority="3006" operator="equal">
      <formula>"Alto"</formula>
    </cfRule>
    <cfRule type="cellIs" dxfId="3005" priority="3007" operator="equal">
      <formula>"Moderado"</formula>
    </cfRule>
    <cfRule type="cellIs" dxfId="3004" priority="3008" operator="equal">
      <formula>"Bajo"</formula>
    </cfRule>
  </conditionalFormatting>
  <conditionalFormatting sqref="J61 J64">
    <cfRule type="cellIs" dxfId="3003" priority="3000" operator="equal">
      <formula>"Muy Alta"</formula>
    </cfRule>
    <cfRule type="cellIs" dxfId="3002" priority="3001" operator="equal">
      <formula>"Alta"</formula>
    </cfRule>
    <cfRule type="cellIs" dxfId="3001" priority="3002" operator="equal">
      <formula>"Media"</formula>
    </cfRule>
    <cfRule type="cellIs" dxfId="3000" priority="3003" operator="equal">
      <formula>"Baja"</formula>
    </cfRule>
    <cfRule type="cellIs" dxfId="2999" priority="3004" operator="equal">
      <formula>"Muy Baja"</formula>
    </cfRule>
  </conditionalFormatting>
  <conditionalFormatting sqref="N61 N64:N65">
    <cfRule type="cellIs" dxfId="2998" priority="2995" operator="equal">
      <formula>"Catastrófico"</formula>
    </cfRule>
    <cfRule type="cellIs" dxfId="2997" priority="2996" operator="equal">
      <formula>"Mayor"</formula>
    </cfRule>
    <cfRule type="cellIs" dxfId="2996" priority="2997" operator="equal">
      <formula>"Moderado"</formula>
    </cfRule>
    <cfRule type="cellIs" dxfId="2995" priority="2998" operator="equal">
      <formula>"Menor"</formula>
    </cfRule>
    <cfRule type="cellIs" dxfId="2994" priority="2999" operator="equal">
      <formula>"Leve"</formula>
    </cfRule>
  </conditionalFormatting>
  <conditionalFormatting sqref="P61">
    <cfRule type="cellIs" dxfId="2993" priority="2991" operator="equal">
      <formula>"Extremo"</formula>
    </cfRule>
    <cfRule type="cellIs" dxfId="2992" priority="2992" operator="equal">
      <formula>"Alto"</formula>
    </cfRule>
    <cfRule type="cellIs" dxfId="2991" priority="2993" operator="equal">
      <formula>"Moderado"</formula>
    </cfRule>
    <cfRule type="cellIs" dxfId="2990" priority="2994" operator="equal">
      <formula>"Bajo"</formula>
    </cfRule>
  </conditionalFormatting>
  <conditionalFormatting sqref="AA61:AA63">
    <cfRule type="cellIs" dxfId="2989" priority="2986" operator="equal">
      <formula>"Muy Alta"</formula>
    </cfRule>
    <cfRule type="cellIs" dxfId="2988" priority="2987" operator="equal">
      <formula>"Alta"</formula>
    </cfRule>
    <cfRule type="cellIs" dxfId="2987" priority="2988" operator="equal">
      <formula>"Media"</formula>
    </cfRule>
    <cfRule type="cellIs" dxfId="2986" priority="2989" operator="equal">
      <formula>"Baja"</formula>
    </cfRule>
    <cfRule type="cellIs" dxfId="2985" priority="2990" operator="equal">
      <formula>"Muy Baja"</formula>
    </cfRule>
  </conditionalFormatting>
  <conditionalFormatting sqref="AC61:AC63">
    <cfRule type="cellIs" dxfId="2984" priority="2981" operator="equal">
      <formula>"Catastrófico"</formula>
    </cfRule>
    <cfRule type="cellIs" dxfId="2983" priority="2982" operator="equal">
      <formula>"Mayor"</formula>
    </cfRule>
    <cfRule type="cellIs" dxfId="2982" priority="2983" operator="equal">
      <formula>"Moderado"</formula>
    </cfRule>
    <cfRule type="cellIs" dxfId="2981" priority="2984" operator="equal">
      <formula>"Menor"</formula>
    </cfRule>
    <cfRule type="cellIs" dxfId="2980" priority="2985" operator="equal">
      <formula>"Leve"</formula>
    </cfRule>
  </conditionalFormatting>
  <conditionalFormatting sqref="AE61:AE63">
    <cfRule type="cellIs" dxfId="2979" priority="2977" operator="equal">
      <formula>"Extremo"</formula>
    </cfRule>
    <cfRule type="cellIs" dxfId="2978" priority="2978" operator="equal">
      <formula>"Alto"</formula>
    </cfRule>
    <cfRule type="cellIs" dxfId="2977" priority="2979" operator="equal">
      <formula>"Moderado"</formula>
    </cfRule>
    <cfRule type="cellIs" dxfId="2976" priority="2980" operator="equal">
      <formula>"Bajo"</formula>
    </cfRule>
  </conditionalFormatting>
  <conditionalFormatting sqref="P64">
    <cfRule type="cellIs" dxfId="2975" priority="2973" operator="equal">
      <formula>"Extremo"</formula>
    </cfRule>
    <cfRule type="cellIs" dxfId="2974" priority="2974" operator="equal">
      <formula>"Alto"</formula>
    </cfRule>
    <cfRule type="cellIs" dxfId="2973" priority="2975" operator="equal">
      <formula>"Moderado"</formula>
    </cfRule>
    <cfRule type="cellIs" dxfId="2972" priority="2976" operator="equal">
      <formula>"Bajo"</formula>
    </cfRule>
  </conditionalFormatting>
  <conditionalFormatting sqref="AA64">
    <cfRule type="cellIs" dxfId="2971" priority="2968" operator="equal">
      <formula>"Muy Alta"</formula>
    </cfRule>
    <cfRule type="cellIs" dxfId="2970" priority="2969" operator="equal">
      <formula>"Alta"</formula>
    </cfRule>
    <cfRule type="cellIs" dxfId="2969" priority="2970" operator="equal">
      <formula>"Media"</formula>
    </cfRule>
    <cfRule type="cellIs" dxfId="2968" priority="2971" operator="equal">
      <formula>"Baja"</formula>
    </cfRule>
    <cfRule type="cellIs" dxfId="2967" priority="2972" operator="equal">
      <formula>"Muy Baja"</formula>
    </cfRule>
  </conditionalFormatting>
  <conditionalFormatting sqref="AC64">
    <cfRule type="cellIs" dxfId="2966" priority="2963" operator="equal">
      <formula>"Catastrófico"</formula>
    </cfRule>
    <cfRule type="cellIs" dxfId="2965" priority="2964" operator="equal">
      <formula>"Mayor"</formula>
    </cfRule>
    <cfRule type="cellIs" dxfId="2964" priority="2965" operator="equal">
      <formula>"Moderado"</formula>
    </cfRule>
    <cfRule type="cellIs" dxfId="2963" priority="2966" operator="equal">
      <formula>"Menor"</formula>
    </cfRule>
    <cfRule type="cellIs" dxfId="2962" priority="2967" operator="equal">
      <formula>"Leve"</formula>
    </cfRule>
  </conditionalFormatting>
  <conditionalFormatting sqref="AE64">
    <cfRule type="cellIs" dxfId="2961" priority="2959" operator="equal">
      <formula>"Extremo"</formula>
    </cfRule>
    <cfRule type="cellIs" dxfId="2960" priority="2960" operator="equal">
      <formula>"Alto"</formula>
    </cfRule>
    <cfRule type="cellIs" dxfId="2959" priority="2961" operator="equal">
      <formula>"Moderado"</formula>
    </cfRule>
    <cfRule type="cellIs" dxfId="2958" priority="2962" operator="equal">
      <formula>"Bajo"</formula>
    </cfRule>
  </conditionalFormatting>
  <conditionalFormatting sqref="J65">
    <cfRule type="cellIs" dxfId="2957" priority="2954" operator="equal">
      <formula>"Muy Alta"</formula>
    </cfRule>
    <cfRule type="cellIs" dxfId="2956" priority="2955" operator="equal">
      <formula>"Alta"</formula>
    </cfRule>
    <cfRule type="cellIs" dxfId="2955" priority="2956" operator="equal">
      <formula>"Media"</formula>
    </cfRule>
    <cfRule type="cellIs" dxfId="2954" priority="2957" operator="equal">
      <formula>"Baja"</formula>
    </cfRule>
    <cfRule type="cellIs" dxfId="2953" priority="2958" operator="equal">
      <formula>"Muy Baja"</formula>
    </cfRule>
  </conditionalFormatting>
  <conditionalFormatting sqref="P65">
    <cfRule type="cellIs" dxfId="2952" priority="2950" operator="equal">
      <formula>"Extremo"</formula>
    </cfRule>
    <cfRule type="cellIs" dxfId="2951" priority="2951" operator="equal">
      <formula>"Alto"</formula>
    </cfRule>
    <cfRule type="cellIs" dxfId="2950" priority="2952" operator="equal">
      <formula>"Moderado"</formula>
    </cfRule>
    <cfRule type="cellIs" dxfId="2949" priority="2953" operator="equal">
      <formula>"Bajo"</formula>
    </cfRule>
  </conditionalFormatting>
  <conditionalFormatting sqref="AA65:AA67">
    <cfRule type="cellIs" dxfId="2948" priority="2945" operator="equal">
      <formula>"Muy Alta"</formula>
    </cfRule>
    <cfRule type="cellIs" dxfId="2947" priority="2946" operator="equal">
      <formula>"Alta"</formula>
    </cfRule>
    <cfRule type="cellIs" dxfId="2946" priority="2947" operator="equal">
      <formula>"Media"</formula>
    </cfRule>
    <cfRule type="cellIs" dxfId="2945" priority="2948" operator="equal">
      <formula>"Baja"</formula>
    </cfRule>
    <cfRule type="cellIs" dxfId="2944" priority="2949" operator="equal">
      <formula>"Muy Baja"</formula>
    </cfRule>
  </conditionalFormatting>
  <conditionalFormatting sqref="AC65:AC67">
    <cfRule type="cellIs" dxfId="2943" priority="2940" operator="equal">
      <formula>"Catastrófico"</formula>
    </cfRule>
    <cfRule type="cellIs" dxfId="2942" priority="2941" operator="equal">
      <formula>"Mayor"</formula>
    </cfRule>
    <cfRule type="cellIs" dxfId="2941" priority="2942" operator="equal">
      <formula>"Moderado"</formula>
    </cfRule>
    <cfRule type="cellIs" dxfId="2940" priority="2943" operator="equal">
      <formula>"Menor"</formula>
    </cfRule>
    <cfRule type="cellIs" dxfId="2939" priority="2944" operator="equal">
      <formula>"Leve"</formula>
    </cfRule>
  </conditionalFormatting>
  <conditionalFormatting sqref="AE65:AE67">
    <cfRule type="cellIs" dxfId="2938" priority="2936" operator="equal">
      <formula>"Extremo"</formula>
    </cfRule>
    <cfRule type="cellIs" dxfId="2937" priority="2937" operator="equal">
      <formula>"Alto"</formula>
    </cfRule>
    <cfRule type="cellIs" dxfId="2936" priority="2938" operator="equal">
      <formula>"Moderado"</formula>
    </cfRule>
    <cfRule type="cellIs" dxfId="2935" priority="2939" operator="equal">
      <formula>"Bajo"</formula>
    </cfRule>
  </conditionalFormatting>
  <conditionalFormatting sqref="J68 J70">
    <cfRule type="cellIs" dxfId="2934" priority="2931" operator="equal">
      <formula>"Muy Alta"</formula>
    </cfRule>
    <cfRule type="cellIs" dxfId="2933" priority="2932" operator="equal">
      <formula>"Alta"</formula>
    </cfRule>
    <cfRule type="cellIs" dxfId="2932" priority="2933" operator="equal">
      <formula>"Media"</formula>
    </cfRule>
    <cfRule type="cellIs" dxfId="2931" priority="2934" operator="equal">
      <formula>"Baja"</formula>
    </cfRule>
    <cfRule type="cellIs" dxfId="2930" priority="2935" operator="equal">
      <formula>"Muy Baja"</formula>
    </cfRule>
  </conditionalFormatting>
  <conditionalFormatting sqref="N68 N70:N71">
    <cfRule type="cellIs" dxfId="2929" priority="2926" operator="equal">
      <formula>"Catastrófico"</formula>
    </cfRule>
    <cfRule type="cellIs" dxfId="2928" priority="2927" operator="equal">
      <formula>"Mayor"</formula>
    </cfRule>
    <cfRule type="cellIs" dxfId="2927" priority="2928" operator="equal">
      <formula>"Moderado"</formula>
    </cfRule>
    <cfRule type="cellIs" dxfId="2926" priority="2929" operator="equal">
      <formula>"Menor"</formula>
    </cfRule>
    <cfRule type="cellIs" dxfId="2925" priority="2930" operator="equal">
      <formula>"Leve"</formula>
    </cfRule>
  </conditionalFormatting>
  <conditionalFormatting sqref="P68">
    <cfRule type="cellIs" dxfId="2924" priority="2922" operator="equal">
      <formula>"Extremo"</formula>
    </cfRule>
    <cfRule type="cellIs" dxfId="2923" priority="2923" operator="equal">
      <formula>"Alto"</formula>
    </cfRule>
    <cfRule type="cellIs" dxfId="2922" priority="2924" operator="equal">
      <formula>"Moderado"</formula>
    </cfRule>
    <cfRule type="cellIs" dxfId="2921" priority="2925" operator="equal">
      <formula>"Bajo"</formula>
    </cfRule>
  </conditionalFormatting>
  <conditionalFormatting sqref="AA68:AA69">
    <cfRule type="cellIs" dxfId="2920" priority="2917" operator="equal">
      <formula>"Muy Alta"</formula>
    </cfRule>
    <cfRule type="cellIs" dxfId="2919" priority="2918" operator="equal">
      <formula>"Alta"</formula>
    </cfRule>
    <cfRule type="cellIs" dxfId="2918" priority="2919" operator="equal">
      <formula>"Media"</formula>
    </cfRule>
    <cfRule type="cellIs" dxfId="2917" priority="2920" operator="equal">
      <formula>"Baja"</formula>
    </cfRule>
    <cfRule type="cellIs" dxfId="2916" priority="2921" operator="equal">
      <formula>"Muy Baja"</formula>
    </cfRule>
  </conditionalFormatting>
  <conditionalFormatting sqref="AC68:AC69">
    <cfRule type="cellIs" dxfId="2915" priority="2912" operator="equal">
      <formula>"Catastrófico"</formula>
    </cfRule>
    <cfRule type="cellIs" dxfId="2914" priority="2913" operator="equal">
      <formula>"Mayor"</formula>
    </cfRule>
    <cfRule type="cellIs" dxfId="2913" priority="2914" operator="equal">
      <formula>"Moderado"</formula>
    </cfRule>
    <cfRule type="cellIs" dxfId="2912" priority="2915" operator="equal">
      <formula>"Menor"</formula>
    </cfRule>
    <cfRule type="cellIs" dxfId="2911" priority="2916" operator="equal">
      <formula>"Leve"</formula>
    </cfRule>
  </conditionalFormatting>
  <conditionalFormatting sqref="AE68:AE69">
    <cfRule type="cellIs" dxfId="2910" priority="2908" operator="equal">
      <formula>"Extremo"</formula>
    </cfRule>
    <cfRule type="cellIs" dxfId="2909" priority="2909" operator="equal">
      <formula>"Alto"</formula>
    </cfRule>
    <cfRule type="cellIs" dxfId="2908" priority="2910" operator="equal">
      <formula>"Moderado"</formula>
    </cfRule>
    <cfRule type="cellIs" dxfId="2907" priority="2911" operator="equal">
      <formula>"Bajo"</formula>
    </cfRule>
  </conditionalFormatting>
  <conditionalFormatting sqref="P70">
    <cfRule type="cellIs" dxfId="2906" priority="2904" operator="equal">
      <formula>"Extremo"</formula>
    </cfRule>
    <cfRule type="cellIs" dxfId="2905" priority="2905" operator="equal">
      <formula>"Alto"</formula>
    </cfRule>
    <cfRule type="cellIs" dxfId="2904" priority="2906" operator="equal">
      <formula>"Moderado"</formula>
    </cfRule>
    <cfRule type="cellIs" dxfId="2903" priority="2907" operator="equal">
      <formula>"Bajo"</formula>
    </cfRule>
  </conditionalFormatting>
  <conditionalFormatting sqref="AA70">
    <cfRule type="cellIs" dxfId="2902" priority="2899" operator="equal">
      <formula>"Muy Alta"</formula>
    </cfRule>
    <cfRule type="cellIs" dxfId="2901" priority="2900" operator="equal">
      <formula>"Alta"</formula>
    </cfRule>
    <cfRule type="cellIs" dxfId="2900" priority="2901" operator="equal">
      <formula>"Media"</formula>
    </cfRule>
    <cfRule type="cellIs" dxfId="2899" priority="2902" operator="equal">
      <formula>"Baja"</formula>
    </cfRule>
    <cfRule type="cellIs" dxfId="2898" priority="2903" operator="equal">
      <formula>"Muy Baja"</formula>
    </cfRule>
  </conditionalFormatting>
  <conditionalFormatting sqref="AC70">
    <cfRule type="cellIs" dxfId="2897" priority="2894" operator="equal">
      <formula>"Catastrófico"</formula>
    </cfRule>
    <cfRule type="cellIs" dxfId="2896" priority="2895" operator="equal">
      <formula>"Mayor"</formula>
    </cfRule>
    <cfRule type="cellIs" dxfId="2895" priority="2896" operator="equal">
      <formula>"Moderado"</formula>
    </cfRule>
    <cfRule type="cellIs" dxfId="2894" priority="2897" operator="equal">
      <formula>"Menor"</formula>
    </cfRule>
    <cfRule type="cellIs" dxfId="2893" priority="2898" operator="equal">
      <formula>"Leve"</formula>
    </cfRule>
  </conditionalFormatting>
  <conditionalFormatting sqref="AE70">
    <cfRule type="cellIs" dxfId="2892" priority="2890" operator="equal">
      <formula>"Extremo"</formula>
    </cfRule>
    <cfRule type="cellIs" dxfId="2891" priority="2891" operator="equal">
      <formula>"Alto"</formula>
    </cfRule>
    <cfRule type="cellIs" dxfId="2890" priority="2892" operator="equal">
      <formula>"Moderado"</formula>
    </cfRule>
    <cfRule type="cellIs" dxfId="2889" priority="2893" operator="equal">
      <formula>"Bajo"</formula>
    </cfRule>
  </conditionalFormatting>
  <conditionalFormatting sqref="J71">
    <cfRule type="cellIs" dxfId="2888" priority="2885" operator="equal">
      <formula>"Muy Alta"</formula>
    </cfRule>
    <cfRule type="cellIs" dxfId="2887" priority="2886" operator="equal">
      <formula>"Alta"</formula>
    </cfRule>
    <cfRule type="cellIs" dxfId="2886" priority="2887" operator="equal">
      <formula>"Media"</formula>
    </cfRule>
    <cfRule type="cellIs" dxfId="2885" priority="2888" operator="equal">
      <formula>"Baja"</formula>
    </cfRule>
    <cfRule type="cellIs" dxfId="2884" priority="2889" operator="equal">
      <formula>"Muy Baja"</formula>
    </cfRule>
  </conditionalFormatting>
  <conditionalFormatting sqref="P71">
    <cfRule type="cellIs" dxfId="2883" priority="2881" operator="equal">
      <formula>"Extremo"</formula>
    </cfRule>
    <cfRule type="cellIs" dxfId="2882" priority="2882" operator="equal">
      <formula>"Alto"</formula>
    </cfRule>
    <cfRule type="cellIs" dxfId="2881" priority="2883" operator="equal">
      <formula>"Moderado"</formula>
    </cfRule>
    <cfRule type="cellIs" dxfId="2880" priority="2884" operator="equal">
      <formula>"Bajo"</formula>
    </cfRule>
  </conditionalFormatting>
  <conditionalFormatting sqref="AA71:AA72">
    <cfRule type="cellIs" dxfId="2879" priority="2876" operator="equal">
      <formula>"Muy Alta"</formula>
    </cfRule>
    <cfRule type="cellIs" dxfId="2878" priority="2877" operator="equal">
      <formula>"Alta"</formula>
    </cfRule>
    <cfRule type="cellIs" dxfId="2877" priority="2878" operator="equal">
      <formula>"Media"</formula>
    </cfRule>
    <cfRule type="cellIs" dxfId="2876" priority="2879" operator="equal">
      <formula>"Baja"</formula>
    </cfRule>
    <cfRule type="cellIs" dxfId="2875" priority="2880" operator="equal">
      <formula>"Muy Baja"</formula>
    </cfRule>
  </conditionalFormatting>
  <conditionalFormatting sqref="AC71:AC72">
    <cfRule type="cellIs" dxfId="2874" priority="2871" operator="equal">
      <formula>"Catastrófico"</formula>
    </cfRule>
    <cfRule type="cellIs" dxfId="2873" priority="2872" operator="equal">
      <formula>"Mayor"</formula>
    </cfRule>
    <cfRule type="cellIs" dxfId="2872" priority="2873" operator="equal">
      <formula>"Moderado"</formula>
    </cfRule>
    <cfRule type="cellIs" dxfId="2871" priority="2874" operator="equal">
      <formula>"Menor"</formula>
    </cfRule>
    <cfRule type="cellIs" dxfId="2870" priority="2875" operator="equal">
      <formula>"Leve"</formula>
    </cfRule>
  </conditionalFormatting>
  <conditionalFormatting sqref="AE71:AE72">
    <cfRule type="cellIs" dxfId="2869" priority="2867" operator="equal">
      <formula>"Extremo"</formula>
    </cfRule>
    <cfRule type="cellIs" dxfId="2868" priority="2868" operator="equal">
      <formula>"Alto"</formula>
    </cfRule>
    <cfRule type="cellIs" dxfId="2867" priority="2869" operator="equal">
      <formula>"Moderado"</formula>
    </cfRule>
    <cfRule type="cellIs" dxfId="2866" priority="2870" operator="equal">
      <formula>"Bajo"</formula>
    </cfRule>
  </conditionalFormatting>
  <conditionalFormatting sqref="J73 J76">
    <cfRule type="cellIs" dxfId="2865" priority="2862" operator="equal">
      <formula>"Muy Alta"</formula>
    </cfRule>
    <cfRule type="cellIs" dxfId="2864" priority="2863" operator="equal">
      <formula>"Alta"</formula>
    </cfRule>
    <cfRule type="cellIs" dxfId="2863" priority="2864" operator="equal">
      <formula>"Media"</formula>
    </cfRule>
    <cfRule type="cellIs" dxfId="2862" priority="2865" operator="equal">
      <formula>"Baja"</formula>
    </cfRule>
    <cfRule type="cellIs" dxfId="2861" priority="2866" operator="equal">
      <formula>"Muy Baja"</formula>
    </cfRule>
  </conditionalFormatting>
  <conditionalFormatting sqref="N73 N76 N79 N81 N83 N85:N86">
    <cfRule type="cellIs" dxfId="2860" priority="2857" operator="equal">
      <formula>"Catastrófico"</formula>
    </cfRule>
    <cfRule type="cellIs" dxfId="2859" priority="2858" operator="equal">
      <formula>"Mayor"</formula>
    </cfRule>
    <cfRule type="cellIs" dxfId="2858" priority="2859" operator="equal">
      <formula>"Moderado"</formula>
    </cfRule>
    <cfRule type="cellIs" dxfId="2857" priority="2860" operator="equal">
      <formula>"Menor"</formula>
    </cfRule>
    <cfRule type="cellIs" dxfId="2856" priority="2861" operator="equal">
      <formula>"Leve"</formula>
    </cfRule>
  </conditionalFormatting>
  <conditionalFormatting sqref="P73">
    <cfRule type="cellIs" dxfId="2855" priority="2853" operator="equal">
      <formula>"Extremo"</formula>
    </cfRule>
    <cfRule type="cellIs" dxfId="2854" priority="2854" operator="equal">
      <formula>"Alto"</formula>
    </cfRule>
    <cfRule type="cellIs" dxfId="2853" priority="2855" operator="equal">
      <formula>"Moderado"</formula>
    </cfRule>
    <cfRule type="cellIs" dxfId="2852" priority="2856" operator="equal">
      <formula>"Bajo"</formula>
    </cfRule>
  </conditionalFormatting>
  <conditionalFormatting sqref="AA73:AA75">
    <cfRule type="cellIs" dxfId="2851" priority="2848" operator="equal">
      <formula>"Muy Alta"</formula>
    </cfRule>
    <cfRule type="cellIs" dxfId="2850" priority="2849" operator="equal">
      <formula>"Alta"</formula>
    </cfRule>
    <cfRule type="cellIs" dxfId="2849" priority="2850" operator="equal">
      <formula>"Media"</formula>
    </cfRule>
    <cfRule type="cellIs" dxfId="2848" priority="2851" operator="equal">
      <formula>"Baja"</formula>
    </cfRule>
    <cfRule type="cellIs" dxfId="2847" priority="2852" operator="equal">
      <formula>"Muy Baja"</formula>
    </cfRule>
  </conditionalFormatting>
  <conditionalFormatting sqref="AC73:AC75">
    <cfRule type="cellIs" dxfId="2846" priority="2843" operator="equal">
      <formula>"Catastrófico"</formula>
    </cfRule>
    <cfRule type="cellIs" dxfId="2845" priority="2844" operator="equal">
      <formula>"Mayor"</formula>
    </cfRule>
    <cfRule type="cellIs" dxfId="2844" priority="2845" operator="equal">
      <formula>"Moderado"</formula>
    </cfRule>
    <cfRule type="cellIs" dxfId="2843" priority="2846" operator="equal">
      <formula>"Menor"</formula>
    </cfRule>
    <cfRule type="cellIs" dxfId="2842" priority="2847" operator="equal">
      <formula>"Leve"</formula>
    </cfRule>
  </conditionalFormatting>
  <conditionalFormatting sqref="AE73:AE75">
    <cfRule type="cellIs" dxfId="2841" priority="2839" operator="equal">
      <formula>"Extremo"</formula>
    </cfRule>
    <cfRule type="cellIs" dxfId="2840" priority="2840" operator="equal">
      <formula>"Alto"</formula>
    </cfRule>
    <cfRule type="cellIs" dxfId="2839" priority="2841" operator="equal">
      <formula>"Moderado"</formula>
    </cfRule>
    <cfRule type="cellIs" dxfId="2838" priority="2842" operator="equal">
      <formula>"Bajo"</formula>
    </cfRule>
  </conditionalFormatting>
  <conditionalFormatting sqref="P76">
    <cfRule type="cellIs" dxfId="2837" priority="2835" operator="equal">
      <formula>"Extremo"</formula>
    </cfRule>
    <cfRule type="cellIs" dxfId="2836" priority="2836" operator="equal">
      <formula>"Alto"</formula>
    </cfRule>
    <cfRule type="cellIs" dxfId="2835" priority="2837" operator="equal">
      <formula>"Moderado"</formula>
    </cfRule>
    <cfRule type="cellIs" dxfId="2834" priority="2838" operator="equal">
      <formula>"Bajo"</formula>
    </cfRule>
  </conditionalFormatting>
  <conditionalFormatting sqref="AA76:AA78">
    <cfRule type="cellIs" dxfId="2833" priority="2830" operator="equal">
      <formula>"Muy Alta"</formula>
    </cfRule>
    <cfRule type="cellIs" dxfId="2832" priority="2831" operator="equal">
      <formula>"Alta"</formula>
    </cfRule>
    <cfRule type="cellIs" dxfId="2831" priority="2832" operator="equal">
      <formula>"Media"</formula>
    </cfRule>
    <cfRule type="cellIs" dxfId="2830" priority="2833" operator="equal">
      <formula>"Baja"</formula>
    </cfRule>
    <cfRule type="cellIs" dxfId="2829" priority="2834" operator="equal">
      <formula>"Muy Baja"</formula>
    </cfRule>
  </conditionalFormatting>
  <conditionalFormatting sqref="AC76:AC78">
    <cfRule type="cellIs" dxfId="2828" priority="2825" operator="equal">
      <formula>"Catastrófico"</formula>
    </cfRule>
    <cfRule type="cellIs" dxfId="2827" priority="2826" operator="equal">
      <formula>"Mayor"</formula>
    </cfRule>
    <cfRule type="cellIs" dxfId="2826" priority="2827" operator="equal">
      <formula>"Moderado"</formula>
    </cfRule>
    <cfRule type="cellIs" dxfId="2825" priority="2828" operator="equal">
      <formula>"Menor"</formula>
    </cfRule>
    <cfRule type="cellIs" dxfId="2824" priority="2829" operator="equal">
      <formula>"Leve"</formula>
    </cfRule>
  </conditionalFormatting>
  <conditionalFormatting sqref="AE76:AE78">
    <cfRule type="cellIs" dxfId="2823" priority="2821" operator="equal">
      <formula>"Extremo"</formula>
    </cfRule>
    <cfRule type="cellIs" dxfId="2822" priority="2822" operator="equal">
      <formula>"Alto"</formula>
    </cfRule>
    <cfRule type="cellIs" dxfId="2821" priority="2823" operator="equal">
      <formula>"Moderado"</formula>
    </cfRule>
    <cfRule type="cellIs" dxfId="2820" priority="2824" operator="equal">
      <formula>"Bajo"</formula>
    </cfRule>
  </conditionalFormatting>
  <conditionalFormatting sqref="J79">
    <cfRule type="cellIs" dxfId="2819" priority="2816" operator="equal">
      <formula>"Muy Alta"</formula>
    </cfRule>
    <cfRule type="cellIs" dxfId="2818" priority="2817" operator="equal">
      <formula>"Alta"</formula>
    </cfRule>
    <cfRule type="cellIs" dxfId="2817" priority="2818" operator="equal">
      <formula>"Media"</formula>
    </cfRule>
    <cfRule type="cellIs" dxfId="2816" priority="2819" operator="equal">
      <formula>"Baja"</formula>
    </cfRule>
    <cfRule type="cellIs" dxfId="2815" priority="2820" operator="equal">
      <formula>"Muy Baja"</formula>
    </cfRule>
  </conditionalFormatting>
  <conditionalFormatting sqref="P79">
    <cfRule type="cellIs" dxfId="2814" priority="2812" operator="equal">
      <formula>"Extremo"</formula>
    </cfRule>
    <cfRule type="cellIs" dxfId="2813" priority="2813" operator="equal">
      <formula>"Alto"</formula>
    </cfRule>
    <cfRule type="cellIs" dxfId="2812" priority="2814" operator="equal">
      <formula>"Moderado"</formula>
    </cfRule>
    <cfRule type="cellIs" dxfId="2811" priority="2815" operator="equal">
      <formula>"Bajo"</formula>
    </cfRule>
  </conditionalFormatting>
  <conditionalFormatting sqref="AA79:AA80">
    <cfRule type="cellIs" dxfId="2810" priority="2807" operator="equal">
      <formula>"Muy Alta"</formula>
    </cfRule>
    <cfRule type="cellIs" dxfId="2809" priority="2808" operator="equal">
      <formula>"Alta"</formula>
    </cfRule>
    <cfRule type="cellIs" dxfId="2808" priority="2809" operator="equal">
      <formula>"Media"</formula>
    </cfRule>
    <cfRule type="cellIs" dxfId="2807" priority="2810" operator="equal">
      <formula>"Baja"</formula>
    </cfRule>
    <cfRule type="cellIs" dxfId="2806" priority="2811" operator="equal">
      <formula>"Muy Baja"</formula>
    </cfRule>
  </conditionalFormatting>
  <conditionalFormatting sqref="AC79:AC80">
    <cfRule type="cellIs" dxfId="2805" priority="2802" operator="equal">
      <formula>"Catastrófico"</formula>
    </cfRule>
    <cfRule type="cellIs" dxfId="2804" priority="2803" operator="equal">
      <formula>"Mayor"</formula>
    </cfRule>
    <cfRule type="cellIs" dxfId="2803" priority="2804" operator="equal">
      <formula>"Moderado"</formula>
    </cfRule>
    <cfRule type="cellIs" dxfId="2802" priority="2805" operator="equal">
      <formula>"Menor"</formula>
    </cfRule>
    <cfRule type="cellIs" dxfId="2801" priority="2806" operator="equal">
      <formula>"Leve"</formula>
    </cfRule>
  </conditionalFormatting>
  <conditionalFormatting sqref="AE79:AE80">
    <cfRule type="cellIs" dxfId="2800" priority="2798" operator="equal">
      <formula>"Extremo"</formula>
    </cfRule>
    <cfRule type="cellIs" dxfId="2799" priority="2799" operator="equal">
      <formula>"Alto"</formula>
    </cfRule>
    <cfRule type="cellIs" dxfId="2798" priority="2800" operator="equal">
      <formula>"Moderado"</formula>
    </cfRule>
    <cfRule type="cellIs" dxfId="2797" priority="2801" operator="equal">
      <formula>"Bajo"</formula>
    </cfRule>
  </conditionalFormatting>
  <conditionalFormatting sqref="J81">
    <cfRule type="cellIs" dxfId="2796" priority="2793" operator="equal">
      <formula>"Muy Alta"</formula>
    </cfRule>
    <cfRule type="cellIs" dxfId="2795" priority="2794" operator="equal">
      <formula>"Alta"</formula>
    </cfRule>
    <cfRule type="cellIs" dxfId="2794" priority="2795" operator="equal">
      <formula>"Media"</formula>
    </cfRule>
    <cfRule type="cellIs" dxfId="2793" priority="2796" operator="equal">
      <formula>"Baja"</formula>
    </cfRule>
    <cfRule type="cellIs" dxfId="2792" priority="2797" operator="equal">
      <formula>"Muy Baja"</formula>
    </cfRule>
  </conditionalFormatting>
  <conditionalFormatting sqref="P81">
    <cfRule type="cellIs" dxfId="2791" priority="2789" operator="equal">
      <formula>"Extremo"</formula>
    </cfRule>
    <cfRule type="cellIs" dxfId="2790" priority="2790" operator="equal">
      <formula>"Alto"</formula>
    </cfRule>
    <cfRule type="cellIs" dxfId="2789" priority="2791" operator="equal">
      <formula>"Moderado"</formula>
    </cfRule>
    <cfRule type="cellIs" dxfId="2788" priority="2792" operator="equal">
      <formula>"Bajo"</formula>
    </cfRule>
  </conditionalFormatting>
  <conditionalFormatting sqref="AA81:AA82">
    <cfRule type="cellIs" dxfId="2787" priority="2784" operator="equal">
      <formula>"Muy Alta"</formula>
    </cfRule>
    <cfRule type="cellIs" dxfId="2786" priority="2785" operator="equal">
      <formula>"Alta"</formula>
    </cfRule>
    <cfRule type="cellIs" dxfId="2785" priority="2786" operator="equal">
      <formula>"Media"</formula>
    </cfRule>
    <cfRule type="cellIs" dxfId="2784" priority="2787" operator="equal">
      <formula>"Baja"</formula>
    </cfRule>
    <cfRule type="cellIs" dxfId="2783" priority="2788" operator="equal">
      <formula>"Muy Baja"</formula>
    </cfRule>
  </conditionalFormatting>
  <conditionalFormatting sqref="AC81:AC82">
    <cfRule type="cellIs" dxfId="2782" priority="2779" operator="equal">
      <formula>"Catastrófico"</formula>
    </cfRule>
    <cfRule type="cellIs" dxfId="2781" priority="2780" operator="equal">
      <formula>"Mayor"</formula>
    </cfRule>
    <cfRule type="cellIs" dxfId="2780" priority="2781" operator="equal">
      <formula>"Moderado"</formula>
    </cfRule>
    <cfRule type="cellIs" dxfId="2779" priority="2782" operator="equal">
      <formula>"Menor"</formula>
    </cfRule>
    <cfRule type="cellIs" dxfId="2778" priority="2783" operator="equal">
      <formula>"Leve"</formula>
    </cfRule>
  </conditionalFormatting>
  <conditionalFormatting sqref="AE81:AE82">
    <cfRule type="cellIs" dxfId="2777" priority="2775" operator="equal">
      <formula>"Extremo"</formula>
    </cfRule>
    <cfRule type="cellIs" dxfId="2776" priority="2776" operator="equal">
      <formula>"Alto"</formula>
    </cfRule>
    <cfRule type="cellIs" dxfId="2775" priority="2777" operator="equal">
      <formula>"Moderado"</formula>
    </cfRule>
    <cfRule type="cellIs" dxfId="2774" priority="2778" operator="equal">
      <formula>"Bajo"</formula>
    </cfRule>
  </conditionalFormatting>
  <conditionalFormatting sqref="J83">
    <cfRule type="cellIs" dxfId="2773" priority="2770" operator="equal">
      <formula>"Muy Alta"</formula>
    </cfRule>
    <cfRule type="cellIs" dxfId="2772" priority="2771" operator="equal">
      <formula>"Alta"</formula>
    </cfRule>
    <cfRule type="cellIs" dxfId="2771" priority="2772" operator="equal">
      <formula>"Media"</formula>
    </cfRule>
    <cfRule type="cellIs" dxfId="2770" priority="2773" operator="equal">
      <formula>"Baja"</formula>
    </cfRule>
    <cfRule type="cellIs" dxfId="2769" priority="2774" operator="equal">
      <formula>"Muy Baja"</formula>
    </cfRule>
  </conditionalFormatting>
  <conditionalFormatting sqref="P83">
    <cfRule type="cellIs" dxfId="2768" priority="2766" operator="equal">
      <formula>"Extremo"</formula>
    </cfRule>
    <cfRule type="cellIs" dxfId="2767" priority="2767" operator="equal">
      <formula>"Alto"</formula>
    </cfRule>
    <cfRule type="cellIs" dxfId="2766" priority="2768" operator="equal">
      <formula>"Moderado"</formula>
    </cfRule>
    <cfRule type="cellIs" dxfId="2765" priority="2769" operator="equal">
      <formula>"Bajo"</formula>
    </cfRule>
  </conditionalFormatting>
  <conditionalFormatting sqref="AA83:AA84">
    <cfRule type="cellIs" dxfId="2764" priority="2761" operator="equal">
      <formula>"Muy Alta"</formula>
    </cfRule>
    <cfRule type="cellIs" dxfId="2763" priority="2762" operator="equal">
      <formula>"Alta"</formula>
    </cfRule>
    <cfRule type="cellIs" dxfId="2762" priority="2763" operator="equal">
      <formula>"Media"</formula>
    </cfRule>
    <cfRule type="cellIs" dxfId="2761" priority="2764" operator="equal">
      <formula>"Baja"</formula>
    </cfRule>
    <cfRule type="cellIs" dxfId="2760" priority="2765" operator="equal">
      <formula>"Muy Baja"</formula>
    </cfRule>
  </conditionalFormatting>
  <conditionalFormatting sqref="AC83:AC84">
    <cfRule type="cellIs" dxfId="2759" priority="2756" operator="equal">
      <formula>"Catastrófico"</formula>
    </cfRule>
    <cfRule type="cellIs" dxfId="2758" priority="2757" operator="equal">
      <formula>"Mayor"</formula>
    </cfRule>
    <cfRule type="cellIs" dxfId="2757" priority="2758" operator="equal">
      <formula>"Moderado"</formula>
    </cfRule>
    <cfRule type="cellIs" dxfId="2756" priority="2759" operator="equal">
      <formula>"Menor"</formula>
    </cfRule>
    <cfRule type="cellIs" dxfId="2755" priority="2760" operator="equal">
      <formula>"Leve"</formula>
    </cfRule>
  </conditionalFormatting>
  <conditionalFormatting sqref="AE83:AE84">
    <cfRule type="cellIs" dxfId="2754" priority="2752" operator="equal">
      <formula>"Extremo"</formula>
    </cfRule>
    <cfRule type="cellIs" dxfId="2753" priority="2753" operator="equal">
      <formula>"Alto"</formula>
    </cfRule>
    <cfRule type="cellIs" dxfId="2752" priority="2754" operator="equal">
      <formula>"Moderado"</formula>
    </cfRule>
    <cfRule type="cellIs" dxfId="2751" priority="2755" operator="equal">
      <formula>"Bajo"</formula>
    </cfRule>
  </conditionalFormatting>
  <conditionalFormatting sqref="J85">
    <cfRule type="cellIs" dxfId="2750" priority="2747" operator="equal">
      <formula>"Muy Alta"</formula>
    </cfRule>
    <cfRule type="cellIs" dxfId="2749" priority="2748" operator="equal">
      <formula>"Alta"</formula>
    </cfRule>
    <cfRule type="cellIs" dxfId="2748" priority="2749" operator="equal">
      <formula>"Media"</formula>
    </cfRule>
    <cfRule type="cellIs" dxfId="2747" priority="2750" operator="equal">
      <formula>"Baja"</formula>
    </cfRule>
    <cfRule type="cellIs" dxfId="2746" priority="2751" operator="equal">
      <formula>"Muy Baja"</formula>
    </cfRule>
  </conditionalFormatting>
  <conditionalFormatting sqref="P85">
    <cfRule type="cellIs" dxfId="2745" priority="2743" operator="equal">
      <formula>"Extremo"</formula>
    </cfRule>
    <cfRule type="cellIs" dxfId="2744" priority="2744" operator="equal">
      <formula>"Alto"</formula>
    </cfRule>
    <cfRule type="cellIs" dxfId="2743" priority="2745" operator="equal">
      <formula>"Moderado"</formula>
    </cfRule>
    <cfRule type="cellIs" dxfId="2742" priority="2746" operator="equal">
      <formula>"Bajo"</formula>
    </cfRule>
  </conditionalFormatting>
  <conditionalFormatting sqref="AA85">
    <cfRule type="cellIs" dxfId="2741" priority="2738" operator="equal">
      <formula>"Muy Alta"</formula>
    </cfRule>
    <cfRule type="cellIs" dxfId="2740" priority="2739" operator="equal">
      <formula>"Alta"</formula>
    </cfRule>
    <cfRule type="cellIs" dxfId="2739" priority="2740" operator="equal">
      <formula>"Media"</formula>
    </cfRule>
    <cfRule type="cellIs" dxfId="2738" priority="2741" operator="equal">
      <formula>"Baja"</formula>
    </cfRule>
    <cfRule type="cellIs" dxfId="2737" priority="2742" operator="equal">
      <formula>"Muy Baja"</formula>
    </cfRule>
  </conditionalFormatting>
  <conditionalFormatting sqref="AC85">
    <cfRule type="cellIs" dxfId="2736" priority="2733" operator="equal">
      <formula>"Catastrófico"</formula>
    </cfRule>
    <cfRule type="cellIs" dxfId="2735" priority="2734" operator="equal">
      <formula>"Mayor"</formula>
    </cfRule>
    <cfRule type="cellIs" dxfId="2734" priority="2735" operator="equal">
      <formula>"Moderado"</formula>
    </cfRule>
    <cfRule type="cellIs" dxfId="2733" priority="2736" operator="equal">
      <formula>"Menor"</formula>
    </cfRule>
    <cfRule type="cellIs" dxfId="2732" priority="2737" operator="equal">
      <formula>"Leve"</formula>
    </cfRule>
  </conditionalFormatting>
  <conditionalFormatting sqref="AE85">
    <cfRule type="cellIs" dxfId="2731" priority="2729" operator="equal">
      <formula>"Extremo"</formula>
    </cfRule>
    <cfRule type="cellIs" dxfId="2730" priority="2730" operator="equal">
      <formula>"Alto"</formula>
    </cfRule>
    <cfRule type="cellIs" dxfId="2729" priority="2731" operator="equal">
      <formula>"Moderado"</formula>
    </cfRule>
    <cfRule type="cellIs" dxfId="2728" priority="2732" operator="equal">
      <formula>"Bajo"</formula>
    </cfRule>
  </conditionalFormatting>
  <conditionalFormatting sqref="J86">
    <cfRule type="cellIs" dxfId="2727" priority="2724" operator="equal">
      <formula>"Muy Alta"</formula>
    </cfRule>
    <cfRule type="cellIs" dxfId="2726" priority="2725" operator="equal">
      <formula>"Alta"</formula>
    </cfRule>
    <cfRule type="cellIs" dxfId="2725" priority="2726" operator="equal">
      <formula>"Media"</formula>
    </cfRule>
    <cfRule type="cellIs" dxfId="2724" priority="2727" operator="equal">
      <formula>"Baja"</formula>
    </cfRule>
    <cfRule type="cellIs" dxfId="2723" priority="2728" operator="equal">
      <formula>"Muy Baja"</formula>
    </cfRule>
  </conditionalFormatting>
  <conditionalFormatting sqref="P86">
    <cfRule type="cellIs" dxfId="2722" priority="2720" operator="equal">
      <formula>"Extremo"</formula>
    </cfRule>
    <cfRule type="cellIs" dxfId="2721" priority="2721" operator="equal">
      <formula>"Alto"</formula>
    </cfRule>
    <cfRule type="cellIs" dxfId="2720" priority="2722" operator="equal">
      <formula>"Moderado"</formula>
    </cfRule>
    <cfRule type="cellIs" dxfId="2719" priority="2723" operator="equal">
      <formula>"Bajo"</formula>
    </cfRule>
  </conditionalFormatting>
  <conditionalFormatting sqref="AA86:AA87">
    <cfRule type="cellIs" dxfId="2718" priority="2715" operator="equal">
      <formula>"Muy Alta"</formula>
    </cfRule>
    <cfRule type="cellIs" dxfId="2717" priority="2716" operator="equal">
      <formula>"Alta"</formula>
    </cfRule>
    <cfRule type="cellIs" dxfId="2716" priority="2717" operator="equal">
      <formula>"Media"</formula>
    </cfRule>
    <cfRule type="cellIs" dxfId="2715" priority="2718" operator="equal">
      <formula>"Baja"</formula>
    </cfRule>
    <cfRule type="cellIs" dxfId="2714" priority="2719" operator="equal">
      <formula>"Muy Baja"</formula>
    </cfRule>
  </conditionalFormatting>
  <conditionalFormatting sqref="AC86:AC87">
    <cfRule type="cellIs" dxfId="2713" priority="2710" operator="equal">
      <formula>"Catastrófico"</formula>
    </cfRule>
    <cfRule type="cellIs" dxfId="2712" priority="2711" operator="equal">
      <formula>"Mayor"</formula>
    </cfRule>
    <cfRule type="cellIs" dxfId="2711" priority="2712" operator="equal">
      <formula>"Moderado"</formula>
    </cfRule>
    <cfRule type="cellIs" dxfId="2710" priority="2713" operator="equal">
      <formula>"Menor"</formula>
    </cfRule>
    <cfRule type="cellIs" dxfId="2709" priority="2714" operator="equal">
      <formula>"Leve"</formula>
    </cfRule>
  </conditionalFormatting>
  <conditionalFormatting sqref="AE86:AE87">
    <cfRule type="cellIs" dxfId="2708" priority="2706" operator="equal">
      <formula>"Extremo"</formula>
    </cfRule>
    <cfRule type="cellIs" dxfId="2707" priority="2707" operator="equal">
      <formula>"Alto"</formula>
    </cfRule>
    <cfRule type="cellIs" dxfId="2706" priority="2708" operator="equal">
      <formula>"Moderado"</formula>
    </cfRule>
    <cfRule type="cellIs" dxfId="2705" priority="2709" operator="equal">
      <formula>"Bajo"</formula>
    </cfRule>
  </conditionalFormatting>
  <conditionalFormatting sqref="J88 J93">
    <cfRule type="cellIs" dxfId="2704" priority="2701" operator="equal">
      <formula>"Muy Alta"</formula>
    </cfRule>
    <cfRule type="cellIs" dxfId="2703" priority="2702" operator="equal">
      <formula>"Alta"</formula>
    </cfRule>
    <cfRule type="cellIs" dxfId="2702" priority="2703" operator="equal">
      <formula>"Media"</formula>
    </cfRule>
    <cfRule type="cellIs" dxfId="2701" priority="2704" operator="equal">
      <formula>"Baja"</formula>
    </cfRule>
    <cfRule type="cellIs" dxfId="2700" priority="2705" operator="equal">
      <formula>"Muy Baja"</formula>
    </cfRule>
  </conditionalFormatting>
  <conditionalFormatting sqref="N88 N93 N97 N101">
    <cfRule type="cellIs" dxfId="2699" priority="2696" operator="equal">
      <formula>"Catastrófico"</formula>
    </cfRule>
    <cfRule type="cellIs" dxfId="2698" priority="2697" operator="equal">
      <formula>"Mayor"</formula>
    </cfRule>
    <cfRule type="cellIs" dxfId="2697" priority="2698" operator="equal">
      <formula>"Moderado"</formula>
    </cfRule>
    <cfRule type="cellIs" dxfId="2696" priority="2699" operator="equal">
      <formula>"Menor"</formula>
    </cfRule>
    <cfRule type="cellIs" dxfId="2695" priority="2700" operator="equal">
      <formula>"Leve"</formula>
    </cfRule>
  </conditionalFormatting>
  <conditionalFormatting sqref="P88">
    <cfRule type="cellIs" dxfId="2694" priority="2692" operator="equal">
      <formula>"Extremo"</formula>
    </cfRule>
    <cfRule type="cellIs" dxfId="2693" priority="2693" operator="equal">
      <formula>"Alto"</formula>
    </cfRule>
    <cfRule type="cellIs" dxfId="2692" priority="2694" operator="equal">
      <formula>"Moderado"</formula>
    </cfRule>
    <cfRule type="cellIs" dxfId="2691" priority="2695" operator="equal">
      <formula>"Bajo"</formula>
    </cfRule>
  </conditionalFormatting>
  <conditionalFormatting sqref="P93">
    <cfRule type="cellIs" dxfId="2690" priority="2688" operator="equal">
      <formula>"Extremo"</formula>
    </cfRule>
    <cfRule type="cellIs" dxfId="2689" priority="2689" operator="equal">
      <formula>"Alto"</formula>
    </cfRule>
    <cfRule type="cellIs" dxfId="2688" priority="2690" operator="equal">
      <formula>"Moderado"</formula>
    </cfRule>
    <cfRule type="cellIs" dxfId="2687" priority="2691" operator="equal">
      <formula>"Bajo"</formula>
    </cfRule>
  </conditionalFormatting>
  <conditionalFormatting sqref="AA93:AA96">
    <cfRule type="cellIs" dxfId="2686" priority="2683" operator="equal">
      <formula>"Muy Alta"</formula>
    </cfRule>
    <cfRule type="cellIs" dxfId="2685" priority="2684" operator="equal">
      <formula>"Alta"</formula>
    </cfRule>
    <cfRule type="cellIs" dxfId="2684" priority="2685" operator="equal">
      <formula>"Media"</formula>
    </cfRule>
    <cfRule type="cellIs" dxfId="2683" priority="2686" operator="equal">
      <formula>"Baja"</formula>
    </cfRule>
    <cfRule type="cellIs" dxfId="2682" priority="2687" operator="equal">
      <formula>"Muy Baja"</formula>
    </cfRule>
  </conditionalFormatting>
  <conditionalFormatting sqref="AC93:AC96">
    <cfRule type="cellIs" dxfId="2681" priority="2678" operator="equal">
      <formula>"Catastrófico"</formula>
    </cfRule>
    <cfRule type="cellIs" dxfId="2680" priority="2679" operator="equal">
      <formula>"Mayor"</formula>
    </cfRule>
    <cfRule type="cellIs" dxfId="2679" priority="2680" operator="equal">
      <formula>"Moderado"</formula>
    </cfRule>
    <cfRule type="cellIs" dxfId="2678" priority="2681" operator="equal">
      <formula>"Menor"</formula>
    </cfRule>
    <cfRule type="cellIs" dxfId="2677" priority="2682" operator="equal">
      <formula>"Leve"</formula>
    </cfRule>
  </conditionalFormatting>
  <conditionalFormatting sqref="AE93:AE96">
    <cfRule type="cellIs" dxfId="2676" priority="2674" operator="equal">
      <formula>"Extremo"</formula>
    </cfRule>
    <cfRule type="cellIs" dxfId="2675" priority="2675" operator="equal">
      <formula>"Alto"</formula>
    </cfRule>
    <cfRule type="cellIs" dxfId="2674" priority="2676" operator="equal">
      <formula>"Moderado"</formula>
    </cfRule>
    <cfRule type="cellIs" dxfId="2673" priority="2677" operator="equal">
      <formula>"Bajo"</formula>
    </cfRule>
  </conditionalFormatting>
  <conditionalFormatting sqref="J97">
    <cfRule type="cellIs" dxfId="2672" priority="2669" operator="equal">
      <formula>"Muy Alta"</formula>
    </cfRule>
    <cfRule type="cellIs" dxfId="2671" priority="2670" operator="equal">
      <formula>"Alta"</formula>
    </cfRule>
    <cfRule type="cellIs" dxfId="2670" priority="2671" operator="equal">
      <formula>"Media"</formula>
    </cfRule>
    <cfRule type="cellIs" dxfId="2669" priority="2672" operator="equal">
      <formula>"Baja"</formula>
    </cfRule>
    <cfRule type="cellIs" dxfId="2668" priority="2673" operator="equal">
      <formula>"Muy Baja"</formula>
    </cfRule>
  </conditionalFormatting>
  <conditionalFormatting sqref="P97">
    <cfRule type="cellIs" dxfId="2667" priority="2665" operator="equal">
      <formula>"Extremo"</formula>
    </cfRule>
    <cfRule type="cellIs" dxfId="2666" priority="2666" operator="equal">
      <formula>"Alto"</formula>
    </cfRule>
    <cfRule type="cellIs" dxfId="2665" priority="2667" operator="equal">
      <formula>"Moderado"</formula>
    </cfRule>
    <cfRule type="cellIs" dxfId="2664" priority="2668" operator="equal">
      <formula>"Bajo"</formula>
    </cfRule>
  </conditionalFormatting>
  <conditionalFormatting sqref="AA97:AA100">
    <cfRule type="cellIs" dxfId="2663" priority="2660" operator="equal">
      <formula>"Muy Alta"</formula>
    </cfRule>
    <cfRule type="cellIs" dxfId="2662" priority="2661" operator="equal">
      <formula>"Alta"</formula>
    </cfRule>
    <cfRule type="cellIs" dxfId="2661" priority="2662" operator="equal">
      <formula>"Media"</formula>
    </cfRule>
    <cfRule type="cellIs" dxfId="2660" priority="2663" operator="equal">
      <formula>"Baja"</formula>
    </cfRule>
    <cfRule type="cellIs" dxfId="2659" priority="2664" operator="equal">
      <formula>"Muy Baja"</formula>
    </cfRule>
  </conditionalFormatting>
  <conditionalFormatting sqref="AC97:AC100">
    <cfRule type="cellIs" dxfId="2658" priority="2655" operator="equal">
      <formula>"Catastrófico"</formula>
    </cfRule>
    <cfRule type="cellIs" dxfId="2657" priority="2656" operator="equal">
      <formula>"Mayor"</formula>
    </cfRule>
    <cfRule type="cellIs" dxfId="2656" priority="2657" operator="equal">
      <formula>"Moderado"</formula>
    </cfRule>
    <cfRule type="cellIs" dxfId="2655" priority="2658" operator="equal">
      <formula>"Menor"</formula>
    </cfRule>
    <cfRule type="cellIs" dxfId="2654" priority="2659" operator="equal">
      <formula>"Leve"</formula>
    </cfRule>
  </conditionalFormatting>
  <conditionalFormatting sqref="AE97:AE100">
    <cfRule type="cellIs" dxfId="2653" priority="2651" operator="equal">
      <formula>"Extremo"</formula>
    </cfRule>
    <cfRule type="cellIs" dxfId="2652" priority="2652" operator="equal">
      <formula>"Alto"</formula>
    </cfRule>
    <cfRule type="cellIs" dxfId="2651" priority="2653" operator="equal">
      <formula>"Moderado"</formula>
    </cfRule>
    <cfRule type="cellIs" dxfId="2650" priority="2654" operator="equal">
      <formula>"Bajo"</formula>
    </cfRule>
  </conditionalFormatting>
  <conditionalFormatting sqref="J101">
    <cfRule type="cellIs" dxfId="2649" priority="2646" operator="equal">
      <formula>"Muy Alta"</formula>
    </cfRule>
    <cfRule type="cellIs" dxfId="2648" priority="2647" operator="equal">
      <formula>"Alta"</formula>
    </cfRule>
    <cfRule type="cellIs" dxfId="2647" priority="2648" operator="equal">
      <formula>"Media"</formula>
    </cfRule>
    <cfRule type="cellIs" dxfId="2646" priority="2649" operator="equal">
      <formula>"Baja"</formula>
    </cfRule>
    <cfRule type="cellIs" dxfId="2645" priority="2650" operator="equal">
      <formula>"Muy Baja"</formula>
    </cfRule>
  </conditionalFormatting>
  <conditionalFormatting sqref="P101">
    <cfRule type="cellIs" dxfId="2644" priority="2642" operator="equal">
      <formula>"Extremo"</formula>
    </cfRule>
    <cfRule type="cellIs" dxfId="2643" priority="2643" operator="equal">
      <formula>"Alto"</formula>
    </cfRule>
    <cfRule type="cellIs" dxfId="2642" priority="2644" operator="equal">
      <formula>"Moderado"</formula>
    </cfRule>
    <cfRule type="cellIs" dxfId="2641" priority="2645" operator="equal">
      <formula>"Bajo"</formula>
    </cfRule>
  </conditionalFormatting>
  <conditionalFormatting sqref="AA101:AA103">
    <cfRule type="cellIs" dxfId="2640" priority="2637" operator="equal">
      <formula>"Muy Alta"</formula>
    </cfRule>
    <cfRule type="cellIs" dxfId="2639" priority="2638" operator="equal">
      <formula>"Alta"</formula>
    </cfRule>
    <cfRule type="cellIs" dxfId="2638" priority="2639" operator="equal">
      <formula>"Media"</formula>
    </cfRule>
    <cfRule type="cellIs" dxfId="2637" priority="2640" operator="equal">
      <formula>"Baja"</formula>
    </cfRule>
    <cfRule type="cellIs" dxfId="2636" priority="2641" operator="equal">
      <formula>"Muy Baja"</formula>
    </cfRule>
  </conditionalFormatting>
  <conditionalFormatting sqref="AC101:AC103">
    <cfRule type="cellIs" dxfId="2635" priority="2632" operator="equal">
      <formula>"Catastrófico"</formula>
    </cfRule>
    <cfRule type="cellIs" dxfId="2634" priority="2633" operator="equal">
      <formula>"Mayor"</formula>
    </cfRule>
    <cfRule type="cellIs" dxfId="2633" priority="2634" operator="equal">
      <formula>"Moderado"</formula>
    </cfRule>
    <cfRule type="cellIs" dxfId="2632" priority="2635" operator="equal">
      <formula>"Menor"</formula>
    </cfRule>
    <cfRule type="cellIs" dxfId="2631" priority="2636" operator="equal">
      <formula>"Leve"</formula>
    </cfRule>
  </conditionalFormatting>
  <conditionalFormatting sqref="AE101:AE103 AG101:AH103">
    <cfRule type="cellIs" dxfId="2630" priority="2628" operator="equal">
      <formula>"Extremo"</formula>
    </cfRule>
    <cfRule type="cellIs" dxfId="2629" priority="2629" operator="equal">
      <formula>"Alto"</formula>
    </cfRule>
    <cfRule type="cellIs" dxfId="2628" priority="2630" operator="equal">
      <formula>"Moderado"</formula>
    </cfRule>
    <cfRule type="cellIs" dxfId="2627" priority="2631" operator="equal">
      <formula>"Bajo"</formula>
    </cfRule>
  </conditionalFormatting>
  <conditionalFormatting sqref="J104">
    <cfRule type="cellIs" dxfId="2626" priority="2623" operator="equal">
      <formula>"Muy Alta"</formula>
    </cfRule>
    <cfRule type="cellIs" dxfId="2625" priority="2624" operator="equal">
      <formula>"Alta"</formula>
    </cfRule>
    <cfRule type="cellIs" dxfId="2624" priority="2625" operator="equal">
      <formula>"Media"</formula>
    </cfRule>
    <cfRule type="cellIs" dxfId="2623" priority="2626" operator="equal">
      <formula>"Baja"</formula>
    </cfRule>
    <cfRule type="cellIs" dxfId="2622" priority="2627" operator="equal">
      <formula>"Muy Baja"</formula>
    </cfRule>
  </conditionalFormatting>
  <conditionalFormatting sqref="N104">
    <cfRule type="cellIs" dxfId="2621" priority="2618" operator="equal">
      <formula>"Catastrófico"</formula>
    </cfRule>
    <cfRule type="cellIs" dxfId="2620" priority="2619" operator="equal">
      <formula>"Mayor"</formula>
    </cfRule>
    <cfRule type="cellIs" dxfId="2619" priority="2620" operator="equal">
      <formula>"Moderado"</formula>
    </cfRule>
    <cfRule type="cellIs" dxfId="2618" priority="2621" operator="equal">
      <formula>"Menor"</formula>
    </cfRule>
    <cfRule type="cellIs" dxfId="2617" priority="2622" operator="equal">
      <formula>"Leve"</formula>
    </cfRule>
  </conditionalFormatting>
  <conditionalFormatting sqref="P104">
    <cfRule type="cellIs" dxfId="2616" priority="2614" operator="equal">
      <formula>"Extremo"</formula>
    </cfRule>
    <cfRule type="cellIs" dxfId="2615" priority="2615" operator="equal">
      <formula>"Alto"</formula>
    </cfRule>
    <cfRule type="cellIs" dxfId="2614" priority="2616" operator="equal">
      <formula>"Moderado"</formula>
    </cfRule>
    <cfRule type="cellIs" dxfId="2613" priority="2617" operator="equal">
      <formula>"Bajo"</formula>
    </cfRule>
  </conditionalFormatting>
  <conditionalFormatting sqref="AA104:AA106">
    <cfRule type="cellIs" dxfId="2612" priority="2609" operator="equal">
      <formula>"Muy Alta"</formula>
    </cfRule>
    <cfRule type="cellIs" dxfId="2611" priority="2610" operator="equal">
      <formula>"Alta"</formula>
    </cfRule>
    <cfRule type="cellIs" dxfId="2610" priority="2611" operator="equal">
      <formula>"Media"</formula>
    </cfRule>
    <cfRule type="cellIs" dxfId="2609" priority="2612" operator="equal">
      <formula>"Baja"</formula>
    </cfRule>
    <cfRule type="cellIs" dxfId="2608" priority="2613" operator="equal">
      <formula>"Muy Baja"</formula>
    </cfRule>
  </conditionalFormatting>
  <conditionalFormatting sqref="AC104:AC106">
    <cfRule type="cellIs" dxfId="2607" priority="2604" operator="equal">
      <formula>"Catastrófico"</formula>
    </cfRule>
    <cfRule type="cellIs" dxfId="2606" priority="2605" operator="equal">
      <formula>"Mayor"</formula>
    </cfRule>
    <cfRule type="cellIs" dxfId="2605" priority="2606" operator="equal">
      <formula>"Moderado"</formula>
    </cfRule>
    <cfRule type="cellIs" dxfId="2604" priority="2607" operator="equal">
      <formula>"Menor"</formula>
    </cfRule>
    <cfRule type="cellIs" dxfId="2603" priority="2608" operator="equal">
      <formula>"Leve"</formula>
    </cfRule>
  </conditionalFormatting>
  <conditionalFormatting sqref="AE104:AE106">
    <cfRule type="cellIs" dxfId="2602" priority="2600" operator="equal">
      <formula>"Extremo"</formula>
    </cfRule>
    <cfRule type="cellIs" dxfId="2601" priority="2601" operator="equal">
      <formula>"Alto"</formula>
    </cfRule>
    <cfRule type="cellIs" dxfId="2600" priority="2602" operator="equal">
      <formula>"Moderado"</formula>
    </cfRule>
    <cfRule type="cellIs" dxfId="2599" priority="2603" operator="equal">
      <formula>"Bajo"</formula>
    </cfRule>
  </conditionalFormatting>
  <conditionalFormatting sqref="M104">
    <cfRule type="containsText" dxfId="2598" priority="2599" operator="containsText" text="❌">
      <formula>NOT(ISERROR(SEARCH("❌",M104)))</formula>
    </cfRule>
  </conditionalFormatting>
  <conditionalFormatting sqref="J107 J111">
    <cfRule type="cellIs" dxfId="2597" priority="2594" operator="equal">
      <formula>"Muy Alta"</formula>
    </cfRule>
    <cfRule type="cellIs" dxfId="2596" priority="2595" operator="equal">
      <formula>"Alta"</formula>
    </cfRule>
    <cfRule type="cellIs" dxfId="2595" priority="2596" operator="equal">
      <formula>"Media"</formula>
    </cfRule>
    <cfRule type="cellIs" dxfId="2594" priority="2597" operator="equal">
      <formula>"Baja"</formula>
    </cfRule>
    <cfRule type="cellIs" dxfId="2593" priority="2598" operator="equal">
      <formula>"Muy Baja"</formula>
    </cfRule>
  </conditionalFormatting>
  <conditionalFormatting sqref="N107 N111">
    <cfRule type="cellIs" dxfId="2592" priority="2589" operator="equal">
      <formula>"Catastrófico"</formula>
    </cfRule>
    <cfRule type="cellIs" dxfId="2591" priority="2590" operator="equal">
      <formula>"Mayor"</formula>
    </cfRule>
    <cfRule type="cellIs" dxfId="2590" priority="2591" operator="equal">
      <formula>"Moderado"</formula>
    </cfRule>
    <cfRule type="cellIs" dxfId="2589" priority="2592" operator="equal">
      <formula>"Menor"</formula>
    </cfRule>
    <cfRule type="cellIs" dxfId="2588" priority="2593" operator="equal">
      <formula>"Leve"</formula>
    </cfRule>
  </conditionalFormatting>
  <conditionalFormatting sqref="P107">
    <cfRule type="cellIs" dxfId="2587" priority="2585" operator="equal">
      <formula>"Extremo"</formula>
    </cfRule>
    <cfRule type="cellIs" dxfId="2586" priority="2586" operator="equal">
      <formula>"Alto"</formula>
    </cfRule>
    <cfRule type="cellIs" dxfId="2585" priority="2587" operator="equal">
      <formula>"Moderado"</formula>
    </cfRule>
    <cfRule type="cellIs" dxfId="2584" priority="2588" operator="equal">
      <formula>"Bajo"</formula>
    </cfRule>
  </conditionalFormatting>
  <conditionalFormatting sqref="AA107:AA110">
    <cfRule type="cellIs" dxfId="2583" priority="2580" operator="equal">
      <formula>"Muy Alta"</formula>
    </cfRule>
    <cfRule type="cellIs" dxfId="2582" priority="2581" operator="equal">
      <formula>"Alta"</formula>
    </cfRule>
    <cfRule type="cellIs" dxfId="2581" priority="2582" operator="equal">
      <formula>"Media"</formula>
    </cfRule>
    <cfRule type="cellIs" dxfId="2580" priority="2583" operator="equal">
      <formula>"Baja"</formula>
    </cfRule>
    <cfRule type="cellIs" dxfId="2579" priority="2584" operator="equal">
      <formula>"Muy Baja"</formula>
    </cfRule>
  </conditionalFormatting>
  <conditionalFormatting sqref="AC107:AC110">
    <cfRule type="cellIs" dxfId="2578" priority="2575" operator="equal">
      <formula>"Catastrófico"</formula>
    </cfRule>
    <cfRule type="cellIs" dxfId="2577" priority="2576" operator="equal">
      <formula>"Mayor"</formula>
    </cfRule>
    <cfRule type="cellIs" dxfId="2576" priority="2577" operator="equal">
      <formula>"Moderado"</formula>
    </cfRule>
    <cfRule type="cellIs" dxfId="2575" priority="2578" operator="equal">
      <formula>"Menor"</formula>
    </cfRule>
    <cfRule type="cellIs" dxfId="2574" priority="2579" operator="equal">
      <formula>"Leve"</formula>
    </cfRule>
  </conditionalFormatting>
  <conditionalFormatting sqref="AE107:AE110">
    <cfRule type="cellIs" dxfId="2573" priority="2571" operator="equal">
      <formula>"Extremo"</formula>
    </cfRule>
    <cfRule type="cellIs" dxfId="2572" priority="2572" operator="equal">
      <formula>"Alto"</formula>
    </cfRule>
    <cfRule type="cellIs" dxfId="2571" priority="2573" operator="equal">
      <formula>"Moderado"</formula>
    </cfRule>
    <cfRule type="cellIs" dxfId="2570" priority="2574" operator="equal">
      <formula>"Bajo"</formula>
    </cfRule>
  </conditionalFormatting>
  <conditionalFormatting sqref="P111">
    <cfRule type="cellIs" dxfId="2569" priority="2567" operator="equal">
      <formula>"Extremo"</formula>
    </cfRule>
    <cfRule type="cellIs" dxfId="2568" priority="2568" operator="equal">
      <formula>"Alto"</formula>
    </cfRule>
    <cfRule type="cellIs" dxfId="2567" priority="2569" operator="equal">
      <formula>"Moderado"</formula>
    </cfRule>
    <cfRule type="cellIs" dxfId="2566" priority="2570" operator="equal">
      <formula>"Bajo"</formula>
    </cfRule>
  </conditionalFormatting>
  <conditionalFormatting sqref="AA111:AA115">
    <cfRule type="cellIs" dxfId="2565" priority="2562" operator="equal">
      <formula>"Muy Alta"</formula>
    </cfRule>
    <cfRule type="cellIs" dxfId="2564" priority="2563" operator="equal">
      <formula>"Alta"</formula>
    </cfRule>
    <cfRule type="cellIs" dxfId="2563" priority="2564" operator="equal">
      <formula>"Media"</formula>
    </cfRule>
    <cfRule type="cellIs" dxfId="2562" priority="2565" operator="equal">
      <formula>"Baja"</formula>
    </cfRule>
    <cfRule type="cellIs" dxfId="2561" priority="2566" operator="equal">
      <formula>"Muy Baja"</formula>
    </cfRule>
  </conditionalFormatting>
  <conditionalFormatting sqref="AC111:AC115">
    <cfRule type="cellIs" dxfId="2560" priority="2557" operator="equal">
      <formula>"Catastrófico"</formula>
    </cfRule>
    <cfRule type="cellIs" dxfId="2559" priority="2558" operator="equal">
      <formula>"Mayor"</formula>
    </cfRule>
    <cfRule type="cellIs" dxfId="2558" priority="2559" operator="equal">
      <formula>"Moderado"</formula>
    </cfRule>
    <cfRule type="cellIs" dxfId="2557" priority="2560" operator="equal">
      <formula>"Menor"</formula>
    </cfRule>
    <cfRule type="cellIs" dxfId="2556" priority="2561" operator="equal">
      <formula>"Leve"</formula>
    </cfRule>
  </conditionalFormatting>
  <conditionalFormatting sqref="AE111:AE115">
    <cfRule type="cellIs" dxfId="2555" priority="2553" operator="equal">
      <formula>"Extremo"</formula>
    </cfRule>
    <cfRule type="cellIs" dxfId="2554" priority="2554" operator="equal">
      <formula>"Alto"</formula>
    </cfRule>
    <cfRule type="cellIs" dxfId="2553" priority="2555" operator="equal">
      <formula>"Moderado"</formula>
    </cfRule>
    <cfRule type="cellIs" dxfId="2552" priority="2556" operator="equal">
      <formula>"Bajo"</formula>
    </cfRule>
  </conditionalFormatting>
  <conditionalFormatting sqref="J116 J119">
    <cfRule type="cellIs" dxfId="2551" priority="2548" operator="equal">
      <formula>"Muy Alta"</formula>
    </cfRule>
    <cfRule type="cellIs" dxfId="2550" priority="2549" operator="equal">
      <formula>"Alta"</formula>
    </cfRule>
    <cfRule type="cellIs" dxfId="2549" priority="2550" operator="equal">
      <formula>"Media"</formula>
    </cfRule>
    <cfRule type="cellIs" dxfId="2548" priority="2551" operator="equal">
      <formula>"Baja"</formula>
    </cfRule>
    <cfRule type="cellIs" dxfId="2547" priority="2552" operator="equal">
      <formula>"Muy Baja"</formula>
    </cfRule>
  </conditionalFormatting>
  <conditionalFormatting sqref="N116 N119 N122 N125">
    <cfRule type="cellIs" dxfId="2546" priority="2543" operator="equal">
      <formula>"Catastrófico"</formula>
    </cfRule>
    <cfRule type="cellIs" dxfId="2545" priority="2544" operator="equal">
      <formula>"Mayor"</formula>
    </cfRule>
    <cfRule type="cellIs" dxfId="2544" priority="2545" operator="equal">
      <formula>"Moderado"</formula>
    </cfRule>
    <cfRule type="cellIs" dxfId="2543" priority="2546" operator="equal">
      <formula>"Menor"</formula>
    </cfRule>
    <cfRule type="cellIs" dxfId="2542" priority="2547" operator="equal">
      <formula>"Leve"</formula>
    </cfRule>
  </conditionalFormatting>
  <conditionalFormatting sqref="P116">
    <cfRule type="cellIs" dxfId="2541" priority="2539" operator="equal">
      <formula>"Extremo"</formula>
    </cfRule>
    <cfRule type="cellIs" dxfId="2540" priority="2540" operator="equal">
      <formula>"Alto"</formula>
    </cfRule>
    <cfRule type="cellIs" dxfId="2539" priority="2541" operator="equal">
      <formula>"Moderado"</formula>
    </cfRule>
    <cfRule type="cellIs" dxfId="2538" priority="2542" operator="equal">
      <formula>"Bajo"</formula>
    </cfRule>
  </conditionalFormatting>
  <conditionalFormatting sqref="AA116:AA118">
    <cfRule type="cellIs" dxfId="2537" priority="2534" operator="equal">
      <formula>"Muy Alta"</formula>
    </cfRule>
    <cfRule type="cellIs" dxfId="2536" priority="2535" operator="equal">
      <formula>"Alta"</formula>
    </cfRule>
    <cfRule type="cellIs" dxfId="2535" priority="2536" operator="equal">
      <formula>"Media"</formula>
    </cfRule>
    <cfRule type="cellIs" dxfId="2534" priority="2537" operator="equal">
      <formula>"Baja"</formula>
    </cfRule>
    <cfRule type="cellIs" dxfId="2533" priority="2538" operator="equal">
      <formula>"Muy Baja"</formula>
    </cfRule>
  </conditionalFormatting>
  <conditionalFormatting sqref="AC116:AC118">
    <cfRule type="cellIs" dxfId="2532" priority="2529" operator="equal">
      <formula>"Catastrófico"</formula>
    </cfRule>
    <cfRule type="cellIs" dxfId="2531" priority="2530" operator="equal">
      <formula>"Mayor"</formula>
    </cfRule>
    <cfRule type="cellIs" dxfId="2530" priority="2531" operator="equal">
      <formula>"Moderado"</formula>
    </cfRule>
    <cfRule type="cellIs" dxfId="2529" priority="2532" operator="equal">
      <formula>"Menor"</formula>
    </cfRule>
    <cfRule type="cellIs" dxfId="2528" priority="2533" operator="equal">
      <formula>"Leve"</formula>
    </cfRule>
  </conditionalFormatting>
  <conditionalFormatting sqref="AE116:AE118">
    <cfRule type="cellIs" dxfId="2527" priority="2525" operator="equal">
      <formula>"Extremo"</formula>
    </cfRule>
    <cfRule type="cellIs" dxfId="2526" priority="2526" operator="equal">
      <formula>"Alto"</formula>
    </cfRule>
    <cfRule type="cellIs" dxfId="2525" priority="2527" operator="equal">
      <formula>"Moderado"</formula>
    </cfRule>
    <cfRule type="cellIs" dxfId="2524" priority="2528" operator="equal">
      <formula>"Bajo"</formula>
    </cfRule>
  </conditionalFormatting>
  <conditionalFormatting sqref="P119">
    <cfRule type="cellIs" dxfId="2523" priority="2521" operator="equal">
      <formula>"Extremo"</formula>
    </cfRule>
    <cfRule type="cellIs" dxfId="2522" priority="2522" operator="equal">
      <formula>"Alto"</formula>
    </cfRule>
    <cfRule type="cellIs" dxfId="2521" priority="2523" operator="equal">
      <formula>"Moderado"</formula>
    </cfRule>
    <cfRule type="cellIs" dxfId="2520" priority="2524" operator="equal">
      <formula>"Bajo"</formula>
    </cfRule>
  </conditionalFormatting>
  <conditionalFormatting sqref="AA119:AA121">
    <cfRule type="cellIs" dxfId="2519" priority="2516" operator="equal">
      <formula>"Muy Alta"</formula>
    </cfRule>
    <cfRule type="cellIs" dxfId="2518" priority="2517" operator="equal">
      <formula>"Alta"</formula>
    </cfRule>
    <cfRule type="cellIs" dxfId="2517" priority="2518" operator="equal">
      <formula>"Media"</formula>
    </cfRule>
    <cfRule type="cellIs" dxfId="2516" priority="2519" operator="equal">
      <formula>"Baja"</formula>
    </cfRule>
    <cfRule type="cellIs" dxfId="2515" priority="2520" operator="equal">
      <formula>"Muy Baja"</formula>
    </cfRule>
  </conditionalFormatting>
  <conditionalFormatting sqref="AC119:AC121">
    <cfRule type="cellIs" dxfId="2514" priority="2511" operator="equal">
      <formula>"Catastrófico"</formula>
    </cfRule>
    <cfRule type="cellIs" dxfId="2513" priority="2512" operator="equal">
      <formula>"Mayor"</formula>
    </cfRule>
    <cfRule type="cellIs" dxfId="2512" priority="2513" operator="equal">
      <formula>"Moderado"</formula>
    </cfRule>
    <cfRule type="cellIs" dxfId="2511" priority="2514" operator="equal">
      <formula>"Menor"</formula>
    </cfRule>
    <cfRule type="cellIs" dxfId="2510" priority="2515" operator="equal">
      <formula>"Leve"</formula>
    </cfRule>
  </conditionalFormatting>
  <conditionalFormatting sqref="AE119:AE121">
    <cfRule type="cellIs" dxfId="2509" priority="2507" operator="equal">
      <formula>"Extremo"</formula>
    </cfRule>
    <cfRule type="cellIs" dxfId="2508" priority="2508" operator="equal">
      <formula>"Alto"</formula>
    </cfRule>
    <cfRule type="cellIs" dxfId="2507" priority="2509" operator="equal">
      <formula>"Moderado"</formula>
    </cfRule>
    <cfRule type="cellIs" dxfId="2506" priority="2510" operator="equal">
      <formula>"Bajo"</formula>
    </cfRule>
  </conditionalFormatting>
  <conditionalFormatting sqref="J122">
    <cfRule type="cellIs" dxfId="2505" priority="2502" operator="equal">
      <formula>"Muy Alta"</formula>
    </cfRule>
    <cfRule type="cellIs" dxfId="2504" priority="2503" operator="equal">
      <formula>"Alta"</formula>
    </cfRule>
    <cfRule type="cellIs" dxfId="2503" priority="2504" operator="equal">
      <formula>"Media"</formula>
    </cfRule>
    <cfRule type="cellIs" dxfId="2502" priority="2505" operator="equal">
      <formula>"Baja"</formula>
    </cfRule>
    <cfRule type="cellIs" dxfId="2501" priority="2506" operator="equal">
      <formula>"Muy Baja"</formula>
    </cfRule>
  </conditionalFormatting>
  <conditionalFormatting sqref="P122">
    <cfRule type="cellIs" dxfId="2500" priority="2498" operator="equal">
      <formula>"Extremo"</formula>
    </cfRule>
    <cfRule type="cellIs" dxfId="2499" priority="2499" operator="equal">
      <formula>"Alto"</formula>
    </cfRule>
    <cfRule type="cellIs" dxfId="2498" priority="2500" operator="equal">
      <formula>"Moderado"</formula>
    </cfRule>
    <cfRule type="cellIs" dxfId="2497" priority="2501" operator="equal">
      <formula>"Bajo"</formula>
    </cfRule>
  </conditionalFormatting>
  <conditionalFormatting sqref="AA122:AA124">
    <cfRule type="cellIs" dxfId="2496" priority="2493" operator="equal">
      <formula>"Muy Alta"</formula>
    </cfRule>
    <cfRule type="cellIs" dxfId="2495" priority="2494" operator="equal">
      <formula>"Alta"</formula>
    </cfRule>
    <cfRule type="cellIs" dxfId="2494" priority="2495" operator="equal">
      <formula>"Media"</formula>
    </cfRule>
    <cfRule type="cellIs" dxfId="2493" priority="2496" operator="equal">
      <formula>"Baja"</formula>
    </cfRule>
    <cfRule type="cellIs" dxfId="2492" priority="2497" operator="equal">
      <formula>"Muy Baja"</formula>
    </cfRule>
  </conditionalFormatting>
  <conditionalFormatting sqref="AC122:AC124">
    <cfRule type="cellIs" dxfId="2491" priority="2488" operator="equal">
      <formula>"Catastrófico"</formula>
    </cfRule>
    <cfRule type="cellIs" dxfId="2490" priority="2489" operator="equal">
      <formula>"Mayor"</formula>
    </cfRule>
    <cfRule type="cellIs" dxfId="2489" priority="2490" operator="equal">
      <formula>"Moderado"</formula>
    </cfRule>
    <cfRule type="cellIs" dxfId="2488" priority="2491" operator="equal">
      <formula>"Menor"</formula>
    </cfRule>
    <cfRule type="cellIs" dxfId="2487" priority="2492" operator="equal">
      <formula>"Leve"</formula>
    </cfRule>
  </conditionalFormatting>
  <conditionalFormatting sqref="AE122:AE124">
    <cfRule type="cellIs" dxfId="2486" priority="2484" operator="equal">
      <formula>"Extremo"</formula>
    </cfRule>
    <cfRule type="cellIs" dxfId="2485" priority="2485" operator="equal">
      <formula>"Alto"</formula>
    </cfRule>
    <cfRule type="cellIs" dxfId="2484" priority="2486" operator="equal">
      <formula>"Moderado"</formula>
    </cfRule>
    <cfRule type="cellIs" dxfId="2483" priority="2487" operator="equal">
      <formula>"Bajo"</formula>
    </cfRule>
  </conditionalFormatting>
  <conditionalFormatting sqref="J125">
    <cfRule type="cellIs" dxfId="2482" priority="2479" operator="equal">
      <formula>"Muy Alta"</formula>
    </cfRule>
    <cfRule type="cellIs" dxfId="2481" priority="2480" operator="equal">
      <formula>"Alta"</formula>
    </cfRule>
    <cfRule type="cellIs" dxfId="2480" priority="2481" operator="equal">
      <formula>"Media"</formula>
    </cfRule>
    <cfRule type="cellIs" dxfId="2479" priority="2482" operator="equal">
      <formula>"Baja"</formula>
    </cfRule>
    <cfRule type="cellIs" dxfId="2478" priority="2483" operator="equal">
      <formula>"Muy Baja"</formula>
    </cfRule>
  </conditionalFormatting>
  <conditionalFormatting sqref="P125">
    <cfRule type="cellIs" dxfId="2477" priority="2475" operator="equal">
      <formula>"Extremo"</formula>
    </cfRule>
    <cfRule type="cellIs" dxfId="2476" priority="2476" operator="equal">
      <formula>"Alto"</formula>
    </cfRule>
    <cfRule type="cellIs" dxfId="2475" priority="2477" operator="equal">
      <formula>"Moderado"</formula>
    </cfRule>
    <cfRule type="cellIs" dxfId="2474" priority="2478" operator="equal">
      <formula>"Bajo"</formula>
    </cfRule>
  </conditionalFormatting>
  <conditionalFormatting sqref="AA125">
    <cfRule type="cellIs" dxfId="2473" priority="2470" operator="equal">
      <formula>"Muy Alta"</formula>
    </cfRule>
    <cfRule type="cellIs" dxfId="2472" priority="2471" operator="equal">
      <formula>"Alta"</formula>
    </cfRule>
    <cfRule type="cellIs" dxfId="2471" priority="2472" operator="equal">
      <formula>"Media"</formula>
    </cfRule>
    <cfRule type="cellIs" dxfId="2470" priority="2473" operator="equal">
      <formula>"Baja"</formula>
    </cfRule>
    <cfRule type="cellIs" dxfId="2469" priority="2474" operator="equal">
      <formula>"Muy Baja"</formula>
    </cfRule>
  </conditionalFormatting>
  <conditionalFormatting sqref="AC125">
    <cfRule type="cellIs" dxfId="2468" priority="2465" operator="equal">
      <formula>"Catastrófico"</formula>
    </cfRule>
    <cfRule type="cellIs" dxfId="2467" priority="2466" operator="equal">
      <formula>"Mayor"</formula>
    </cfRule>
    <cfRule type="cellIs" dxfId="2466" priority="2467" operator="equal">
      <formula>"Moderado"</formula>
    </cfRule>
    <cfRule type="cellIs" dxfId="2465" priority="2468" operator="equal">
      <formula>"Menor"</formula>
    </cfRule>
    <cfRule type="cellIs" dxfId="2464" priority="2469" operator="equal">
      <formula>"Leve"</formula>
    </cfRule>
  </conditionalFormatting>
  <conditionalFormatting sqref="AE125">
    <cfRule type="cellIs" dxfId="2463" priority="2461" operator="equal">
      <formula>"Extremo"</formula>
    </cfRule>
    <cfRule type="cellIs" dxfId="2462" priority="2462" operator="equal">
      <formula>"Alto"</formula>
    </cfRule>
    <cfRule type="cellIs" dxfId="2461" priority="2463" operator="equal">
      <formula>"Moderado"</formula>
    </cfRule>
    <cfRule type="cellIs" dxfId="2460" priority="2464" operator="equal">
      <formula>"Bajo"</formula>
    </cfRule>
  </conditionalFormatting>
  <conditionalFormatting sqref="J126 J129">
    <cfRule type="cellIs" dxfId="2459" priority="2456" operator="equal">
      <formula>"Muy Alta"</formula>
    </cfRule>
    <cfRule type="cellIs" dxfId="2458" priority="2457" operator="equal">
      <formula>"Alta"</formula>
    </cfRule>
    <cfRule type="cellIs" dxfId="2457" priority="2458" operator="equal">
      <formula>"Media"</formula>
    </cfRule>
    <cfRule type="cellIs" dxfId="2456" priority="2459" operator="equal">
      <formula>"Baja"</formula>
    </cfRule>
    <cfRule type="cellIs" dxfId="2455" priority="2460" operator="equal">
      <formula>"Muy Baja"</formula>
    </cfRule>
  </conditionalFormatting>
  <conditionalFormatting sqref="N126 N129 N131 N133 N135 N138">
    <cfRule type="cellIs" dxfId="2454" priority="2451" operator="equal">
      <formula>"Catastrófico"</formula>
    </cfRule>
    <cfRule type="cellIs" dxfId="2453" priority="2452" operator="equal">
      <formula>"Mayor"</formula>
    </cfRule>
    <cfRule type="cellIs" dxfId="2452" priority="2453" operator="equal">
      <formula>"Moderado"</formula>
    </cfRule>
    <cfRule type="cellIs" dxfId="2451" priority="2454" operator="equal">
      <formula>"Menor"</formula>
    </cfRule>
    <cfRule type="cellIs" dxfId="2450" priority="2455" operator="equal">
      <formula>"Leve"</formula>
    </cfRule>
  </conditionalFormatting>
  <conditionalFormatting sqref="P126">
    <cfRule type="cellIs" dxfId="2449" priority="2447" operator="equal">
      <formula>"Extremo"</formula>
    </cfRule>
    <cfRule type="cellIs" dxfId="2448" priority="2448" operator="equal">
      <formula>"Alto"</formula>
    </cfRule>
    <cfRule type="cellIs" dxfId="2447" priority="2449" operator="equal">
      <formula>"Moderado"</formula>
    </cfRule>
    <cfRule type="cellIs" dxfId="2446" priority="2450" operator="equal">
      <formula>"Bajo"</formula>
    </cfRule>
  </conditionalFormatting>
  <conditionalFormatting sqref="AA126:AA128">
    <cfRule type="cellIs" dxfId="2445" priority="2442" operator="equal">
      <formula>"Muy Alta"</formula>
    </cfRule>
    <cfRule type="cellIs" dxfId="2444" priority="2443" operator="equal">
      <formula>"Alta"</formula>
    </cfRule>
    <cfRule type="cellIs" dxfId="2443" priority="2444" operator="equal">
      <formula>"Media"</formula>
    </cfRule>
    <cfRule type="cellIs" dxfId="2442" priority="2445" operator="equal">
      <formula>"Baja"</formula>
    </cfRule>
    <cfRule type="cellIs" dxfId="2441" priority="2446" operator="equal">
      <formula>"Muy Baja"</formula>
    </cfRule>
  </conditionalFormatting>
  <conditionalFormatting sqref="AC126:AC128">
    <cfRule type="cellIs" dxfId="2440" priority="2437" operator="equal">
      <formula>"Catastrófico"</formula>
    </cfRule>
    <cfRule type="cellIs" dxfId="2439" priority="2438" operator="equal">
      <formula>"Mayor"</formula>
    </cfRule>
    <cfRule type="cellIs" dxfId="2438" priority="2439" operator="equal">
      <formula>"Moderado"</formula>
    </cfRule>
    <cfRule type="cellIs" dxfId="2437" priority="2440" operator="equal">
      <formula>"Menor"</formula>
    </cfRule>
    <cfRule type="cellIs" dxfId="2436" priority="2441" operator="equal">
      <formula>"Leve"</formula>
    </cfRule>
  </conditionalFormatting>
  <conditionalFormatting sqref="AE126:AE128">
    <cfRule type="cellIs" dxfId="2435" priority="2433" operator="equal">
      <formula>"Extremo"</formula>
    </cfRule>
    <cfRule type="cellIs" dxfId="2434" priority="2434" operator="equal">
      <formula>"Alto"</formula>
    </cfRule>
    <cfRule type="cellIs" dxfId="2433" priority="2435" operator="equal">
      <formula>"Moderado"</formula>
    </cfRule>
    <cfRule type="cellIs" dxfId="2432" priority="2436" operator="equal">
      <formula>"Bajo"</formula>
    </cfRule>
  </conditionalFormatting>
  <conditionalFormatting sqref="P129">
    <cfRule type="cellIs" dxfId="2431" priority="2429" operator="equal">
      <formula>"Extremo"</formula>
    </cfRule>
    <cfRule type="cellIs" dxfId="2430" priority="2430" operator="equal">
      <formula>"Alto"</formula>
    </cfRule>
    <cfRule type="cellIs" dxfId="2429" priority="2431" operator="equal">
      <formula>"Moderado"</formula>
    </cfRule>
    <cfRule type="cellIs" dxfId="2428" priority="2432" operator="equal">
      <formula>"Bajo"</formula>
    </cfRule>
  </conditionalFormatting>
  <conditionalFormatting sqref="AA129:AA130">
    <cfRule type="cellIs" dxfId="2427" priority="2424" operator="equal">
      <formula>"Muy Alta"</formula>
    </cfRule>
    <cfRule type="cellIs" dxfId="2426" priority="2425" operator="equal">
      <formula>"Alta"</formula>
    </cfRule>
    <cfRule type="cellIs" dxfId="2425" priority="2426" operator="equal">
      <formula>"Media"</formula>
    </cfRule>
    <cfRule type="cellIs" dxfId="2424" priority="2427" operator="equal">
      <formula>"Baja"</formula>
    </cfRule>
    <cfRule type="cellIs" dxfId="2423" priority="2428" operator="equal">
      <formula>"Muy Baja"</formula>
    </cfRule>
  </conditionalFormatting>
  <conditionalFormatting sqref="AC129:AC130">
    <cfRule type="cellIs" dxfId="2422" priority="2419" operator="equal">
      <formula>"Catastrófico"</formula>
    </cfRule>
    <cfRule type="cellIs" dxfId="2421" priority="2420" operator="equal">
      <formula>"Mayor"</formula>
    </cfRule>
    <cfRule type="cellIs" dxfId="2420" priority="2421" operator="equal">
      <formula>"Moderado"</formula>
    </cfRule>
    <cfRule type="cellIs" dxfId="2419" priority="2422" operator="equal">
      <formula>"Menor"</formula>
    </cfRule>
    <cfRule type="cellIs" dxfId="2418" priority="2423" operator="equal">
      <formula>"Leve"</formula>
    </cfRule>
  </conditionalFormatting>
  <conditionalFormatting sqref="AE129:AE130">
    <cfRule type="cellIs" dxfId="2417" priority="2415" operator="equal">
      <formula>"Extremo"</formula>
    </cfRule>
    <cfRule type="cellIs" dxfId="2416" priority="2416" operator="equal">
      <formula>"Alto"</formula>
    </cfRule>
    <cfRule type="cellIs" dxfId="2415" priority="2417" operator="equal">
      <formula>"Moderado"</formula>
    </cfRule>
    <cfRule type="cellIs" dxfId="2414" priority="2418" operator="equal">
      <formula>"Bajo"</formula>
    </cfRule>
  </conditionalFormatting>
  <conditionalFormatting sqref="J131">
    <cfRule type="cellIs" dxfId="2413" priority="2410" operator="equal">
      <formula>"Muy Alta"</formula>
    </cfRule>
    <cfRule type="cellIs" dxfId="2412" priority="2411" operator="equal">
      <formula>"Alta"</formula>
    </cfRule>
    <cfRule type="cellIs" dxfId="2411" priority="2412" operator="equal">
      <formula>"Media"</formula>
    </cfRule>
    <cfRule type="cellIs" dxfId="2410" priority="2413" operator="equal">
      <formula>"Baja"</formula>
    </cfRule>
    <cfRule type="cellIs" dxfId="2409" priority="2414" operator="equal">
      <formula>"Muy Baja"</formula>
    </cfRule>
  </conditionalFormatting>
  <conditionalFormatting sqref="P131">
    <cfRule type="cellIs" dxfId="2408" priority="2406" operator="equal">
      <formula>"Extremo"</formula>
    </cfRule>
    <cfRule type="cellIs" dxfId="2407" priority="2407" operator="equal">
      <formula>"Alto"</formula>
    </cfRule>
    <cfRule type="cellIs" dxfId="2406" priority="2408" operator="equal">
      <formula>"Moderado"</formula>
    </cfRule>
    <cfRule type="cellIs" dxfId="2405" priority="2409" operator="equal">
      <formula>"Bajo"</formula>
    </cfRule>
  </conditionalFormatting>
  <conditionalFormatting sqref="AA131:AA132">
    <cfRule type="cellIs" dxfId="2404" priority="2401" operator="equal">
      <formula>"Muy Alta"</formula>
    </cfRule>
    <cfRule type="cellIs" dxfId="2403" priority="2402" operator="equal">
      <formula>"Alta"</formula>
    </cfRule>
    <cfRule type="cellIs" dxfId="2402" priority="2403" operator="equal">
      <formula>"Media"</formula>
    </cfRule>
    <cfRule type="cellIs" dxfId="2401" priority="2404" operator="equal">
      <formula>"Baja"</formula>
    </cfRule>
    <cfRule type="cellIs" dxfId="2400" priority="2405" operator="equal">
      <formula>"Muy Baja"</formula>
    </cfRule>
  </conditionalFormatting>
  <conditionalFormatting sqref="AC131:AC132">
    <cfRule type="cellIs" dxfId="2399" priority="2396" operator="equal">
      <formula>"Catastrófico"</formula>
    </cfRule>
    <cfRule type="cellIs" dxfId="2398" priority="2397" operator="equal">
      <formula>"Mayor"</formula>
    </cfRule>
    <cfRule type="cellIs" dxfId="2397" priority="2398" operator="equal">
      <formula>"Moderado"</formula>
    </cfRule>
    <cfRule type="cellIs" dxfId="2396" priority="2399" operator="equal">
      <formula>"Menor"</formula>
    </cfRule>
    <cfRule type="cellIs" dxfId="2395" priority="2400" operator="equal">
      <formula>"Leve"</formula>
    </cfRule>
  </conditionalFormatting>
  <conditionalFormatting sqref="AE131:AE132">
    <cfRule type="cellIs" dxfId="2394" priority="2392" operator="equal">
      <formula>"Extremo"</formula>
    </cfRule>
    <cfRule type="cellIs" dxfId="2393" priority="2393" operator="equal">
      <formula>"Alto"</formula>
    </cfRule>
    <cfRule type="cellIs" dxfId="2392" priority="2394" operator="equal">
      <formula>"Moderado"</formula>
    </cfRule>
    <cfRule type="cellIs" dxfId="2391" priority="2395" operator="equal">
      <formula>"Bajo"</formula>
    </cfRule>
  </conditionalFormatting>
  <conditionalFormatting sqref="J133">
    <cfRule type="cellIs" dxfId="2390" priority="2387" operator="equal">
      <formula>"Muy Alta"</formula>
    </cfRule>
    <cfRule type="cellIs" dxfId="2389" priority="2388" operator="equal">
      <formula>"Alta"</formula>
    </cfRule>
    <cfRule type="cellIs" dxfId="2388" priority="2389" operator="equal">
      <formula>"Media"</formula>
    </cfRule>
    <cfRule type="cellIs" dxfId="2387" priority="2390" operator="equal">
      <formula>"Baja"</formula>
    </cfRule>
    <cfRule type="cellIs" dxfId="2386" priority="2391" operator="equal">
      <formula>"Muy Baja"</formula>
    </cfRule>
  </conditionalFormatting>
  <conditionalFormatting sqref="P133">
    <cfRule type="cellIs" dxfId="2385" priority="2383" operator="equal">
      <formula>"Extremo"</formula>
    </cfRule>
    <cfRule type="cellIs" dxfId="2384" priority="2384" operator="equal">
      <formula>"Alto"</formula>
    </cfRule>
    <cfRule type="cellIs" dxfId="2383" priority="2385" operator="equal">
      <formula>"Moderado"</formula>
    </cfRule>
    <cfRule type="cellIs" dxfId="2382" priority="2386" operator="equal">
      <formula>"Bajo"</formula>
    </cfRule>
  </conditionalFormatting>
  <conditionalFormatting sqref="AA133:AA134">
    <cfRule type="cellIs" dxfId="2381" priority="2378" operator="equal">
      <formula>"Muy Alta"</formula>
    </cfRule>
    <cfRule type="cellIs" dxfId="2380" priority="2379" operator="equal">
      <formula>"Alta"</formula>
    </cfRule>
    <cfRule type="cellIs" dxfId="2379" priority="2380" operator="equal">
      <formula>"Media"</formula>
    </cfRule>
    <cfRule type="cellIs" dxfId="2378" priority="2381" operator="equal">
      <formula>"Baja"</formula>
    </cfRule>
    <cfRule type="cellIs" dxfId="2377" priority="2382" operator="equal">
      <formula>"Muy Baja"</formula>
    </cfRule>
  </conditionalFormatting>
  <conditionalFormatting sqref="AC133:AC134">
    <cfRule type="cellIs" dxfId="2376" priority="2373" operator="equal">
      <formula>"Catastrófico"</formula>
    </cfRule>
    <cfRule type="cellIs" dxfId="2375" priority="2374" operator="equal">
      <formula>"Mayor"</formula>
    </cfRule>
    <cfRule type="cellIs" dxfId="2374" priority="2375" operator="equal">
      <formula>"Moderado"</formula>
    </cfRule>
    <cfRule type="cellIs" dxfId="2373" priority="2376" operator="equal">
      <formula>"Menor"</formula>
    </cfRule>
    <cfRule type="cellIs" dxfId="2372" priority="2377" operator="equal">
      <formula>"Leve"</formula>
    </cfRule>
  </conditionalFormatting>
  <conditionalFormatting sqref="AE133:AE134">
    <cfRule type="cellIs" dxfId="2371" priority="2369" operator="equal">
      <formula>"Extremo"</formula>
    </cfRule>
    <cfRule type="cellIs" dxfId="2370" priority="2370" operator="equal">
      <formula>"Alto"</formula>
    </cfRule>
    <cfRule type="cellIs" dxfId="2369" priority="2371" operator="equal">
      <formula>"Moderado"</formula>
    </cfRule>
    <cfRule type="cellIs" dxfId="2368" priority="2372" operator="equal">
      <formula>"Bajo"</formula>
    </cfRule>
  </conditionalFormatting>
  <conditionalFormatting sqref="J135">
    <cfRule type="cellIs" dxfId="2367" priority="2364" operator="equal">
      <formula>"Muy Alta"</formula>
    </cfRule>
    <cfRule type="cellIs" dxfId="2366" priority="2365" operator="equal">
      <formula>"Alta"</formula>
    </cfRule>
    <cfRule type="cellIs" dxfId="2365" priority="2366" operator="equal">
      <formula>"Media"</formula>
    </cfRule>
    <cfRule type="cellIs" dxfId="2364" priority="2367" operator="equal">
      <formula>"Baja"</formula>
    </cfRule>
    <cfRule type="cellIs" dxfId="2363" priority="2368" operator="equal">
      <formula>"Muy Baja"</formula>
    </cfRule>
  </conditionalFormatting>
  <conditionalFormatting sqref="P135">
    <cfRule type="cellIs" dxfId="2362" priority="2360" operator="equal">
      <formula>"Extremo"</formula>
    </cfRule>
    <cfRule type="cellIs" dxfId="2361" priority="2361" operator="equal">
      <formula>"Alto"</formula>
    </cfRule>
    <cfRule type="cellIs" dxfId="2360" priority="2362" operator="equal">
      <formula>"Moderado"</formula>
    </cfRule>
    <cfRule type="cellIs" dxfId="2359" priority="2363" operator="equal">
      <formula>"Bajo"</formula>
    </cfRule>
  </conditionalFormatting>
  <conditionalFormatting sqref="AA135:AA137">
    <cfRule type="cellIs" dxfId="2358" priority="2355" operator="equal">
      <formula>"Muy Alta"</formula>
    </cfRule>
    <cfRule type="cellIs" dxfId="2357" priority="2356" operator="equal">
      <formula>"Alta"</formula>
    </cfRule>
    <cfRule type="cellIs" dxfId="2356" priority="2357" operator="equal">
      <formula>"Media"</formula>
    </cfRule>
    <cfRule type="cellIs" dxfId="2355" priority="2358" operator="equal">
      <formula>"Baja"</formula>
    </cfRule>
    <cfRule type="cellIs" dxfId="2354" priority="2359" operator="equal">
      <formula>"Muy Baja"</formula>
    </cfRule>
  </conditionalFormatting>
  <conditionalFormatting sqref="AC135:AC137">
    <cfRule type="cellIs" dxfId="2353" priority="2350" operator="equal">
      <formula>"Catastrófico"</formula>
    </cfRule>
    <cfRule type="cellIs" dxfId="2352" priority="2351" operator="equal">
      <formula>"Mayor"</formula>
    </cfRule>
    <cfRule type="cellIs" dxfId="2351" priority="2352" operator="equal">
      <formula>"Moderado"</formula>
    </cfRule>
    <cfRule type="cellIs" dxfId="2350" priority="2353" operator="equal">
      <formula>"Menor"</formula>
    </cfRule>
    <cfRule type="cellIs" dxfId="2349" priority="2354" operator="equal">
      <formula>"Leve"</formula>
    </cfRule>
  </conditionalFormatting>
  <conditionalFormatting sqref="AE135:AE137">
    <cfRule type="cellIs" dxfId="2348" priority="2346" operator="equal">
      <formula>"Extremo"</formula>
    </cfRule>
    <cfRule type="cellIs" dxfId="2347" priority="2347" operator="equal">
      <formula>"Alto"</formula>
    </cfRule>
    <cfRule type="cellIs" dxfId="2346" priority="2348" operator="equal">
      <formula>"Moderado"</formula>
    </cfRule>
    <cfRule type="cellIs" dxfId="2345" priority="2349" operator="equal">
      <formula>"Bajo"</formula>
    </cfRule>
  </conditionalFormatting>
  <conditionalFormatting sqref="J138">
    <cfRule type="cellIs" dxfId="2344" priority="2341" operator="equal">
      <formula>"Muy Alta"</formula>
    </cfRule>
    <cfRule type="cellIs" dxfId="2343" priority="2342" operator="equal">
      <formula>"Alta"</formula>
    </cfRule>
    <cfRule type="cellIs" dxfId="2342" priority="2343" operator="equal">
      <formula>"Media"</formula>
    </cfRule>
    <cfRule type="cellIs" dxfId="2341" priority="2344" operator="equal">
      <formula>"Baja"</formula>
    </cfRule>
    <cfRule type="cellIs" dxfId="2340" priority="2345" operator="equal">
      <formula>"Muy Baja"</formula>
    </cfRule>
  </conditionalFormatting>
  <conditionalFormatting sqref="P138">
    <cfRule type="cellIs" dxfId="2339" priority="2337" operator="equal">
      <formula>"Extremo"</formula>
    </cfRule>
    <cfRule type="cellIs" dxfId="2338" priority="2338" operator="equal">
      <formula>"Alto"</formula>
    </cfRule>
    <cfRule type="cellIs" dxfId="2337" priority="2339" operator="equal">
      <formula>"Moderado"</formula>
    </cfRule>
    <cfRule type="cellIs" dxfId="2336" priority="2340" operator="equal">
      <formula>"Bajo"</formula>
    </cfRule>
  </conditionalFormatting>
  <conditionalFormatting sqref="AA138:AA142">
    <cfRule type="cellIs" dxfId="2335" priority="2332" operator="equal">
      <formula>"Muy Alta"</formula>
    </cfRule>
    <cfRule type="cellIs" dxfId="2334" priority="2333" operator="equal">
      <formula>"Alta"</formula>
    </cfRule>
    <cfRule type="cellIs" dxfId="2333" priority="2334" operator="equal">
      <formula>"Media"</formula>
    </cfRule>
    <cfRule type="cellIs" dxfId="2332" priority="2335" operator="equal">
      <formula>"Baja"</formula>
    </cfRule>
    <cfRule type="cellIs" dxfId="2331" priority="2336" operator="equal">
      <formula>"Muy Baja"</formula>
    </cfRule>
  </conditionalFormatting>
  <conditionalFormatting sqref="AC138:AC142">
    <cfRule type="cellIs" dxfId="2330" priority="2327" operator="equal">
      <formula>"Catastrófico"</formula>
    </cfRule>
    <cfRule type="cellIs" dxfId="2329" priority="2328" operator="equal">
      <formula>"Mayor"</formula>
    </cfRule>
    <cfRule type="cellIs" dxfId="2328" priority="2329" operator="equal">
      <formula>"Moderado"</formula>
    </cfRule>
    <cfRule type="cellIs" dxfId="2327" priority="2330" operator="equal">
      <formula>"Menor"</formula>
    </cfRule>
    <cfRule type="cellIs" dxfId="2326" priority="2331" operator="equal">
      <formula>"Leve"</formula>
    </cfRule>
  </conditionalFormatting>
  <conditionalFormatting sqref="AE138:AE142">
    <cfRule type="cellIs" dxfId="2325" priority="2323" operator="equal">
      <formula>"Extremo"</formula>
    </cfRule>
    <cfRule type="cellIs" dxfId="2324" priority="2324" operator="equal">
      <formula>"Alto"</formula>
    </cfRule>
    <cfRule type="cellIs" dxfId="2323" priority="2325" operator="equal">
      <formula>"Moderado"</formula>
    </cfRule>
    <cfRule type="cellIs" dxfId="2322" priority="2326" operator="equal">
      <formula>"Bajo"</formula>
    </cfRule>
  </conditionalFormatting>
  <conditionalFormatting sqref="J143 J149">
    <cfRule type="cellIs" dxfId="2321" priority="2318" operator="equal">
      <formula>"Muy Alta"</formula>
    </cfRule>
    <cfRule type="cellIs" dxfId="2320" priority="2319" operator="equal">
      <formula>"Alta"</formula>
    </cfRule>
    <cfRule type="cellIs" dxfId="2319" priority="2320" operator="equal">
      <formula>"Media"</formula>
    </cfRule>
    <cfRule type="cellIs" dxfId="2318" priority="2321" operator="equal">
      <formula>"Baja"</formula>
    </cfRule>
    <cfRule type="cellIs" dxfId="2317" priority="2322" operator="equal">
      <formula>"Muy Baja"</formula>
    </cfRule>
  </conditionalFormatting>
  <conditionalFormatting sqref="N143 N149 N154 N156">
    <cfRule type="cellIs" dxfId="2316" priority="2313" operator="equal">
      <formula>"Catastrófico"</formula>
    </cfRule>
    <cfRule type="cellIs" dxfId="2315" priority="2314" operator="equal">
      <formula>"Mayor"</formula>
    </cfRule>
    <cfRule type="cellIs" dxfId="2314" priority="2315" operator="equal">
      <formula>"Moderado"</formula>
    </cfRule>
    <cfRule type="cellIs" dxfId="2313" priority="2316" operator="equal">
      <formula>"Menor"</formula>
    </cfRule>
    <cfRule type="cellIs" dxfId="2312" priority="2317" operator="equal">
      <formula>"Leve"</formula>
    </cfRule>
  </conditionalFormatting>
  <conditionalFormatting sqref="P143">
    <cfRule type="cellIs" dxfId="2311" priority="2309" operator="equal">
      <formula>"Extremo"</formula>
    </cfRule>
    <cfRule type="cellIs" dxfId="2310" priority="2310" operator="equal">
      <formula>"Alto"</formula>
    </cfRule>
    <cfRule type="cellIs" dxfId="2309" priority="2311" operator="equal">
      <formula>"Moderado"</formula>
    </cfRule>
    <cfRule type="cellIs" dxfId="2308" priority="2312" operator="equal">
      <formula>"Bajo"</formula>
    </cfRule>
  </conditionalFormatting>
  <conditionalFormatting sqref="AA143:AA148">
    <cfRule type="cellIs" dxfId="2307" priority="2304" operator="equal">
      <formula>"Muy Alta"</formula>
    </cfRule>
    <cfRule type="cellIs" dxfId="2306" priority="2305" operator="equal">
      <formula>"Alta"</formula>
    </cfRule>
    <cfRule type="cellIs" dxfId="2305" priority="2306" operator="equal">
      <formula>"Media"</formula>
    </cfRule>
    <cfRule type="cellIs" dxfId="2304" priority="2307" operator="equal">
      <formula>"Baja"</formula>
    </cfRule>
    <cfRule type="cellIs" dxfId="2303" priority="2308" operator="equal">
      <formula>"Muy Baja"</formula>
    </cfRule>
  </conditionalFormatting>
  <conditionalFormatting sqref="AC143:AC148">
    <cfRule type="cellIs" dxfId="2302" priority="2299" operator="equal">
      <formula>"Catastrófico"</formula>
    </cfRule>
    <cfRule type="cellIs" dxfId="2301" priority="2300" operator="equal">
      <formula>"Mayor"</formula>
    </cfRule>
    <cfRule type="cellIs" dxfId="2300" priority="2301" operator="equal">
      <formula>"Moderado"</formula>
    </cfRule>
    <cfRule type="cellIs" dxfId="2299" priority="2302" operator="equal">
      <formula>"Menor"</formula>
    </cfRule>
    <cfRule type="cellIs" dxfId="2298" priority="2303" operator="equal">
      <formula>"Leve"</formula>
    </cfRule>
  </conditionalFormatting>
  <conditionalFormatting sqref="AE143:AE148">
    <cfRule type="cellIs" dxfId="2297" priority="2295" operator="equal">
      <formula>"Extremo"</formula>
    </cfRule>
    <cfRule type="cellIs" dxfId="2296" priority="2296" operator="equal">
      <formula>"Alto"</formula>
    </cfRule>
    <cfRule type="cellIs" dxfId="2295" priority="2297" operator="equal">
      <formula>"Moderado"</formula>
    </cfRule>
    <cfRule type="cellIs" dxfId="2294" priority="2298" operator="equal">
      <formula>"Bajo"</formula>
    </cfRule>
  </conditionalFormatting>
  <conditionalFormatting sqref="P149">
    <cfRule type="cellIs" dxfId="2293" priority="2291" operator="equal">
      <formula>"Extremo"</formula>
    </cfRule>
    <cfRule type="cellIs" dxfId="2292" priority="2292" operator="equal">
      <formula>"Alto"</formula>
    </cfRule>
    <cfRule type="cellIs" dxfId="2291" priority="2293" operator="equal">
      <formula>"Moderado"</formula>
    </cfRule>
    <cfRule type="cellIs" dxfId="2290" priority="2294" operator="equal">
      <formula>"Bajo"</formula>
    </cfRule>
  </conditionalFormatting>
  <conditionalFormatting sqref="AA149:AA153">
    <cfRule type="cellIs" dxfId="2289" priority="2286" operator="equal">
      <formula>"Muy Alta"</formula>
    </cfRule>
    <cfRule type="cellIs" dxfId="2288" priority="2287" operator="equal">
      <formula>"Alta"</formula>
    </cfRule>
    <cfRule type="cellIs" dxfId="2287" priority="2288" operator="equal">
      <formula>"Media"</formula>
    </cfRule>
    <cfRule type="cellIs" dxfId="2286" priority="2289" operator="equal">
      <formula>"Baja"</formula>
    </cfRule>
    <cfRule type="cellIs" dxfId="2285" priority="2290" operator="equal">
      <formula>"Muy Baja"</formula>
    </cfRule>
  </conditionalFormatting>
  <conditionalFormatting sqref="AC149:AC153">
    <cfRule type="cellIs" dxfId="2284" priority="2281" operator="equal">
      <formula>"Catastrófico"</formula>
    </cfRule>
    <cfRule type="cellIs" dxfId="2283" priority="2282" operator="equal">
      <formula>"Mayor"</formula>
    </cfRule>
    <cfRule type="cellIs" dxfId="2282" priority="2283" operator="equal">
      <formula>"Moderado"</formula>
    </cfRule>
    <cfRule type="cellIs" dxfId="2281" priority="2284" operator="equal">
      <formula>"Menor"</formula>
    </cfRule>
    <cfRule type="cellIs" dxfId="2280" priority="2285" operator="equal">
      <formula>"Leve"</formula>
    </cfRule>
  </conditionalFormatting>
  <conditionalFormatting sqref="AE149:AE153">
    <cfRule type="cellIs" dxfId="2279" priority="2277" operator="equal">
      <formula>"Extremo"</formula>
    </cfRule>
    <cfRule type="cellIs" dxfId="2278" priority="2278" operator="equal">
      <formula>"Alto"</formula>
    </cfRule>
    <cfRule type="cellIs" dxfId="2277" priority="2279" operator="equal">
      <formula>"Moderado"</formula>
    </cfRule>
    <cfRule type="cellIs" dxfId="2276" priority="2280" operator="equal">
      <formula>"Bajo"</formula>
    </cfRule>
  </conditionalFormatting>
  <conditionalFormatting sqref="J154">
    <cfRule type="cellIs" dxfId="2275" priority="2272" operator="equal">
      <formula>"Muy Alta"</formula>
    </cfRule>
    <cfRule type="cellIs" dxfId="2274" priority="2273" operator="equal">
      <formula>"Alta"</formula>
    </cfRule>
    <cfRule type="cellIs" dxfId="2273" priority="2274" operator="equal">
      <formula>"Media"</formula>
    </cfRule>
    <cfRule type="cellIs" dxfId="2272" priority="2275" operator="equal">
      <formula>"Baja"</formula>
    </cfRule>
    <cfRule type="cellIs" dxfId="2271" priority="2276" operator="equal">
      <formula>"Muy Baja"</formula>
    </cfRule>
  </conditionalFormatting>
  <conditionalFormatting sqref="P154">
    <cfRule type="cellIs" dxfId="2270" priority="2268" operator="equal">
      <formula>"Extremo"</formula>
    </cfRule>
    <cfRule type="cellIs" dxfId="2269" priority="2269" operator="equal">
      <formula>"Alto"</formula>
    </cfRule>
    <cfRule type="cellIs" dxfId="2268" priority="2270" operator="equal">
      <formula>"Moderado"</formula>
    </cfRule>
    <cfRule type="cellIs" dxfId="2267" priority="2271" operator="equal">
      <formula>"Bajo"</formula>
    </cfRule>
  </conditionalFormatting>
  <conditionalFormatting sqref="AA154:AA155">
    <cfRule type="cellIs" dxfId="2266" priority="2263" operator="equal">
      <formula>"Muy Alta"</formula>
    </cfRule>
    <cfRule type="cellIs" dxfId="2265" priority="2264" operator="equal">
      <formula>"Alta"</formula>
    </cfRule>
    <cfRule type="cellIs" dxfId="2264" priority="2265" operator="equal">
      <formula>"Media"</formula>
    </cfRule>
    <cfRule type="cellIs" dxfId="2263" priority="2266" operator="equal">
      <formula>"Baja"</formula>
    </cfRule>
    <cfRule type="cellIs" dxfId="2262" priority="2267" operator="equal">
      <formula>"Muy Baja"</formula>
    </cfRule>
  </conditionalFormatting>
  <conditionalFormatting sqref="AC154:AC155">
    <cfRule type="cellIs" dxfId="2261" priority="2258" operator="equal">
      <formula>"Catastrófico"</formula>
    </cfRule>
    <cfRule type="cellIs" dxfId="2260" priority="2259" operator="equal">
      <formula>"Mayor"</formula>
    </cfRule>
    <cfRule type="cellIs" dxfId="2259" priority="2260" operator="equal">
      <formula>"Moderado"</formula>
    </cfRule>
    <cfRule type="cellIs" dxfId="2258" priority="2261" operator="equal">
      <formula>"Menor"</formula>
    </cfRule>
    <cfRule type="cellIs" dxfId="2257" priority="2262" operator="equal">
      <formula>"Leve"</formula>
    </cfRule>
  </conditionalFormatting>
  <conditionalFormatting sqref="AE154:AE155">
    <cfRule type="cellIs" dxfId="2256" priority="2254" operator="equal">
      <formula>"Extremo"</formula>
    </cfRule>
    <cfRule type="cellIs" dxfId="2255" priority="2255" operator="equal">
      <formula>"Alto"</formula>
    </cfRule>
    <cfRule type="cellIs" dxfId="2254" priority="2256" operator="equal">
      <formula>"Moderado"</formula>
    </cfRule>
    <cfRule type="cellIs" dxfId="2253" priority="2257" operator="equal">
      <formula>"Bajo"</formula>
    </cfRule>
  </conditionalFormatting>
  <conditionalFormatting sqref="J156">
    <cfRule type="cellIs" dxfId="2252" priority="2249" operator="equal">
      <formula>"Muy Alta"</formula>
    </cfRule>
    <cfRule type="cellIs" dxfId="2251" priority="2250" operator="equal">
      <formula>"Alta"</formula>
    </cfRule>
    <cfRule type="cellIs" dxfId="2250" priority="2251" operator="equal">
      <formula>"Media"</formula>
    </cfRule>
    <cfRule type="cellIs" dxfId="2249" priority="2252" operator="equal">
      <formula>"Baja"</formula>
    </cfRule>
    <cfRule type="cellIs" dxfId="2248" priority="2253" operator="equal">
      <formula>"Muy Baja"</formula>
    </cfRule>
  </conditionalFormatting>
  <conditionalFormatting sqref="P156">
    <cfRule type="cellIs" dxfId="2247" priority="2245" operator="equal">
      <formula>"Extremo"</formula>
    </cfRule>
    <cfRule type="cellIs" dxfId="2246" priority="2246" operator="equal">
      <formula>"Alto"</formula>
    </cfRule>
    <cfRule type="cellIs" dxfId="2245" priority="2247" operator="equal">
      <formula>"Moderado"</formula>
    </cfRule>
    <cfRule type="cellIs" dxfId="2244" priority="2248" operator="equal">
      <formula>"Bajo"</formula>
    </cfRule>
  </conditionalFormatting>
  <conditionalFormatting sqref="AA156:AA157">
    <cfRule type="cellIs" dxfId="2243" priority="2240" operator="equal">
      <formula>"Muy Alta"</formula>
    </cfRule>
    <cfRule type="cellIs" dxfId="2242" priority="2241" operator="equal">
      <formula>"Alta"</formula>
    </cfRule>
    <cfRule type="cellIs" dxfId="2241" priority="2242" operator="equal">
      <formula>"Media"</formula>
    </cfRule>
    <cfRule type="cellIs" dxfId="2240" priority="2243" operator="equal">
      <formula>"Baja"</formula>
    </cfRule>
    <cfRule type="cellIs" dxfId="2239" priority="2244" operator="equal">
      <formula>"Muy Baja"</formula>
    </cfRule>
  </conditionalFormatting>
  <conditionalFormatting sqref="AC156:AC157">
    <cfRule type="cellIs" dxfId="2238" priority="2235" operator="equal">
      <formula>"Catastrófico"</formula>
    </cfRule>
    <cfRule type="cellIs" dxfId="2237" priority="2236" operator="equal">
      <formula>"Mayor"</formula>
    </cfRule>
    <cfRule type="cellIs" dxfId="2236" priority="2237" operator="equal">
      <formula>"Moderado"</formula>
    </cfRule>
    <cfRule type="cellIs" dxfId="2235" priority="2238" operator="equal">
      <formula>"Menor"</formula>
    </cfRule>
    <cfRule type="cellIs" dxfId="2234" priority="2239" operator="equal">
      <formula>"Leve"</formula>
    </cfRule>
  </conditionalFormatting>
  <conditionalFormatting sqref="AE156:AE157">
    <cfRule type="cellIs" dxfId="2233" priority="2231" operator="equal">
      <formula>"Extremo"</formula>
    </cfRule>
    <cfRule type="cellIs" dxfId="2232" priority="2232" operator="equal">
      <formula>"Alto"</formula>
    </cfRule>
    <cfRule type="cellIs" dxfId="2231" priority="2233" operator="equal">
      <formula>"Moderado"</formula>
    </cfRule>
    <cfRule type="cellIs" dxfId="2230" priority="2234" operator="equal">
      <formula>"Bajo"</formula>
    </cfRule>
  </conditionalFormatting>
  <conditionalFormatting sqref="M21:M24">
    <cfRule type="containsText" dxfId="2229" priority="2230" operator="containsText" text="❌">
      <formula>NOT(ISERROR(SEARCH("❌",M21)))</formula>
    </cfRule>
  </conditionalFormatting>
  <conditionalFormatting sqref="N21:N24">
    <cfRule type="cellIs" dxfId="2228" priority="2225" operator="equal">
      <formula>"Catastrófico"</formula>
    </cfRule>
    <cfRule type="cellIs" dxfId="2227" priority="2226" operator="equal">
      <formula>"Mayor"</formula>
    </cfRule>
    <cfRule type="cellIs" dxfId="2226" priority="2227" operator="equal">
      <formula>"Moderado"</formula>
    </cfRule>
    <cfRule type="cellIs" dxfId="2225" priority="2228" operator="equal">
      <formula>"Menor"</formula>
    </cfRule>
    <cfRule type="cellIs" dxfId="2224" priority="2229" operator="equal">
      <formula>"Leve"</formula>
    </cfRule>
  </conditionalFormatting>
  <conditionalFormatting sqref="J21:J24">
    <cfRule type="cellIs" dxfId="2223" priority="2220" operator="equal">
      <formula>"Muy Alta"</formula>
    </cfRule>
    <cfRule type="cellIs" dxfId="2222" priority="2221" operator="equal">
      <formula>"Alta"</formula>
    </cfRule>
    <cfRule type="cellIs" dxfId="2221" priority="2222" operator="equal">
      <formula>"Media"</formula>
    </cfRule>
    <cfRule type="cellIs" dxfId="2220" priority="2223" operator="equal">
      <formula>"Baja"</formula>
    </cfRule>
    <cfRule type="cellIs" dxfId="2219" priority="2224" operator="equal">
      <formula>"Muy Baja"</formula>
    </cfRule>
  </conditionalFormatting>
  <conditionalFormatting sqref="P21:P24">
    <cfRule type="cellIs" dxfId="2218" priority="2216" operator="equal">
      <formula>"Extremo"</formula>
    </cfRule>
    <cfRule type="cellIs" dxfId="2217" priority="2217" operator="equal">
      <formula>"Alto"</formula>
    </cfRule>
    <cfRule type="cellIs" dxfId="2216" priority="2218" operator="equal">
      <formula>"Moderado"</formula>
    </cfRule>
    <cfRule type="cellIs" dxfId="2215" priority="2219" operator="equal">
      <formula>"Bajo"</formula>
    </cfRule>
  </conditionalFormatting>
  <conditionalFormatting sqref="J7">
    <cfRule type="cellIs" dxfId="2214" priority="2211" operator="equal">
      <formula>"Muy Alta"</formula>
    </cfRule>
    <cfRule type="cellIs" dxfId="2213" priority="2212" operator="equal">
      <formula>"Alta"</formula>
    </cfRule>
    <cfRule type="cellIs" dxfId="2212" priority="2213" operator="equal">
      <formula>"Media"</formula>
    </cfRule>
    <cfRule type="cellIs" dxfId="2211" priority="2214" operator="equal">
      <formula>"Baja"</formula>
    </cfRule>
    <cfRule type="cellIs" dxfId="2210" priority="2215" operator="equal">
      <formula>"Muy Baja"</formula>
    </cfRule>
  </conditionalFormatting>
  <conditionalFormatting sqref="N7">
    <cfRule type="cellIs" dxfId="2209" priority="2206" operator="equal">
      <formula>"Catastrófico"</formula>
    </cfRule>
    <cfRule type="cellIs" dxfId="2208" priority="2207" operator="equal">
      <formula>"Mayor"</formula>
    </cfRule>
    <cfRule type="cellIs" dxfId="2207" priority="2208" operator="equal">
      <formula>"Moderado"</formula>
    </cfRule>
    <cfRule type="cellIs" dxfId="2206" priority="2209" operator="equal">
      <formula>"Menor"</formula>
    </cfRule>
    <cfRule type="cellIs" dxfId="2205" priority="2210" operator="equal">
      <formula>"Leve"</formula>
    </cfRule>
  </conditionalFormatting>
  <conditionalFormatting sqref="P7">
    <cfRule type="cellIs" dxfId="2204" priority="2202" operator="equal">
      <formula>"Extremo"</formula>
    </cfRule>
    <cfRule type="cellIs" dxfId="2203" priority="2203" operator="equal">
      <formula>"Alto"</formula>
    </cfRule>
    <cfRule type="cellIs" dxfId="2202" priority="2204" operator="equal">
      <formula>"Moderado"</formula>
    </cfRule>
    <cfRule type="cellIs" dxfId="2201" priority="2205" operator="equal">
      <formula>"Bajo"</formula>
    </cfRule>
  </conditionalFormatting>
  <conditionalFormatting sqref="M7">
    <cfRule type="containsText" dxfId="2200" priority="2201" operator="containsText" text="❌">
      <formula>NOT(ISERROR(SEARCH("❌",M7)))</formula>
    </cfRule>
  </conditionalFormatting>
  <conditionalFormatting sqref="N9">
    <cfRule type="cellIs" dxfId="2199" priority="2196" operator="equal">
      <formula>"Catastrófico"</formula>
    </cfRule>
    <cfRule type="cellIs" dxfId="2198" priority="2197" operator="equal">
      <formula>"Mayor"</formula>
    </cfRule>
    <cfRule type="cellIs" dxfId="2197" priority="2198" operator="equal">
      <formula>"Moderado"</formula>
    </cfRule>
    <cfRule type="cellIs" dxfId="2196" priority="2199" operator="equal">
      <formula>"Menor"</formula>
    </cfRule>
    <cfRule type="cellIs" dxfId="2195" priority="2200" operator="equal">
      <formula>"Leve"</formula>
    </cfRule>
  </conditionalFormatting>
  <conditionalFormatting sqref="J9">
    <cfRule type="cellIs" dxfId="2194" priority="2191" operator="equal">
      <formula>"Muy Alta"</formula>
    </cfRule>
    <cfRule type="cellIs" dxfId="2193" priority="2192" operator="equal">
      <formula>"Alta"</formula>
    </cfRule>
    <cfRule type="cellIs" dxfId="2192" priority="2193" operator="equal">
      <formula>"Media"</formula>
    </cfRule>
    <cfRule type="cellIs" dxfId="2191" priority="2194" operator="equal">
      <formula>"Baja"</formula>
    </cfRule>
    <cfRule type="cellIs" dxfId="2190" priority="2195" operator="equal">
      <formula>"Muy Baja"</formula>
    </cfRule>
  </conditionalFormatting>
  <conditionalFormatting sqref="P9">
    <cfRule type="cellIs" dxfId="2189" priority="2187" operator="equal">
      <formula>"Extremo"</formula>
    </cfRule>
    <cfRule type="cellIs" dxfId="2188" priority="2188" operator="equal">
      <formula>"Alto"</formula>
    </cfRule>
    <cfRule type="cellIs" dxfId="2187" priority="2189" operator="equal">
      <formula>"Moderado"</formula>
    </cfRule>
    <cfRule type="cellIs" dxfId="2186" priority="2190" operator="equal">
      <formula>"Bajo"</formula>
    </cfRule>
  </conditionalFormatting>
  <conditionalFormatting sqref="M9">
    <cfRule type="containsText" dxfId="2185" priority="2186" operator="containsText" text="❌">
      <formula>NOT(ISERROR(SEARCH("❌",M9)))</formula>
    </cfRule>
  </conditionalFormatting>
  <conditionalFormatting sqref="M12">
    <cfRule type="containsText" dxfId="2184" priority="2185" operator="containsText" text="❌">
      <formula>NOT(ISERROR(SEARCH("❌",M12)))</formula>
    </cfRule>
  </conditionalFormatting>
  <conditionalFormatting sqref="J12">
    <cfRule type="cellIs" dxfId="2183" priority="2180" operator="equal">
      <formula>"Muy Alta"</formula>
    </cfRule>
    <cfRule type="cellIs" dxfId="2182" priority="2181" operator="equal">
      <formula>"Alta"</formula>
    </cfRule>
    <cfRule type="cellIs" dxfId="2181" priority="2182" operator="equal">
      <formula>"Media"</formula>
    </cfRule>
    <cfRule type="cellIs" dxfId="2180" priority="2183" operator="equal">
      <formula>"Baja"</formula>
    </cfRule>
    <cfRule type="cellIs" dxfId="2179" priority="2184" operator="equal">
      <formula>"Muy Baja"</formula>
    </cfRule>
  </conditionalFormatting>
  <conditionalFormatting sqref="N12">
    <cfRule type="cellIs" dxfId="2178" priority="2175" operator="equal">
      <formula>"Catastrófico"</formula>
    </cfRule>
    <cfRule type="cellIs" dxfId="2177" priority="2176" operator="equal">
      <formula>"Mayor"</formula>
    </cfRule>
    <cfRule type="cellIs" dxfId="2176" priority="2177" operator="equal">
      <formula>"Moderado"</formula>
    </cfRule>
    <cfRule type="cellIs" dxfId="2175" priority="2178" operator="equal">
      <formula>"Menor"</formula>
    </cfRule>
    <cfRule type="cellIs" dxfId="2174" priority="2179" operator="equal">
      <formula>"Leve"</formula>
    </cfRule>
  </conditionalFormatting>
  <conditionalFormatting sqref="P12">
    <cfRule type="cellIs" dxfId="2173" priority="2171" operator="equal">
      <formula>"Extremo"</formula>
    </cfRule>
    <cfRule type="cellIs" dxfId="2172" priority="2172" operator="equal">
      <formula>"Alto"</formula>
    </cfRule>
    <cfRule type="cellIs" dxfId="2171" priority="2173" operator="equal">
      <formula>"Moderado"</formula>
    </cfRule>
    <cfRule type="cellIs" dxfId="2170" priority="2174" operator="equal">
      <formula>"Bajo"</formula>
    </cfRule>
  </conditionalFormatting>
  <conditionalFormatting sqref="M13">
    <cfRule type="containsText" dxfId="2169" priority="2170" operator="containsText" text="❌">
      <formula>NOT(ISERROR(SEARCH("❌",M13)))</formula>
    </cfRule>
  </conditionalFormatting>
  <conditionalFormatting sqref="J13">
    <cfRule type="cellIs" dxfId="2168" priority="2165" operator="equal">
      <formula>"Muy Alta"</formula>
    </cfRule>
    <cfRule type="cellIs" dxfId="2167" priority="2166" operator="equal">
      <formula>"Alta"</formula>
    </cfRule>
    <cfRule type="cellIs" dxfId="2166" priority="2167" operator="equal">
      <formula>"Media"</formula>
    </cfRule>
    <cfRule type="cellIs" dxfId="2165" priority="2168" operator="equal">
      <formula>"Baja"</formula>
    </cfRule>
    <cfRule type="cellIs" dxfId="2164" priority="2169" operator="equal">
      <formula>"Muy Baja"</formula>
    </cfRule>
  </conditionalFormatting>
  <conditionalFormatting sqref="N13">
    <cfRule type="cellIs" dxfId="2163" priority="2160" operator="equal">
      <formula>"Catastrófico"</formula>
    </cfRule>
    <cfRule type="cellIs" dxfId="2162" priority="2161" operator="equal">
      <formula>"Mayor"</formula>
    </cfRule>
    <cfRule type="cellIs" dxfId="2161" priority="2162" operator="equal">
      <formula>"Moderado"</formula>
    </cfRule>
    <cfRule type="cellIs" dxfId="2160" priority="2163" operator="equal">
      <formula>"Menor"</formula>
    </cfRule>
    <cfRule type="cellIs" dxfId="2159" priority="2164" operator="equal">
      <formula>"Leve"</formula>
    </cfRule>
  </conditionalFormatting>
  <conditionalFormatting sqref="P13">
    <cfRule type="cellIs" dxfId="2158" priority="2156" operator="equal">
      <formula>"Extremo"</formula>
    </cfRule>
    <cfRule type="cellIs" dxfId="2157" priority="2157" operator="equal">
      <formula>"Alto"</formula>
    </cfRule>
    <cfRule type="cellIs" dxfId="2156" priority="2158" operator="equal">
      <formula>"Moderado"</formula>
    </cfRule>
    <cfRule type="cellIs" dxfId="2155" priority="2159" operator="equal">
      <formula>"Bajo"</formula>
    </cfRule>
  </conditionalFormatting>
  <conditionalFormatting sqref="M15">
    <cfRule type="containsText" dxfId="2154" priority="2155" operator="containsText" text="❌">
      <formula>NOT(ISERROR(SEARCH("❌",M15)))</formula>
    </cfRule>
  </conditionalFormatting>
  <conditionalFormatting sqref="J15">
    <cfRule type="cellIs" dxfId="2153" priority="2150" operator="equal">
      <formula>"Muy Alta"</formula>
    </cfRule>
    <cfRule type="cellIs" dxfId="2152" priority="2151" operator="equal">
      <formula>"Alta"</formula>
    </cfRule>
    <cfRule type="cellIs" dxfId="2151" priority="2152" operator="equal">
      <formula>"Media"</formula>
    </cfRule>
    <cfRule type="cellIs" dxfId="2150" priority="2153" operator="equal">
      <formula>"Baja"</formula>
    </cfRule>
    <cfRule type="cellIs" dxfId="2149" priority="2154" operator="equal">
      <formula>"Muy Baja"</formula>
    </cfRule>
  </conditionalFormatting>
  <conditionalFormatting sqref="N15">
    <cfRule type="cellIs" dxfId="2148" priority="2145" operator="equal">
      <formula>"Catastrófico"</formula>
    </cfRule>
    <cfRule type="cellIs" dxfId="2147" priority="2146" operator="equal">
      <formula>"Mayor"</formula>
    </cfRule>
    <cfRule type="cellIs" dxfId="2146" priority="2147" operator="equal">
      <formula>"Moderado"</formula>
    </cfRule>
    <cfRule type="cellIs" dxfId="2145" priority="2148" operator="equal">
      <formula>"Menor"</formula>
    </cfRule>
    <cfRule type="cellIs" dxfId="2144" priority="2149" operator="equal">
      <formula>"Leve"</formula>
    </cfRule>
  </conditionalFormatting>
  <conditionalFormatting sqref="P15">
    <cfRule type="cellIs" dxfId="2143" priority="2141" operator="equal">
      <formula>"Extremo"</formula>
    </cfRule>
    <cfRule type="cellIs" dxfId="2142" priority="2142" operator="equal">
      <formula>"Alto"</formula>
    </cfRule>
    <cfRule type="cellIs" dxfId="2141" priority="2143" operator="equal">
      <formula>"Moderado"</formula>
    </cfRule>
    <cfRule type="cellIs" dxfId="2140" priority="2144" operator="equal">
      <formula>"Bajo"</formula>
    </cfRule>
  </conditionalFormatting>
  <conditionalFormatting sqref="M16">
    <cfRule type="containsText" dxfId="2139" priority="2140" operator="containsText" text="❌">
      <formula>NOT(ISERROR(SEARCH("❌",M16)))</formula>
    </cfRule>
  </conditionalFormatting>
  <conditionalFormatting sqref="J16">
    <cfRule type="cellIs" dxfId="2138" priority="2135" operator="equal">
      <formula>"Muy Alta"</formula>
    </cfRule>
    <cfRule type="cellIs" dxfId="2137" priority="2136" operator="equal">
      <formula>"Alta"</formula>
    </cfRule>
    <cfRule type="cellIs" dxfId="2136" priority="2137" operator="equal">
      <formula>"Media"</formula>
    </cfRule>
    <cfRule type="cellIs" dxfId="2135" priority="2138" operator="equal">
      <formula>"Baja"</formula>
    </cfRule>
    <cfRule type="cellIs" dxfId="2134" priority="2139" operator="equal">
      <formula>"Muy Baja"</formula>
    </cfRule>
  </conditionalFormatting>
  <conditionalFormatting sqref="N16">
    <cfRule type="cellIs" dxfId="2133" priority="2130" operator="equal">
      <formula>"Catastrófico"</formula>
    </cfRule>
    <cfRule type="cellIs" dxfId="2132" priority="2131" operator="equal">
      <formula>"Mayor"</formula>
    </cfRule>
    <cfRule type="cellIs" dxfId="2131" priority="2132" operator="equal">
      <formula>"Moderado"</formula>
    </cfRule>
    <cfRule type="cellIs" dxfId="2130" priority="2133" operator="equal">
      <formula>"Menor"</formula>
    </cfRule>
    <cfRule type="cellIs" dxfId="2129" priority="2134" operator="equal">
      <formula>"Leve"</formula>
    </cfRule>
  </conditionalFormatting>
  <conditionalFormatting sqref="P16">
    <cfRule type="cellIs" dxfId="2128" priority="2126" operator="equal">
      <formula>"Extremo"</formula>
    </cfRule>
    <cfRule type="cellIs" dxfId="2127" priority="2127" operator="equal">
      <formula>"Alto"</formula>
    </cfRule>
    <cfRule type="cellIs" dxfId="2126" priority="2128" operator="equal">
      <formula>"Moderado"</formula>
    </cfRule>
    <cfRule type="cellIs" dxfId="2125" priority="2129" operator="equal">
      <formula>"Bajo"</formula>
    </cfRule>
  </conditionalFormatting>
  <conditionalFormatting sqref="M18">
    <cfRule type="containsText" dxfId="2124" priority="2125" operator="containsText" text="❌">
      <formula>NOT(ISERROR(SEARCH("❌",M18)))</formula>
    </cfRule>
  </conditionalFormatting>
  <conditionalFormatting sqref="N18">
    <cfRule type="cellIs" dxfId="2123" priority="2120" operator="equal">
      <formula>"Catastrófico"</formula>
    </cfRule>
    <cfRule type="cellIs" dxfId="2122" priority="2121" operator="equal">
      <formula>"Mayor"</formula>
    </cfRule>
    <cfRule type="cellIs" dxfId="2121" priority="2122" operator="equal">
      <formula>"Moderado"</formula>
    </cfRule>
    <cfRule type="cellIs" dxfId="2120" priority="2123" operator="equal">
      <formula>"Menor"</formula>
    </cfRule>
    <cfRule type="cellIs" dxfId="2119" priority="2124" operator="equal">
      <formula>"Leve"</formula>
    </cfRule>
  </conditionalFormatting>
  <conditionalFormatting sqref="J18">
    <cfRule type="cellIs" dxfId="2118" priority="2115" operator="equal">
      <formula>"Muy Alta"</formula>
    </cfRule>
    <cfRule type="cellIs" dxfId="2117" priority="2116" operator="equal">
      <formula>"Alta"</formula>
    </cfRule>
    <cfRule type="cellIs" dxfId="2116" priority="2117" operator="equal">
      <formula>"Media"</formula>
    </cfRule>
    <cfRule type="cellIs" dxfId="2115" priority="2118" operator="equal">
      <formula>"Baja"</formula>
    </cfRule>
    <cfRule type="cellIs" dxfId="2114" priority="2119" operator="equal">
      <formula>"Muy Baja"</formula>
    </cfRule>
  </conditionalFormatting>
  <conditionalFormatting sqref="P18">
    <cfRule type="cellIs" dxfId="2113" priority="2111" operator="equal">
      <formula>"Extremo"</formula>
    </cfRule>
    <cfRule type="cellIs" dxfId="2112" priority="2112" operator="equal">
      <formula>"Alto"</formula>
    </cfRule>
    <cfRule type="cellIs" dxfId="2111" priority="2113" operator="equal">
      <formula>"Moderado"</formula>
    </cfRule>
    <cfRule type="cellIs" dxfId="2110" priority="2114" operator="equal">
      <formula>"Bajo"</formula>
    </cfRule>
  </conditionalFormatting>
  <conditionalFormatting sqref="M27">
    <cfRule type="containsText" dxfId="2109" priority="2110" operator="containsText" text="❌">
      <formula>NOT(ISERROR(SEARCH("❌",M27)))</formula>
    </cfRule>
  </conditionalFormatting>
  <conditionalFormatting sqref="J27">
    <cfRule type="cellIs" dxfId="2108" priority="2105" operator="equal">
      <formula>"Muy Alta"</formula>
    </cfRule>
    <cfRule type="cellIs" dxfId="2107" priority="2106" operator="equal">
      <formula>"Alta"</formula>
    </cfRule>
    <cfRule type="cellIs" dxfId="2106" priority="2107" operator="equal">
      <formula>"Media"</formula>
    </cfRule>
    <cfRule type="cellIs" dxfId="2105" priority="2108" operator="equal">
      <formula>"Baja"</formula>
    </cfRule>
    <cfRule type="cellIs" dxfId="2104" priority="2109" operator="equal">
      <formula>"Muy Baja"</formula>
    </cfRule>
  </conditionalFormatting>
  <conditionalFormatting sqref="N27">
    <cfRule type="cellIs" dxfId="2103" priority="2100" operator="equal">
      <formula>"Catastrófico"</formula>
    </cfRule>
    <cfRule type="cellIs" dxfId="2102" priority="2101" operator="equal">
      <formula>"Mayor"</formula>
    </cfRule>
    <cfRule type="cellIs" dxfId="2101" priority="2102" operator="equal">
      <formula>"Moderado"</formula>
    </cfRule>
    <cfRule type="cellIs" dxfId="2100" priority="2103" operator="equal">
      <formula>"Menor"</formula>
    </cfRule>
    <cfRule type="cellIs" dxfId="2099" priority="2104" operator="equal">
      <formula>"Leve"</formula>
    </cfRule>
  </conditionalFormatting>
  <conditionalFormatting sqref="P27">
    <cfRule type="cellIs" dxfId="2098" priority="2096" operator="equal">
      <formula>"Extremo"</formula>
    </cfRule>
    <cfRule type="cellIs" dxfId="2097" priority="2097" operator="equal">
      <formula>"Alto"</formula>
    </cfRule>
    <cfRule type="cellIs" dxfId="2096" priority="2098" operator="equal">
      <formula>"Moderado"</formula>
    </cfRule>
    <cfRule type="cellIs" dxfId="2095" priority="2099" operator="equal">
      <formula>"Bajo"</formula>
    </cfRule>
  </conditionalFormatting>
  <conditionalFormatting sqref="M28">
    <cfRule type="containsText" dxfId="2094" priority="2095" operator="containsText" text="❌">
      <formula>NOT(ISERROR(SEARCH("❌",M28)))</formula>
    </cfRule>
  </conditionalFormatting>
  <conditionalFormatting sqref="J28">
    <cfRule type="cellIs" dxfId="2093" priority="2090" operator="equal">
      <formula>"Muy Alta"</formula>
    </cfRule>
    <cfRule type="cellIs" dxfId="2092" priority="2091" operator="equal">
      <formula>"Alta"</formula>
    </cfRule>
    <cfRule type="cellIs" dxfId="2091" priority="2092" operator="equal">
      <formula>"Media"</formula>
    </cfRule>
    <cfRule type="cellIs" dxfId="2090" priority="2093" operator="equal">
      <formula>"Baja"</formula>
    </cfRule>
    <cfRule type="cellIs" dxfId="2089" priority="2094" operator="equal">
      <formula>"Muy Baja"</formula>
    </cfRule>
  </conditionalFormatting>
  <conditionalFormatting sqref="N28">
    <cfRule type="cellIs" dxfId="2088" priority="2085" operator="equal">
      <formula>"Catastrófico"</formula>
    </cfRule>
    <cfRule type="cellIs" dxfId="2087" priority="2086" operator="equal">
      <formula>"Mayor"</formula>
    </cfRule>
    <cfRule type="cellIs" dxfId="2086" priority="2087" operator="equal">
      <formula>"Moderado"</formula>
    </cfRule>
    <cfRule type="cellIs" dxfId="2085" priority="2088" operator="equal">
      <formula>"Menor"</formula>
    </cfRule>
    <cfRule type="cellIs" dxfId="2084" priority="2089" operator="equal">
      <formula>"Leve"</formula>
    </cfRule>
  </conditionalFormatting>
  <conditionalFormatting sqref="P28">
    <cfRule type="cellIs" dxfId="2083" priority="2081" operator="equal">
      <formula>"Extremo"</formula>
    </cfRule>
    <cfRule type="cellIs" dxfId="2082" priority="2082" operator="equal">
      <formula>"Alto"</formula>
    </cfRule>
    <cfRule type="cellIs" dxfId="2081" priority="2083" operator="equal">
      <formula>"Moderado"</formula>
    </cfRule>
    <cfRule type="cellIs" dxfId="2080" priority="2084" operator="equal">
      <formula>"Bajo"</formula>
    </cfRule>
  </conditionalFormatting>
  <conditionalFormatting sqref="M29">
    <cfRule type="containsText" dxfId="2079" priority="2080" operator="containsText" text="❌">
      <formula>NOT(ISERROR(SEARCH("❌",M29)))</formula>
    </cfRule>
  </conditionalFormatting>
  <conditionalFormatting sqref="J29">
    <cfRule type="cellIs" dxfId="2078" priority="2075" operator="equal">
      <formula>"Muy Alta"</formula>
    </cfRule>
    <cfRule type="cellIs" dxfId="2077" priority="2076" operator="equal">
      <formula>"Alta"</formula>
    </cfRule>
    <cfRule type="cellIs" dxfId="2076" priority="2077" operator="equal">
      <formula>"Media"</formula>
    </cfRule>
    <cfRule type="cellIs" dxfId="2075" priority="2078" operator="equal">
      <formula>"Baja"</formula>
    </cfRule>
    <cfRule type="cellIs" dxfId="2074" priority="2079" operator="equal">
      <formula>"Muy Baja"</formula>
    </cfRule>
  </conditionalFormatting>
  <conditionalFormatting sqref="N29">
    <cfRule type="cellIs" dxfId="2073" priority="2070" operator="equal">
      <formula>"Catastrófico"</formula>
    </cfRule>
    <cfRule type="cellIs" dxfId="2072" priority="2071" operator="equal">
      <formula>"Mayor"</formula>
    </cfRule>
    <cfRule type="cellIs" dxfId="2071" priority="2072" operator="equal">
      <formula>"Moderado"</formula>
    </cfRule>
    <cfRule type="cellIs" dxfId="2070" priority="2073" operator="equal">
      <formula>"Menor"</formula>
    </cfRule>
    <cfRule type="cellIs" dxfId="2069" priority="2074" operator="equal">
      <formula>"Leve"</formula>
    </cfRule>
  </conditionalFormatting>
  <conditionalFormatting sqref="P29">
    <cfRule type="cellIs" dxfId="2068" priority="2066" operator="equal">
      <formula>"Extremo"</formula>
    </cfRule>
    <cfRule type="cellIs" dxfId="2067" priority="2067" operator="equal">
      <formula>"Alto"</formula>
    </cfRule>
    <cfRule type="cellIs" dxfId="2066" priority="2068" operator="equal">
      <formula>"Moderado"</formula>
    </cfRule>
    <cfRule type="cellIs" dxfId="2065" priority="2069" operator="equal">
      <formula>"Bajo"</formula>
    </cfRule>
  </conditionalFormatting>
  <conditionalFormatting sqref="P31">
    <cfRule type="cellIs" dxfId="2064" priority="2051" operator="equal">
      <formula>"Extremo"</formula>
    </cfRule>
    <cfRule type="cellIs" dxfId="2063" priority="2052" operator="equal">
      <formula>"Alto"</formula>
    </cfRule>
    <cfRule type="cellIs" dxfId="2062" priority="2053" operator="equal">
      <formula>"Moderado"</formula>
    </cfRule>
    <cfRule type="cellIs" dxfId="2061" priority="2054" operator="equal">
      <formula>"Bajo"</formula>
    </cfRule>
  </conditionalFormatting>
  <conditionalFormatting sqref="M31">
    <cfRule type="containsText" dxfId="2060" priority="2065" operator="containsText" text="❌">
      <formula>NOT(ISERROR(SEARCH("❌",M31)))</formula>
    </cfRule>
  </conditionalFormatting>
  <conditionalFormatting sqref="J31">
    <cfRule type="cellIs" dxfId="2059" priority="2060" operator="equal">
      <formula>"Muy Alta"</formula>
    </cfRule>
    <cfRule type="cellIs" dxfId="2058" priority="2061" operator="equal">
      <formula>"Alta"</formula>
    </cfRule>
    <cfRule type="cellIs" dxfId="2057" priority="2062" operator="equal">
      <formula>"Media"</formula>
    </cfRule>
    <cfRule type="cellIs" dxfId="2056" priority="2063" operator="equal">
      <formula>"Baja"</formula>
    </cfRule>
    <cfRule type="cellIs" dxfId="2055" priority="2064" operator="equal">
      <formula>"Muy Baja"</formula>
    </cfRule>
  </conditionalFormatting>
  <conditionalFormatting sqref="N31">
    <cfRule type="cellIs" dxfId="2054" priority="2055" operator="equal">
      <formula>"Catastrófico"</formula>
    </cfRule>
    <cfRule type="cellIs" dxfId="2053" priority="2056" operator="equal">
      <formula>"Mayor"</formula>
    </cfRule>
    <cfRule type="cellIs" dxfId="2052" priority="2057" operator="equal">
      <formula>"Moderado"</formula>
    </cfRule>
    <cfRule type="cellIs" dxfId="2051" priority="2058" operator="equal">
      <formula>"Menor"</formula>
    </cfRule>
    <cfRule type="cellIs" dxfId="2050" priority="2059" operator="equal">
      <formula>"Leve"</formula>
    </cfRule>
  </conditionalFormatting>
  <conditionalFormatting sqref="M33">
    <cfRule type="containsText" dxfId="2049" priority="2050" operator="containsText" text="❌">
      <formula>NOT(ISERROR(SEARCH("❌",M33)))</formula>
    </cfRule>
  </conditionalFormatting>
  <conditionalFormatting sqref="J33">
    <cfRule type="cellIs" dxfId="2048" priority="2045" operator="equal">
      <formula>"Muy Alta"</formula>
    </cfRule>
    <cfRule type="cellIs" dxfId="2047" priority="2046" operator="equal">
      <formula>"Alta"</formula>
    </cfRule>
    <cfRule type="cellIs" dxfId="2046" priority="2047" operator="equal">
      <formula>"Media"</formula>
    </cfRule>
    <cfRule type="cellIs" dxfId="2045" priority="2048" operator="equal">
      <formula>"Baja"</formula>
    </cfRule>
    <cfRule type="cellIs" dxfId="2044" priority="2049" operator="equal">
      <formula>"Muy Baja"</formula>
    </cfRule>
  </conditionalFormatting>
  <conditionalFormatting sqref="N33">
    <cfRule type="cellIs" dxfId="2043" priority="2040" operator="equal">
      <formula>"Catastrófico"</formula>
    </cfRule>
    <cfRule type="cellIs" dxfId="2042" priority="2041" operator="equal">
      <formula>"Mayor"</formula>
    </cfRule>
    <cfRule type="cellIs" dxfId="2041" priority="2042" operator="equal">
      <formula>"Moderado"</formula>
    </cfRule>
    <cfRule type="cellIs" dxfId="2040" priority="2043" operator="equal">
      <formula>"Menor"</formula>
    </cfRule>
    <cfRule type="cellIs" dxfId="2039" priority="2044" operator="equal">
      <formula>"Leve"</formula>
    </cfRule>
  </conditionalFormatting>
  <conditionalFormatting sqref="P33">
    <cfRule type="cellIs" dxfId="2038" priority="2036" operator="equal">
      <formula>"Extremo"</formula>
    </cfRule>
    <cfRule type="cellIs" dxfId="2037" priority="2037" operator="equal">
      <formula>"Alto"</formula>
    </cfRule>
    <cfRule type="cellIs" dxfId="2036" priority="2038" operator="equal">
      <formula>"Moderado"</formula>
    </cfRule>
    <cfRule type="cellIs" dxfId="2035" priority="2039" operator="equal">
      <formula>"Bajo"</formula>
    </cfRule>
  </conditionalFormatting>
  <conditionalFormatting sqref="M36">
    <cfRule type="containsText" dxfId="2034" priority="2035" operator="containsText" text="❌">
      <formula>NOT(ISERROR(SEARCH("❌",M36)))</formula>
    </cfRule>
  </conditionalFormatting>
  <conditionalFormatting sqref="N36">
    <cfRule type="cellIs" dxfId="2033" priority="2030" operator="equal">
      <formula>"Catastrófico"</formula>
    </cfRule>
    <cfRule type="cellIs" dxfId="2032" priority="2031" operator="equal">
      <formula>"Mayor"</formula>
    </cfRule>
    <cfRule type="cellIs" dxfId="2031" priority="2032" operator="equal">
      <formula>"Moderado"</formula>
    </cfRule>
    <cfRule type="cellIs" dxfId="2030" priority="2033" operator="equal">
      <formula>"Menor"</formula>
    </cfRule>
    <cfRule type="cellIs" dxfId="2029" priority="2034" operator="equal">
      <formula>"Leve"</formula>
    </cfRule>
  </conditionalFormatting>
  <conditionalFormatting sqref="J36">
    <cfRule type="cellIs" dxfId="2028" priority="2025" operator="equal">
      <formula>"Muy Alta"</formula>
    </cfRule>
    <cfRule type="cellIs" dxfId="2027" priority="2026" operator="equal">
      <formula>"Alta"</formula>
    </cfRule>
    <cfRule type="cellIs" dxfId="2026" priority="2027" operator="equal">
      <formula>"Media"</formula>
    </cfRule>
    <cfRule type="cellIs" dxfId="2025" priority="2028" operator="equal">
      <formula>"Baja"</formula>
    </cfRule>
    <cfRule type="cellIs" dxfId="2024" priority="2029" operator="equal">
      <formula>"Muy Baja"</formula>
    </cfRule>
  </conditionalFormatting>
  <conditionalFormatting sqref="P36">
    <cfRule type="cellIs" dxfId="2023" priority="2021" operator="equal">
      <formula>"Extremo"</formula>
    </cfRule>
    <cfRule type="cellIs" dxfId="2022" priority="2022" operator="equal">
      <formula>"Alto"</formula>
    </cfRule>
    <cfRule type="cellIs" dxfId="2021" priority="2023" operator="equal">
      <formula>"Moderado"</formula>
    </cfRule>
    <cfRule type="cellIs" dxfId="2020" priority="2024" operator="equal">
      <formula>"Bajo"</formula>
    </cfRule>
  </conditionalFormatting>
  <conditionalFormatting sqref="J38">
    <cfRule type="cellIs" dxfId="2019" priority="2006" operator="equal">
      <formula>"Muy Alta"</formula>
    </cfRule>
  </conditionalFormatting>
  <conditionalFormatting sqref="J38">
    <cfRule type="cellIs" dxfId="2018" priority="2007" operator="equal">
      <formula>"Alta"</formula>
    </cfRule>
  </conditionalFormatting>
  <conditionalFormatting sqref="J38">
    <cfRule type="cellIs" dxfId="2017" priority="2008" operator="equal">
      <formula>"Media"</formula>
    </cfRule>
  </conditionalFormatting>
  <conditionalFormatting sqref="J38">
    <cfRule type="cellIs" dxfId="2016" priority="2009" operator="equal">
      <formula>"Baja"</formula>
    </cfRule>
  </conditionalFormatting>
  <conditionalFormatting sqref="J38">
    <cfRule type="cellIs" dxfId="2015" priority="2010" operator="equal">
      <formula>"Muy Baja"</formula>
    </cfRule>
  </conditionalFormatting>
  <conditionalFormatting sqref="N38">
    <cfRule type="cellIs" dxfId="2014" priority="2011" operator="equal">
      <formula>"Catastrófico"</formula>
    </cfRule>
  </conditionalFormatting>
  <conditionalFormatting sqref="N38">
    <cfRule type="cellIs" dxfId="2013" priority="2012" operator="equal">
      <formula>"Mayor"</formula>
    </cfRule>
  </conditionalFormatting>
  <conditionalFormatting sqref="N38">
    <cfRule type="cellIs" dxfId="2012" priority="2013" operator="equal">
      <formula>"Moderado"</formula>
    </cfRule>
  </conditionalFormatting>
  <conditionalFormatting sqref="N38">
    <cfRule type="cellIs" dxfId="2011" priority="2014" operator="equal">
      <formula>"Menor"</formula>
    </cfRule>
  </conditionalFormatting>
  <conditionalFormatting sqref="N38">
    <cfRule type="cellIs" dxfId="2010" priority="2015" operator="equal">
      <formula>"Leve"</formula>
    </cfRule>
  </conditionalFormatting>
  <conditionalFormatting sqref="P38">
    <cfRule type="cellIs" dxfId="2009" priority="2016" operator="equal">
      <formula>"Extremo"</formula>
    </cfRule>
  </conditionalFormatting>
  <conditionalFormatting sqref="P38">
    <cfRule type="cellIs" dxfId="2008" priority="2017" operator="equal">
      <formula>"Alto"</formula>
    </cfRule>
  </conditionalFormatting>
  <conditionalFormatting sqref="P38">
    <cfRule type="cellIs" dxfId="2007" priority="2018" operator="equal">
      <formula>"Moderado"</formula>
    </cfRule>
  </conditionalFormatting>
  <conditionalFormatting sqref="P38">
    <cfRule type="cellIs" dxfId="2006" priority="2019" operator="equal">
      <formula>"Bajo"</formula>
    </cfRule>
  </conditionalFormatting>
  <conditionalFormatting sqref="M38">
    <cfRule type="containsText" dxfId="2005" priority="2020" operator="containsText" text="❌">
      <formula>NOT(ISERROR(SEARCH(("❌"),(M38))))</formula>
    </cfRule>
  </conditionalFormatting>
  <conditionalFormatting sqref="J39">
    <cfRule type="cellIs" dxfId="2004" priority="1991" operator="equal">
      <formula>"Muy Alta"</formula>
    </cfRule>
  </conditionalFormatting>
  <conditionalFormatting sqref="J39">
    <cfRule type="cellIs" dxfId="2003" priority="1992" operator="equal">
      <formula>"Alta"</formula>
    </cfRule>
  </conditionalFormatting>
  <conditionalFormatting sqref="J39">
    <cfRule type="cellIs" dxfId="2002" priority="1993" operator="equal">
      <formula>"Media"</formula>
    </cfRule>
  </conditionalFormatting>
  <conditionalFormatting sqref="J39">
    <cfRule type="cellIs" dxfId="2001" priority="1994" operator="equal">
      <formula>"Baja"</formula>
    </cfRule>
  </conditionalFormatting>
  <conditionalFormatting sqref="J39">
    <cfRule type="cellIs" dxfId="2000" priority="1995" operator="equal">
      <formula>"Muy Baja"</formula>
    </cfRule>
  </conditionalFormatting>
  <conditionalFormatting sqref="N39">
    <cfRule type="cellIs" dxfId="1999" priority="1996" operator="equal">
      <formula>"Catastrófico"</formula>
    </cfRule>
  </conditionalFormatting>
  <conditionalFormatting sqref="N39">
    <cfRule type="cellIs" dxfId="1998" priority="1997" operator="equal">
      <formula>"Mayor"</formula>
    </cfRule>
  </conditionalFormatting>
  <conditionalFormatting sqref="N39">
    <cfRule type="cellIs" dxfId="1997" priority="1998" operator="equal">
      <formula>"Moderado"</formula>
    </cfRule>
  </conditionalFormatting>
  <conditionalFormatting sqref="N39">
    <cfRule type="cellIs" dxfId="1996" priority="1999" operator="equal">
      <formula>"Menor"</formula>
    </cfRule>
  </conditionalFormatting>
  <conditionalFormatting sqref="N39">
    <cfRule type="cellIs" dxfId="1995" priority="2000" operator="equal">
      <formula>"Leve"</formula>
    </cfRule>
  </conditionalFormatting>
  <conditionalFormatting sqref="P39">
    <cfRule type="cellIs" dxfId="1994" priority="2001" operator="equal">
      <formula>"Extremo"</formula>
    </cfRule>
  </conditionalFormatting>
  <conditionalFormatting sqref="P39">
    <cfRule type="cellIs" dxfId="1993" priority="2002" operator="equal">
      <formula>"Alto"</formula>
    </cfRule>
  </conditionalFormatting>
  <conditionalFormatting sqref="P39">
    <cfRule type="cellIs" dxfId="1992" priority="2003" operator="equal">
      <formula>"Moderado"</formula>
    </cfRule>
  </conditionalFormatting>
  <conditionalFormatting sqref="P39">
    <cfRule type="cellIs" dxfId="1991" priority="2004" operator="equal">
      <formula>"Bajo"</formula>
    </cfRule>
  </conditionalFormatting>
  <conditionalFormatting sqref="M39">
    <cfRule type="containsText" dxfId="1990" priority="2005" operator="containsText" text="❌">
      <formula>NOT(ISERROR(SEARCH(("❌"),(M39))))</formula>
    </cfRule>
  </conditionalFormatting>
  <conditionalFormatting sqref="J41">
    <cfRule type="cellIs" dxfId="1989" priority="1986" operator="equal">
      <formula>"Muy Alta"</formula>
    </cfRule>
    <cfRule type="cellIs" dxfId="1988" priority="1987" operator="equal">
      <formula>"Alta"</formula>
    </cfRule>
    <cfRule type="cellIs" dxfId="1987" priority="1988" operator="equal">
      <formula>"Media"</formula>
    </cfRule>
    <cfRule type="cellIs" dxfId="1986" priority="1989" operator="equal">
      <formula>"Baja"</formula>
    </cfRule>
    <cfRule type="cellIs" dxfId="1985" priority="1990" operator="equal">
      <formula>"Muy Baja"</formula>
    </cfRule>
  </conditionalFormatting>
  <conditionalFormatting sqref="N41">
    <cfRule type="cellIs" dxfId="1984" priority="1981" operator="equal">
      <formula>"Catastrófico"</formula>
    </cfRule>
    <cfRule type="cellIs" dxfId="1983" priority="1982" operator="equal">
      <formula>"Mayor"</formula>
    </cfRule>
    <cfRule type="cellIs" dxfId="1982" priority="1983" operator="equal">
      <formula>"Moderado"</formula>
    </cfRule>
    <cfRule type="cellIs" dxfId="1981" priority="1984" operator="equal">
      <formula>"Menor"</formula>
    </cfRule>
    <cfRule type="cellIs" dxfId="1980" priority="1985" operator="equal">
      <formula>"Leve"</formula>
    </cfRule>
  </conditionalFormatting>
  <conditionalFormatting sqref="P41">
    <cfRule type="cellIs" dxfId="1979" priority="1977" operator="equal">
      <formula>"Extremo"</formula>
    </cfRule>
    <cfRule type="cellIs" dxfId="1978" priority="1978" operator="equal">
      <formula>"Alto"</formula>
    </cfRule>
    <cfRule type="cellIs" dxfId="1977" priority="1979" operator="equal">
      <formula>"Moderado"</formula>
    </cfRule>
    <cfRule type="cellIs" dxfId="1976" priority="1980" operator="equal">
      <formula>"Bajo"</formula>
    </cfRule>
  </conditionalFormatting>
  <conditionalFormatting sqref="M41">
    <cfRule type="containsText" dxfId="1975" priority="1976" operator="containsText" text="❌">
      <formula>NOT(ISERROR(SEARCH("❌",M41)))</formula>
    </cfRule>
  </conditionalFormatting>
  <conditionalFormatting sqref="M44">
    <cfRule type="containsText" dxfId="1974" priority="1975" operator="containsText" text="❌">
      <formula>NOT(ISERROR(SEARCH("❌",M44)))</formula>
    </cfRule>
  </conditionalFormatting>
  <conditionalFormatting sqref="J44">
    <cfRule type="cellIs" dxfId="1973" priority="1970" operator="equal">
      <formula>"Muy Alta"</formula>
    </cfRule>
    <cfRule type="cellIs" dxfId="1972" priority="1971" operator="equal">
      <formula>"Alta"</formula>
    </cfRule>
    <cfRule type="cellIs" dxfId="1971" priority="1972" operator="equal">
      <formula>"Media"</formula>
    </cfRule>
    <cfRule type="cellIs" dxfId="1970" priority="1973" operator="equal">
      <formula>"Baja"</formula>
    </cfRule>
    <cfRule type="cellIs" dxfId="1969" priority="1974" operator="equal">
      <formula>"Muy Baja"</formula>
    </cfRule>
  </conditionalFormatting>
  <conditionalFormatting sqref="N44">
    <cfRule type="cellIs" dxfId="1968" priority="1965" operator="equal">
      <formula>"Catastrófico"</formula>
    </cfRule>
    <cfRule type="cellIs" dxfId="1967" priority="1966" operator="equal">
      <formula>"Mayor"</formula>
    </cfRule>
    <cfRule type="cellIs" dxfId="1966" priority="1967" operator="equal">
      <formula>"Moderado"</formula>
    </cfRule>
    <cfRule type="cellIs" dxfId="1965" priority="1968" operator="equal">
      <formula>"Menor"</formula>
    </cfRule>
    <cfRule type="cellIs" dxfId="1964" priority="1969" operator="equal">
      <formula>"Leve"</formula>
    </cfRule>
  </conditionalFormatting>
  <conditionalFormatting sqref="P44">
    <cfRule type="cellIs" dxfId="1963" priority="1961" operator="equal">
      <formula>"Extremo"</formula>
    </cfRule>
    <cfRule type="cellIs" dxfId="1962" priority="1962" operator="equal">
      <formula>"Alto"</formula>
    </cfRule>
    <cfRule type="cellIs" dxfId="1961" priority="1963" operator="equal">
      <formula>"Moderado"</formula>
    </cfRule>
    <cfRule type="cellIs" dxfId="1960" priority="1964" operator="equal">
      <formula>"Bajo"</formula>
    </cfRule>
  </conditionalFormatting>
  <conditionalFormatting sqref="M51">
    <cfRule type="containsText" dxfId="1959" priority="1960" operator="containsText" text="❌">
      <formula>NOT(ISERROR(SEARCH("❌",M51)))</formula>
    </cfRule>
  </conditionalFormatting>
  <conditionalFormatting sqref="J51">
    <cfRule type="cellIs" dxfId="1958" priority="1955" operator="equal">
      <formula>"Muy Alta"</formula>
    </cfRule>
    <cfRule type="cellIs" dxfId="1957" priority="1956" operator="equal">
      <formula>"Alta"</formula>
    </cfRule>
    <cfRule type="cellIs" dxfId="1956" priority="1957" operator="equal">
      <formula>"Media"</formula>
    </cfRule>
    <cfRule type="cellIs" dxfId="1955" priority="1958" operator="equal">
      <formula>"Baja"</formula>
    </cfRule>
    <cfRule type="cellIs" dxfId="1954" priority="1959" operator="equal">
      <formula>"Muy Baja"</formula>
    </cfRule>
  </conditionalFormatting>
  <conditionalFormatting sqref="N51">
    <cfRule type="cellIs" dxfId="1953" priority="1950" operator="equal">
      <formula>"Catastrófico"</formula>
    </cfRule>
    <cfRule type="cellIs" dxfId="1952" priority="1951" operator="equal">
      <formula>"Mayor"</formula>
    </cfRule>
    <cfRule type="cellIs" dxfId="1951" priority="1952" operator="equal">
      <formula>"Moderado"</formula>
    </cfRule>
    <cfRule type="cellIs" dxfId="1950" priority="1953" operator="equal">
      <formula>"Menor"</formula>
    </cfRule>
    <cfRule type="cellIs" dxfId="1949" priority="1954" operator="equal">
      <formula>"Leve"</formula>
    </cfRule>
  </conditionalFormatting>
  <conditionalFormatting sqref="P51">
    <cfRule type="cellIs" dxfId="1948" priority="1946" operator="equal">
      <formula>"Extremo"</formula>
    </cfRule>
    <cfRule type="cellIs" dxfId="1947" priority="1947" operator="equal">
      <formula>"Alto"</formula>
    </cfRule>
    <cfRule type="cellIs" dxfId="1946" priority="1948" operator="equal">
      <formula>"Moderado"</formula>
    </cfRule>
    <cfRule type="cellIs" dxfId="1945" priority="1949" operator="equal">
      <formula>"Bajo"</formula>
    </cfRule>
  </conditionalFormatting>
  <conditionalFormatting sqref="M53">
    <cfRule type="containsText" dxfId="1944" priority="1945" operator="containsText" text="❌">
      <formula>NOT(ISERROR(SEARCH("❌",M53)))</formula>
    </cfRule>
  </conditionalFormatting>
  <conditionalFormatting sqref="J53">
    <cfRule type="cellIs" dxfId="1943" priority="1940" operator="equal">
      <formula>"Muy Alta"</formula>
    </cfRule>
    <cfRule type="cellIs" dxfId="1942" priority="1941" operator="equal">
      <formula>"Alta"</formula>
    </cfRule>
    <cfRule type="cellIs" dxfId="1941" priority="1942" operator="equal">
      <formula>"Media"</formula>
    </cfRule>
    <cfRule type="cellIs" dxfId="1940" priority="1943" operator="equal">
      <formula>"Baja"</formula>
    </cfRule>
    <cfRule type="cellIs" dxfId="1939" priority="1944" operator="equal">
      <formula>"Muy Baja"</formula>
    </cfRule>
  </conditionalFormatting>
  <conditionalFormatting sqref="N53">
    <cfRule type="cellIs" dxfId="1938" priority="1935" operator="equal">
      <formula>"Catastrófico"</formula>
    </cfRule>
    <cfRule type="cellIs" dxfId="1937" priority="1936" operator="equal">
      <formula>"Mayor"</formula>
    </cfRule>
    <cfRule type="cellIs" dxfId="1936" priority="1937" operator="equal">
      <formula>"Moderado"</formula>
    </cfRule>
    <cfRule type="cellIs" dxfId="1935" priority="1938" operator="equal">
      <formula>"Menor"</formula>
    </cfRule>
    <cfRule type="cellIs" dxfId="1934" priority="1939" operator="equal">
      <formula>"Leve"</formula>
    </cfRule>
  </conditionalFormatting>
  <conditionalFormatting sqref="P53">
    <cfRule type="cellIs" dxfId="1933" priority="1931" operator="equal">
      <formula>"Extremo"</formula>
    </cfRule>
    <cfRule type="cellIs" dxfId="1932" priority="1932" operator="equal">
      <formula>"Alto"</formula>
    </cfRule>
    <cfRule type="cellIs" dxfId="1931" priority="1933" operator="equal">
      <formula>"Moderado"</formula>
    </cfRule>
    <cfRule type="cellIs" dxfId="1930" priority="1934" operator="equal">
      <formula>"Bajo"</formula>
    </cfRule>
  </conditionalFormatting>
  <conditionalFormatting sqref="M54">
    <cfRule type="containsText" dxfId="1929" priority="1930" operator="containsText" text="❌">
      <formula>NOT(ISERROR(SEARCH("❌",M54)))</formula>
    </cfRule>
  </conditionalFormatting>
  <conditionalFormatting sqref="J54">
    <cfRule type="cellIs" dxfId="1928" priority="1925" operator="equal">
      <formula>"Muy Alta"</formula>
    </cfRule>
    <cfRule type="cellIs" dxfId="1927" priority="1926" operator="equal">
      <formula>"Alta"</formula>
    </cfRule>
    <cfRule type="cellIs" dxfId="1926" priority="1927" operator="equal">
      <formula>"Media"</formula>
    </cfRule>
    <cfRule type="cellIs" dxfId="1925" priority="1928" operator="equal">
      <formula>"Baja"</formula>
    </cfRule>
    <cfRule type="cellIs" dxfId="1924" priority="1929" operator="equal">
      <formula>"Muy Baja"</formula>
    </cfRule>
  </conditionalFormatting>
  <conditionalFormatting sqref="N54">
    <cfRule type="cellIs" dxfId="1923" priority="1920" operator="equal">
      <formula>"Catastrófico"</formula>
    </cfRule>
    <cfRule type="cellIs" dxfId="1922" priority="1921" operator="equal">
      <formula>"Mayor"</formula>
    </cfRule>
    <cfRule type="cellIs" dxfId="1921" priority="1922" operator="equal">
      <formula>"Moderado"</formula>
    </cfRule>
    <cfRule type="cellIs" dxfId="1920" priority="1923" operator="equal">
      <formula>"Menor"</formula>
    </cfRule>
    <cfRule type="cellIs" dxfId="1919" priority="1924" operator="equal">
      <formula>"Leve"</formula>
    </cfRule>
  </conditionalFormatting>
  <conditionalFormatting sqref="P54">
    <cfRule type="cellIs" dxfId="1918" priority="1916" operator="equal">
      <formula>"Extremo"</formula>
    </cfRule>
    <cfRule type="cellIs" dxfId="1917" priority="1917" operator="equal">
      <formula>"Alto"</formula>
    </cfRule>
    <cfRule type="cellIs" dxfId="1916" priority="1918" operator="equal">
      <formula>"Moderado"</formula>
    </cfRule>
    <cfRule type="cellIs" dxfId="1915" priority="1919" operator="equal">
      <formula>"Bajo"</formula>
    </cfRule>
  </conditionalFormatting>
  <conditionalFormatting sqref="M56">
    <cfRule type="containsText" dxfId="1914" priority="1915" operator="containsText" text="❌">
      <formula>NOT(ISERROR(SEARCH("❌",M56)))</formula>
    </cfRule>
  </conditionalFormatting>
  <conditionalFormatting sqref="N56">
    <cfRule type="cellIs" dxfId="1913" priority="1910" operator="equal">
      <formula>"Catastrófico"</formula>
    </cfRule>
    <cfRule type="cellIs" dxfId="1912" priority="1911" operator="equal">
      <formula>"Mayor"</formula>
    </cfRule>
    <cfRule type="cellIs" dxfId="1911" priority="1912" operator="equal">
      <formula>"Moderado"</formula>
    </cfRule>
    <cfRule type="cellIs" dxfId="1910" priority="1913" operator="equal">
      <formula>"Menor"</formula>
    </cfRule>
    <cfRule type="cellIs" dxfId="1909" priority="1914" operator="equal">
      <formula>"Leve"</formula>
    </cfRule>
  </conditionalFormatting>
  <conditionalFormatting sqref="J56">
    <cfRule type="cellIs" dxfId="1908" priority="1905" operator="equal">
      <formula>"Muy Alta"</formula>
    </cfRule>
    <cfRule type="cellIs" dxfId="1907" priority="1906" operator="equal">
      <formula>"Alta"</formula>
    </cfRule>
    <cfRule type="cellIs" dxfId="1906" priority="1907" operator="equal">
      <formula>"Media"</formula>
    </cfRule>
    <cfRule type="cellIs" dxfId="1905" priority="1908" operator="equal">
      <formula>"Baja"</formula>
    </cfRule>
    <cfRule type="cellIs" dxfId="1904" priority="1909" operator="equal">
      <formula>"Muy Baja"</formula>
    </cfRule>
  </conditionalFormatting>
  <conditionalFormatting sqref="P56">
    <cfRule type="cellIs" dxfId="1903" priority="1901" operator="equal">
      <formula>"Extremo"</formula>
    </cfRule>
    <cfRule type="cellIs" dxfId="1902" priority="1902" operator="equal">
      <formula>"Alto"</formula>
    </cfRule>
    <cfRule type="cellIs" dxfId="1901" priority="1903" operator="equal">
      <formula>"Moderado"</formula>
    </cfRule>
    <cfRule type="cellIs" dxfId="1900" priority="1904" operator="equal">
      <formula>"Bajo"</formula>
    </cfRule>
  </conditionalFormatting>
  <conditionalFormatting sqref="M58">
    <cfRule type="containsText" dxfId="1899" priority="1900" operator="containsText" text="❌">
      <formula>NOT(ISERROR(SEARCH("❌",M58)))</formula>
    </cfRule>
  </conditionalFormatting>
  <conditionalFormatting sqref="N58">
    <cfRule type="cellIs" dxfId="1898" priority="1895" operator="equal">
      <formula>"Catastrófico"</formula>
    </cfRule>
    <cfRule type="cellIs" dxfId="1897" priority="1896" operator="equal">
      <formula>"Mayor"</formula>
    </cfRule>
    <cfRule type="cellIs" dxfId="1896" priority="1897" operator="equal">
      <formula>"Moderado"</formula>
    </cfRule>
    <cfRule type="cellIs" dxfId="1895" priority="1898" operator="equal">
      <formula>"Menor"</formula>
    </cfRule>
    <cfRule type="cellIs" dxfId="1894" priority="1899" operator="equal">
      <formula>"Leve"</formula>
    </cfRule>
  </conditionalFormatting>
  <conditionalFormatting sqref="J58">
    <cfRule type="cellIs" dxfId="1893" priority="1890" operator="equal">
      <formula>"Muy Alta"</formula>
    </cfRule>
    <cfRule type="cellIs" dxfId="1892" priority="1891" operator="equal">
      <formula>"Alta"</formula>
    </cfRule>
    <cfRule type="cellIs" dxfId="1891" priority="1892" operator="equal">
      <formula>"Media"</formula>
    </cfRule>
    <cfRule type="cellIs" dxfId="1890" priority="1893" operator="equal">
      <formula>"Baja"</formula>
    </cfRule>
    <cfRule type="cellIs" dxfId="1889" priority="1894" operator="equal">
      <formula>"Muy Baja"</formula>
    </cfRule>
  </conditionalFormatting>
  <conditionalFormatting sqref="P58">
    <cfRule type="cellIs" dxfId="1888" priority="1886" operator="equal">
      <formula>"Extremo"</formula>
    </cfRule>
    <cfRule type="cellIs" dxfId="1887" priority="1887" operator="equal">
      <formula>"Alto"</formula>
    </cfRule>
    <cfRule type="cellIs" dxfId="1886" priority="1888" operator="equal">
      <formula>"Moderado"</formula>
    </cfRule>
    <cfRule type="cellIs" dxfId="1885" priority="1889" operator="equal">
      <formula>"Bajo"</formula>
    </cfRule>
  </conditionalFormatting>
  <conditionalFormatting sqref="M60">
    <cfRule type="containsText" dxfId="1884" priority="1885" operator="containsText" text="❌">
      <formula>NOT(ISERROR(SEARCH("❌",M60)))</formula>
    </cfRule>
  </conditionalFormatting>
  <conditionalFormatting sqref="N60">
    <cfRule type="cellIs" dxfId="1883" priority="1880" operator="equal">
      <formula>"Catastrófico"</formula>
    </cfRule>
    <cfRule type="cellIs" dxfId="1882" priority="1881" operator="equal">
      <formula>"Mayor"</formula>
    </cfRule>
    <cfRule type="cellIs" dxfId="1881" priority="1882" operator="equal">
      <formula>"Moderado"</formula>
    </cfRule>
    <cfRule type="cellIs" dxfId="1880" priority="1883" operator="equal">
      <formula>"Menor"</formula>
    </cfRule>
    <cfRule type="cellIs" dxfId="1879" priority="1884" operator="equal">
      <formula>"Leve"</formula>
    </cfRule>
  </conditionalFormatting>
  <conditionalFormatting sqref="J60">
    <cfRule type="cellIs" dxfId="1878" priority="1875" operator="equal">
      <formula>"Muy Alta"</formula>
    </cfRule>
    <cfRule type="cellIs" dxfId="1877" priority="1876" operator="equal">
      <formula>"Alta"</formula>
    </cfRule>
    <cfRule type="cellIs" dxfId="1876" priority="1877" operator="equal">
      <formula>"Media"</formula>
    </cfRule>
    <cfRule type="cellIs" dxfId="1875" priority="1878" operator="equal">
      <formula>"Baja"</formula>
    </cfRule>
    <cfRule type="cellIs" dxfId="1874" priority="1879" operator="equal">
      <formula>"Muy Baja"</formula>
    </cfRule>
  </conditionalFormatting>
  <conditionalFormatting sqref="P60">
    <cfRule type="cellIs" dxfId="1873" priority="1871" operator="equal">
      <formula>"Extremo"</formula>
    </cfRule>
    <cfRule type="cellIs" dxfId="1872" priority="1872" operator="equal">
      <formula>"Alto"</formula>
    </cfRule>
    <cfRule type="cellIs" dxfId="1871" priority="1873" operator="equal">
      <formula>"Moderado"</formula>
    </cfRule>
    <cfRule type="cellIs" dxfId="1870" priority="1874" operator="equal">
      <formula>"Bajo"</formula>
    </cfRule>
  </conditionalFormatting>
  <conditionalFormatting sqref="M62">
    <cfRule type="containsText" dxfId="1869" priority="1870" operator="containsText" text="❌">
      <formula>NOT(ISERROR(SEARCH("❌",M62)))</formula>
    </cfRule>
  </conditionalFormatting>
  <conditionalFormatting sqref="J62">
    <cfRule type="cellIs" dxfId="1868" priority="1865" operator="equal">
      <formula>"Muy Alta"</formula>
    </cfRule>
    <cfRule type="cellIs" dxfId="1867" priority="1866" operator="equal">
      <formula>"Alta"</formula>
    </cfRule>
    <cfRule type="cellIs" dxfId="1866" priority="1867" operator="equal">
      <formula>"Media"</formula>
    </cfRule>
    <cfRule type="cellIs" dxfId="1865" priority="1868" operator="equal">
      <formula>"Baja"</formula>
    </cfRule>
    <cfRule type="cellIs" dxfId="1864" priority="1869" operator="equal">
      <formula>"Muy Baja"</formula>
    </cfRule>
  </conditionalFormatting>
  <conditionalFormatting sqref="N62">
    <cfRule type="cellIs" dxfId="1863" priority="1860" operator="equal">
      <formula>"Catastrófico"</formula>
    </cfRule>
    <cfRule type="cellIs" dxfId="1862" priority="1861" operator="equal">
      <formula>"Mayor"</formula>
    </cfRule>
    <cfRule type="cellIs" dxfId="1861" priority="1862" operator="equal">
      <formula>"Moderado"</formula>
    </cfRule>
    <cfRule type="cellIs" dxfId="1860" priority="1863" operator="equal">
      <formula>"Menor"</formula>
    </cfRule>
    <cfRule type="cellIs" dxfId="1859" priority="1864" operator="equal">
      <formula>"Leve"</formula>
    </cfRule>
  </conditionalFormatting>
  <conditionalFormatting sqref="P62">
    <cfRule type="cellIs" dxfId="1858" priority="1856" operator="equal">
      <formula>"Extremo"</formula>
    </cfRule>
    <cfRule type="cellIs" dxfId="1857" priority="1857" operator="equal">
      <formula>"Alto"</formula>
    </cfRule>
    <cfRule type="cellIs" dxfId="1856" priority="1858" operator="equal">
      <formula>"Moderado"</formula>
    </cfRule>
    <cfRule type="cellIs" dxfId="1855" priority="1859" operator="equal">
      <formula>"Bajo"</formula>
    </cfRule>
  </conditionalFormatting>
  <conditionalFormatting sqref="M63">
    <cfRule type="containsText" dxfId="1854" priority="1855" operator="containsText" text="❌">
      <formula>NOT(ISERROR(SEARCH("❌",M63)))</formula>
    </cfRule>
  </conditionalFormatting>
  <conditionalFormatting sqref="J63">
    <cfRule type="cellIs" dxfId="1853" priority="1850" operator="equal">
      <formula>"Muy Alta"</formula>
    </cfRule>
    <cfRule type="cellIs" dxfId="1852" priority="1851" operator="equal">
      <formula>"Alta"</formula>
    </cfRule>
    <cfRule type="cellIs" dxfId="1851" priority="1852" operator="equal">
      <formula>"Media"</formula>
    </cfRule>
    <cfRule type="cellIs" dxfId="1850" priority="1853" operator="equal">
      <formula>"Baja"</formula>
    </cfRule>
    <cfRule type="cellIs" dxfId="1849" priority="1854" operator="equal">
      <formula>"Muy Baja"</formula>
    </cfRule>
  </conditionalFormatting>
  <conditionalFormatting sqref="N63">
    <cfRule type="cellIs" dxfId="1848" priority="1845" operator="equal">
      <formula>"Catastrófico"</formula>
    </cfRule>
    <cfRule type="cellIs" dxfId="1847" priority="1846" operator="equal">
      <formula>"Mayor"</formula>
    </cfRule>
    <cfRule type="cellIs" dxfId="1846" priority="1847" operator="equal">
      <formula>"Moderado"</formula>
    </cfRule>
    <cfRule type="cellIs" dxfId="1845" priority="1848" operator="equal">
      <formula>"Menor"</formula>
    </cfRule>
    <cfRule type="cellIs" dxfId="1844" priority="1849" operator="equal">
      <formula>"Leve"</formula>
    </cfRule>
  </conditionalFormatting>
  <conditionalFormatting sqref="P63">
    <cfRule type="cellIs" dxfId="1843" priority="1841" operator="equal">
      <formula>"Extremo"</formula>
    </cfRule>
    <cfRule type="cellIs" dxfId="1842" priority="1842" operator="equal">
      <formula>"Alto"</formula>
    </cfRule>
    <cfRule type="cellIs" dxfId="1841" priority="1843" operator="equal">
      <formula>"Moderado"</formula>
    </cfRule>
    <cfRule type="cellIs" dxfId="1840" priority="1844" operator="equal">
      <formula>"Bajo"</formula>
    </cfRule>
  </conditionalFormatting>
  <conditionalFormatting sqref="M66">
    <cfRule type="containsText" dxfId="1839" priority="1840" operator="containsText" text="❌">
      <formula>NOT(ISERROR(SEARCH("❌",M66)))</formula>
    </cfRule>
  </conditionalFormatting>
  <conditionalFormatting sqref="N66">
    <cfRule type="cellIs" dxfId="1838" priority="1835" operator="equal">
      <formula>"Catastrófico"</formula>
    </cfRule>
    <cfRule type="cellIs" dxfId="1837" priority="1836" operator="equal">
      <formula>"Mayor"</formula>
    </cfRule>
    <cfRule type="cellIs" dxfId="1836" priority="1837" operator="equal">
      <formula>"Moderado"</formula>
    </cfRule>
    <cfRule type="cellIs" dxfId="1835" priority="1838" operator="equal">
      <formula>"Menor"</formula>
    </cfRule>
    <cfRule type="cellIs" dxfId="1834" priority="1839" operator="equal">
      <formula>"Leve"</formula>
    </cfRule>
  </conditionalFormatting>
  <conditionalFormatting sqref="J66">
    <cfRule type="cellIs" dxfId="1833" priority="1830" operator="equal">
      <formula>"Muy Alta"</formula>
    </cfRule>
    <cfRule type="cellIs" dxfId="1832" priority="1831" operator="equal">
      <formula>"Alta"</formula>
    </cfRule>
    <cfRule type="cellIs" dxfId="1831" priority="1832" operator="equal">
      <formula>"Media"</formula>
    </cfRule>
    <cfRule type="cellIs" dxfId="1830" priority="1833" operator="equal">
      <formula>"Baja"</formula>
    </cfRule>
    <cfRule type="cellIs" dxfId="1829" priority="1834" operator="equal">
      <formula>"Muy Baja"</formula>
    </cfRule>
  </conditionalFormatting>
  <conditionalFormatting sqref="P66">
    <cfRule type="cellIs" dxfId="1828" priority="1826" operator="equal">
      <formula>"Extremo"</formula>
    </cfRule>
    <cfRule type="cellIs" dxfId="1827" priority="1827" operator="equal">
      <formula>"Alto"</formula>
    </cfRule>
    <cfRule type="cellIs" dxfId="1826" priority="1828" operator="equal">
      <formula>"Moderado"</formula>
    </cfRule>
    <cfRule type="cellIs" dxfId="1825" priority="1829" operator="equal">
      <formula>"Bajo"</formula>
    </cfRule>
  </conditionalFormatting>
  <conditionalFormatting sqref="M67">
    <cfRule type="containsText" dxfId="1824" priority="1825" operator="containsText" text="❌">
      <formula>NOT(ISERROR(SEARCH("❌",M67)))</formula>
    </cfRule>
  </conditionalFormatting>
  <conditionalFormatting sqref="N67">
    <cfRule type="cellIs" dxfId="1823" priority="1820" operator="equal">
      <formula>"Catastrófico"</formula>
    </cfRule>
    <cfRule type="cellIs" dxfId="1822" priority="1821" operator="equal">
      <formula>"Mayor"</formula>
    </cfRule>
    <cfRule type="cellIs" dxfId="1821" priority="1822" operator="equal">
      <formula>"Moderado"</formula>
    </cfRule>
    <cfRule type="cellIs" dxfId="1820" priority="1823" operator="equal">
      <formula>"Menor"</formula>
    </cfRule>
    <cfRule type="cellIs" dxfId="1819" priority="1824" operator="equal">
      <formula>"Leve"</formula>
    </cfRule>
  </conditionalFormatting>
  <conditionalFormatting sqref="J67">
    <cfRule type="cellIs" dxfId="1818" priority="1815" operator="equal">
      <formula>"Muy Alta"</formula>
    </cfRule>
    <cfRule type="cellIs" dxfId="1817" priority="1816" operator="equal">
      <formula>"Alta"</formula>
    </cfRule>
    <cfRule type="cellIs" dxfId="1816" priority="1817" operator="equal">
      <formula>"Media"</formula>
    </cfRule>
    <cfRule type="cellIs" dxfId="1815" priority="1818" operator="equal">
      <formula>"Baja"</formula>
    </cfRule>
    <cfRule type="cellIs" dxfId="1814" priority="1819" operator="equal">
      <formula>"Muy Baja"</formula>
    </cfRule>
  </conditionalFormatting>
  <conditionalFormatting sqref="P67">
    <cfRule type="cellIs" dxfId="1813" priority="1811" operator="equal">
      <formula>"Extremo"</formula>
    </cfRule>
    <cfRule type="cellIs" dxfId="1812" priority="1812" operator="equal">
      <formula>"Alto"</formula>
    </cfRule>
    <cfRule type="cellIs" dxfId="1811" priority="1813" operator="equal">
      <formula>"Moderado"</formula>
    </cfRule>
    <cfRule type="cellIs" dxfId="1810" priority="1814" operator="equal">
      <formula>"Bajo"</formula>
    </cfRule>
  </conditionalFormatting>
  <conditionalFormatting sqref="M69">
    <cfRule type="containsText" dxfId="1809" priority="1810" operator="containsText" text="❌">
      <formula>NOT(ISERROR(SEARCH("❌",M69)))</formula>
    </cfRule>
  </conditionalFormatting>
  <conditionalFormatting sqref="J69">
    <cfRule type="cellIs" dxfId="1808" priority="1805" operator="equal">
      <formula>"Muy Alta"</formula>
    </cfRule>
    <cfRule type="cellIs" dxfId="1807" priority="1806" operator="equal">
      <formula>"Alta"</formula>
    </cfRule>
    <cfRule type="cellIs" dxfId="1806" priority="1807" operator="equal">
      <formula>"Media"</formula>
    </cfRule>
    <cfRule type="cellIs" dxfId="1805" priority="1808" operator="equal">
      <formula>"Baja"</formula>
    </cfRule>
    <cfRule type="cellIs" dxfId="1804" priority="1809" operator="equal">
      <formula>"Muy Baja"</formula>
    </cfRule>
  </conditionalFormatting>
  <conditionalFormatting sqref="N69">
    <cfRule type="cellIs" dxfId="1803" priority="1800" operator="equal">
      <formula>"Catastrófico"</formula>
    </cfRule>
    <cfRule type="cellIs" dxfId="1802" priority="1801" operator="equal">
      <formula>"Mayor"</formula>
    </cfRule>
    <cfRule type="cellIs" dxfId="1801" priority="1802" operator="equal">
      <formula>"Moderado"</formula>
    </cfRule>
    <cfRule type="cellIs" dxfId="1800" priority="1803" operator="equal">
      <formula>"Menor"</formula>
    </cfRule>
    <cfRule type="cellIs" dxfId="1799" priority="1804" operator="equal">
      <formula>"Leve"</formula>
    </cfRule>
  </conditionalFormatting>
  <conditionalFormatting sqref="P69">
    <cfRule type="cellIs" dxfId="1798" priority="1796" operator="equal">
      <formula>"Extremo"</formula>
    </cfRule>
    <cfRule type="cellIs" dxfId="1797" priority="1797" operator="equal">
      <formula>"Alto"</formula>
    </cfRule>
    <cfRule type="cellIs" dxfId="1796" priority="1798" operator="equal">
      <formula>"Moderado"</formula>
    </cfRule>
    <cfRule type="cellIs" dxfId="1795" priority="1799" operator="equal">
      <formula>"Bajo"</formula>
    </cfRule>
  </conditionalFormatting>
  <conditionalFormatting sqref="M72">
    <cfRule type="containsText" dxfId="1794" priority="1795" operator="containsText" text="❌">
      <formula>NOT(ISERROR(SEARCH("❌",M72)))</formula>
    </cfRule>
  </conditionalFormatting>
  <conditionalFormatting sqref="N72">
    <cfRule type="cellIs" dxfId="1793" priority="1790" operator="equal">
      <formula>"Catastrófico"</formula>
    </cfRule>
    <cfRule type="cellIs" dxfId="1792" priority="1791" operator="equal">
      <formula>"Mayor"</formula>
    </cfRule>
    <cfRule type="cellIs" dxfId="1791" priority="1792" operator="equal">
      <formula>"Moderado"</formula>
    </cfRule>
    <cfRule type="cellIs" dxfId="1790" priority="1793" operator="equal">
      <formula>"Menor"</formula>
    </cfRule>
    <cfRule type="cellIs" dxfId="1789" priority="1794" operator="equal">
      <formula>"Leve"</formula>
    </cfRule>
  </conditionalFormatting>
  <conditionalFormatting sqref="J72">
    <cfRule type="cellIs" dxfId="1788" priority="1785" operator="equal">
      <formula>"Muy Alta"</formula>
    </cfRule>
    <cfRule type="cellIs" dxfId="1787" priority="1786" operator="equal">
      <formula>"Alta"</formula>
    </cfRule>
    <cfRule type="cellIs" dxfId="1786" priority="1787" operator="equal">
      <formula>"Media"</formula>
    </cfRule>
    <cfRule type="cellIs" dxfId="1785" priority="1788" operator="equal">
      <formula>"Baja"</formula>
    </cfRule>
    <cfRule type="cellIs" dxfId="1784" priority="1789" operator="equal">
      <formula>"Muy Baja"</formula>
    </cfRule>
  </conditionalFormatting>
  <conditionalFormatting sqref="P72">
    <cfRule type="cellIs" dxfId="1783" priority="1781" operator="equal">
      <formula>"Extremo"</formula>
    </cfRule>
    <cfRule type="cellIs" dxfId="1782" priority="1782" operator="equal">
      <formula>"Alto"</formula>
    </cfRule>
    <cfRule type="cellIs" dxfId="1781" priority="1783" operator="equal">
      <formula>"Moderado"</formula>
    </cfRule>
    <cfRule type="cellIs" dxfId="1780" priority="1784" operator="equal">
      <formula>"Bajo"</formula>
    </cfRule>
  </conditionalFormatting>
  <conditionalFormatting sqref="M74">
    <cfRule type="containsText" dxfId="1779" priority="1780" operator="containsText" text="❌">
      <formula>NOT(ISERROR(SEARCH("❌",M74)))</formula>
    </cfRule>
  </conditionalFormatting>
  <conditionalFormatting sqref="J74">
    <cfRule type="cellIs" dxfId="1778" priority="1775" operator="equal">
      <formula>"Muy Alta"</formula>
    </cfRule>
    <cfRule type="cellIs" dxfId="1777" priority="1776" operator="equal">
      <formula>"Alta"</formula>
    </cfRule>
    <cfRule type="cellIs" dxfId="1776" priority="1777" operator="equal">
      <formula>"Media"</formula>
    </cfRule>
    <cfRule type="cellIs" dxfId="1775" priority="1778" operator="equal">
      <formula>"Baja"</formula>
    </cfRule>
    <cfRule type="cellIs" dxfId="1774" priority="1779" operator="equal">
      <formula>"Muy Baja"</formula>
    </cfRule>
  </conditionalFormatting>
  <conditionalFormatting sqref="N74">
    <cfRule type="cellIs" dxfId="1773" priority="1770" operator="equal">
      <formula>"Catastrófico"</formula>
    </cfRule>
    <cfRule type="cellIs" dxfId="1772" priority="1771" operator="equal">
      <formula>"Mayor"</formula>
    </cfRule>
    <cfRule type="cellIs" dxfId="1771" priority="1772" operator="equal">
      <formula>"Moderado"</formula>
    </cfRule>
    <cfRule type="cellIs" dxfId="1770" priority="1773" operator="equal">
      <formula>"Menor"</formula>
    </cfRule>
    <cfRule type="cellIs" dxfId="1769" priority="1774" operator="equal">
      <formula>"Leve"</formula>
    </cfRule>
  </conditionalFormatting>
  <conditionalFormatting sqref="P74">
    <cfRule type="cellIs" dxfId="1768" priority="1766" operator="equal">
      <formula>"Extremo"</formula>
    </cfRule>
    <cfRule type="cellIs" dxfId="1767" priority="1767" operator="equal">
      <formula>"Alto"</formula>
    </cfRule>
    <cfRule type="cellIs" dxfId="1766" priority="1768" operator="equal">
      <formula>"Moderado"</formula>
    </cfRule>
    <cfRule type="cellIs" dxfId="1765" priority="1769" operator="equal">
      <formula>"Bajo"</formula>
    </cfRule>
  </conditionalFormatting>
  <conditionalFormatting sqref="M75">
    <cfRule type="containsText" dxfId="1764" priority="1765" operator="containsText" text="❌">
      <formula>NOT(ISERROR(SEARCH("❌",M75)))</formula>
    </cfRule>
  </conditionalFormatting>
  <conditionalFormatting sqref="J75">
    <cfRule type="cellIs" dxfId="1763" priority="1760" operator="equal">
      <formula>"Muy Alta"</formula>
    </cfRule>
    <cfRule type="cellIs" dxfId="1762" priority="1761" operator="equal">
      <formula>"Alta"</formula>
    </cfRule>
    <cfRule type="cellIs" dxfId="1761" priority="1762" operator="equal">
      <formula>"Media"</formula>
    </cfRule>
    <cfRule type="cellIs" dxfId="1760" priority="1763" operator="equal">
      <formula>"Baja"</formula>
    </cfRule>
    <cfRule type="cellIs" dxfId="1759" priority="1764" operator="equal">
      <formula>"Muy Baja"</formula>
    </cfRule>
  </conditionalFormatting>
  <conditionalFormatting sqref="N75">
    <cfRule type="cellIs" dxfId="1758" priority="1755" operator="equal">
      <formula>"Catastrófico"</formula>
    </cfRule>
    <cfRule type="cellIs" dxfId="1757" priority="1756" operator="equal">
      <formula>"Mayor"</formula>
    </cfRule>
    <cfRule type="cellIs" dxfId="1756" priority="1757" operator="equal">
      <formula>"Moderado"</formula>
    </cfRule>
    <cfRule type="cellIs" dxfId="1755" priority="1758" operator="equal">
      <formula>"Menor"</formula>
    </cfRule>
    <cfRule type="cellIs" dxfId="1754" priority="1759" operator="equal">
      <formula>"Leve"</formula>
    </cfRule>
  </conditionalFormatting>
  <conditionalFormatting sqref="P75">
    <cfRule type="cellIs" dxfId="1753" priority="1751" operator="equal">
      <formula>"Extremo"</formula>
    </cfRule>
    <cfRule type="cellIs" dxfId="1752" priority="1752" operator="equal">
      <formula>"Alto"</formula>
    </cfRule>
    <cfRule type="cellIs" dxfId="1751" priority="1753" operator="equal">
      <formula>"Moderado"</formula>
    </cfRule>
    <cfRule type="cellIs" dxfId="1750" priority="1754" operator="equal">
      <formula>"Bajo"</formula>
    </cfRule>
  </conditionalFormatting>
  <conditionalFormatting sqref="M77">
    <cfRule type="containsText" dxfId="1749" priority="1750" operator="containsText" text="❌">
      <formula>NOT(ISERROR(SEARCH("❌",M77)))</formula>
    </cfRule>
  </conditionalFormatting>
  <conditionalFormatting sqref="J77">
    <cfRule type="cellIs" dxfId="1748" priority="1745" operator="equal">
      <formula>"Muy Alta"</formula>
    </cfRule>
    <cfRule type="cellIs" dxfId="1747" priority="1746" operator="equal">
      <formula>"Alta"</formula>
    </cfRule>
    <cfRule type="cellIs" dxfId="1746" priority="1747" operator="equal">
      <formula>"Media"</formula>
    </cfRule>
    <cfRule type="cellIs" dxfId="1745" priority="1748" operator="equal">
      <formula>"Baja"</formula>
    </cfRule>
    <cfRule type="cellIs" dxfId="1744" priority="1749" operator="equal">
      <formula>"Muy Baja"</formula>
    </cfRule>
  </conditionalFormatting>
  <conditionalFormatting sqref="N77">
    <cfRule type="cellIs" dxfId="1743" priority="1740" operator="equal">
      <formula>"Catastrófico"</formula>
    </cfRule>
    <cfRule type="cellIs" dxfId="1742" priority="1741" operator="equal">
      <formula>"Mayor"</formula>
    </cfRule>
    <cfRule type="cellIs" dxfId="1741" priority="1742" operator="equal">
      <formula>"Moderado"</formula>
    </cfRule>
    <cfRule type="cellIs" dxfId="1740" priority="1743" operator="equal">
      <formula>"Menor"</formula>
    </cfRule>
    <cfRule type="cellIs" dxfId="1739" priority="1744" operator="equal">
      <formula>"Leve"</formula>
    </cfRule>
  </conditionalFormatting>
  <conditionalFormatting sqref="P77">
    <cfRule type="cellIs" dxfId="1738" priority="1736" operator="equal">
      <formula>"Extremo"</formula>
    </cfRule>
    <cfRule type="cellIs" dxfId="1737" priority="1737" operator="equal">
      <formula>"Alto"</formula>
    </cfRule>
    <cfRule type="cellIs" dxfId="1736" priority="1738" operator="equal">
      <formula>"Moderado"</formula>
    </cfRule>
    <cfRule type="cellIs" dxfId="1735" priority="1739" operator="equal">
      <formula>"Bajo"</formula>
    </cfRule>
  </conditionalFormatting>
  <conditionalFormatting sqref="M78">
    <cfRule type="containsText" dxfId="1734" priority="1735" operator="containsText" text="❌">
      <formula>NOT(ISERROR(SEARCH("❌",M78)))</formula>
    </cfRule>
  </conditionalFormatting>
  <conditionalFormatting sqref="J78">
    <cfRule type="cellIs" dxfId="1733" priority="1730" operator="equal">
      <formula>"Muy Alta"</formula>
    </cfRule>
    <cfRule type="cellIs" dxfId="1732" priority="1731" operator="equal">
      <formula>"Alta"</formula>
    </cfRule>
    <cfRule type="cellIs" dxfId="1731" priority="1732" operator="equal">
      <formula>"Media"</formula>
    </cfRule>
    <cfRule type="cellIs" dxfId="1730" priority="1733" operator="equal">
      <formula>"Baja"</formula>
    </cfRule>
    <cfRule type="cellIs" dxfId="1729" priority="1734" operator="equal">
      <formula>"Muy Baja"</formula>
    </cfRule>
  </conditionalFormatting>
  <conditionalFormatting sqref="N78">
    <cfRule type="cellIs" dxfId="1728" priority="1725" operator="equal">
      <formula>"Catastrófico"</formula>
    </cfRule>
    <cfRule type="cellIs" dxfId="1727" priority="1726" operator="equal">
      <formula>"Mayor"</formula>
    </cfRule>
    <cfRule type="cellIs" dxfId="1726" priority="1727" operator="equal">
      <formula>"Moderado"</formula>
    </cfRule>
    <cfRule type="cellIs" dxfId="1725" priority="1728" operator="equal">
      <formula>"Menor"</formula>
    </cfRule>
    <cfRule type="cellIs" dxfId="1724" priority="1729" operator="equal">
      <formula>"Leve"</formula>
    </cfRule>
  </conditionalFormatting>
  <conditionalFormatting sqref="P78">
    <cfRule type="cellIs" dxfId="1723" priority="1721" operator="equal">
      <formula>"Extremo"</formula>
    </cfRule>
    <cfRule type="cellIs" dxfId="1722" priority="1722" operator="equal">
      <formula>"Alto"</formula>
    </cfRule>
    <cfRule type="cellIs" dxfId="1721" priority="1723" operator="equal">
      <formula>"Moderado"</formula>
    </cfRule>
    <cfRule type="cellIs" dxfId="1720" priority="1724" operator="equal">
      <formula>"Bajo"</formula>
    </cfRule>
  </conditionalFormatting>
  <conditionalFormatting sqref="M80">
    <cfRule type="containsText" dxfId="1719" priority="1720" operator="containsText" text="❌">
      <formula>NOT(ISERROR(SEARCH("❌",M80)))</formula>
    </cfRule>
  </conditionalFormatting>
  <conditionalFormatting sqref="N80">
    <cfRule type="cellIs" dxfId="1718" priority="1715" operator="equal">
      <formula>"Catastrófico"</formula>
    </cfRule>
    <cfRule type="cellIs" dxfId="1717" priority="1716" operator="equal">
      <formula>"Mayor"</formula>
    </cfRule>
    <cfRule type="cellIs" dxfId="1716" priority="1717" operator="equal">
      <formula>"Moderado"</formula>
    </cfRule>
    <cfRule type="cellIs" dxfId="1715" priority="1718" operator="equal">
      <formula>"Menor"</formula>
    </cfRule>
    <cfRule type="cellIs" dxfId="1714" priority="1719" operator="equal">
      <formula>"Leve"</formula>
    </cfRule>
  </conditionalFormatting>
  <conditionalFormatting sqref="J80">
    <cfRule type="cellIs" dxfId="1713" priority="1710" operator="equal">
      <formula>"Muy Alta"</formula>
    </cfRule>
    <cfRule type="cellIs" dxfId="1712" priority="1711" operator="equal">
      <formula>"Alta"</formula>
    </cfRule>
    <cfRule type="cellIs" dxfId="1711" priority="1712" operator="equal">
      <formula>"Media"</formula>
    </cfRule>
    <cfRule type="cellIs" dxfId="1710" priority="1713" operator="equal">
      <formula>"Baja"</formula>
    </cfRule>
    <cfRule type="cellIs" dxfId="1709" priority="1714" operator="equal">
      <formula>"Muy Baja"</formula>
    </cfRule>
  </conditionalFormatting>
  <conditionalFormatting sqref="P80">
    <cfRule type="cellIs" dxfId="1708" priority="1706" operator="equal">
      <formula>"Extremo"</formula>
    </cfRule>
    <cfRule type="cellIs" dxfId="1707" priority="1707" operator="equal">
      <formula>"Alto"</formula>
    </cfRule>
    <cfRule type="cellIs" dxfId="1706" priority="1708" operator="equal">
      <formula>"Moderado"</formula>
    </cfRule>
    <cfRule type="cellIs" dxfId="1705" priority="1709" operator="equal">
      <formula>"Bajo"</formula>
    </cfRule>
  </conditionalFormatting>
  <conditionalFormatting sqref="M82">
    <cfRule type="containsText" dxfId="1704" priority="1705" operator="containsText" text="❌">
      <formula>NOT(ISERROR(SEARCH("❌",M82)))</formula>
    </cfRule>
  </conditionalFormatting>
  <conditionalFormatting sqref="N82">
    <cfRule type="cellIs" dxfId="1703" priority="1700" operator="equal">
      <formula>"Catastrófico"</formula>
    </cfRule>
    <cfRule type="cellIs" dxfId="1702" priority="1701" operator="equal">
      <formula>"Mayor"</formula>
    </cfRule>
    <cfRule type="cellIs" dxfId="1701" priority="1702" operator="equal">
      <formula>"Moderado"</formula>
    </cfRule>
    <cfRule type="cellIs" dxfId="1700" priority="1703" operator="equal">
      <formula>"Menor"</formula>
    </cfRule>
    <cfRule type="cellIs" dxfId="1699" priority="1704" operator="equal">
      <formula>"Leve"</formula>
    </cfRule>
  </conditionalFormatting>
  <conditionalFormatting sqref="J82">
    <cfRule type="cellIs" dxfId="1698" priority="1695" operator="equal">
      <formula>"Muy Alta"</formula>
    </cfRule>
    <cfRule type="cellIs" dxfId="1697" priority="1696" operator="equal">
      <formula>"Alta"</formula>
    </cfRule>
    <cfRule type="cellIs" dxfId="1696" priority="1697" operator="equal">
      <formula>"Media"</formula>
    </cfRule>
    <cfRule type="cellIs" dxfId="1695" priority="1698" operator="equal">
      <formula>"Baja"</formula>
    </cfRule>
    <cfRule type="cellIs" dxfId="1694" priority="1699" operator="equal">
      <formula>"Muy Baja"</formula>
    </cfRule>
  </conditionalFormatting>
  <conditionalFormatting sqref="P82">
    <cfRule type="cellIs" dxfId="1693" priority="1691" operator="equal">
      <formula>"Extremo"</formula>
    </cfRule>
    <cfRule type="cellIs" dxfId="1692" priority="1692" operator="equal">
      <formula>"Alto"</formula>
    </cfRule>
    <cfRule type="cellIs" dxfId="1691" priority="1693" operator="equal">
      <formula>"Moderado"</formula>
    </cfRule>
    <cfRule type="cellIs" dxfId="1690" priority="1694" operator="equal">
      <formula>"Bajo"</formula>
    </cfRule>
  </conditionalFormatting>
  <conditionalFormatting sqref="M84">
    <cfRule type="containsText" dxfId="1689" priority="1690" operator="containsText" text="❌">
      <formula>NOT(ISERROR(SEARCH("❌",M84)))</formula>
    </cfRule>
  </conditionalFormatting>
  <conditionalFormatting sqref="N84">
    <cfRule type="cellIs" dxfId="1688" priority="1685" operator="equal">
      <formula>"Catastrófico"</formula>
    </cfRule>
    <cfRule type="cellIs" dxfId="1687" priority="1686" operator="equal">
      <formula>"Mayor"</formula>
    </cfRule>
    <cfRule type="cellIs" dxfId="1686" priority="1687" operator="equal">
      <formula>"Moderado"</formula>
    </cfRule>
    <cfRule type="cellIs" dxfId="1685" priority="1688" operator="equal">
      <formula>"Menor"</formula>
    </cfRule>
    <cfRule type="cellIs" dxfId="1684" priority="1689" operator="equal">
      <formula>"Leve"</formula>
    </cfRule>
  </conditionalFormatting>
  <conditionalFormatting sqref="J84">
    <cfRule type="cellIs" dxfId="1683" priority="1680" operator="equal">
      <formula>"Muy Alta"</formula>
    </cfRule>
    <cfRule type="cellIs" dxfId="1682" priority="1681" operator="equal">
      <formula>"Alta"</formula>
    </cfRule>
    <cfRule type="cellIs" dxfId="1681" priority="1682" operator="equal">
      <formula>"Media"</formula>
    </cfRule>
    <cfRule type="cellIs" dxfId="1680" priority="1683" operator="equal">
      <formula>"Baja"</formula>
    </cfRule>
    <cfRule type="cellIs" dxfId="1679" priority="1684" operator="equal">
      <formula>"Muy Baja"</formula>
    </cfRule>
  </conditionalFormatting>
  <conditionalFormatting sqref="P84">
    <cfRule type="cellIs" dxfId="1678" priority="1676" operator="equal">
      <formula>"Extremo"</formula>
    </cfRule>
    <cfRule type="cellIs" dxfId="1677" priority="1677" operator="equal">
      <formula>"Alto"</formula>
    </cfRule>
    <cfRule type="cellIs" dxfId="1676" priority="1678" operator="equal">
      <formula>"Moderado"</formula>
    </cfRule>
    <cfRule type="cellIs" dxfId="1675" priority="1679" operator="equal">
      <formula>"Bajo"</formula>
    </cfRule>
  </conditionalFormatting>
  <conditionalFormatting sqref="M87">
    <cfRule type="containsText" dxfId="1674" priority="1675" operator="containsText" text="❌">
      <formula>NOT(ISERROR(SEARCH("❌",M87)))</formula>
    </cfRule>
  </conditionalFormatting>
  <conditionalFormatting sqref="N87">
    <cfRule type="cellIs" dxfId="1673" priority="1670" operator="equal">
      <formula>"Catastrófico"</formula>
    </cfRule>
    <cfRule type="cellIs" dxfId="1672" priority="1671" operator="equal">
      <formula>"Mayor"</formula>
    </cfRule>
    <cfRule type="cellIs" dxfId="1671" priority="1672" operator="equal">
      <formula>"Moderado"</formula>
    </cfRule>
    <cfRule type="cellIs" dxfId="1670" priority="1673" operator="equal">
      <formula>"Menor"</formula>
    </cfRule>
    <cfRule type="cellIs" dxfId="1669" priority="1674" operator="equal">
      <formula>"Leve"</formula>
    </cfRule>
  </conditionalFormatting>
  <conditionalFormatting sqref="J87">
    <cfRule type="cellIs" dxfId="1668" priority="1665" operator="equal">
      <formula>"Muy Alta"</formula>
    </cfRule>
    <cfRule type="cellIs" dxfId="1667" priority="1666" operator="equal">
      <formula>"Alta"</formula>
    </cfRule>
    <cfRule type="cellIs" dxfId="1666" priority="1667" operator="equal">
      <formula>"Media"</formula>
    </cfRule>
    <cfRule type="cellIs" dxfId="1665" priority="1668" operator="equal">
      <formula>"Baja"</formula>
    </cfRule>
    <cfRule type="cellIs" dxfId="1664" priority="1669" operator="equal">
      <formula>"Muy Baja"</formula>
    </cfRule>
  </conditionalFormatting>
  <conditionalFormatting sqref="P87">
    <cfRule type="cellIs" dxfId="1663" priority="1661" operator="equal">
      <formula>"Extremo"</formula>
    </cfRule>
    <cfRule type="cellIs" dxfId="1662" priority="1662" operator="equal">
      <formula>"Alto"</formula>
    </cfRule>
    <cfRule type="cellIs" dxfId="1661" priority="1663" operator="equal">
      <formula>"Moderado"</formula>
    </cfRule>
    <cfRule type="cellIs" dxfId="1660" priority="1664" operator="equal">
      <formula>"Bajo"</formula>
    </cfRule>
  </conditionalFormatting>
  <conditionalFormatting sqref="M89">
    <cfRule type="containsText" dxfId="1659" priority="1660" operator="containsText" text="❌">
      <formula>NOT(ISERROR(SEARCH("❌",M89)))</formula>
    </cfRule>
  </conditionalFormatting>
  <conditionalFormatting sqref="J89">
    <cfRule type="cellIs" dxfId="1658" priority="1655" operator="equal">
      <formula>"Muy Alta"</formula>
    </cfRule>
    <cfRule type="cellIs" dxfId="1657" priority="1656" operator="equal">
      <formula>"Alta"</formula>
    </cfRule>
    <cfRule type="cellIs" dxfId="1656" priority="1657" operator="equal">
      <formula>"Media"</formula>
    </cfRule>
    <cfRule type="cellIs" dxfId="1655" priority="1658" operator="equal">
      <formula>"Baja"</formula>
    </cfRule>
    <cfRule type="cellIs" dxfId="1654" priority="1659" operator="equal">
      <formula>"Muy Baja"</formula>
    </cfRule>
  </conditionalFormatting>
  <conditionalFormatting sqref="N89">
    <cfRule type="cellIs" dxfId="1653" priority="1650" operator="equal">
      <formula>"Catastrófico"</formula>
    </cfRule>
    <cfRule type="cellIs" dxfId="1652" priority="1651" operator="equal">
      <formula>"Mayor"</formula>
    </cfRule>
    <cfRule type="cellIs" dxfId="1651" priority="1652" operator="equal">
      <formula>"Moderado"</formula>
    </cfRule>
    <cfRule type="cellIs" dxfId="1650" priority="1653" operator="equal">
      <formula>"Menor"</formula>
    </cfRule>
    <cfRule type="cellIs" dxfId="1649" priority="1654" operator="equal">
      <formula>"Leve"</formula>
    </cfRule>
  </conditionalFormatting>
  <conditionalFormatting sqref="P89">
    <cfRule type="cellIs" dxfId="1648" priority="1646" operator="equal">
      <formula>"Extremo"</formula>
    </cfRule>
    <cfRule type="cellIs" dxfId="1647" priority="1647" operator="equal">
      <formula>"Alto"</formula>
    </cfRule>
    <cfRule type="cellIs" dxfId="1646" priority="1648" operator="equal">
      <formula>"Moderado"</formula>
    </cfRule>
    <cfRule type="cellIs" dxfId="1645" priority="1649" operator="equal">
      <formula>"Bajo"</formula>
    </cfRule>
  </conditionalFormatting>
  <conditionalFormatting sqref="M90">
    <cfRule type="containsText" dxfId="1644" priority="1645" operator="containsText" text="❌">
      <formula>NOT(ISERROR(SEARCH("❌",M90)))</formula>
    </cfRule>
  </conditionalFormatting>
  <conditionalFormatting sqref="J90">
    <cfRule type="cellIs" dxfId="1643" priority="1640" operator="equal">
      <formula>"Muy Alta"</formula>
    </cfRule>
    <cfRule type="cellIs" dxfId="1642" priority="1641" operator="equal">
      <formula>"Alta"</formula>
    </cfRule>
    <cfRule type="cellIs" dxfId="1641" priority="1642" operator="equal">
      <formula>"Media"</formula>
    </cfRule>
    <cfRule type="cellIs" dxfId="1640" priority="1643" operator="equal">
      <formula>"Baja"</formula>
    </cfRule>
    <cfRule type="cellIs" dxfId="1639" priority="1644" operator="equal">
      <formula>"Muy Baja"</formula>
    </cfRule>
  </conditionalFormatting>
  <conditionalFormatting sqref="N90">
    <cfRule type="cellIs" dxfId="1638" priority="1635" operator="equal">
      <formula>"Catastrófico"</formula>
    </cfRule>
    <cfRule type="cellIs" dxfId="1637" priority="1636" operator="equal">
      <formula>"Mayor"</formula>
    </cfRule>
    <cfRule type="cellIs" dxfId="1636" priority="1637" operator="equal">
      <formula>"Moderado"</formula>
    </cfRule>
    <cfRule type="cellIs" dxfId="1635" priority="1638" operator="equal">
      <formula>"Menor"</formula>
    </cfRule>
    <cfRule type="cellIs" dxfId="1634" priority="1639" operator="equal">
      <formula>"Leve"</formula>
    </cfRule>
  </conditionalFormatting>
  <conditionalFormatting sqref="P90">
    <cfRule type="cellIs" dxfId="1633" priority="1631" operator="equal">
      <formula>"Extremo"</formula>
    </cfRule>
    <cfRule type="cellIs" dxfId="1632" priority="1632" operator="equal">
      <formula>"Alto"</formula>
    </cfRule>
    <cfRule type="cellIs" dxfId="1631" priority="1633" operator="equal">
      <formula>"Moderado"</formula>
    </cfRule>
    <cfRule type="cellIs" dxfId="1630" priority="1634" operator="equal">
      <formula>"Bajo"</formula>
    </cfRule>
  </conditionalFormatting>
  <conditionalFormatting sqref="M91">
    <cfRule type="containsText" dxfId="1629" priority="1630" operator="containsText" text="❌">
      <formula>NOT(ISERROR(SEARCH("❌",M91)))</formula>
    </cfRule>
  </conditionalFormatting>
  <conditionalFormatting sqref="J91">
    <cfRule type="cellIs" dxfId="1628" priority="1625" operator="equal">
      <formula>"Muy Alta"</formula>
    </cfRule>
    <cfRule type="cellIs" dxfId="1627" priority="1626" operator="equal">
      <formula>"Alta"</formula>
    </cfRule>
    <cfRule type="cellIs" dxfId="1626" priority="1627" operator="equal">
      <formula>"Media"</formula>
    </cfRule>
    <cfRule type="cellIs" dxfId="1625" priority="1628" operator="equal">
      <formula>"Baja"</formula>
    </cfRule>
    <cfRule type="cellIs" dxfId="1624" priority="1629" operator="equal">
      <formula>"Muy Baja"</formula>
    </cfRule>
  </conditionalFormatting>
  <conditionalFormatting sqref="N91">
    <cfRule type="cellIs" dxfId="1623" priority="1620" operator="equal">
      <formula>"Catastrófico"</formula>
    </cfRule>
    <cfRule type="cellIs" dxfId="1622" priority="1621" operator="equal">
      <formula>"Mayor"</formula>
    </cfRule>
    <cfRule type="cellIs" dxfId="1621" priority="1622" operator="equal">
      <formula>"Moderado"</formula>
    </cfRule>
    <cfRule type="cellIs" dxfId="1620" priority="1623" operator="equal">
      <formula>"Menor"</formula>
    </cfRule>
    <cfRule type="cellIs" dxfId="1619" priority="1624" operator="equal">
      <formula>"Leve"</formula>
    </cfRule>
  </conditionalFormatting>
  <conditionalFormatting sqref="P91">
    <cfRule type="cellIs" dxfId="1618" priority="1616" operator="equal">
      <formula>"Extremo"</formula>
    </cfRule>
    <cfRule type="cellIs" dxfId="1617" priority="1617" operator="equal">
      <formula>"Alto"</formula>
    </cfRule>
    <cfRule type="cellIs" dxfId="1616" priority="1618" operator="equal">
      <formula>"Moderado"</formula>
    </cfRule>
    <cfRule type="cellIs" dxfId="1615" priority="1619" operator="equal">
      <formula>"Bajo"</formula>
    </cfRule>
  </conditionalFormatting>
  <conditionalFormatting sqref="M92">
    <cfRule type="containsText" dxfId="1614" priority="1615" operator="containsText" text="❌">
      <formula>NOT(ISERROR(SEARCH("❌",M92)))</formula>
    </cfRule>
  </conditionalFormatting>
  <conditionalFormatting sqref="J92">
    <cfRule type="cellIs" dxfId="1613" priority="1610" operator="equal">
      <formula>"Muy Alta"</formula>
    </cfRule>
    <cfRule type="cellIs" dxfId="1612" priority="1611" operator="equal">
      <formula>"Alta"</formula>
    </cfRule>
    <cfRule type="cellIs" dxfId="1611" priority="1612" operator="equal">
      <formula>"Media"</formula>
    </cfRule>
    <cfRule type="cellIs" dxfId="1610" priority="1613" operator="equal">
      <formula>"Baja"</formula>
    </cfRule>
    <cfRule type="cellIs" dxfId="1609" priority="1614" operator="equal">
      <formula>"Muy Baja"</formula>
    </cfRule>
  </conditionalFormatting>
  <conditionalFormatting sqref="N92">
    <cfRule type="cellIs" dxfId="1608" priority="1605" operator="equal">
      <formula>"Catastrófico"</formula>
    </cfRule>
    <cfRule type="cellIs" dxfId="1607" priority="1606" operator="equal">
      <formula>"Mayor"</formula>
    </cfRule>
    <cfRule type="cellIs" dxfId="1606" priority="1607" operator="equal">
      <formula>"Moderado"</formula>
    </cfRule>
    <cfRule type="cellIs" dxfId="1605" priority="1608" operator="equal">
      <formula>"Menor"</formula>
    </cfRule>
    <cfRule type="cellIs" dxfId="1604" priority="1609" operator="equal">
      <formula>"Leve"</formula>
    </cfRule>
  </conditionalFormatting>
  <conditionalFormatting sqref="P92">
    <cfRule type="cellIs" dxfId="1603" priority="1601" operator="equal">
      <formula>"Extremo"</formula>
    </cfRule>
    <cfRule type="cellIs" dxfId="1602" priority="1602" operator="equal">
      <formula>"Alto"</formula>
    </cfRule>
    <cfRule type="cellIs" dxfId="1601" priority="1603" operator="equal">
      <formula>"Moderado"</formula>
    </cfRule>
    <cfRule type="cellIs" dxfId="1600" priority="1604" operator="equal">
      <formula>"Bajo"</formula>
    </cfRule>
  </conditionalFormatting>
  <conditionalFormatting sqref="M94">
    <cfRule type="containsText" dxfId="1599" priority="1600" operator="containsText" text="❌">
      <formula>NOT(ISERROR(SEARCH("❌",M94)))</formula>
    </cfRule>
  </conditionalFormatting>
  <conditionalFormatting sqref="J94">
    <cfRule type="cellIs" dxfId="1598" priority="1595" operator="equal">
      <formula>"Muy Alta"</formula>
    </cfRule>
    <cfRule type="cellIs" dxfId="1597" priority="1596" operator="equal">
      <formula>"Alta"</formula>
    </cfRule>
    <cfRule type="cellIs" dxfId="1596" priority="1597" operator="equal">
      <formula>"Media"</formula>
    </cfRule>
    <cfRule type="cellIs" dxfId="1595" priority="1598" operator="equal">
      <formula>"Baja"</formula>
    </cfRule>
    <cfRule type="cellIs" dxfId="1594" priority="1599" operator="equal">
      <formula>"Muy Baja"</formula>
    </cfRule>
  </conditionalFormatting>
  <conditionalFormatting sqref="N94">
    <cfRule type="cellIs" dxfId="1593" priority="1590" operator="equal">
      <formula>"Catastrófico"</formula>
    </cfRule>
    <cfRule type="cellIs" dxfId="1592" priority="1591" operator="equal">
      <formula>"Mayor"</formula>
    </cfRule>
    <cfRule type="cellIs" dxfId="1591" priority="1592" operator="equal">
      <formula>"Moderado"</formula>
    </cfRule>
    <cfRule type="cellIs" dxfId="1590" priority="1593" operator="equal">
      <formula>"Menor"</formula>
    </cfRule>
    <cfRule type="cellIs" dxfId="1589" priority="1594" operator="equal">
      <formula>"Leve"</formula>
    </cfRule>
  </conditionalFormatting>
  <conditionalFormatting sqref="P94">
    <cfRule type="cellIs" dxfId="1588" priority="1586" operator="equal">
      <formula>"Extremo"</formula>
    </cfRule>
    <cfRule type="cellIs" dxfId="1587" priority="1587" operator="equal">
      <formula>"Alto"</formula>
    </cfRule>
    <cfRule type="cellIs" dxfId="1586" priority="1588" operator="equal">
      <formula>"Moderado"</formula>
    </cfRule>
    <cfRule type="cellIs" dxfId="1585" priority="1589" operator="equal">
      <formula>"Bajo"</formula>
    </cfRule>
  </conditionalFormatting>
  <conditionalFormatting sqref="M95">
    <cfRule type="containsText" dxfId="1584" priority="1585" operator="containsText" text="❌">
      <formula>NOT(ISERROR(SEARCH("❌",M95)))</formula>
    </cfRule>
  </conditionalFormatting>
  <conditionalFormatting sqref="J95">
    <cfRule type="cellIs" dxfId="1583" priority="1580" operator="equal">
      <formula>"Muy Alta"</formula>
    </cfRule>
    <cfRule type="cellIs" dxfId="1582" priority="1581" operator="equal">
      <formula>"Alta"</formula>
    </cfRule>
    <cfRule type="cellIs" dxfId="1581" priority="1582" operator="equal">
      <formula>"Media"</formula>
    </cfRule>
    <cfRule type="cellIs" dxfId="1580" priority="1583" operator="equal">
      <formula>"Baja"</formula>
    </cfRule>
    <cfRule type="cellIs" dxfId="1579" priority="1584" operator="equal">
      <formula>"Muy Baja"</formula>
    </cfRule>
  </conditionalFormatting>
  <conditionalFormatting sqref="N95">
    <cfRule type="cellIs" dxfId="1578" priority="1575" operator="equal">
      <formula>"Catastrófico"</formula>
    </cfRule>
    <cfRule type="cellIs" dxfId="1577" priority="1576" operator="equal">
      <formula>"Mayor"</formula>
    </cfRule>
    <cfRule type="cellIs" dxfId="1576" priority="1577" operator="equal">
      <formula>"Moderado"</formula>
    </cfRule>
    <cfRule type="cellIs" dxfId="1575" priority="1578" operator="equal">
      <formula>"Menor"</formula>
    </cfRule>
    <cfRule type="cellIs" dxfId="1574" priority="1579" operator="equal">
      <formula>"Leve"</formula>
    </cfRule>
  </conditionalFormatting>
  <conditionalFormatting sqref="P95">
    <cfRule type="cellIs" dxfId="1573" priority="1571" operator="equal">
      <formula>"Extremo"</formula>
    </cfRule>
    <cfRule type="cellIs" dxfId="1572" priority="1572" operator="equal">
      <formula>"Alto"</formula>
    </cfRule>
    <cfRule type="cellIs" dxfId="1571" priority="1573" operator="equal">
      <formula>"Moderado"</formula>
    </cfRule>
    <cfRule type="cellIs" dxfId="1570" priority="1574" operator="equal">
      <formula>"Bajo"</formula>
    </cfRule>
  </conditionalFormatting>
  <conditionalFormatting sqref="M96">
    <cfRule type="containsText" dxfId="1569" priority="1570" operator="containsText" text="❌">
      <formula>NOT(ISERROR(SEARCH("❌",M96)))</formula>
    </cfRule>
  </conditionalFormatting>
  <conditionalFormatting sqref="J96">
    <cfRule type="cellIs" dxfId="1568" priority="1565" operator="equal">
      <formula>"Muy Alta"</formula>
    </cfRule>
    <cfRule type="cellIs" dxfId="1567" priority="1566" operator="equal">
      <formula>"Alta"</formula>
    </cfRule>
    <cfRule type="cellIs" dxfId="1566" priority="1567" operator="equal">
      <formula>"Media"</formula>
    </cfRule>
    <cfRule type="cellIs" dxfId="1565" priority="1568" operator="equal">
      <formula>"Baja"</formula>
    </cfRule>
    <cfRule type="cellIs" dxfId="1564" priority="1569" operator="equal">
      <formula>"Muy Baja"</formula>
    </cfRule>
  </conditionalFormatting>
  <conditionalFormatting sqref="N96">
    <cfRule type="cellIs" dxfId="1563" priority="1560" operator="equal">
      <formula>"Catastrófico"</formula>
    </cfRule>
    <cfRule type="cellIs" dxfId="1562" priority="1561" operator="equal">
      <formula>"Mayor"</formula>
    </cfRule>
    <cfRule type="cellIs" dxfId="1561" priority="1562" operator="equal">
      <formula>"Moderado"</formula>
    </cfRule>
    <cfRule type="cellIs" dxfId="1560" priority="1563" operator="equal">
      <formula>"Menor"</formula>
    </cfRule>
    <cfRule type="cellIs" dxfId="1559" priority="1564" operator="equal">
      <formula>"Leve"</formula>
    </cfRule>
  </conditionalFormatting>
  <conditionalFormatting sqref="P96">
    <cfRule type="cellIs" dxfId="1558" priority="1556" operator="equal">
      <formula>"Extremo"</formula>
    </cfRule>
    <cfRule type="cellIs" dxfId="1557" priority="1557" operator="equal">
      <formula>"Alto"</formula>
    </cfRule>
    <cfRule type="cellIs" dxfId="1556" priority="1558" operator="equal">
      <formula>"Moderado"</formula>
    </cfRule>
    <cfRule type="cellIs" dxfId="1555" priority="1559" operator="equal">
      <formula>"Bajo"</formula>
    </cfRule>
  </conditionalFormatting>
  <conditionalFormatting sqref="M98">
    <cfRule type="containsText" dxfId="1554" priority="1555" operator="containsText" text="❌">
      <formula>NOT(ISERROR(SEARCH("❌",M98)))</formula>
    </cfRule>
  </conditionalFormatting>
  <conditionalFormatting sqref="N98">
    <cfRule type="cellIs" dxfId="1553" priority="1550" operator="equal">
      <formula>"Catastrófico"</formula>
    </cfRule>
    <cfRule type="cellIs" dxfId="1552" priority="1551" operator="equal">
      <formula>"Mayor"</formula>
    </cfRule>
    <cfRule type="cellIs" dxfId="1551" priority="1552" operator="equal">
      <formula>"Moderado"</formula>
    </cfRule>
    <cfRule type="cellIs" dxfId="1550" priority="1553" operator="equal">
      <formula>"Menor"</formula>
    </cfRule>
    <cfRule type="cellIs" dxfId="1549" priority="1554" operator="equal">
      <formula>"Leve"</formula>
    </cfRule>
  </conditionalFormatting>
  <conditionalFormatting sqref="J98">
    <cfRule type="cellIs" dxfId="1548" priority="1545" operator="equal">
      <formula>"Muy Alta"</formula>
    </cfRule>
    <cfRule type="cellIs" dxfId="1547" priority="1546" operator="equal">
      <formula>"Alta"</formula>
    </cfRule>
    <cfRule type="cellIs" dxfId="1546" priority="1547" operator="equal">
      <formula>"Media"</formula>
    </cfRule>
    <cfRule type="cellIs" dxfId="1545" priority="1548" operator="equal">
      <formula>"Baja"</formula>
    </cfRule>
    <cfRule type="cellIs" dxfId="1544" priority="1549" operator="equal">
      <formula>"Muy Baja"</formula>
    </cfRule>
  </conditionalFormatting>
  <conditionalFormatting sqref="P98">
    <cfRule type="cellIs" dxfId="1543" priority="1541" operator="equal">
      <formula>"Extremo"</formula>
    </cfRule>
    <cfRule type="cellIs" dxfId="1542" priority="1542" operator="equal">
      <formula>"Alto"</formula>
    </cfRule>
    <cfRule type="cellIs" dxfId="1541" priority="1543" operator="equal">
      <formula>"Moderado"</formula>
    </cfRule>
    <cfRule type="cellIs" dxfId="1540" priority="1544" operator="equal">
      <formula>"Bajo"</formula>
    </cfRule>
  </conditionalFormatting>
  <conditionalFormatting sqref="M99">
    <cfRule type="containsText" dxfId="1539" priority="1540" operator="containsText" text="❌">
      <formula>NOT(ISERROR(SEARCH("❌",M99)))</formula>
    </cfRule>
  </conditionalFormatting>
  <conditionalFormatting sqref="N99">
    <cfRule type="cellIs" dxfId="1538" priority="1535" operator="equal">
      <formula>"Catastrófico"</formula>
    </cfRule>
    <cfRule type="cellIs" dxfId="1537" priority="1536" operator="equal">
      <formula>"Mayor"</formula>
    </cfRule>
    <cfRule type="cellIs" dxfId="1536" priority="1537" operator="equal">
      <formula>"Moderado"</formula>
    </cfRule>
    <cfRule type="cellIs" dxfId="1535" priority="1538" operator="equal">
      <formula>"Menor"</formula>
    </cfRule>
    <cfRule type="cellIs" dxfId="1534" priority="1539" operator="equal">
      <formula>"Leve"</formula>
    </cfRule>
  </conditionalFormatting>
  <conditionalFormatting sqref="J99">
    <cfRule type="cellIs" dxfId="1533" priority="1530" operator="equal">
      <formula>"Muy Alta"</formula>
    </cfRule>
    <cfRule type="cellIs" dxfId="1532" priority="1531" operator="equal">
      <formula>"Alta"</formula>
    </cfRule>
    <cfRule type="cellIs" dxfId="1531" priority="1532" operator="equal">
      <formula>"Media"</formula>
    </cfRule>
    <cfRule type="cellIs" dxfId="1530" priority="1533" operator="equal">
      <formula>"Baja"</formula>
    </cfRule>
    <cfRule type="cellIs" dxfId="1529" priority="1534" operator="equal">
      <formula>"Muy Baja"</formula>
    </cfRule>
  </conditionalFormatting>
  <conditionalFormatting sqref="P99">
    <cfRule type="cellIs" dxfId="1528" priority="1526" operator="equal">
      <formula>"Extremo"</formula>
    </cfRule>
    <cfRule type="cellIs" dxfId="1527" priority="1527" operator="equal">
      <formula>"Alto"</formula>
    </cfRule>
    <cfRule type="cellIs" dxfId="1526" priority="1528" operator="equal">
      <formula>"Moderado"</formula>
    </cfRule>
    <cfRule type="cellIs" dxfId="1525" priority="1529" operator="equal">
      <formula>"Bajo"</formula>
    </cfRule>
  </conditionalFormatting>
  <conditionalFormatting sqref="M100">
    <cfRule type="containsText" dxfId="1524" priority="1525" operator="containsText" text="❌">
      <formula>NOT(ISERROR(SEARCH("❌",M100)))</formula>
    </cfRule>
  </conditionalFormatting>
  <conditionalFormatting sqref="N100">
    <cfRule type="cellIs" dxfId="1523" priority="1520" operator="equal">
      <formula>"Catastrófico"</formula>
    </cfRule>
    <cfRule type="cellIs" dxfId="1522" priority="1521" operator="equal">
      <formula>"Mayor"</formula>
    </cfRule>
    <cfRule type="cellIs" dxfId="1521" priority="1522" operator="equal">
      <formula>"Moderado"</formula>
    </cfRule>
    <cfRule type="cellIs" dxfId="1520" priority="1523" operator="equal">
      <formula>"Menor"</formula>
    </cfRule>
    <cfRule type="cellIs" dxfId="1519" priority="1524" operator="equal">
      <formula>"Leve"</formula>
    </cfRule>
  </conditionalFormatting>
  <conditionalFormatting sqref="J100">
    <cfRule type="cellIs" dxfId="1518" priority="1515" operator="equal">
      <formula>"Muy Alta"</formula>
    </cfRule>
    <cfRule type="cellIs" dxfId="1517" priority="1516" operator="equal">
      <formula>"Alta"</formula>
    </cfRule>
    <cfRule type="cellIs" dxfId="1516" priority="1517" operator="equal">
      <formula>"Media"</formula>
    </cfRule>
    <cfRule type="cellIs" dxfId="1515" priority="1518" operator="equal">
      <formula>"Baja"</formula>
    </cfRule>
    <cfRule type="cellIs" dxfId="1514" priority="1519" operator="equal">
      <formula>"Muy Baja"</formula>
    </cfRule>
  </conditionalFormatting>
  <conditionalFormatting sqref="P100">
    <cfRule type="cellIs" dxfId="1513" priority="1511" operator="equal">
      <formula>"Extremo"</formula>
    </cfRule>
    <cfRule type="cellIs" dxfId="1512" priority="1512" operator="equal">
      <formula>"Alto"</formula>
    </cfRule>
    <cfRule type="cellIs" dxfId="1511" priority="1513" operator="equal">
      <formula>"Moderado"</formula>
    </cfRule>
    <cfRule type="cellIs" dxfId="1510" priority="1514" operator="equal">
      <formula>"Bajo"</formula>
    </cfRule>
  </conditionalFormatting>
  <conditionalFormatting sqref="M102">
    <cfRule type="containsText" dxfId="1509" priority="1510" operator="containsText" text="❌">
      <formula>NOT(ISERROR(SEARCH("❌",M102)))</formula>
    </cfRule>
  </conditionalFormatting>
  <conditionalFormatting sqref="N102">
    <cfRule type="cellIs" dxfId="1508" priority="1505" operator="equal">
      <formula>"Catastrófico"</formula>
    </cfRule>
    <cfRule type="cellIs" dxfId="1507" priority="1506" operator="equal">
      <formula>"Mayor"</formula>
    </cfRule>
    <cfRule type="cellIs" dxfId="1506" priority="1507" operator="equal">
      <formula>"Moderado"</formula>
    </cfRule>
    <cfRule type="cellIs" dxfId="1505" priority="1508" operator="equal">
      <formula>"Menor"</formula>
    </cfRule>
    <cfRule type="cellIs" dxfId="1504" priority="1509" operator="equal">
      <formula>"Leve"</formula>
    </cfRule>
  </conditionalFormatting>
  <conditionalFormatting sqref="J102">
    <cfRule type="cellIs" dxfId="1503" priority="1500" operator="equal">
      <formula>"Muy Alta"</formula>
    </cfRule>
    <cfRule type="cellIs" dxfId="1502" priority="1501" operator="equal">
      <formula>"Alta"</formula>
    </cfRule>
    <cfRule type="cellIs" dxfId="1501" priority="1502" operator="equal">
      <formula>"Media"</formula>
    </cfRule>
    <cfRule type="cellIs" dxfId="1500" priority="1503" operator="equal">
      <formula>"Baja"</formula>
    </cfRule>
    <cfRule type="cellIs" dxfId="1499" priority="1504" operator="equal">
      <formula>"Muy Baja"</formula>
    </cfRule>
  </conditionalFormatting>
  <conditionalFormatting sqref="P102">
    <cfRule type="cellIs" dxfId="1498" priority="1496" operator="equal">
      <formula>"Extremo"</formula>
    </cfRule>
    <cfRule type="cellIs" dxfId="1497" priority="1497" operator="equal">
      <formula>"Alto"</formula>
    </cfRule>
    <cfRule type="cellIs" dxfId="1496" priority="1498" operator="equal">
      <formula>"Moderado"</formula>
    </cfRule>
    <cfRule type="cellIs" dxfId="1495" priority="1499" operator="equal">
      <formula>"Bajo"</formula>
    </cfRule>
  </conditionalFormatting>
  <conditionalFormatting sqref="M103">
    <cfRule type="containsText" dxfId="1494" priority="1495" operator="containsText" text="❌">
      <formula>NOT(ISERROR(SEARCH("❌",M103)))</formula>
    </cfRule>
  </conditionalFormatting>
  <conditionalFormatting sqref="N103">
    <cfRule type="cellIs" dxfId="1493" priority="1490" operator="equal">
      <formula>"Catastrófico"</formula>
    </cfRule>
    <cfRule type="cellIs" dxfId="1492" priority="1491" operator="equal">
      <formula>"Mayor"</formula>
    </cfRule>
    <cfRule type="cellIs" dxfId="1491" priority="1492" operator="equal">
      <formula>"Moderado"</formula>
    </cfRule>
    <cfRule type="cellIs" dxfId="1490" priority="1493" operator="equal">
      <formula>"Menor"</formula>
    </cfRule>
    <cfRule type="cellIs" dxfId="1489" priority="1494" operator="equal">
      <formula>"Leve"</formula>
    </cfRule>
  </conditionalFormatting>
  <conditionalFormatting sqref="J103">
    <cfRule type="cellIs" dxfId="1488" priority="1485" operator="equal">
      <formula>"Muy Alta"</formula>
    </cfRule>
    <cfRule type="cellIs" dxfId="1487" priority="1486" operator="equal">
      <formula>"Alta"</formula>
    </cfRule>
    <cfRule type="cellIs" dxfId="1486" priority="1487" operator="equal">
      <formula>"Media"</formula>
    </cfRule>
    <cfRule type="cellIs" dxfId="1485" priority="1488" operator="equal">
      <formula>"Baja"</formula>
    </cfRule>
    <cfRule type="cellIs" dxfId="1484" priority="1489" operator="equal">
      <formula>"Muy Baja"</formula>
    </cfRule>
  </conditionalFormatting>
  <conditionalFormatting sqref="P103">
    <cfRule type="cellIs" dxfId="1483" priority="1481" operator="equal">
      <formula>"Extremo"</formula>
    </cfRule>
    <cfRule type="cellIs" dxfId="1482" priority="1482" operator="equal">
      <formula>"Alto"</formula>
    </cfRule>
    <cfRule type="cellIs" dxfId="1481" priority="1483" operator="equal">
      <formula>"Moderado"</formula>
    </cfRule>
    <cfRule type="cellIs" dxfId="1480" priority="1484" operator="equal">
      <formula>"Bajo"</formula>
    </cfRule>
  </conditionalFormatting>
  <conditionalFormatting sqref="J105">
    <cfRule type="cellIs" dxfId="1479" priority="1476" operator="equal">
      <formula>"Muy Alta"</formula>
    </cfRule>
    <cfRule type="cellIs" dxfId="1478" priority="1477" operator="equal">
      <formula>"Alta"</formula>
    </cfRule>
    <cfRule type="cellIs" dxfId="1477" priority="1478" operator="equal">
      <formula>"Media"</formula>
    </cfRule>
    <cfRule type="cellIs" dxfId="1476" priority="1479" operator="equal">
      <formula>"Baja"</formula>
    </cfRule>
    <cfRule type="cellIs" dxfId="1475" priority="1480" operator="equal">
      <formula>"Muy Baja"</formula>
    </cfRule>
  </conditionalFormatting>
  <conditionalFormatting sqref="N105">
    <cfRule type="cellIs" dxfId="1474" priority="1471" operator="equal">
      <formula>"Catastrófico"</formula>
    </cfRule>
    <cfRule type="cellIs" dxfId="1473" priority="1472" operator="equal">
      <formula>"Mayor"</formula>
    </cfRule>
    <cfRule type="cellIs" dxfId="1472" priority="1473" operator="equal">
      <formula>"Moderado"</formula>
    </cfRule>
    <cfRule type="cellIs" dxfId="1471" priority="1474" operator="equal">
      <formula>"Menor"</formula>
    </cfRule>
    <cfRule type="cellIs" dxfId="1470" priority="1475" operator="equal">
      <formula>"Leve"</formula>
    </cfRule>
  </conditionalFormatting>
  <conditionalFormatting sqref="P105">
    <cfRule type="cellIs" dxfId="1469" priority="1467" operator="equal">
      <formula>"Extremo"</formula>
    </cfRule>
    <cfRule type="cellIs" dxfId="1468" priority="1468" operator="equal">
      <formula>"Alto"</formula>
    </cfRule>
    <cfRule type="cellIs" dxfId="1467" priority="1469" operator="equal">
      <formula>"Moderado"</formula>
    </cfRule>
    <cfRule type="cellIs" dxfId="1466" priority="1470" operator="equal">
      <formula>"Bajo"</formula>
    </cfRule>
  </conditionalFormatting>
  <conditionalFormatting sqref="M105">
    <cfRule type="containsText" dxfId="1465" priority="1466" operator="containsText" text="❌">
      <formula>NOT(ISERROR(SEARCH("❌",M105)))</formula>
    </cfRule>
  </conditionalFormatting>
  <conditionalFormatting sqref="J106">
    <cfRule type="cellIs" dxfId="1464" priority="1461" operator="equal">
      <formula>"Muy Alta"</formula>
    </cfRule>
    <cfRule type="cellIs" dxfId="1463" priority="1462" operator="equal">
      <formula>"Alta"</formula>
    </cfRule>
    <cfRule type="cellIs" dxfId="1462" priority="1463" operator="equal">
      <formula>"Media"</formula>
    </cfRule>
    <cfRule type="cellIs" dxfId="1461" priority="1464" operator="equal">
      <formula>"Baja"</formula>
    </cfRule>
    <cfRule type="cellIs" dxfId="1460" priority="1465" operator="equal">
      <formula>"Muy Baja"</formula>
    </cfRule>
  </conditionalFormatting>
  <conditionalFormatting sqref="N106">
    <cfRule type="cellIs" dxfId="1459" priority="1456" operator="equal">
      <formula>"Catastrófico"</formula>
    </cfRule>
    <cfRule type="cellIs" dxfId="1458" priority="1457" operator="equal">
      <formula>"Mayor"</formula>
    </cfRule>
    <cfRule type="cellIs" dxfId="1457" priority="1458" operator="equal">
      <formula>"Moderado"</formula>
    </cfRule>
    <cfRule type="cellIs" dxfId="1456" priority="1459" operator="equal">
      <formula>"Menor"</formula>
    </cfRule>
    <cfRule type="cellIs" dxfId="1455" priority="1460" operator="equal">
      <formula>"Leve"</formula>
    </cfRule>
  </conditionalFormatting>
  <conditionalFormatting sqref="P106">
    <cfRule type="cellIs" dxfId="1454" priority="1452" operator="equal">
      <formula>"Extremo"</formula>
    </cfRule>
    <cfRule type="cellIs" dxfId="1453" priority="1453" operator="equal">
      <formula>"Alto"</formula>
    </cfRule>
    <cfRule type="cellIs" dxfId="1452" priority="1454" operator="equal">
      <formula>"Moderado"</formula>
    </cfRule>
    <cfRule type="cellIs" dxfId="1451" priority="1455" operator="equal">
      <formula>"Bajo"</formula>
    </cfRule>
  </conditionalFormatting>
  <conditionalFormatting sqref="M106">
    <cfRule type="containsText" dxfId="1450" priority="1451" operator="containsText" text="❌">
      <formula>NOT(ISERROR(SEARCH("❌",M106)))</formula>
    </cfRule>
  </conditionalFormatting>
  <conditionalFormatting sqref="M108">
    <cfRule type="containsText" dxfId="1449" priority="1450" operator="containsText" text="❌">
      <formula>NOT(ISERROR(SEARCH("❌",M108)))</formula>
    </cfRule>
  </conditionalFormatting>
  <conditionalFormatting sqref="J108">
    <cfRule type="cellIs" dxfId="1448" priority="1445" operator="equal">
      <formula>"Muy Alta"</formula>
    </cfRule>
    <cfRule type="cellIs" dxfId="1447" priority="1446" operator="equal">
      <formula>"Alta"</formula>
    </cfRule>
    <cfRule type="cellIs" dxfId="1446" priority="1447" operator="equal">
      <formula>"Media"</formula>
    </cfRule>
    <cfRule type="cellIs" dxfId="1445" priority="1448" operator="equal">
      <formula>"Baja"</formula>
    </cfRule>
    <cfRule type="cellIs" dxfId="1444" priority="1449" operator="equal">
      <formula>"Muy Baja"</formula>
    </cfRule>
  </conditionalFormatting>
  <conditionalFormatting sqref="N108">
    <cfRule type="cellIs" dxfId="1443" priority="1440" operator="equal">
      <formula>"Catastrófico"</formula>
    </cfRule>
    <cfRule type="cellIs" dxfId="1442" priority="1441" operator="equal">
      <formula>"Mayor"</formula>
    </cfRule>
    <cfRule type="cellIs" dxfId="1441" priority="1442" operator="equal">
      <formula>"Moderado"</formula>
    </cfRule>
    <cfRule type="cellIs" dxfId="1440" priority="1443" operator="equal">
      <formula>"Menor"</formula>
    </cfRule>
    <cfRule type="cellIs" dxfId="1439" priority="1444" operator="equal">
      <formula>"Leve"</formula>
    </cfRule>
  </conditionalFormatting>
  <conditionalFormatting sqref="P108">
    <cfRule type="cellIs" dxfId="1438" priority="1436" operator="equal">
      <formula>"Extremo"</formula>
    </cfRule>
    <cfRule type="cellIs" dxfId="1437" priority="1437" operator="equal">
      <formula>"Alto"</formula>
    </cfRule>
    <cfRule type="cellIs" dxfId="1436" priority="1438" operator="equal">
      <formula>"Moderado"</formula>
    </cfRule>
    <cfRule type="cellIs" dxfId="1435" priority="1439" operator="equal">
      <formula>"Bajo"</formula>
    </cfRule>
  </conditionalFormatting>
  <conditionalFormatting sqref="M109">
    <cfRule type="containsText" dxfId="1434" priority="1435" operator="containsText" text="❌">
      <formula>NOT(ISERROR(SEARCH("❌",M109)))</formula>
    </cfRule>
  </conditionalFormatting>
  <conditionalFormatting sqref="J109">
    <cfRule type="cellIs" dxfId="1433" priority="1430" operator="equal">
      <formula>"Muy Alta"</formula>
    </cfRule>
    <cfRule type="cellIs" dxfId="1432" priority="1431" operator="equal">
      <formula>"Alta"</formula>
    </cfRule>
    <cfRule type="cellIs" dxfId="1431" priority="1432" operator="equal">
      <formula>"Media"</formula>
    </cfRule>
    <cfRule type="cellIs" dxfId="1430" priority="1433" operator="equal">
      <formula>"Baja"</formula>
    </cfRule>
    <cfRule type="cellIs" dxfId="1429" priority="1434" operator="equal">
      <formula>"Muy Baja"</formula>
    </cfRule>
  </conditionalFormatting>
  <conditionalFormatting sqref="N109">
    <cfRule type="cellIs" dxfId="1428" priority="1425" operator="equal">
      <formula>"Catastrófico"</formula>
    </cfRule>
    <cfRule type="cellIs" dxfId="1427" priority="1426" operator="equal">
      <formula>"Mayor"</formula>
    </cfRule>
    <cfRule type="cellIs" dxfId="1426" priority="1427" operator="equal">
      <formula>"Moderado"</formula>
    </cfRule>
    <cfRule type="cellIs" dxfId="1425" priority="1428" operator="equal">
      <formula>"Menor"</formula>
    </cfRule>
    <cfRule type="cellIs" dxfId="1424" priority="1429" operator="equal">
      <formula>"Leve"</formula>
    </cfRule>
  </conditionalFormatting>
  <conditionalFormatting sqref="P109">
    <cfRule type="cellIs" dxfId="1423" priority="1421" operator="equal">
      <formula>"Extremo"</formula>
    </cfRule>
    <cfRule type="cellIs" dxfId="1422" priority="1422" operator="equal">
      <formula>"Alto"</formula>
    </cfRule>
    <cfRule type="cellIs" dxfId="1421" priority="1423" operator="equal">
      <formula>"Moderado"</formula>
    </cfRule>
    <cfRule type="cellIs" dxfId="1420" priority="1424" operator="equal">
      <formula>"Bajo"</formula>
    </cfRule>
  </conditionalFormatting>
  <conditionalFormatting sqref="M110">
    <cfRule type="containsText" dxfId="1419" priority="1420" operator="containsText" text="❌">
      <formula>NOT(ISERROR(SEARCH("❌",M110)))</formula>
    </cfRule>
  </conditionalFormatting>
  <conditionalFormatting sqref="J110">
    <cfRule type="cellIs" dxfId="1418" priority="1415" operator="equal">
      <formula>"Muy Alta"</formula>
    </cfRule>
    <cfRule type="cellIs" dxfId="1417" priority="1416" operator="equal">
      <formula>"Alta"</formula>
    </cfRule>
    <cfRule type="cellIs" dxfId="1416" priority="1417" operator="equal">
      <formula>"Media"</formula>
    </cfRule>
    <cfRule type="cellIs" dxfId="1415" priority="1418" operator="equal">
      <formula>"Baja"</formula>
    </cfRule>
    <cfRule type="cellIs" dxfId="1414" priority="1419" operator="equal">
      <formula>"Muy Baja"</formula>
    </cfRule>
  </conditionalFormatting>
  <conditionalFormatting sqref="N110">
    <cfRule type="cellIs" dxfId="1413" priority="1410" operator="equal">
      <formula>"Catastrófico"</formula>
    </cfRule>
    <cfRule type="cellIs" dxfId="1412" priority="1411" operator="equal">
      <formula>"Mayor"</formula>
    </cfRule>
    <cfRule type="cellIs" dxfId="1411" priority="1412" operator="equal">
      <formula>"Moderado"</formula>
    </cfRule>
    <cfRule type="cellIs" dxfId="1410" priority="1413" operator="equal">
      <formula>"Menor"</formula>
    </cfRule>
    <cfRule type="cellIs" dxfId="1409" priority="1414" operator="equal">
      <formula>"Leve"</formula>
    </cfRule>
  </conditionalFormatting>
  <conditionalFormatting sqref="P110">
    <cfRule type="cellIs" dxfId="1408" priority="1406" operator="equal">
      <formula>"Extremo"</formula>
    </cfRule>
    <cfRule type="cellIs" dxfId="1407" priority="1407" operator="equal">
      <formula>"Alto"</formula>
    </cfRule>
    <cfRule type="cellIs" dxfId="1406" priority="1408" operator="equal">
      <formula>"Moderado"</formula>
    </cfRule>
    <cfRule type="cellIs" dxfId="1405" priority="1409" operator="equal">
      <formula>"Bajo"</formula>
    </cfRule>
  </conditionalFormatting>
  <conditionalFormatting sqref="M112">
    <cfRule type="containsText" dxfId="1404" priority="1405" operator="containsText" text="❌">
      <formula>NOT(ISERROR(SEARCH("❌",M112)))</formula>
    </cfRule>
  </conditionalFormatting>
  <conditionalFormatting sqref="J112">
    <cfRule type="cellIs" dxfId="1403" priority="1400" operator="equal">
      <formula>"Muy Alta"</formula>
    </cfRule>
    <cfRule type="cellIs" dxfId="1402" priority="1401" operator="equal">
      <formula>"Alta"</formula>
    </cfRule>
    <cfRule type="cellIs" dxfId="1401" priority="1402" operator="equal">
      <formula>"Media"</formula>
    </cfRule>
    <cfRule type="cellIs" dxfId="1400" priority="1403" operator="equal">
      <formula>"Baja"</formula>
    </cfRule>
    <cfRule type="cellIs" dxfId="1399" priority="1404" operator="equal">
      <formula>"Muy Baja"</formula>
    </cfRule>
  </conditionalFormatting>
  <conditionalFormatting sqref="N112">
    <cfRule type="cellIs" dxfId="1398" priority="1395" operator="equal">
      <formula>"Catastrófico"</formula>
    </cfRule>
    <cfRule type="cellIs" dxfId="1397" priority="1396" operator="equal">
      <formula>"Mayor"</formula>
    </cfRule>
    <cfRule type="cellIs" dxfId="1396" priority="1397" operator="equal">
      <formula>"Moderado"</formula>
    </cfRule>
    <cfRule type="cellIs" dxfId="1395" priority="1398" operator="equal">
      <formula>"Menor"</formula>
    </cfRule>
    <cfRule type="cellIs" dxfId="1394" priority="1399" operator="equal">
      <formula>"Leve"</formula>
    </cfRule>
  </conditionalFormatting>
  <conditionalFormatting sqref="P112">
    <cfRule type="cellIs" dxfId="1393" priority="1391" operator="equal">
      <formula>"Extremo"</formula>
    </cfRule>
    <cfRule type="cellIs" dxfId="1392" priority="1392" operator="equal">
      <formula>"Alto"</formula>
    </cfRule>
    <cfRule type="cellIs" dxfId="1391" priority="1393" operator="equal">
      <formula>"Moderado"</formula>
    </cfRule>
    <cfRule type="cellIs" dxfId="1390" priority="1394" operator="equal">
      <formula>"Bajo"</formula>
    </cfRule>
  </conditionalFormatting>
  <conditionalFormatting sqref="M113">
    <cfRule type="containsText" dxfId="1389" priority="1390" operator="containsText" text="❌">
      <formula>NOT(ISERROR(SEARCH("❌",M113)))</formula>
    </cfRule>
  </conditionalFormatting>
  <conditionalFormatting sqref="J113">
    <cfRule type="cellIs" dxfId="1388" priority="1385" operator="equal">
      <formula>"Muy Alta"</formula>
    </cfRule>
    <cfRule type="cellIs" dxfId="1387" priority="1386" operator="equal">
      <formula>"Alta"</formula>
    </cfRule>
    <cfRule type="cellIs" dxfId="1386" priority="1387" operator="equal">
      <formula>"Media"</formula>
    </cfRule>
    <cfRule type="cellIs" dxfId="1385" priority="1388" operator="equal">
      <formula>"Baja"</formula>
    </cfRule>
    <cfRule type="cellIs" dxfId="1384" priority="1389" operator="equal">
      <formula>"Muy Baja"</formula>
    </cfRule>
  </conditionalFormatting>
  <conditionalFormatting sqref="N113">
    <cfRule type="cellIs" dxfId="1383" priority="1380" operator="equal">
      <formula>"Catastrófico"</formula>
    </cfRule>
    <cfRule type="cellIs" dxfId="1382" priority="1381" operator="equal">
      <formula>"Mayor"</formula>
    </cfRule>
    <cfRule type="cellIs" dxfId="1381" priority="1382" operator="equal">
      <formula>"Moderado"</formula>
    </cfRule>
    <cfRule type="cellIs" dxfId="1380" priority="1383" operator="equal">
      <formula>"Menor"</formula>
    </cfRule>
    <cfRule type="cellIs" dxfId="1379" priority="1384" operator="equal">
      <formula>"Leve"</formula>
    </cfRule>
  </conditionalFormatting>
  <conditionalFormatting sqref="P113">
    <cfRule type="cellIs" dxfId="1378" priority="1376" operator="equal">
      <formula>"Extremo"</formula>
    </cfRule>
    <cfRule type="cellIs" dxfId="1377" priority="1377" operator="equal">
      <formula>"Alto"</formula>
    </cfRule>
    <cfRule type="cellIs" dxfId="1376" priority="1378" operator="equal">
      <formula>"Moderado"</formula>
    </cfRule>
    <cfRule type="cellIs" dxfId="1375" priority="1379" operator="equal">
      <formula>"Bajo"</formula>
    </cfRule>
  </conditionalFormatting>
  <conditionalFormatting sqref="M114">
    <cfRule type="containsText" dxfId="1374" priority="1375" operator="containsText" text="❌">
      <formula>NOT(ISERROR(SEARCH("❌",M114)))</formula>
    </cfRule>
  </conditionalFormatting>
  <conditionalFormatting sqref="J114">
    <cfRule type="cellIs" dxfId="1373" priority="1370" operator="equal">
      <formula>"Muy Alta"</formula>
    </cfRule>
    <cfRule type="cellIs" dxfId="1372" priority="1371" operator="equal">
      <formula>"Alta"</formula>
    </cfRule>
    <cfRule type="cellIs" dxfId="1371" priority="1372" operator="equal">
      <formula>"Media"</formula>
    </cfRule>
    <cfRule type="cellIs" dxfId="1370" priority="1373" operator="equal">
      <formula>"Baja"</formula>
    </cfRule>
    <cfRule type="cellIs" dxfId="1369" priority="1374" operator="equal">
      <formula>"Muy Baja"</formula>
    </cfRule>
  </conditionalFormatting>
  <conditionalFormatting sqref="N114">
    <cfRule type="cellIs" dxfId="1368" priority="1365" operator="equal">
      <formula>"Catastrófico"</formula>
    </cfRule>
    <cfRule type="cellIs" dxfId="1367" priority="1366" operator="equal">
      <formula>"Mayor"</formula>
    </cfRule>
    <cfRule type="cellIs" dxfId="1366" priority="1367" operator="equal">
      <formula>"Moderado"</formula>
    </cfRule>
    <cfRule type="cellIs" dxfId="1365" priority="1368" operator="equal">
      <formula>"Menor"</formula>
    </cfRule>
    <cfRule type="cellIs" dxfId="1364" priority="1369" operator="equal">
      <formula>"Leve"</formula>
    </cfRule>
  </conditionalFormatting>
  <conditionalFormatting sqref="P114">
    <cfRule type="cellIs" dxfId="1363" priority="1361" operator="equal">
      <formula>"Extremo"</formula>
    </cfRule>
    <cfRule type="cellIs" dxfId="1362" priority="1362" operator="equal">
      <formula>"Alto"</formula>
    </cfRule>
    <cfRule type="cellIs" dxfId="1361" priority="1363" operator="equal">
      <formula>"Moderado"</formula>
    </cfRule>
    <cfRule type="cellIs" dxfId="1360" priority="1364" operator="equal">
      <formula>"Bajo"</formula>
    </cfRule>
  </conditionalFormatting>
  <conditionalFormatting sqref="M115">
    <cfRule type="containsText" dxfId="1359" priority="1360" operator="containsText" text="❌">
      <formula>NOT(ISERROR(SEARCH("❌",M115)))</formula>
    </cfRule>
  </conditionalFormatting>
  <conditionalFormatting sqref="J115">
    <cfRule type="cellIs" dxfId="1358" priority="1355" operator="equal">
      <formula>"Muy Alta"</formula>
    </cfRule>
    <cfRule type="cellIs" dxfId="1357" priority="1356" operator="equal">
      <formula>"Alta"</formula>
    </cfRule>
    <cfRule type="cellIs" dxfId="1356" priority="1357" operator="equal">
      <formula>"Media"</formula>
    </cfRule>
    <cfRule type="cellIs" dxfId="1355" priority="1358" operator="equal">
      <formula>"Baja"</formula>
    </cfRule>
    <cfRule type="cellIs" dxfId="1354" priority="1359" operator="equal">
      <formula>"Muy Baja"</formula>
    </cfRule>
  </conditionalFormatting>
  <conditionalFormatting sqref="N115">
    <cfRule type="cellIs" dxfId="1353" priority="1350" operator="equal">
      <formula>"Catastrófico"</formula>
    </cfRule>
    <cfRule type="cellIs" dxfId="1352" priority="1351" operator="equal">
      <formula>"Mayor"</formula>
    </cfRule>
    <cfRule type="cellIs" dxfId="1351" priority="1352" operator="equal">
      <formula>"Moderado"</formula>
    </cfRule>
    <cfRule type="cellIs" dxfId="1350" priority="1353" operator="equal">
      <formula>"Menor"</formula>
    </cfRule>
    <cfRule type="cellIs" dxfId="1349" priority="1354" operator="equal">
      <formula>"Leve"</formula>
    </cfRule>
  </conditionalFormatting>
  <conditionalFormatting sqref="P115">
    <cfRule type="cellIs" dxfId="1348" priority="1346" operator="equal">
      <formula>"Extremo"</formula>
    </cfRule>
    <cfRule type="cellIs" dxfId="1347" priority="1347" operator="equal">
      <formula>"Alto"</formula>
    </cfRule>
    <cfRule type="cellIs" dxfId="1346" priority="1348" operator="equal">
      <formula>"Moderado"</formula>
    </cfRule>
    <cfRule type="cellIs" dxfId="1345" priority="1349" operator="equal">
      <formula>"Bajo"</formula>
    </cfRule>
  </conditionalFormatting>
  <conditionalFormatting sqref="M117">
    <cfRule type="containsText" dxfId="1344" priority="1345" operator="containsText" text="❌">
      <formula>NOT(ISERROR(SEARCH("❌",M117)))</formula>
    </cfRule>
  </conditionalFormatting>
  <conditionalFormatting sqref="J117">
    <cfRule type="cellIs" dxfId="1343" priority="1340" operator="equal">
      <formula>"Muy Alta"</formula>
    </cfRule>
    <cfRule type="cellIs" dxfId="1342" priority="1341" operator="equal">
      <formula>"Alta"</formula>
    </cfRule>
    <cfRule type="cellIs" dxfId="1341" priority="1342" operator="equal">
      <formula>"Media"</formula>
    </cfRule>
    <cfRule type="cellIs" dxfId="1340" priority="1343" operator="equal">
      <formula>"Baja"</formula>
    </cfRule>
    <cfRule type="cellIs" dxfId="1339" priority="1344" operator="equal">
      <formula>"Muy Baja"</formula>
    </cfRule>
  </conditionalFormatting>
  <conditionalFormatting sqref="N117">
    <cfRule type="cellIs" dxfId="1338" priority="1335" operator="equal">
      <formula>"Catastrófico"</formula>
    </cfRule>
    <cfRule type="cellIs" dxfId="1337" priority="1336" operator="equal">
      <formula>"Mayor"</formula>
    </cfRule>
    <cfRule type="cellIs" dxfId="1336" priority="1337" operator="equal">
      <formula>"Moderado"</formula>
    </cfRule>
    <cfRule type="cellIs" dxfId="1335" priority="1338" operator="equal">
      <formula>"Menor"</formula>
    </cfRule>
    <cfRule type="cellIs" dxfId="1334" priority="1339" operator="equal">
      <formula>"Leve"</formula>
    </cfRule>
  </conditionalFormatting>
  <conditionalFormatting sqref="P117">
    <cfRule type="cellIs" dxfId="1333" priority="1331" operator="equal">
      <formula>"Extremo"</formula>
    </cfRule>
    <cfRule type="cellIs" dxfId="1332" priority="1332" operator="equal">
      <formula>"Alto"</formula>
    </cfRule>
    <cfRule type="cellIs" dxfId="1331" priority="1333" operator="equal">
      <formula>"Moderado"</formula>
    </cfRule>
    <cfRule type="cellIs" dxfId="1330" priority="1334" operator="equal">
      <formula>"Bajo"</formula>
    </cfRule>
  </conditionalFormatting>
  <conditionalFormatting sqref="M118">
    <cfRule type="containsText" dxfId="1329" priority="1330" operator="containsText" text="❌">
      <formula>NOT(ISERROR(SEARCH("❌",M118)))</formula>
    </cfRule>
  </conditionalFormatting>
  <conditionalFormatting sqref="J118">
    <cfRule type="cellIs" dxfId="1328" priority="1325" operator="equal">
      <formula>"Muy Alta"</formula>
    </cfRule>
    <cfRule type="cellIs" dxfId="1327" priority="1326" operator="equal">
      <formula>"Alta"</formula>
    </cfRule>
    <cfRule type="cellIs" dxfId="1326" priority="1327" operator="equal">
      <formula>"Media"</formula>
    </cfRule>
    <cfRule type="cellIs" dxfId="1325" priority="1328" operator="equal">
      <formula>"Baja"</formula>
    </cfRule>
    <cfRule type="cellIs" dxfId="1324" priority="1329" operator="equal">
      <formula>"Muy Baja"</formula>
    </cfRule>
  </conditionalFormatting>
  <conditionalFormatting sqref="N118">
    <cfRule type="cellIs" dxfId="1323" priority="1320" operator="equal">
      <formula>"Catastrófico"</formula>
    </cfRule>
    <cfRule type="cellIs" dxfId="1322" priority="1321" operator="equal">
      <formula>"Mayor"</formula>
    </cfRule>
    <cfRule type="cellIs" dxfId="1321" priority="1322" operator="equal">
      <formula>"Moderado"</formula>
    </cfRule>
    <cfRule type="cellIs" dxfId="1320" priority="1323" operator="equal">
      <formula>"Menor"</formula>
    </cfRule>
    <cfRule type="cellIs" dxfId="1319" priority="1324" operator="equal">
      <formula>"Leve"</formula>
    </cfRule>
  </conditionalFormatting>
  <conditionalFormatting sqref="P118">
    <cfRule type="cellIs" dxfId="1318" priority="1316" operator="equal">
      <formula>"Extremo"</formula>
    </cfRule>
    <cfRule type="cellIs" dxfId="1317" priority="1317" operator="equal">
      <formula>"Alto"</formula>
    </cfRule>
    <cfRule type="cellIs" dxfId="1316" priority="1318" operator="equal">
      <formula>"Moderado"</formula>
    </cfRule>
    <cfRule type="cellIs" dxfId="1315" priority="1319" operator="equal">
      <formula>"Bajo"</formula>
    </cfRule>
  </conditionalFormatting>
  <conditionalFormatting sqref="M120">
    <cfRule type="containsText" dxfId="1314" priority="1315" operator="containsText" text="❌">
      <formula>NOT(ISERROR(SEARCH("❌",M120)))</formula>
    </cfRule>
  </conditionalFormatting>
  <conditionalFormatting sqref="J120">
    <cfRule type="cellIs" dxfId="1313" priority="1310" operator="equal">
      <formula>"Muy Alta"</formula>
    </cfRule>
    <cfRule type="cellIs" dxfId="1312" priority="1311" operator="equal">
      <formula>"Alta"</formula>
    </cfRule>
    <cfRule type="cellIs" dxfId="1311" priority="1312" operator="equal">
      <formula>"Media"</formula>
    </cfRule>
    <cfRule type="cellIs" dxfId="1310" priority="1313" operator="equal">
      <formula>"Baja"</formula>
    </cfRule>
    <cfRule type="cellIs" dxfId="1309" priority="1314" operator="equal">
      <formula>"Muy Baja"</formula>
    </cfRule>
  </conditionalFormatting>
  <conditionalFormatting sqref="N120">
    <cfRule type="cellIs" dxfId="1308" priority="1305" operator="equal">
      <formula>"Catastrófico"</formula>
    </cfRule>
    <cfRule type="cellIs" dxfId="1307" priority="1306" operator="equal">
      <formula>"Mayor"</formula>
    </cfRule>
    <cfRule type="cellIs" dxfId="1306" priority="1307" operator="equal">
      <formula>"Moderado"</formula>
    </cfRule>
    <cfRule type="cellIs" dxfId="1305" priority="1308" operator="equal">
      <formula>"Menor"</formula>
    </cfRule>
    <cfRule type="cellIs" dxfId="1304" priority="1309" operator="equal">
      <formula>"Leve"</formula>
    </cfRule>
  </conditionalFormatting>
  <conditionalFormatting sqref="P120">
    <cfRule type="cellIs" dxfId="1303" priority="1301" operator="equal">
      <formula>"Extremo"</formula>
    </cfRule>
    <cfRule type="cellIs" dxfId="1302" priority="1302" operator="equal">
      <formula>"Alto"</formula>
    </cfRule>
    <cfRule type="cellIs" dxfId="1301" priority="1303" operator="equal">
      <formula>"Moderado"</formula>
    </cfRule>
    <cfRule type="cellIs" dxfId="1300" priority="1304" operator="equal">
      <formula>"Bajo"</formula>
    </cfRule>
  </conditionalFormatting>
  <conditionalFormatting sqref="M121">
    <cfRule type="containsText" dxfId="1299" priority="1300" operator="containsText" text="❌">
      <formula>NOT(ISERROR(SEARCH("❌",M121)))</formula>
    </cfRule>
  </conditionalFormatting>
  <conditionalFormatting sqref="J121">
    <cfRule type="cellIs" dxfId="1298" priority="1295" operator="equal">
      <formula>"Muy Alta"</formula>
    </cfRule>
    <cfRule type="cellIs" dxfId="1297" priority="1296" operator="equal">
      <formula>"Alta"</formula>
    </cfRule>
    <cfRule type="cellIs" dxfId="1296" priority="1297" operator="equal">
      <formula>"Media"</formula>
    </cfRule>
    <cfRule type="cellIs" dxfId="1295" priority="1298" operator="equal">
      <formula>"Baja"</formula>
    </cfRule>
    <cfRule type="cellIs" dxfId="1294" priority="1299" operator="equal">
      <formula>"Muy Baja"</formula>
    </cfRule>
  </conditionalFormatting>
  <conditionalFormatting sqref="N121">
    <cfRule type="cellIs" dxfId="1293" priority="1290" operator="equal">
      <formula>"Catastrófico"</formula>
    </cfRule>
    <cfRule type="cellIs" dxfId="1292" priority="1291" operator="equal">
      <formula>"Mayor"</formula>
    </cfRule>
    <cfRule type="cellIs" dxfId="1291" priority="1292" operator="equal">
      <formula>"Moderado"</formula>
    </cfRule>
    <cfRule type="cellIs" dxfId="1290" priority="1293" operator="equal">
      <formula>"Menor"</formula>
    </cfRule>
    <cfRule type="cellIs" dxfId="1289" priority="1294" operator="equal">
      <formula>"Leve"</formula>
    </cfRule>
  </conditionalFormatting>
  <conditionalFormatting sqref="P121">
    <cfRule type="cellIs" dxfId="1288" priority="1286" operator="equal">
      <formula>"Extremo"</formula>
    </cfRule>
    <cfRule type="cellIs" dxfId="1287" priority="1287" operator="equal">
      <formula>"Alto"</formula>
    </cfRule>
    <cfRule type="cellIs" dxfId="1286" priority="1288" operator="equal">
      <formula>"Moderado"</formula>
    </cfRule>
    <cfRule type="cellIs" dxfId="1285" priority="1289" operator="equal">
      <formula>"Bajo"</formula>
    </cfRule>
  </conditionalFormatting>
  <conditionalFormatting sqref="M123">
    <cfRule type="containsText" dxfId="1284" priority="1285" operator="containsText" text="❌">
      <formula>NOT(ISERROR(SEARCH("❌",M123)))</formula>
    </cfRule>
  </conditionalFormatting>
  <conditionalFormatting sqref="N123">
    <cfRule type="cellIs" dxfId="1283" priority="1280" operator="equal">
      <formula>"Catastrófico"</formula>
    </cfRule>
    <cfRule type="cellIs" dxfId="1282" priority="1281" operator="equal">
      <formula>"Mayor"</formula>
    </cfRule>
    <cfRule type="cellIs" dxfId="1281" priority="1282" operator="equal">
      <formula>"Moderado"</formula>
    </cfRule>
    <cfRule type="cellIs" dxfId="1280" priority="1283" operator="equal">
      <formula>"Menor"</formula>
    </cfRule>
    <cfRule type="cellIs" dxfId="1279" priority="1284" operator="equal">
      <formula>"Leve"</formula>
    </cfRule>
  </conditionalFormatting>
  <conditionalFormatting sqref="J123">
    <cfRule type="cellIs" dxfId="1278" priority="1275" operator="equal">
      <formula>"Muy Alta"</formula>
    </cfRule>
    <cfRule type="cellIs" dxfId="1277" priority="1276" operator="equal">
      <formula>"Alta"</formula>
    </cfRule>
    <cfRule type="cellIs" dxfId="1276" priority="1277" operator="equal">
      <formula>"Media"</formula>
    </cfRule>
    <cfRule type="cellIs" dxfId="1275" priority="1278" operator="equal">
      <formula>"Baja"</formula>
    </cfRule>
    <cfRule type="cellIs" dxfId="1274" priority="1279" operator="equal">
      <formula>"Muy Baja"</formula>
    </cfRule>
  </conditionalFormatting>
  <conditionalFormatting sqref="P123">
    <cfRule type="cellIs" dxfId="1273" priority="1271" operator="equal">
      <formula>"Extremo"</formula>
    </cfRule>
    <cfRule type="cellIs" dxfId="1272" priority="1272" operator="equal">
      <formula>"Alto"</formula>
    </cfRule>
    <cfRule type="cellIs" dxfId="1271" priority="1273" operator="equal">
      <formula>"Moderado"</formula>
    </cfRule>
    <cfRule type="cellIs" dxfId="1270" priority="1274" operator="equal">
      <formula>"Bajo"</formula>
    </cfRule>
  </conditionalFormatting>
  <conditionalFormatting sqref="M124">
    <cfRule type="containsText" dxfId="1269" priority="1270" operator="containsText" text="❌">
      <formula>NOT(ISERROR(SEARCH("❌",M124)))</formula>
    </cfRule>
  </conditionalFormatting>
  <conditionalFormatting sqref="N124">
    <cfRule type="cellIs" dxfId="1268" priority="1265" operator="equal">
      <formula>"Catastrófico"</formula>
    </cfRule>
    <cfRule type="cellIs" dxfId="1267" priority="1266" operator="equal">
      <formula>"Mayor"</formula>
    </cfRule>
    <cfRule type="cellIs" dxfId="1266" priority="1267" operator="equal">
      <formula>"Moderado"</formula>
    </cfRule>
    <cfRule type="cellIs" dxfId="1265" priority="1268" operator="equal">
      <formula>"Menor"</formula>
    </cfRule>
    <cfRule type="cellIs" dxfId="1264" priority="1269" operator="equal">
      <formula>"Leve"</formula>
    </cfRule>
  </conditionalFormatting>
  <conditionalFormatting sqref="J124">
    <cfRule type="cellIs" dxfId="1263" priority="1260" operator="equal">
      <formula>"Muy Alta"</formula>
    </cfRule>
    <cfRule type="cellIs" dxfId="1262" priority="1261" operator="equal">
      <formula>"Alta"</formula>
    </cfRule>
    <cfRule type="cellIs" dxfId="1261" priority="1262" operator="equal">
      <formula>"Media"</formula>
    </cfRule>
    <cfRule type="cellIs" dxfId="1260" priority="1263" operator="equal">
      <formula>"Baja"</formula>
    </cfRule>
    <cfRule type="cellIs" dxfId="1259" priority="1264" operator="equal">
      <formula>"Muy Baja"</formula>
    </cfRule>
  </conditionalFormatting>
  <conditionalFormatting sqref="P124">
    <cfRule type="cellIs" dxfId="1258" priority="1256" operator="equal">
      <formula>"Extremo"</formula>
    </cfRule>
    <cfRule type="cellIs" dxfId="1257" priority="1257" operator="equal">
      <formula>"Alto"</formula>
    </cfRule>
    <cfRule type="cellIs" dxfId="1256" priority="1258" operator="equal">
      <formula>"Moderado"</formula>
    </cfRule>
    <cfRule type="cellIs" dxfId="1255" priority="1259" operator="equal">
      <formula>"Bajo"</formula>
    </cfRule>
  </conditionalFormatting>
  <conditionalFormatting sqref="M127">
    <cfRule type="containsText" dxfId="1254" priority="1255" operator="containsText" text="❌">
      <formula>NOT(ISERROR(SEARCH("❌",M127)))</formula>
    </cfRule>
  </conditionalFormatting>
  <conditionalFormatting sqref="J127">
    <cfRule type="cellIs" dxfId="1253" priority="1250" operator="equal">
      <formula>"Muy Alta"</formula>
    </cfRule>
    <cfRule type="cellIs" dxfId="1252" priority="1251" operator="equal">
      <formula>"Alta"</formula>
    </cfRule>
    <cfRule type="cellIs" dxfId="1251" priority="1252" operator="equal">
      <formula>"Media"</formula>
    </cfRule>
    <cfRule type="cellIs" dxfId="1250" priority="1253" operator="equal">
      <formula>"Baja"</formula>
    </cfRule>
    <cfRule type="cellIs" dxfId="1249" priority="1254" operator="equal">
      <formula>"Muy Baja"</formula>
    </cfRule>
  </conditionalFormatting>
  <conditionalFormatting sqref="N127">
    <cfRule type="cellIs" dxfId="1248" priority="1245" operator="equal">
      <formula>"Catastrófico"</formula>
    </cfRule>
    <cfRule type="cellIs" dxfId="1247" priority="1246" operator="equal">
      <formula>"Mayor"</formula>
    </cfRule>
    <cfRule type="cellIs" dxfId="1246" priority="1247" operator="equal">
      <formula>"Moderado"</formula>
    </cfRule>
    <cfRule type="cellIs" dxfId="1245" priority="1248" operator="equal">
      <formula>"Menor"</formula>
    </cfRule>
    <cfRule type="cellIs" dxfId="1244" priority="1249" operator="equal">
      <formula>"Leve"</formula>
    </cfRule>
  </conditionalFormatting>
  <conditionalFormatting sqref="P127">
    <cfRule type="cellIs" dxfId="1243" priority="1241" operator="equal">
      <formula>"Extremo"</formula>
    </cfRule>
    <cfRule type="cellIs" dxfId="1242" priority="1242" operator="equal">
      <formula>"Alto"</formula>
    </cfRule>
    <cfRule type="cellIs" dxfId="1241" priority="1243" operator="equal">
      <formula>"Moderado"</formula>
    </cfRule>
    <cfRule type="cellIs" dxfId="1240" priority="1244" operator="equal">
      <formula>"Bajo"</formula>
    </cfRule>
  </conditionalFormatting>
  <conditionalFormatting sqref="M128">
    <cfRule type="containsText" dxfId="1239" priority="1240" operator="containsText" text="❌">
      <formula>NOT(ISERROR(SEARCH("❌",M128)))</formula>
    </cfRule>
  </conditionalFormatting>
  <conditionalFormatting sqref="J128">
    <cfRule type="cellIs" dxfId="1238" priority="1235" operator="equal">
      <formula>"Muy Alta"</formula>
    </cfRule>
    <cfRule type="cellIs" dxfId="1237" priority="1236" operator="equal">
      <formula>"Alta"</formula>
    </cfRule>
    <cfRule type="cellIs" dxfId="1236" priority="1237" operator="equal">
      <formula>"Media"</formula>
    </cfRule>
    <cfRule type="cellIs" dxfId="1235" priority="1238" operator="equal">
      <formula>"Baja"</formula>
    </cfRule>
    <cfRule type="cellIs" dxfId="1234" priority="1239" operator="equal">
      <formula>"Muy Baja"</formula>
    </cfRule>
  </conditionalFormatting>
  <conditionalFormatting sqref="N128">
    <cfRule type="cellIs" dxfId="1233" priority="1230" operator="equal">
      <formula>"Catastrófico"</formula>
    </cfRule>
    <cfRule type="cellIs" dxfId="1232" priority="1231" operator="equal">
      <formula>"Mayor"</formula>
    </cfRule>
    <cfRule type="cellIs" dxfId="1231" priority="1232" operator="equal">
      <formula>"Moderado"</formula>
    </cfRule>
    <cfRule type="cellIs" dxfId="1230" priority="1233" operator="equal">
      <formula>"Menor"</formula>
    </cfRule>
    <cfRule type="cellIs" dxfId="1229" priority="1234" operator="equal">
      <formula>"Leve"</formula>
    </cfRule>
  </conditionalFormatting>
  <conditionalFormatting sqref="P128">
    <cfRule type="cellIs" dxfId="1228" priority="1226" operator="equal">
      <formula>"Extremo"</formula>
    </cfRule>
    <cfRule type="cellIs" dxfId="1227" priority="1227" operator="equal">
      <formula>"Alto"</formula>
    </cfRule>
    <cfRule type="cellIs" dxfId="1226" priority="1228" operator="equal">
      <formula>"Moderado"</formula>
    </cfRule>
    <cfRule type="cellIs" dxfId="1225" priority="1229" operator="equal">
      <formula>"Bajo"</formula>
    </cfRule>
  </conditionalFormatting>
  <conditionalFormatting sqref="M130">
    <cfRule type="containsText" dxfId="1224" priority="1225" operator="containsText" text="❌">
      <formula>NOT(ISERROR(SEARCH("❌",M130)))</formula>
    </cfRule>
  </conditionalFormatting>
  <conditionalFormatting sqref="J130">
    <cfRule type="cellIs" dxfId="1223" priority="1220" operator="equal">
      <formula>"Muy Alta"</formula>
    </cfRule>
    <cfRule type="cellIs" dxfId="1222" priority="1221" operator="equal">
      <formula>"Alta"</formula>
    </cfRule>
    <cfRule type="cellIs" dxfId="1221" priority="1222" operator="equal">
      <formula>"Media"</formula>
    </cfRule>
    <cfRule type="cellIs" dxfId="1220" priority="1223" operator="equal">
      <formula>"Baja"</formula>
    </cfRule>
    <cfRule type="cellIs" dxfId="1219" priority="1224" operator="equal">
      <formula>"Muy Baja"</formula>
    </cfRule>
  </conditionalFormatting>
  <conditionalFormatting sqref="N130">
    <cfRule type="cellIs" dxfId="1218" priority="1215" operator="equal">
      <formula>"Catastrófico"</formula>
    </cfRule>
    <cfRule type="cellIs" dxfId="1217" priority="1216" operator="equal">
      <formula>"Mayor"</formula>
    </cfRule>
    <cfRule type="cellIs" dxfId="1216" priority="1217" operator="equal">
      <formula>"Moderado"</formula>
    </cfRule>
    <cfRule type="cellIs" dxfId="1215" priority="1218" operator="equal">
      <formula>"Menor"</formula>
    </cfRule>
    <cfRule type="cellIs" dxfId="1214" priority="1219" operator="equal">
      <formula>"Leve"</formula>
    </cfRule>
  </conditionalFormatting>
  <conditionalFormatting sqref="P130">
    <cfRule type="cellIs" dxfId="1213" priority="1211" operator="equal">
      <formula>"Extremo"</formula>
    </cfRule>
    <cfRule type="cellIs" dxfId="1212" priority="1212" operator="equal">
      <formula>"Alto"</formula>
    </cfRule>
    <cfRule type="cellIs" dxfId="1211" priority="1213" operator="equal">
      <formula>"Moderado"</formula>
    </cfRule>
    <cfRule type="cellIs" dxfId="1210" priority="1214" operator="equal">
      <formula>"Bajo"</formula>
    </cfRule>
  </conditionalFormatting>
  <conditionalFormatting sqref="M132">
    <cfRule type="containsText" dxfId="1209" priority="1210" operator="containsText" text="❌">
      <formula>NOT(ISERROR(SEARCH("❌",M132)))</formula>
    </cfRule>
  </conditionalFormatting>
  <conditionalFormatting sqref="N132">
    <cfRule type="cellIs" dxfId="1208" priority="1205" operator="equal">
      <formula>"Catastrófico"</formula>
    </cfRule>
    <cfRule type="cellIs" dxfId="1207" priority="1206" operator="equal">
      <formula>"Mayor"</formula>
    </cfRule>
    <cfRule type="cellIs" dxfId="1206" priority="1207" operator="equal">
      <formula>"Moderado"</formula>
    </cfRule>
    <cfRule type="cellIs" dxfId="1205" priority="1208" operator="equal">
      <formula>"Menor"</formula>
    </cfRule>
    <cfRule type="cellIs" dxfId="1204" priority="1209" operator="equal">
      <formula>"Leve"</formula>
    </cfRule>
  </conditionalFormatting>
  <conditionalFormatting sqref="J132">
    <cfRule type="cellIs" dxfId="1203" priority="1200" operator="equal">
      <formula>"Muy Alta"</formula>
    </cfRule>
    <cfRule type="cellIs" dxfId="1202" priority="1201" operator="equal">
      <formula>"Alta"</formula>
    </cfRule>
    <cfRule type="cellIs" dxfId="1201" priority="1202" operator="equal">
      <formula>"Media"</formula>
    </cfRule>
    <cfRule type="cellIs" dxfId="1200" priority="1203" operator="equal">
      <formula>"Baja"</formula>
    </cfRule>
    <cfRule type="cellIs" dxfId="1199" priority="1204" operator="equal">
      <formula>"Muy Baja"</formula>
    </cfRule>
  </conditionalFormatting>
  <conditionalFormatting sqref="P132">
    <cfRule type="cellIs" dxfId="1198" priority="1196" operator="equal">
      <formula>"Extremo"</formula>
    </cfRule>
    <cfRule type="cellIs" dxfId="1197" priority="1197" operator="equal">
      <formula>"Alto"</formula>
    </cfRule>
    <cfRule type="cellIs" dxfId="1196" priority="1198" operator="equal">
      <formula>"Moderado"</formula>
    </cfRule>
    <cfRule type="cellIs" dxfId="1195" priority="1199" operator="equal">
      <formula>"Bajo"</formula>
    </cfRule>
  </conditionalFormatting>
  <conditionalFormatting sqref="M134">
    <cfRule type="containsText" dxfId="1194" priority="1195" operator="containsText" text="❌">
      <formula>NOT(ISERROR(SEARCH("❌",M134)))</formula>
    </cfRule>
  </conditionalFormatting>
  <conditionalFormatting sqref="N134">
    <cfRule type="cellIs" dxfId="1193" priority="1190" operator="equal">
      <formula>"Catastrófico"</formula>
    </cfRule>
    <cfRule type="cellIs" dxfId="1192" priority="1191" operator="equal">
      <formula>"Mayor"</formula>
    </cfRule>
    <cfRule type="cellIs" dxfId="1191" priority="1192" operator="equal">
      <formula>"Moderado"</formula>
    </cfRule>
    <cfRule type="cellIs" dxfId="1190" priority="1193" operator="equal">
      <formula>"Menor"</formula>
    </cfRule>
    <cfRule type="cellIs" dxfId="1189" priority="1194" operator="equal">
      <formula>"Leve"</formula>
    </cfRule>
  </conditionalFormatting>
  <conditionalFormatting sqref="J134">
    <cfRule type="cellIs" dxfId="1188" priority="1185" operator="equal">
      <formula>"Muy Alta"</formula>
    </cfRule>
    <cfRule type="cellIs" dxfId="1187" priority="1186" operator="equal">
      <formula>"Alta"</formula>
    </cfRule>
    <cfRule type="cellIs" dxfId="1186" priority="1187" operator="equal">
      <formula>"Media"</formula>
    </cfRule>
    <cfRule type="cellIs" dxfId="1185" priority="1188" operator="equal">
      <formula>"Baja"</formula>
    </cfRule>
    <cfRule type="cellIs" dxfId="1184" priority="1189" operator="equal">
      <formula>"Muy Baja"</formula>
    </cfRule>
  </conditionalFormatting>
  <conditionalFormatting sqref="P134">
    <cfRule type="cellIs" dxfId="1183" priority="1181" operator="equal">
      <formula>"Extremo"</formula>
    </cfRule>
    <cfRule type="cellIs" dxfId="1182" priority="1182" operator="equal">
      <formula>"Alto"</formula>
    </cfRule>
    <cfRule type="cellIs" dxfId="1181" priority="1183" operator="equal">
      <formula>"Moderado"</formula>
    </cfRule>
    <cfRule type="cellIs" dxfId="1180" priority="1184" operator="equal">
      <formula>"Bajo"</formula>
    </cfRule>
  </conditionalFormatting>
  <conditionalFormatting sqref="M136">
    <cfRule type="containsText" dxfId="1179" priority="1180" operator="containsText" text="❌">
      <formula>NOT(ISERROR(SEARCH("❌",M136)))</formula>
    </cfRule>
  </conditionalFormatting>
  <conditionalFormatting sqref="N136">
    <cfRule type="cellIs" dxfId="1178" priority="1175" operator="equal">
      <formula>"Catastrófico"</formula>
    </cfRule>
    <cfRule type="cellIs" dxfId="1177" priority="1176" operator="equal">
      <formula>"Mayor"</formula>
    </cfRule>
    <cfRule type="cellIs" dxfId="1176" priority="1177" operator="equal">
      <formula>"Moderado"</formula>
    </cfRule>
    <cfRule type="cellIs" dxfId="1175" priority="1178" operator="equal">
      <formula>"Menor"</formula>
    </cfRule>
    <cfRule type="cellIs" dxfId="1174" priority="1179" operator="equal">
      <formula>"Leve"</formula>
    </cfRule>
  </conditionalFormatting>
  <conditionalFormatting sqref="J136">
    <cfRule type="cellIs" dxfId="1173" priority="1170" operator="equal">
      <formula>"Muy Alta"</formula>
    </cfRule>
    <cfRule type="cellIs" dxfId="1172" priority="1171" operator="equal">
      <formula>"Alta"</formula>
    </cfRule>
    <cfRule type="cellIs" dxfId="1171" priority="1172" operator="equal">
      <formula>"Media"</formula>
    </cfRule>
    <cfRule type="cellIs" dxfId="1170" priority="1173" operator="equal">
      <formula>"Baja"</formula>
    </cfRule>
    <cfRule type="cellIs" dxfId="1169" priority="1174" operator="equal">
      <formula>"Muy Baja"</formula>
    </cfRule>
  </conditionalFormatting>
  <conditionalFormatting sqref="P136">
    <cfRule type="cellIs" dxfId="1168" priority="1166" operator="equal">
      <formula>"Extremo"</formula>
    </cfRule>
    <cfRule type="cellIs" dxfId="1167" priority="1167" operator="equal">
      <formula>"Alto"</formula>
    </cfRule>
    <cfRule type="cellIs" dxfId="1166" priority="1168" operator="equal">
      <formula>"Moderado"</formula>
    </cfRule>
    <cfRule type="cellIs" dxfId="1165" priority="1169" operator="equal">
      <formula>"Bajo"</formula>
    </cfRule>
  </conditionalFormatting>
  <conditionalFormatting sqref="M137">
    <cfRule type="containsText" dxfId="1164" priority="1165" operator="containsText" text="❌">
      <formula>NOT(ISERROR(SEARCH("❌",M137)))</formula>
    </cfRule>
  </conditionalFormatting>
  <conditionalFormatting sqref="N137">
    <cfRule type="cellIs" dxfId="1163" priority="1160" operator="equal">
      <formula>"Catastrófico"</formula>
    </cfRule>
    <cfRule type="cellIs" dxfId="1162" priority="1161" operator="equal">
      <formula>"Mayor"</formula>
    </cfRule>
    <cfRule type="cellIs" dxfId="1161" priority="1162" operator="equal">
      <formula>"Moderado"</formula>
    </cfRule>
    <cfRule type="cellIs" dxfId="1160" priority="1163" operator="equal">
      <formula>"Menor"</formula>
    </cfRule>
    <cfRule type="cellIs" dxfId="1159" priority="1164" operator="equal">
      <formula>"Leve"</formula>
    </cfRule>
  </conditionalFormatting>
  <conditionalFormatting sqref="J137">
    <cfRule type="cellIs" dxfId="1158" priority="1155" operator="equal">
      <formula>"Muy Alta"</formula>
    </cfRule>
    <cfRule type="cellIs" dxfId="1157" priority="1156" operator="equal">
      <formula>"Alta"</formula>
    </cfRule>
    <cfRule type="cellIs" dxfId="1156" priority="1157" operator="equal">
      <formula>"Media"</formula>
    </cfRule>
    <cfRule type="cellIs" dxfId="1155" priority="1158" operator="equal">
      <formula>"Baja"</formula>
    </cfRule>
    <cfRule type="cellIs" dxfId="1154" priority="1159" operator="equal">
      <formula>"Muy Baja"</formula>
    </cfRule>
  </conditionalFormatting>
  <conditionalFormatting sqref="P137">
    <cfRule type="cellIs" dxfId="1153" priority="1151" operator="equal">
      <formula>"Extremo"</formula>
    </cfRule>
    <cfRule type="cellIs" dxfId="1152" priority="1152" operator="equal">
      <formula>"Alto"</formula>
    </cfRule>
    <cfRule type="cellIs" dxfId="1151" priority="1153" operator="equal">
      <formula>"Moderado"</formula>
    </cfRule>
    <cfRule type="cellIs" dxfId="1150" priority="1154" operator="equal">
      <formula>"Bajo"</formula>
    </cfRule>
  </conditionalFormatting>
  <conditionalFormatting sqref="M139">
    <cfRule type="containsText" dxfId="1149" priority="1150" operator="containsText" text="❌">
      <formula>NOT(ISERROR(SEARCH("❌",M139)))</formula>
    </cfRule>
  </conditionalFormatting>
  <conditionalFormatting sqref="N139">
    <cfRule type="cellIs" dxfId="1148" priority="1145" operator="equal">
      <formula>"Catastrófico"</formula>
    </cfRule>
    <cfRule type="cellIs" dxfId="1147" priority="1146" operator="equal">
      <formula>"Mayor"</formula>
    </cfRule>
    <cfRule type="cellIs" dxfId="1146" priority="1147" operator="equal">
      <formula>"Moderado"</formula>
    </cfRule>
    <cfRule type="cellIs" dxfId="1145" priority="1148" operator="equal">
      <formula>"Menor"</formula>
    </cfRule>
    <cfRule type="cellIs" dxfId="1144" priority="1149" operator="equal">
      <formula>"Leve"</formula>
    </cfRule>
  </conditionalFormatting>
  <conditionalFormatting sqref="J139">
    <cfRule type="cellIs" dxfId="1143" priority="1140" operator="equal">
      <formula>"Muy Alta"</formula>
    </cfRule>
    <cfRule type="cellIs" dxfId="1142" priority="1141" operator="equal">
      <formula>"Alta"</formula>
    </cfRule>
    <cfRule type="cellIs" dxfId="1141" priority="1142" operator="equal">
      <formula>"Media"</formula>
    </cfRule>
    <cfRule type="cellIs" dxfId="1140" priority="1143" operator="equal">
      <formula>"Baja"</formula>
    </cfRule>
    <cfRule type="cellIs" dxfId="1139" priority="1144" operator="equal">
      <formula>"Muy Baja"</formula>
    </cfRule>
  </conditionalFormatting>
  <conditionalFormatting sqref="P139">
    <cfRule type="cellIs" dxfId="1138" priority="1136" operator="equal">
      <formula>"Extremo"</formula>
    </cfRule>
    <cfRule type="cellIs" dxfId="1137" priority="1137" operator="equal">
      <formula>"Alto"</formula>
    </cfRule>
    <cfRule type="cellIs" dxfId="1136" priority="1138" operator="equal">
      <formula>"Moderado"</formula>
    </cfRule>
    <cfRule type="cellIs" dxfId="1135" priority="1139" operator="equal">
      <formula>"Bajo"</formula>
    </cfRule>
  </conditionalFormatting>
  <conditionalFormatting sqref="M140">
    <cfRule type="containsText" dxfId="1134" priority="1135" operator="containsText" text="❌">
      <formula>NOT(ISERROR(SEARCH("❌",M140)))</formula>
    </cfRule>
  </conditionalFormatting>
  <conditionalFormatting sqref="N140">
    <cfRule type="cellIs" dxfId="1133" priority="1130" operator="equal">
      <formula>"Catastrófico"</formula>
    </cfRule>
    <cfRule type="cellIs" dxfId="1132" priority="1131" operator="equal">
      <formula>"Mayor"</formula>
    </cfRule>
    <cfRule type="cellIs" dxfId="1131" priority="1132" operator="equal">
      <formula>"Moderado"</formula>
    </cfRule>
    <cfRule type="cellIs" dxfId="1130" priority="1133" operator="equal">
      <formula>"Menor"</formula>
    </cfRule>
    <cfRule type="cellIs" dxfId="1129" priority="1134" operator="equal">
      <formula>"Leve"</formula>
    </cfRule>
  </conditionalFormatting>
  <conditionalFormatting sqref="J140">
    <cfRule type="cellIs" dxfId="1128" priority="1125" operator="equal">
      <formula>"Muy Alta"</formula>
    </cfRule>
    <cfRule type="cellIs" dxfId="1127" priority="1126" operator="equal">
      <formula>"Alta"</formula>
    </cfRule>
    <cfRule type="cellIs" dxfId="1126" priority="1127" operator="equal">
      <formula>"Media"</formula>
    </cfRule>
    <cfRule type="cellIs" dxfId="1125" priority="1128" operator="equal">
      <formula>"Baja"</formula>
    </cfRule>
    <cfRule type="cellIs" dxfId="1124" priority="1129" operator="equal">
      <formula>"Muy Baja"</formula>
    </cfRule>
  </conditionalFormatting>
  <conditionalFormatting sqref="P140">
    <cfRule type="cellIs" dxfId="1123" priority="1121" operator="equal">
      <formula>"Extremo"</formula>
    </cfRule>
    <cfRule type="cellIs" dxfId="1122" priority="1122" operator="equal">
      <formula>"Alto"</formula>
    </cfRule>
    <cfRule type="cellIs" dxfId="1121" priority="1123" operator="equal">
      <formula>"Moderado"</formula>
    </cfRule>
    <cfRule type="cellIs" dxfId="1120" priority="1124" operator="equal">
      <formula>"Bajo"</formula>
    </cfRule>
  </conditionalFormatting>
  <conditionalFormatting sqref="M141">
    <cfRule type="containsText" dxfId="1119" priority="1120" operator="containsText" text="❌">
      <formula>NOT(ISERROR(SEARCH("❌",M141)))</formula>
    </cfRule>
  </conditionalFormatting>
  <conditionalFormatting sqref="N141">
    <cfRule type="cellIs" dxfId="1118" priority="1115" operator="equal">
      <formula>"Catastrófico"</formula>
    </cfRule>
    <cfRule type="cellIs" dxfId="1117" priority="1116" operator="equal">
      <formula>"Mayor"</formula>
    </cfRule>
    <cfRule type="cellIs" dxfId="1116" priority="1117" operator="equal">
      <formula>"Moderado"</formula>
    </cfRule>
    <cfRule type="cellIs" dxfId="1115" priority="1118" operator="equal">
      <formula>"Menor"</formula>
    </cfRule>
    <cfRule type="cellIs" dxfId="1114" priority="1119" operator="equal">
      <formula>"Leve"</formula>
    </cfRule>
  </conditionalFormatting>
  <conditionalFormatting sqref="J141">
    <cfRule type="cellIs" dxfId="1113" priority="1110" operator="equal">
      <formula>"Muy Alta"</formula>
    </cfRule>
    <cfRule type="cellIs" dxfId="1112" priority="1111" operator="equal">
      <formula>"Alta"</formula>
    </cfRule>
    <cfRule type="cellIs" dxfId="1111" priority="1112" operator="equal">
      <formula>"Media"</formula>
    </cfRule>
    <cfRule type="cellIs" dxfId="1110" priority="1113" operator="equal">
      <formula>"Baja"</formula>
    </cfRule>
    <cfRule type="cellIs" dxfId="1109" priority="1114" operator="equal">
      <formula>"Muy Baja"</formula>
    </cfRule>
  </conditionalFormatting>
  <conditionalFormatting sqref="P141">
    <cfRule type="cellIs" dxfId="1108" priority="1106" operator="equal">
      <formula>"Extremo"</formula>
    </cfRule>
    <cfRule type="cellIs" dxfId="1107" priority="1107" operator="equal">
      <formula>"Alto"</formula>
    </cfRule>
    <cfRule type="cellIs" dxfId="1106" priority="1108" operator="equal">
      <formula>"Moderado"</formula>
    </cfRule>
    <cfRule type="cellIs" dxfId="1105" priority="1109" operator="equal">
      <formula>"Bajo"</formula>
    </cfRule>
  </conditionalFormatting>
  <conditionalFormatting sqref="M142">
    <cfRule type="containsText" dxfId="1104" priority="1105" operator="containsText" text="❌">
      <formula>NOT(ISERROR(SEARCH("❌",M142)))</formula>
    </cfRule>
  </conditionalFormatting>
  <conditionalFormatting sqref="N142">
    <cfRule type="cellIs" dxfId="1103" priority="1100" operator="equal">
      <formula>"Catastrófico"</formula>
    </cfRule>
    <cfRule type="cellIs" dxfId="1102" priority="1101" operator="equal">
      <formula>"Mayor"</formula>
    </cfRule>
    <cfRule type="cellIs" dxfId="1101" priority="1102" operator="equal">
      <formula>"Moderado"</formula>
    </cfRule>
    <cfRule type="cellIs" dxfId="1100" priority="1103" operator="equal">
      <formula>"Menor"</formula>
    </cfRule>
    <cfRule type="cellIs" dxfId="1099" priority="1104" operator="equal">
      <formula>"Leve"</formula>
    </cfRule>
  </conditionalFormatting>
  <conditionalFormatting sqref="J142">
    <cfRule type="cellIs" dxfId="1098" priority="1095" operator="equal">
      <formula>"Muy Alta"</formula>
    </cfRule>
    <cfRule type="cellIs" dxfId="1097" priority="1096" operator="equal">
      <formula>"Alta"</formula>
    </cfRule>
    <cfRule type="cellIs" dxfId="1096" priority="1097" operator="equal">
      <formula>"Media"</formula>
    </cfRule>
    <cfRule type="cellIs" dxfId="1095" priority="1098" operator="equal">
      <formula>"Baja"</formula>
    </cfRule>
    <cfRule type="cellIs" dxfId="1094" priority="1099" operator="equal">
      <formula>"Muy Baja"</formula>
    </cfRule>
  </conditionalFormatting>
  <conditionalFormatting sqref="P142">
    <cfRule type="cellIs" dxfId="1093" priority="1091" operator="equal">
      <formula>"Extremo"</formula>
    </cfRule>
    <cfRule type="cellIs" dxfId="1092" priority="1092" operator="equal">
      <formula>"Alto"</formula>
    </cfRule>
    <cfRule type="cellIs" dxfId="1091" priority="1093" operator="equal">
      <formula>"Moderado"</formula>
    </cfRule>
    <cfRule type="cellIs" dxfId="1090" priority="1094" operator="equal">
      <formula>"Bajo"</formula>
    </cfRule>
  </conditionalFormatting>
  <conditionalFormatting sqref="M144">
    <cfRule type="containsText" dxfId="1089" priority="1090" operator="containsText" text="❌">
      <formula>NOT(ISERROR(SEARCH("❌",M144)))</formula>
    </cfRule>
  </conditionalFormatting>
  <conditionalFormatting sqref="J144">
    <cfRule type="cellIs" dxfId="1088" priority="1085" operator="equal">
      <formula>"Muy Alta"</formula>
    </cfRule>
    <cfRule type="cellIs" dxfId="1087" priority="1086" operator="equal">
      <formula>"Alta"</formula>
    </cfRule>
    <cfRule type="cellIs" dxfId="1086" priority="1087" operator="equal">
      <formula>"Media"</formula>
    </cfRule>
    <cfRule type="cellIs" dxfId="1085" priority="1088" operator="equal">
      <formula>"Baja"</formula>
    </cfRule>
    <cfRule type="cellIs" dxfId="1084" priority="1089" operator="equal">
      <formula>"Muy Baja"</formula>
    </cfRule>
  </conditionalFormatting>
  <conditionalFormatting sqref="N144">
    <cfRule type="cellIs" dxfId="1083" priority="1080" operator="equal">
      <formula>"Catastrófico"</formula>
    </cfRule>
    <cfRule type="cellIs" dxfId="1082" priority="1081" operator="equal">
      <formula>"Mayor"</formula>
    </cfRule>
    <cfRule type="cellIs" dxfId="1081" priority="1082" operator="equal">
      <formula>"Moderado"</formula>
    </cfRule>
    <cfRule type="cellIs" dxfId="1080" priority="1083" operator="equal">
      <formula>"Menor"</formula>
    </cfRule>
    <cfRule type="cellIs" dxfId="1079" priority="1084" operator="equal">
      <formula>"Leve"</formula>
    </cfRule>
  </conditionalFormatting>
  <conditionalFormatting sqref="P144">
    <cfRule type="cellIs" dxfId="1078" priority="1076" operator="equal">
      <formula>"Extremo"</formula>
    </cfRule>
    <cfRule type="cellIs" dxfId="1077" priority="1077" operator="equal">
      <formula>"Alto"</formula>
    </cfRule>
    <cfRule type="cellIs" dxfId="1076" priority="1078" operator="equal">
      <formula>"Moderado"</formula>
    </cfRule>
    <cfRule type="cellIs" dxfId="1075" priority="1079" operator="equal">
      <formula>"Bajo"</formula>
    </cfRule>
  </conditionalFormatting>
  <conditionalFormatting sqref="M145">
    <cfRule type="containsText" dxfId="1074" priority="1075" operator="containsText" text="❌">
      <formula>NOT(ISERROR(SEARCH("❌",M145)))</formula>
    </cfRule>
  </conditionalFormatting>
  <conditionalFormatting sqref="J145">
    <cfRule type="cellIs" dxfId="1073" priority="1070" operator="equal">
      <formula>"Muy Alta"</formula>
    </cfRule>
    <cfRule type="cellIs" dxfId="1072" priority="1071" operator="equal">
      <formula>"Alta"</formula>
    </cfRule>
    <cfRule type="cellIs" dxfId="1071" priority="1072" operator="equal">
      <formula>"Media"</formula>
    </cfRule>
    <cfRule type="cellIs" dxfId="1070" priority="1073" operator="equal">
      <formula>"Baja"</formula>
    </cfRule>
    <cfRule type="cellIs" dxfId="1069" priority="1074" operator="equal">
      <formula>"Muy Baja"</formula>
    </cfRule>
  </conditionalFormatting>
  <conditionalFormatting sqref="N145">
    <cfRule type="cellIs" dxfId="1068" priority="1065" operator="equal">
      <formula>"Catastrófico"</formula>
    </cfRule>
    <cfRule type="cellIs" dxfId="1067" priority="1066" operator="equal">
      <formula>"Mayor"</formula>
    </cfRule>
    <cfRule type="cellIs" dxfId="1066" priority="1067" operator="equal">
      <formula>"Moderado"</formula>
    </cfRule>
    <cfRule type="cellIs" dxfId="1065" priority="1068" operator="equal">
      <formula>"Menor"</formula>
    </cfRule>
    <cfRule type="cellIs" dxfId="1064" priority="1069" operator="equal">
      <formula>"Leve"</formula>
    </cfRule>
  </conditionalFormatting>
  <conditionalFormatting sqref="P145">
    <cfRule type="cellIs" dxfId="1063" priority="1061" operator="equal">
      <formula>"Extremo"</formula>
    </cfRule>
    <cfRule type="cellIs" dxfId="1062" priority="1062" operator="equal">
      <formula>"Alto"</formula>
    </cfRule>
    <cfRule type="cellIs" dxfId="1061" priority="1063" operator="equal">
      <formula>"Moderado"</formula>
    </cfRule>
    <cfRule type="cellIs" dxfId="1060" priority="1064" operator="equal">
      <formula>"Bajo"</formula>
    </cfRule>
  </conditionalFormatting>
  <conditionalFormatting sqref="M146">
    <cfRule type="containsText" dxfId="1059" priority="1060" operator="containsText" text="❌">
      <formula>NOT(ISERROR(SEARCH("❌",M146)))</formula>
    </cfRule>
  </conditionalFormatting>
  <conditionalFormatting sqref="J146">
    <cfRule type="cellIs" dxfId="1058" priority="1055" operator="equal">
      <formula>"Muy Alta"</formula>
    </cfRule>
    <cfRule type="cellIs" dxfId="1057" priority="1056" operator="equal">
      <formula>"Alta"</formula>
    </cfRule>
    <cfRule type="cellIs" dxfId="1056" priority="1057" operator="equal">
      <formula>"Media"</formula>
    </cfRule>
    <cfRule type="cellIs" dxfId="1055" priority="1058" operator="equal">
      <formula>"Baja"</formula>
    </cfRule>
    <cfRule type="cellIs" dxfId="1054" priority="1059" operator="equal">
      <formula>"Muy Baja"</formula>
    </cfRule>
  </conditionalFormatting>
  <conditionalFormatting sqref="N146">
    <cfRule type="cellIs" dxfId="1053" priority="1050" operator="equal">
      <formula>"Catastrófico"</formula>
    </cfRule>
    <cfRule type="cellIs" dxfId="1052" priority="1051" operator="equal">
      <formula>"Mayor"</formula>
    </cfRule>
    <cfRule type="cellIs" dxfId="1051" priority="1052" operator="equal">
      <formula>"Moderado"</formula>
    </cfRule>
    <cfRule type="cellIs" dxfId="1050" priority="1053" operator="equal">
      <formula>"Menor"</formula>
    </cfRule>
    <cfRule type="cellIs" dxfId="1049" priority="1054" operator="equal">
      <formula>"Leve"</formula>
    </cfRule>
  </conditionalFormatting>
  <conditionalFormatting sqref="P146">
    <cfRule type="cellIs" dxfId="1048" priority="1046" operator="equal">
      <formula>"Extremo"</formula>
    </cfRule>
    <cfRule type="cellIs" dxfId="1047" priority="1047" operator="equal">
      <formula>"Alto"</formula>
    </cfRule>
    <cfRule type="cellIs" dxfId="1046" priority="1048" operator="equal">
      <formula>"Moderado"</formula>
    </cfRule>
    <cfRule type="cellIs" dxfId="1045" priority="1049" operator="equal">
      <formula>"Bajo"</formula>
    </cfRule>
  </conditionalFormatting>
  <conditionalFormatting sqref="M147">
    <cfRule type="containsText" dxfId="1044" priority="1045" operator="containsText" text="❌">
      <formula>NOT(ISERROR(SEARCH("❌",M147)))</formula>
    </cfRule>
  </conditionalFormatting>
  <conditionalFormatting sqref="J147">
    <cfRule type="cellIs" dxfId="1043" priority="1040" operator="equal">
      <formula>"Muy Alta"</formula>
    </cfRule>
    <cfRule type="cellIs" dxfId="1042" priority="1041" operator="equal">
      <formula>"Alta"</formula>
    </cfRule>
    <cfRule type="cellIs" dxfId="1041" priority="1042" operator="equal">
      <formula>"Media"</formula>
    </cfRule>
    <cfRule type="cellIs" dxfId="1040" priority="1043" operator="equal">
      <formula>"Baja"</formula>
    </cfRule>
    <cfRule type="cellIs" dxfId="1039" priority="1044" operator="equal">
      <formula>"Muy Baja"</formula>
    </cfRule>
  </conditionalFormatting>
  <conditionalFormatting sqref="N147">
    <cfRule type="cellIs" dxfId="1038" priority="1035" operator="equal">
      <formula>"Catastrófico"</formula>
    </cfRule>
    <cfRule type="cellIs" dxfId="1037" priority="1036" operator="equal">
      <formula>"Mayor"</formula>
    </cfRule>
    <cfRule type="cellIs" dxfId="1036" priority="1037" operator="equal">
      <formula>"Moderado"</formula>
    </cfRule>
    <cfRule type="cellIs" dxfId="1035" priority="1038" operator="equal">
      <formula>"Menor"</formula>
    </cfRule>
    <cfRule type="cellIs" dxfId="1034" priority="1039" operator="equal">
      <formula>"Leve"</formula>
    </cfRule>
  </conditionalFormatting>
  <conditionalFormatting sqref="P147">
    <cfRule type="cellIs" dxfId="1033" priority="1031" operator="equal">
      <formula>"Extremo"</formula>
    </cfRule>
    <cfRule type="cellIs" dxfId="1032" priority="1032" operator="equal">
      <formula>"Alto"</formula>
    </cfRule>
    <cfRule type="cellIs" dxfId="1031" priority="1033" operator="equal">
      <formula>"Moderado"</formula>
    </cfRule>
    <cfRule type="cellIs" dxfId="1030" priority="1034" operator="equal">
      <formula>"Bajo"</formula>
    </cfRule>
  </conditionalFormatting>
  <conditionalFormatting sqref="M148">
    <cfRule type="containsText" dxfId="1029" priority="1030" operator="containsText" text="❌">
      <formula>NOT(ISERROR(SEARCH("❌",M148)))</formula>
    </cfRule>
  </conditionalFormatting>
  <conditionalFormatting sqref="J148">
    <cfRule type="cellIs" dxfId="1028" priority="1025" operator="equal">
      <formula>"Muy Alta"</formula>
    </cfRule>
    <cfRule type="cellIs" dxfId="1027" priority="1026" operator="equal">
      <formula>"Alta"</formula>
    </cfRule>
    <cfRule type="cellIs" dxfId="1026" priority="1027" operator="equal">
      <formula>"Media"</formula>
    </cfRule>
    <cfRule type="cellIs" dxfId="1025" priority="1028" operator="equal">
      <formula>"Baja"</formula>
    </cfRule>
    <cfRule type="cellIs" dxfId="1024" priority="1029" operator="equal">
      <formula>"Muy Baja"</formula>
    </cfRule>
  </conditionalFormatting>
  <conditionalFormatting sqref="N148">
    <cfRule type="cellIs" dxfId="1023" priority="1020" operator="equal">
      <formula>"Catastrófico"</formula>
    </cfRule>
    <cfRule type="cellIs" dxfId="1022" priority="1021" operator="equal">
      <formula>"Mayor"</formula>
    </cfRule>
    <cfRule type="cellIs" dxfId="1021" priority="1022" operator="equal">
      <formula>"Moderado"</formula>
    </cfRule>
    <cfRule type="cellIs" dxfId="1020" priority="1023" operator="equal">
      <formula>"Menor"</formula>
    </cfRule>
    <cfRule type="cellIs" dxfId="1019" priority="1024" operator="equal">
      <formula>"Leve"</formula>
    </cfRule>
  </conditionalFormatting>
  <conditionalFormatting sqref="P148">
    <cfRule type="cellIs" dxfId="1018" priority="1016" operator="equal">
      <formula>"Extremo"</formula>
    </cfRule>
    <cfRule type="cellIs" dxfId="1017" priority="1017" operator="equal">
      <formula>"Alto"</formula>
    </cfRule>
    <cfRule type="cellIs" dxfId="1016" priority="1018" operator="equal">
      <formula>"Moderado"</formula>
    </cfRule>
    <cfRule type="cellIs" dxfId="1015" priority="1019" operator="equal">
      <formula>"Bajo"</formula>
    </cfRule>
  </conditionalFormatting>
  <conditionalFormatting sqref="M150">
    <cfRule type="containsText" dxfId="1014" priority="1015" operator="containsText" text="❌">
      <formula>NOT(ISERROR(SEARCH("❌",M150)))</formula>
    </cfRule>
  </conditionalFormatting>
  <conditionalFormatting sqref="J150">
    <cfRule type="cellIs" dxfId="1013" priority="1010" operator="equal">
      <formula>"Muy Alta"</formula>
    </cfRule>
    <cfRule type="cellIs" dxfId="1012" priority="1011" operator="equal">
      <formula>"Alta"</formula>
    </cfRule>
    <cfRule type="cellIs" dxfId="1011" priority="1012" operator="equal">
      <formula>"Media"</formula>
    </cfRule>
    <cfRule type="cellIs" dxfId="1010" priority="1013" operator="equal">
      <formula>"Baja"</formula>
    </cfRule>
    <cfRule type="cellIs" dxfId="1009" priority="1014" operator="equal">
      <formula>"Muy Baja"</formula>
    </cfRule>
  </conditionalFormatting>
  <conditionalFormatting sqref="N150">
    <cfRule type="cellIs" dxfId="1008" priority="1005" operator="equal">
      <formula>"Catastrófico"</formula>
    </cfRule>
    <cfRule type="cellIs" dxfId="1007" priority="1006" operator="equal">
      <formula>"Mayor"</formula>
    </cfRule>
    <cfRule type="cellIs" dxfId="1006" priority="1007" operator="equal">
      <formula>"Moderado"</formula>
    </cfRule>
    <cfRule type="cellIs" dxfId="1005" priority="1008" operator="equal">
      <formula>"Menor"</formula>
    </cfRule>
    <cfRule type="cellIs" dxfId="1004" priority="1009" operator="equal">
      <formula>"Leve"</formula>
    </cfRule>
  </conditionalFormatting>
  <conditionalFormatting sqref="P150">
    <cfRule type="cellIs" dxfId="1003" priority="1001" operator="equal">
      <formula>"Extremo"</formula>
    </cfRule>
    <cfRule type="cellIs" dxfId="1002" priority="1002" operator="equal">
      <formula>"Alto"</formula>
    </cfRule>
    <cfRule type="cellIs" dxfId="1001" priority="1003" operator="equal">
      <formula>"Moderado"</formula>
    </cfRule>
    <cfRule type="cellIs" dxfId="1000" priority="1004" operator="equal">
      <formula>"Bajo"</formula>
    </cfRule>
  </conditionalFormatting>
  <conditionalFormatting sqref="M151">
    <cfRule type="containsText" dxfId="999" priority="1000" operator="containsText" text="❌">
      <formula>NOT(ISERROR(SEARCH("❌",M151)))</formula>
    </cfRule>
  </conditionalFormatting>
  <conditionalFormatting sqref="J151">
    <cfRule type="cellIs" dxfId="998" priority="995" operator="equal">
      <formula>"Muy Alta"</formula>
    </cfRule>
    <cfRule type="cellIs" dxfId="997" priority="996" operator="equal">
      <formula>"Alta"</formula>
    </cfRule>
    <cfRule type="cellIs" dxfId="996" priority="997" operator="equal">
      <formula>"Media"</formula>
    </cfRule>
    <cfRule type="cellIs" dxfId="995" priority="998" operator="equal">
      <formula>"Baja"</formula>
    </cfRule>
    <cfRule type="cellIs" dxfId="994" priority="999" operator="equal">
      <formula>"Muy Baja"</formula>
    </cfRule>
  </conditionalFormatting>
  <conditionalFormatting sqref="N151">
    <cfRule type="cellIs" dxfId="993" priority="990" operator="equal">
      <formula>"Catastrófico"</formula>
    </cfRule>
    <cfRule type="cellIs" dxfId="992" priority="991" operator="equal">
      <formula>"Mayor"</formula>
    </cfRule>
    <cfRule type="cellIs" dxfId="991" priority="992" operator="equal">
      <formula>"Moderado"</formula>
    </cfRule>
    <cfRule type="cellIs" dxfId="990" priority="993" operator="equal">
      <formula>"Menor"</formula>
    </cfRule>
    <cfRule type="cellIs" dxfId="989" priority="994" operator="equal">
      <formula>"Leve"</formula>
    </cfRule>
  </conditionalFormatting>
  <conditionalFormatting sqref="P151">
    <cfRule type="cellIs" dxfId="988" priority="986" operator="equal">
      <formula>"Extremo"</formula>
    </cfRule>
    <cfRule type="cellIs" dxfId="987" priority="987" operator="equal">
      <formula>"Alto"</formula>
    </cfRule>
    <cfRule type="cellIs" dxfId="986" priority="988" operator="equal">
      <formula>"Moderado"</formula>
    </cfRule>
    <cfRule type="cellIs" dxfId="985" priority="989" operator="equal">
      <formula>"Bajo"</formula>
    </cfRule>
  </conditionalFormatting>
  <conditionalFormatting sqref="M152">
    <cfRule type="containsText" dxfId="984" priority="985" operator="containsText" text="❌">
      <formula>NOT(ISERROR(SEARCH("❌",M152)))</formula>
    </cfRule>
  </conditionalFormatting>
  <conditionalFormatting sqref="J152">
    <cfRule type="cellIs" dxfId="983" priority="980" operator="equal">
      <formula>"Muy Alta"</formula>
    </cfRule>
    <cfRule type="cellIs" dxfId="982" priority="981" operator="equal">
      <formula>"Alta"</formula>
    </cfRule>
    <cfRule type="cellIs" dxfId="981" priority="982" operator="equal">
      <formula>"Media"</formula>
    </cfRule>
    <cfRule type="cellIs" dxfId="980" priority="983" operator="equal">
      <formula>"Baja"</formula>
    </cfRule>
    <cfRule type="cellIs" dxfId="979" priority="984" operator="equal">
      <formula>"Muy Baja"</formula>
    </cfRule>
  </conditionalFormatting>
  <conditionalFormatting sqref="N152">
    <cfRule type="cellIs" dxfId="978" priority="975" operator="equal">
      <formula>"Catastrófico"</formula>
    </cfRule>
    <cfRule type="cellIs" dxfId="977" priority="976" operator="equal">
      <formula>"Mayor"</formula>
    </cfRule>
    <cfRule type="cellIs" dxfId="976" priority="977" operator="equal">
      <formula>"Moderado"</formula>
    </cfRule>
    <cfRule type="cellIs" dxfId="975" priority="978" operator="equal">
      <formula>"Menor"</formula>
    </cfRule>
    <cfRule type="cellIs" dxfId="974" priority="979" operator="equal">
      <formula>"Leve"</formula>
    </cfRule>
  </conditionalFormatting>
  <conditionalFormatting sqref="P152">
    <cfRule type="cellIs" dxfId="973" priority="971" operator="equal">
      <formula>"Extremo"</formula>
    </cfRule>
    <cfRule type="cellIs" dxfId="972" priority="972" operator="equal">
      <formula>"Alto"</formula>
    </cfRule>
    <cfRule type="cellIs" dxfId="971" priority="973" operator="equal">
      <formula>"Moderado"</formula>
    </cfRule>
    <cfRule type="cellIs" dxfId="970" priority="974" operator="equal">
      <formula>"Bajo"</formula>
    </cfRule>
  </conditionalFormatting>
  <conditionalFormatting sqref="M153">
    <cfRule type="containsText" dxfId="969" priority="970" operator="containsText" text="❌">
      <formula>NOT(ISERROR(SEARCH("❌",M153)))</formula>
    </cfRule>
  </conditionalFormatting>
  <conditionalFormatting sqref="J153">
    <cfRule type="cellIs" dxfId="968" priority="965" operator="equal">
      <formula>"Muy Alta"</formula>
    </cfRule>
    <cfRule type="cellIs" dxfId="967" priority="966" operator="equal">
      <formula>"Alta"</formula>
    </cfRule>
    <cfRule type="cellIs" dxfId="966" priority="967" operator="equal">
      <formula>"Media"</formula>
    </cfRule>
    <cfRule type="cellIs" dxfId="965" priority="968" operator="equal">
      <formula>"Baja"</formula>
    </cfRule>
    <cfRule type="cellIs" dxfId="964" priority="969" operator="equal">
      <formula>"Muy Baja"</formula>
    </cfRule>
  </conditionalFormatting>
  <conditionalFormatting sqref="N153">
    <cfRule type="cellIs" dxfId="963" priority="960" operator="equal">
      <formula>"Catastrófico"</formula>
    </cfRule>
    <cfRule type="cellIs" dxfId="962" priority="961" operator="equal">
      <formula>"Mayor"</formula>
    </cfRule>
    <cfRule type="cellIs" dxfId="961" priority="962" operator="equal">
      <formula>"Moderado"</formula>
    </cfRule>
    <cfRule type="cellIs" dxfId="960" priority="963" operator="equal">
      <formula>"Menor"</formula>
    </cfRule>
    <cfRule type="cellIs" dxfId="959" priority="964" operator="equal">
      <formula>"Leve"</formula>
    </cfRule>
  </conditionalFormatting>
  <conditionalFormatting sqref="P153">
    <cfRule type="cellIs" dxfId="958" priority="956" operator="equal">
      <formula>"Extremo"</formula>
    </cfRule>
    <cfRule type="cellIs" dxfId="957" priority="957" operator="equal">
      <formula>"Alto"</formula>
    </cfRule>
    <cfRule type="cellIs" dxfId="956" priority="958" operator="equal">
      <formula>"Moderado"</formula>
    </cfRule>
    <cfRule type="cellIs" dxfId="955" priority="959" operator="equal">
      <formula>"Bajo"</formula>
    </cfRule>
  </conditionalFormatting>
  <conditionalFormatting sqref="M155">
    <cfRule type="containsText" dxfId="954" priority="955" operator="containsText" text="❌">
      <formula>NOT(ISERROR(SEARCH("❌",M155)))</formula>
    </cfRule>
  </conditionalFormatting>
  <conditionalFormatting sqref="N155">
    <cfRule type="cellIs" dxfId="953" priority="950" operator="equal">
      <formula>"Catastrófico"</formula>
    </cfRule>
    <cfRule type="cellIs" dxfId="952" priority="951" operator="equal">
      <formula>"Mayor"</formula>
    </cfRule>
    <cfRule type="cellIs" dxfId="951" priority="952" operator="equal">
      <formula>"Moderado"</formula>
    </cfRule>
    <cfRule type="cellIs" dxfId="950" priority="953" operator="equal">
      <formula>"Menor"</formula>
    </cfRule>
    <cfRule type="cellIs" dxfId="949" priority="954" operator="equal">
      <formula>"Leve"</formula>
    </cfRule>
  </conditionalFormatting>
  <conditionalFormatting sqref="J155">
    <cfRule type="cellIs" dxfId="948" priority="945" operator="equal">
      <formula>"Muy Alta"</formula>
    </cfRule>
    <cfRule type="cellIs" dxfId="947" priority="946" operator="equal">
      <formula>"Alta"</formula>
    </cfRule>
    <cfRule type="cellIs" dxfId="946" priority="947" operator="equal">
      <formula>"Media"</formula>
    </cfRule>
    <cfRule type="cellIs" dxfId="945" priority="948" operator="equal">
      <formula>"Baja"</formula>
    </cfRule>
    <cfRule type="cellIs" dxfId="944" priority="949" operator="equal">
      <formula>"Muy Baja"</formula>
    </cfRule>
  </conditionalFormatting>
  <conditionalFormatting sqref="P155">
    <cfRule type="cellIs" dxfId="943" priority="941" operator="equal">
      <formula>"Extremo"</formula>
    </cfRule>
    <cfRule type="cellIs" dxfId="942" priority="942" operator="equal">
      <formula>"Alto"</formula>
    </cfRule>
    <cfRule type="cellIs" dxfId="941" priority="943" operator="equal">
      <formula>"Moderado"</formula>
    </cfRule>
    <cfRule type="cellIs" dxfId="940" priority="944" operator="equal">
      <formula>"Bajo"</formula>
    </cfRule>
  </conditionalFormatting>
  <conditionalFormatting sqref="M157">
    <cfRule type="containsText" dxfId="939" priority="940" operator="containsText" text="❌">
      <formula>NOT(ISERROR(SEARCH("❌",M157)))</formula>
    </cfRule>
  </conditionalFormatting>
  <conditionalFormatting sqref="N157">
    <cfRule type="cellIs" dxfId="938" priority="935" operator="equal">
      <formula>"Catastrófico"</formula>
    </cfRule>
    <cfRule type="cellIs" dxfId="937" priority="936" operator="equal">
      <formula>"Mayor"</formula>
    </cfRule>
    <cfRule type="cellIs" dxfId="936" priority="937" operator="equal">
      <formula>"Moderado"</formula>
    </cfRule>
    <cfRule type="cellIs" dxfId="935" priority="938" operator="equal">
      <formula>"Menor"</formula>
    </cfRule>
    <cfRule type="cellIs" dxfId="934" priority="939" operator="equal">
      <formula>"Leve"</formula>
    </cfRule>
  </conditionalFormatting>
  <conditionalFormatting sqref="J157">
    <cfRule type="cellIs" dxfId="933" priority="930" operator="equal">
      <formula>"Muy Alta"</formula>
    </cfRule>
    <cfRule type="cellIs" dxfId="932" priority="931" operator="equal">
      <formula>"Alta"</formula>
    </cfRule>
    <cfRule type="cellIs" dxfId="931" priority="932" operator="equal">
      <formula>"Media"</formula>
    </cfRule>
    <cfRule type="cellIs" dxfId="930" priority="933" operator="equal">
      <formula>"Baja"</formula>
    </cfRule>
    <cfRule type="cellIs" dxfId="929" priority="934" operator="equal">
      <formula>"Muy Baja"</formula>
    </cfRule>
  </conditionalFormatting>
  <conditionalFormatting sqref="P157">
    <cfRule type="cellIs" dxfId="928" priority="926" operator="equal">
      <formula>"Extremo"</formula>
    </cfRule>
    <cfRule type="cellIs" dxfId="927" priority="927" operator="equal">
      <formula>"Alto"</formula>
    </cfRule>
    <cfRule type="cellIs" dxfId="926" priority="928" operator="equal">
      <formula>"Moderado"</formula>
    </cfRule>
    <cfRule type="cellIs" dxfId="925" priority="929" operator="equal">
      <formula>"Bajo"</formula>
    </cfRule>
  </conditionalFormatting>
  <conditionalFormatting sqref="B4:B10">
    <cfRule type="cellIs" dxfId="924" priority="922" operator="equal">
      <formula>"Extremo"</formula>
    </cfRule>
    <cfRule type="cellIs" dxfId="923" priority="923" operator="equal">
      <formula>"Alto"</formula>
    </cfRule>
    <cfRule type="cellIs" dxfId="922" priority="924" operator="equal">
      <formula>"Moderado"</formula>
    </cfRule>
    <cfRule type="cellIs" dxfId="921" priority="925" operator="equal">
      <formula>"Bajo"</formula>
    </cfRule>
  </conditionalFormatting>
  <conditionalFormatting sqref="B11:B24">
    <cfRule type="cellIs" dxfId="920" priority="918" operator="equal">
      <formula>"Extremo"</formula>
    </cfRule>
    <cfRule type="cellIs" dxfId="919" priority="919" operator="equal">
      <formula>"Alto"</formula>
    </cfRule>
    <cfRule type="cellIs" dxfId="918" priority="920" operator="equal">
      <formula>"Moderado"</formula>
    </cfRule>
    <cfRule type="cellIs" dxfId="917" priority="921" operator="equal">
      <formula>"Bajo"</formula>
    </cfRule>
  </conditionalFormatting>
  <conditionalFormatting sqref="B26:B31">
    <cfRule type="cellIs" dxfId="916" priority="914" operator="equal">
      <formula>"Extremo"</formula>
    </cfRule>
    <cfRule type="cellIs" dxfId="915" priority="915" operator="equal">
      <formula>"Alto"</formula>
    </cfRule>
    <cfRule type="cellIs" dxfId="914" priority="916" operator="equal">
      <formula>"Moderado"</formula>
    </cfRule>
    <cfRule type="cellIs" dxfId="913" priority="917" operator="equal">
      <formula>"Bajo"</formula>
    </cfRule>
  </conditionalFormatting>
  <conditionalFormatting sqref="B32:B36">
    <cfRule type="cellIs" dxfId="912" priority="910" operator="equal">
      <formula>"Extremo"</formula>
    </cfRule>
    <cfRule type="cellIs" dxfId="911" priority="911" operator="equal">
      <formula>"Alto"</formula>
    </cfRule>
    <cfRule type="cellIs" dxfId="910" priority="912" operator="equal">
      <formula>"Moderado"</formula>
    </cfRule>
    <cfRule type="cellIs" dxfId="909" priority="913" operator="equal">
      <formula>"Bajo"</formula>
    </cfRule>
  </conditionalFormatting>
  <conditionalFormatting sqref="B37:B39">
    <cfRule type="cellIs" dxfId="908" priority="906" operator="equal">
      <formula>"Extremo"</formula>
    </cfRule>
  </conditionalFormatting>
  <conditionalFormatting sqref="B37:B39">
    <cfRule type="cellIs" dxfId="907" priority="907" operator="equal">
      <formula>"Alto"</formula>
    </cfRule>
  </conditionalFormatting>
  <conditionalFormatting sqref="B37:B39">
    <cfRule type="cellIs" dxfId="906" priority="908" operator="equal">
      <formula>"Moderado"</formula>
    </cfRule>
  </conditionalFormatting>
  <conditionalFormatting sqref="B37:B39">
    <cfRule type="cellIs" dxfId="905" priority="909" operator="equal">
      <formula>"Bajo"</formula>
    </cfRule>
  </conditionalFormatting>
  <conditionalFormatting sqref="B40:B41">
    <cfRule type="cellIs" dxfId="904" priority="902" operator="equal">
      <formula>"Extremo"</formula>
    </cfRule>
    <cfRule type="cellIs" dxfId="903" priority="903" operator="equal">
      <formula>"Alto"</formula>
    </cfRule>
    <cfRule type="cellIs" dxfId="902" priority="904" operator="equal">
      <formula>"Moderado"</formula>
    </cfRule>
    <cfRule type="cellIs" dxfId="901" priority="905" operator="equal">
      <formula>"Bajo"</formula>
    </cfRule>
  </conditionalFormatting>
  <conditionalFormatting sqref="B42:B49">
    <cfRule type="cellIs" dxfId="900" priority="898" operator="equal">
      <formula>"Extremo"</formula>
    </cfRule>
    <cfRule type="cellIs" dxfId="899" priority="899" operator="equal">
      <formula>"Alto"</formula>
    </cfRule>
    <cfRule type="cellIs" dxfId="898" priority="900" operator="equal">
      <formula>"Moderado"</formula>
    </cfRule>
    <cfRule type="cellIs" dxfId="897" priority="901" operator="equal">
      <formula>"Bajo"</formula>
    </cfRule>
  </conditionalFormatting>
  <conditionalFormatting sqref="B50:B60">
    <cfRule type="cellIs" dxfId="896" priority="894" operator="equal">
      <formula>"Extremo"</formula>
    </cfRule>
    <cfRule type="cellIs" dxfId="895" priority="895" operator="equal">
      <formula>"Alto"</formula>
    </cfRule>
    <cfRule type="cellIs" dxfId="894" priority="896" operator="equal">
      <formula>"Moderado"</formula>
    </cfRule>
    <cfRule type="cellIs" dxfId="893" priority="897" operator="equal">
      <formula>"Bajo"</formula>
    </cfRule>
  </conditionalFormatting>
  <conditionalFormatting sqref="B61:B67">
    <cfRule type="cellIs" dxfId="892" priority="890" operator="equal">
      <formula>"Extremo"</formula>
    </cfRule>
    <cfRule type="cellIs" dxfId="891" priority="891" operator="equal">
      <formula>"Alto"</formula>
    </cfRule>
    <cfRule type="cellIs" dxfId="890" priority="892" operator="equal">
      <formula>"Moderado"</formula>
    </cfRule>
    <cfRule type="cellIs" dxfId="889" priority="893" operator="equal">
      <formula>"Bajo"</formula>
    </cfRule>
  </conditionalFormatting>
  <conditionalFormatting sqref="B68:B72">
    <cfRule type="cellIs" dxfId="888" priority="886" operator="equal">
      <formula>"Extremo"</formula>
    </cfRule>
    <cfRule type="cellIs" dxfId="887" priority="887" operator="equal">
      <formula>"Alto"</formula>
    </cfRule>
    <cfRule type="cellIs" dxfId="886" priority="888" operator="equal">
      <formula>"Moderado"</formula>
    </cfRule>
    <cfRule type="cellIs" dxfId="885" priority="889" operator="equal">
      <formula>"Bajo"</formula>
    </cfRule>
  </conditionalFormatting>
  <conditionalFormatting sqref="B73:B87">
    <cfRule type="cellIs" dxfId="884" priority="882" operator="equal">
      <formula>"Extremo"</formula>
    </cfRule>
    <cfRule type="cellIs" dxfId="883" priority="883" operator="equal">
      <formula>"Alto"</formula>
    </cfRule>
    <cfRule type="cellIs" dxfId="882" priority="884" operator="equal">
      <formula>"Moderado"</formula>
    </cfRule>
    <cfRule type="cellIs" dxfId="881" priority="885" operator="equal">
      <formula>"Bajo"</formula>
    </cfRule>
  </conditionalFormatting>
  <conditionalFormatting sqref="B88:B103">
    <cfRule type="cellIs" dxfId="880" priority="878" operator="equal">
      <formula>"Extremo"</formula>
    </cfRule>
    <cfRule type="cellIs" dxfId="879" priority="879" operator="equal">
      <formula>"Alto"</formula>
    </cfRule>
    <cfRule type="cellIs" dxfId="878" priority="880" operator="equal">
      <formula>"Moderado"</formula>
    </cfRule>
    <cfRule type="cellIs" dxfId="877" priority="881" operator="equal">
      <formula>"Bajo"</formula>
    </cfRule>
  </conditionalFormatting>
  <conditionalFormatting sqref="B104:B106">
    <cfRule type="cellIs" dxfId="876" priority="874" operator="equal">
      <formula>"Extremo"</formula>
    </cfRule>
    <cfRule type="cellIs" dxfId="875" priority="875" operator="equal">
      <formula>"Alto"</formula>
    </cfRule>
    <cfRule type="cellIs" dxfId="874" priority="876" operator="equal">
      <formula>"Moderado"</formula>
    </cfRule>
    <cfRule type="cellIs" dxfId="873" priority="877" operator="equal">
      <formula>"Bajo"</formula>
    </cfRule>
  </conditionalFormatting>
  <conditionalFormatting sqref="B107:B115">
    <cfRule type="cellIs" dxfId="872" priority="870" operator="equal">
      <formula>"Extremo"</formula>
    </cfRule>
    <cfRule type="cellIs" dxfId="871" priority="871" operator="equal">
      <formula>"Alto"</formula>
    </cfRule>
    <cfRule type="cellIs" dxfId="870" priority="872" operator="equal">
      <formula>"Moderado"</formula>
    </cfRule>
    <cfRule type="cellIs" dxfId="869" priority="873" operator="equal">
      <formula>"Bajo"</formula>
    </cfRule>
  </conditionalFormatting>
  <conditionalFormatting sqref="B116:B125">
    <cfRule type="cellIs" dxfId="868" priority="866" operator="equal">
      <formula>"Extremo"</formula>
    </cfRule>
    <cfRule type="cellIs" dxfId="867" priority="867" operator="equal">
      <formula>"Alto"</formula>
    </cfRule>
    <cfRule type="cellIs" dxfId="866" priority="868" operator="equal">
      <formula>"Moderado"</formula>
    </cfRule>
    <cfRule type="cellIs" dxfId="865" priority="869" operator="equal">
      <formula>"Bajo"</formula>
    </cfRule>
  </conditionalFormatting>
  <conditionalFormatting sqref="B126:B142">
    <cfRule type="cellIs" dxfId="864" priority="862" operator="equal">
      <formula>"Extremo"</formula>
    </cfRule>
    <cfRule type="cellIs" dxfId="863" priority="863" operator="equal">
      <formula>"Alto"</formula>
    </cfRule>
    <cfRule type="cellIs" dxfId="862" priority="864" operator="equal">
      <formula>"Moderado"</formula>
    </cfRule>
    <cfRule type="cellIs" dxfId="861" priority="865" operator="equal">
      <formula>"Bajo"</formula>
    </cfRule>
  </conditionalFormatting>
  <conditionalFormatting sqref="B143:B157">
    <cfRule type="cellIs" dxfId="860" priority="858" operator="equal">
      <formula>"Extremo"</formula>
    </cfRule>
    <cfRule type="cellIs" dxfId="859" priority="859" operator="equal">
      <formula>"Alto"</formula>
    </cfRule>
    <cfRule type="cellIs" dxfId="858" priority="860" operator="equal">
      <formula>"Moderado"</formula>
    </cfRule>
    <cfRule type="cellIs" dxfId="857" priority="861" operator="equal">
      <formula>"Bajo"</formula>
    </cfRule>
  </conditionalFormatting>
  <conditionalFormatting sqref="P25">
    <cfRule type="cellIs" dxfId="856" priority="854" operator="equal">
      <formula>"Extremo"</formula>
    </cfRule>
    <cfRule type="cellIs" dxfId="855" priority="855" operator="equal">
      <formula>"Alto"</formula>
    </cfRule>
    <cfRule type="cellIs" dxfId="854" priority="856" operator="equal">
      <formula>"Moderado"</formula>
    </cfRule>
    <cfRule type="cellIs" dxfId="853" priority="857" operator="equal">
      <formula>"Bajo"</formula>
    </cfRule>
  </conditionalFormatting>
  <conditionalFormatting sqref="AG116:AG117">
    <cfRule type="cellIs" dxfId="852" priority="850" operator="equal">
      <formula>"Extremo"</formula>
    </cfRule>
    <cfRule type="cellIs" dxfId="851" priority="851" operator="equal">
      <formula>"Alto"</formula>
    </cfRule>
    <cfRule type="cellIs" dxfId="850" priority="852" operator="equal">
      <formula>"Moderado"</formula>
    </cfRule>
    <cfRule type="cellIs" dxfId="849" priority="853" operator="equal">
      <formula>"Bajo"</formula>
    </cfRule>
  </conditionalFormatting>
  <conditionalFormatting sqref="AG118">
    <cfRule type="cellIs" dxfId="848" priority="846" operator="equal">
      <formula>"Extremo"</formula>
    </cfRule>
    <cfRule type="cellIs" dxfId="847" priority="847" operator="equal">
      <formula>"Alto"</formula>
    </cfRule>
    <cfRule type="cellIs" dxfId="846" priority="848" operator="equal">
      <formula>"Moderado"</formula>
    </cfRule>
    <cfRule type="cellIs" dxfId="845" priority="849" operator="equal">
      <formula>"Bajo"</formula>
    </cfRule>
  </conditionalFormatting>
  <conditionalFormatting sqref="AH116:AH118">
    <cfRule type="cellIs" dxfId="844" priority="842" operator="equal">
      <formula>"Extremo"</formula>
    </cfRule>
    <cfRule type="cellIs" dxfId="843" priority="843" operator="equal">
      <formula>"Alto"</formula>
    </cfRule>
    <cfRule type="cellIs" dxfId="842" priority="844" operator="equal">
      <formula>"Moderado"</formula>
    </cfRule>
    <cfRule type="cellIs" dxfId="841" priority="845" operator="equal">
      <formula>"Bajo"</formula>
    </cfRule>
  </conditionalFormatting>
  <conditionalFormatting sqref="AM118">
    <cfRule type="cellIs" dxfId="840" priority="838" operator="equal">
      <formula>"Extremo"</formula>
    </cfRule>
    <cfRule type="cellIs" dxfId="839" priority="839" operator="equal">
      <formula>"Alto"</formula>
    </cfRule>
    <cfRule type="cellIs" dxfId="838" priority="840" operator="equal">
      <formula>"Moderado"</formula>
    </cfRule>
    <cfRule type="cellIs" dxfId="837" priority="841" operator="equal">
      <formula>"Bajo"</formula>
    </cfRule>
  </conditionalFormatting>
  <conditionalFormatting sqref="AM116">
    <cfRule type="cellIs" dxfId="836" priority="834" operator="equal">
      <formula>"Extremo"</formula>
    </cfRule>
    <cfRule type="cellIs" dxfId="835" priority="835" operator="equal">
      <formula>"Alto"</formula>
    </cfRule>
    <cfRule type="cellIs" dxfId="834" priority="836" operator="equal">
      <formula>"Moderado"</formula>
    </cfRule>
    <cfRule type="cellIs" dxfId="833" priority="837" operator="equal">
      <formula>"Bajo"</formula>
    </cfRule>
  </conditionalFormatting>
  <conditionalFormatting sqref="AM117">
    <cfRule type="cellIs" dxfId="832" priority="830" operator="equal">
      <formula>"Extremo"</formula>
    </cfRule>
    <cfRule type="cellIs" dxfId="831" priority="831" operator="equal">
      <formula>"Alto"</formula>
    </cfRule>
    <cfRule type="cellIs" dxfId="830" priority="832" operator="equal">
      <formula>"Moderado"</formula>
    </cfRule>
    <cfRule type="cellIs" dxfId="829" priority="833" operator="equal">
      <formula>"Bajo"</formula>
    </cfRule>
  </conditionalFormatting>
  <conditionalFormatting sqref="AN116">
    <cfRule type="cellIs" dxfId="828" priority="826" operator="equal">
      <formula>"Extremo"</formula>
    </cfRule>
    <cfRule type="cellIs" dxfId="827" priority="827" operator="equal">
      <formula>"Alto"</formula>
    </cfRule>
    <cfRule type="cellIs" dxfId="826" priority="828" operator="equal">
      <formula>"Moderado"</formula>
    </cfRule>
    <cfRule type="cellIs" dxfId="825" priority="829" operator="equal">
      <formula>"Bajo"</formula>
    </cfRule>
  </conditionalFormatting>
  <conditionalFormatting sqref="AN117">
    <cfRule type="cellIs" dxfId="824" priority="822" operator="equal">
      <formula>"Extremo"</formula>
    </cfRule>
    <cfRule type="cellIs" dxfId="823" priority="823" operator="equal">
      <formula>"Alto"</formula>
    </cfRule>
    <cfRule type="cellIs" dxfId="822" priority="824" operator="equal">
      <formula>"Moderado"</formula>
    </cfRule>
    <cfRule type="cellIs" dxfId="821" priority="825" operator="equal">
      <formula>"Bajo"</formula>
    </cfRule>
  </conditionalFormatting>
  <conditionalFormatting sqref="AN118">
    <cfRule type="cellIs" dxfId="820" priority="818" operator="equal">
      <formula>"Extremo"</formula>
    </cfRule>
    <cfRule type="cellIs" dxfId="819" priority="819" operator="equal">
      <formula>"Alto"</formula>
    </cfRule>
    <cfRule type="cellIs" dxfId="818" priority="820" operator="equal">
      <formula>"Moderado"</formula>
    </cfRule>
    <cfRule type="cellIs" dxfId="817" priority="821" operator="equal">
      <formula>"Bajo"</formula>
    </cfRule>
  </conditionalFormatting>
  <conditionalFormatting sqref="AF119:AF121">
    <cfRule type="cellIs" dxfId="816" priority="814" operator="equal">
      <formula>"Extremo"</formula>
    </cfRule>
    <cfRule type="cellIs" dxfId="815" priority="815" operator="equal">
      <formula>"Alto"</formula>
    </cfRule>
    <cfRule type="cellIs" dxfId="814" priority="816" operator="equal">
      <formula>"Moderado"</formula>
    </cfRule>
    <cfRule type="cellIs" dxfId="813" priority="817" operator="equal">
      <formula>"Bajo"</formula>
    </cfRule>
  </conditionalFormatting>
  <conditionalFormatting sqref="AH121">
    <cfRule type="cellIs" dxfId="812" priority="810" operator="equal">
      <formula>"Extremo"</formula>
    </cfRule>
    <cfRule type="cellIs" dxfId="811" priority="811" operator="equal">
      <formula>"Alto"</formula>
    </cfRule>
    <cfRule type="cellIs" dxfId="810" priority="812" operator="equal">
      <formula>"Moderado"</formula>
    </cfRule>
    <cfRule type="cellIs" dxfId="809" priority="813" operator="equal">
      <formula>"Bajo"</formula>
    </cfRule>
  </conditionalFormatting>
  <conditionalFormatting sqref="AH119:AH120">
    <cfRule type="cellIs" dxfId="808" priority="806" operator="equal">
      <formula>"Extremo"</formula>
    </cfRule>
    <cfRule type="cellIs" dxfId="807" priority="807" operator="equal">
      <formula>"Alto"</formula>
    </cfRule>
    <cfRule type="cellIs" dxfId="806" priority="808" operator="equal">
      <formula>"Moderado"</formula>
    </cfRule>
    <cfRule type="cellIs" dxfId="805" priority="809" operator="equal">
      <formula>"Bajo"</formula>
    </cfRule>
  </conditionalFormatting>
  <conditionalFormatting sqref="AG119:AG121">
    <cfRule type="cellIs" dxfId="804" priority="802" operator="equal">
      <formula>"Extremo"</formula>
    </cfRule>
    <cfRule type="cellIs" dxfId="803" priority="803" operator="equal">
      <formula>"Alto"</formula>
    </cfRule>
    <cfRule type="cellIs" dxfId="802" priority="804" operator="equal">
      <formula>"Moderado"</formula>
    </cfRule>
    <cfRule type="cellIs" dxfId="801" priority="805" operator="equal">
      <formula>"Bajo"</formula>
    </cfRule>
  </conditionalFormatting>
  <conditionalFormatting sqref="AM121">
    <cfRule type="cellIs" dxfId="800" priority="798" operator="equal">
      <formula>"Extremo"</formula>
    </cfRule>
    <cfRule type="cellIs" dxfId="799" priority="799" operator="equal">
      <formula>"Alto"</formula>
    </cfRule>
    <cfRule type="cellIs" dxfId="798" priority="800" operator="equal">
      <formula>"Moderado"</formula>
    </cfRule>
    <cfRule type="cellIs" dxfId="797" priority="801" operator="equal">
      <formula>"Bajo"</formula>
    </cfRule>
  </conditionalFormatting>
  <conditionalFormatting sqref="AM120">
    <cfRule type="cellIs" dxfId="796" priority="794" operator="equal">
      <formula>"Extremo"</formula>
    </cfRule>
    <cfRule type="cellIs" dxfId="795" priority="795" operator="equal">
      <formula>"Alto"</formula>
    </cfRule>
    <cfRule type="cellIs" dxfId="794" priority="796" operator="equal">
      <formula>"Moderado"</formula>
    </cfRule>
    <cfRule type="cellIs" dxfId="793" priority="797" operator="equal">
      <formula>"Bajo"</formula>
    </cfRule>
  </conditionalFormatting>
  <conditionalFormatting sqref="AM119">
    <cfRule type="cellIs" dxfId="792" priority="790" operator="equal">
      <formula>"Extremo"</formula>
    </cfRule>
    <cfRule type="cellIs" dxfId="791" priority="791" operator="equal">
      <formula>"Alto"</formula>
    </cfRule>
    <cfRule type="cellIs" dxfId="790" priority="792" operator="equal">
      <formula>"Moderado"</formula>
    </cfRule>
    <cfRule type="cellIs" dxfId="789" priority="793" operator="equal">
      <formula>"Bajo"</formula>
    </cfRule>
  </conditionalFormatting>
  <conditionalFormatting sqref="AN121">
    <cfRule type="cellIs" dxfId="788" priority="786" operator="equal">
      <formula>"Extremo"</formula>
    </cfRule>
    <cfRule type="cellIs" dxfId="787" priority="787" operator="equal">
      <formula>"Alto"</formula>
    </cfRule>
    <cfRule type="cellIs" dxfId="786" priority="788" operator="equal">
      <formula>"Moderado"</formula>
    </cfRule>
    <cfRule type="cellIs" dxfId="785" priority="789" operator="equal">
      <formula>"Bajo"</formula>
    </cfRule>
  </conditionalFormatting>
  <conditionalFormatting sqref="AN120">
    <cfRule type="cellIs" dxfId="784" priority="782" operator="equal">
      <formula>"Extremo"</formula>
    </cfRule>
    <cfRule type="cellIs" dxfId="783" priority="783" operator="equal">
      <formula>"Alto"</formula>
    </cfRule>
    <cfRule type="cellIs" dxfId="782" priority="784" operator="equal">
      <formula>"Moderado"</formula>
    </cfRule>
    <cfRule type="cellIs" dxfId="781" priority="785" operator="equal">
      <formula>"Bajo"</formula>
    </cfRule>
  </conditionalFormatting>
  <conditionalFormatting sqref="AN119">
    <cfRule type="cellIs" dxfId="780" priority="778" operator="equal">
      <formula>"Extremo"</formula>
    </cfRule>
    <cfRule type="cellIs" dxfId="779" priority="779" operator="equal">
      <formula>"Alto"</formula>
    </cfRule>
    <cfRule type="cellIs" dxfId="778" priority="780" operator="equal">
      <formula>"Moderado"</formula>
    </cfRule>
    <cfRule type="cellIs" dxfId="777" priority="781" operator="equal">
      <formula>"Bajo"</formula>
    </cfRule>
  </conditionalFormatting>
  <conditionalFormatting sqref="AF122">
    <cfRule type="cellIs" dxfId="776" priority="774" operator="equal">
      <formula>"Extremo"</formula>
    </cfRule>
    <cfRule type="cellIs" dxfId="775" priority="775" operator="equal">
      <formula>"Alto"</formula>
    </cfRule>
    <cfRule type="cellIs" dxfId="774" priority="776" operator="equal">
      <formula>"Moderado"</formula>
    </cfRule>
    <cfRule type="cellIs" dxfId="773" priority="777" operator="equal">
      <formula>"Bajo"</formula>
    </cfRule>
  </conditionalFormatting>
  <conditionalFormatting sqref="AH122">
    <cfRule type="cellIs" dxfId="772" priority="770" operator="equal">
      <formula>"Extremo"</formula>
    </cfRule>
    <cfRule type="cellIs" dxfId="771" priority="771" operator="equal">
      <formula>"Alto"</formula>
    </cfRule>
    <cfRule type="cellIs" dxfId="770" priority="772" operator="equal">
      <formula>"Moderado"</formula>
    </cfRule>
    <cfRule type="cellIs" dxfId="769" priority="773" operator="equal">
      <formula>"Bajo"</formula>
    </cfRule>
  </conditionalFormatting>
  <conditionalFormatting sqref="AG122">
    <cfRule type="cellIs" dxfId="768" priority="766" operator="equal">
      <formula>"Extremo"</formula>
    </cfRule>
    <cfRule type="cellIs" dxfId="767" priority="767" operator="equal">
      <formula>"Alto"</formula>
    </cfRule>
    <cfRule type="cellIs" dxfId="766" priority="768" operator="equal">
      <formula>"Moderado"</formula>
    </cfRule>
    <cfRule type="cellIs" dxfId="765" priority="769" operator="equal">
      <formula>"Bajo"</formula>
    </cfRule>
  </conditionalFormatting>
  <conditionalFormatting sqref="AF123">
    <cfRule type="cellIs" dxfId="764" priority="762" operator="equal">
      <formula>"Extremo"</formula>
    </cfRule>
    <cfRule type="cellIs" dxfId="763" priority="763" operator="equal">
      <formula>"Alto"</formula>
    </cfRule>
    <cfRule type="cellIs" dxfId="762" priority="764" operator="equal">
      <formula>"Moderado"</formula>
    </cfRule>
    <cfRule type="cellIs" dxfId="761" priority="765" operator="equal">
      <formula>"Bajo"</formula>
    </cfRule>
  </conditionalFormatting>
  <conditionalFormatting sqref="AH123">
    <cfRule type="cellIs" dxfId="760" priority="758" operator="equal">
      <formula>"Extremo"</formula>
    </cfRule>
    <cfRule type="cellIs" dxfId="759" priority="759" operator="equal">
      <formula>"Alto"</formula>
    </cfRule>
    <cfRule type="cellIs" dxfId="758" priority="760" operator="equal">
      <formula>"Moderado"</formula>
    </cfRule>
    <cfRule type="cellIs" dxfId="757" priority="761" operator="equal">
      <formula>"Bajo"</formula>
    </cfRule>
  </conditionalFormatting>
  <conditionalFormatting sqref="AG123">
    <cfRule type="cellIs" dxfId="756" priority="754" operator="equal">
      <formula>"Extremo"</formula>
    </cfRule>
    <cfRule type="cellIs" dxfId="755" priority="755" operator="equal">
      <formula>"Alto"</formula>
    </cfRule>
    <cfRule type="cellIs" dxfId="754" priority="756" operator="equal">
      <formula>"Moderado"</formula>
    </cfRule>
    <cfRule type="cellIs" dxfId="753" priority="757" operator="equal">
      <formula>"Bajo"</formula>
    </cfRule>
  </conditionalFormatting>
  <conditionalFormatting sqref="AF124">
    <cfRule type="cellIs" dxfId="752" priority="750" operator="equal">
      <formula>"Extremo"</formula>
    </cfRule>
    <cfRule type="cellIs" dxfId="751" priority="751" operator="equal">
      <formula>"Alto"</formula>
    </cfRule>
    <cfRule type="cellIs" dxfId="750" priority="752" operator="equal">
      <formula>"Moderado"</formula>
    </cfRule>
    <cfRule type="cellIs" dxfId="749" priority="753" operator="equal">
      <formula>"Bajo"</formula>
    </cfRule>
  </conditionalFormatting>
  <conditionalFormatting sqref="AH124">
    <cfRule type="cellIs" dxfId="748" priority="746" operator="equal">
      <formula>"Extremo"</formula>
    </cfRule>
    <cfRule type="cellIs" dxfId="747" priority="747" operator="equal">
      <formula>"Alto"</formula>
    </cfRule>
    <cfRule type="cellIs" dxfId="746" priority="748" operator="equal">
      <formula>"Moderado"</formula>
    </cfRule>
    <cfRule type="cellIs" dxfId="745" priority="749" operator="equal">
      <formula>"Bajo"</formula>
    </cfRule>
  </conditionalFormatting>
  <conditionalFormatting sqref="AG124">
    <cfRule type="cellIs" dxfId="744" priority="742" operator="equal">
      <formula>"Extremo"</formula>
    </cfRule>
    <cfRule type="cellIs" dxfId="743" priority="743" operator="equal">
      <formula>"Alto"</formula>
    </cfRule>
    <cfRule type="cellIs" dxfId="742" priority="744" operator="equal">
      <formula>"Moderado"</formula>
    </cfRule>
    <cfRule type="cellIs" dxfId="741" priority="745" operator="equal">
      <formula>"Bajo"</formula>
    </cfRule>
  </conditionalFormatting>
  <conditionalFormatting sqref="AM122">
    <cfRule type="cellIs" dxfId="740" priority="738" operator="equal">
      <formula>"Extremo"</formula>
    </cfRule>
    <cfRule type="cellIs" dxfId="739" priority="739" operator="equal">
      <formula>"Alto"</formula>
    </cfRule>
    <cfRule type="cellIs" dxfId="738" priority="740" operator="equal">
      <formula>"Moderado"</formula>
    </cfRule>
    <cfRule type="cellIs" dxfId="737" priority="741" operator="equal">
      <formula>"Bajo"</formula>
    </cfRule>
  </conditionalFormatting>
  <conditionalFormatting sqref="AN122">
    <cfRule type="cellIs" dxfId="736" priority="734" operator="equal">
      <formula>"Extremo"</formula>
    </cfRule>
    <cfRule type="cellIs" dxfId="735" priority="735" operator="equal">
      <formula>"Alto"</formula>
    </cfRule>
    <cfRule type="cellIs" dxfId="734" priority="736" operator="equal">
      <formula>"Moderado"</formula>
    </cfRule>
    <cfRule type="cellIs" dxfId="733" priority="737" operator="equal">
      <formula>"Bajo"</formula>
    </cfRule>
  </conditionalFormatting>
  <conditionalFormatting sqref="AM123">
    <cfRule type="cellIs" dxfId="732" priority="730" operator="equal">
      <formula>"Extremo"</formula>
    </cfRule>
    <cfRule type="cellIs" dxfId="731" priority="731" operator="equal">
      <formula>"Alto"</formula>
    </cfRule>
    <cfRule type="cellIs" dxfId="730" priority="732" operator="equal">
      <formula>"Moderado"</formula>
    </cfRule>
    <cfRule type="cellIs" dxfId="729" priority="733" operator="equal">
      <formula>"Bajo"</formula>
    </cfRule>
  </conditionalFormatting>
  <conditionalFormatting sqref="AN123">
    <cfRule type="cellIs" dxfId="728" priority="726" operator="equal">
      <formula>"Extremo"</formula>
    </cfRule>
    <cfRule type="cellIs" dxfId="727" priority="727" operator="equal">
      <formula>"Alto"</formula>
    </cfRule>
    <cfRule type="cellIs" dxfId="726" priority="728" operator="equal">
      <formula>"Moderado"</formula>
    </cfRule>
    <cfRule type="cellIs" dxfId="725" priority="729" operator="equal">
      <formula>"Bajo"</formula>
    </cfRule>
  </conditionalFormatting>
  <conditionalFormatting sqref="AM124">
    <cfRule type="cellIs" dxfId="724" priority="722" operator="equal">
      <formula>"Extremo"</formula>
    </cfRule>
    <cfRule type="cellIs" dxfId="723" priority="723" operator="equal">
      <formula>"Alto"</formula>
    </cfRule>
    <cfRule type="cellIs" dxfId="722" priority="724" operator="equal">
      <formula>"Moderado"</formula>
    </cfRule>
    <cfRule type="cellIs" dxfId="721" priority="725" operator="equal">
      <formula>"Bajo"</formula>
    </cfRule>
  </conditionalFormatting>
  <conditionalFormatting sqref="AN124">
    <cfRule type="cellIs" dxfId="720" priority="718" operator="equal">
      <formula>"Extremo"</formula>
    </cfRule>
    <cfRule type="cellIs" dxfId="719" priority="719" operator="equal">
      <formula>"Alto"</formula>
    </cfRule>
    <cfRule type="cellIs" dxfId="718" priority="720" operator="equal">
      <formula>"Moderado"</formula>
    </cfRule>
    <cfRule type="cellIs" dxfId="717" priority="721" operator="equal">
      <formula>"Bajo"</formula>
    </cfRule>
  </conditionalFormatting>
  <conditionalFormatting sqref="AF125">
    <cfRule type="cellIs" dxfId="716" priority="714" operator="equal">
      <formula>"Extremo"</formula>
    </cfRule>
    <cfRule type="cellIs" dxfId="715" priority="715" operator="equal">
      <formula>"Alto"</formula>
    </cfRule>
    <cfRule type="cellIs" dxfId="714" priority="716" operator="equal">
      <formula>"Moderado"</formula>
    </cfRule>
    <cfRule type="cellIs" dxfId="713" priority="717" operator="equal">
      <formula>"Bajo"</formula>
    </cfRule>
  </conditionalFormatting>
  <conditionalFormatting sqref="AH125">
    <cfRule type="cellIs" dxfId="712" priority="710" operator="equal">
      <formula>"Extremo"</formula>
    </cfRule>
    <cfRule type="cellIs" dxfId="711" priority="711" operator="equal">
      <formula>"Alto"</formula>
    </cfRule>
    <cfRule type="cellIs" dxfId="710" priority="712" operator="equal">
      <formula>"Moderado"</formula>
    </cfRule>
    <cfRule type="cellIs" dxfId="709" priority="713" operator="equal">
      <formula>"Bajo"</formula>
    </cfRule>
  </conditionalFormatting>
  <conditionalFormatting sqref="AG125">
    <cfRule type="cellIs" dxfId="708" priority="706" operator="equal">
      <formula>"Extremo"</formula>
    </cfRule>
    <cfRule type="cellIs" dxfId="707" priority="707" operator="equal">
      <formula>"Alto"</formula>
    </cfRule>
    <cfRule type="cellIs" dxfId="706" priority="708" operator="equal">
      <formula>"Moderado"</formula>
    </cfRule>
    <cfRule type="cellIs" dxfId="705" priority="709" operator="equal">
      <formula>"Bajo"</formula>
    </cfRule>
  </conditionalFormatting>
  <conditionalFormatting sqref="AN125">
    <cfRule type="cellIs" dxfId="704" priority="702" operator="equal">
      <formula>"Extremo"</formula>
    </cfRule>
    <cfRule type="cellIs" dxfId="703" priority="703" operator="equal">
      <formula>"Alto"</formula>
    </cfRule>
    <cfRule type="cellIs" dxfId="702" priority="704" operator="equal">
      <formula>"Moderado"</formula>
    </cfRule>
    <cfRule type="cellIs" dxfId="701" priority="705" operator="equal">
      <formula>"Bajo"</formula>
    </cfRule>
  </conditionalFormatting>
  <conditionalFormatting sqref="AM125">
    <cfRule type="cellIs" dxfId="700" priority="698" operator="equal">
      <formula>"Extremo"</formula>
    </cfRule>
    <cfRule type="cellIs" dxfId="699" priority="699" operator="equal">
      <formula>"Alto"</formula>
    </cfRule>
    <cfRule type="cellIs" dxfId="698" priority="700" operator="equal">
      <formula>"Moderado"</formula>
    </cfRule>
    <cfRule type="cellIs" dxfId="697" priority="701" operator="equal">
      <formula>"Bajo"</formula>
    </cfRule>
  </conditionalFormatting>
  <conditionalFormatting sqref="AF104">
    <cfRule type="cellIs" dxfId="696" priority="694" operator="equal">
      <formula>"Extremo"</formula>
    </cfRule>
    <cfRule type="cellIs" dxfId="695" priority="695" operator="equal">
      <formula>"Alto"</formula>
    </cfRule>
    <cfRule type="cellIs" dxfId="694" priority="696" operator="equal">
      <formula>"Moderado"</formula>
    </cfRule>
    <cfRule type="cellIs" dxfId="693" priority="697" operator="equal">
      <formula>"Bajo"</formula>
    </cfRule>
  </conditionalFormatting>
  <conditionalFormatting sqref="AG104:AH104">
    <cfRule type="cellIs" dxfId="692" priority="690" operator="equal">
      <formula>"Extremo"</formula>
    </cfRule>
    <cfRule type="cellIs" dxfId="691" priority="691" operator="equal">
      <formula>"Alto"</formula>
    </cfRule>
    <cfRule type="cellIs" dxfId="690" priority="692" operator="equal">
      <formula>"Moderado"</formula>
    </cfRule>
    <cfRule type="cellIs" dxfId="689" priority="693" operator="equal">
      <formula>"Bajo"</formula>
    </cfRule>
  </conditionalFormatting>
  <conditionalFormatting sqref="AF105">
    <cfRule type="cellIs" dxfId="688" priority="686" operator="equal">
      <formula>"Extremo"</formula>
    </cfRule>
    <cfRule type="cellIs" dxfId="687" priority="687" operator="equal">
      <formula>"Alto"</formula>
    </cfRule>
    <cfRule type="cellIs" dxfId="686" priority="688" operator="equal">
      <formula>"Moderado"</formula>
    </cfRule>
    <cfRule type="cellIs" dxfId="685" priority="689" operator="equal">
      <formula>"Bajo"</formula>
    </cfRule>
  </conditionalFormatting>
  <conditionalFormatting sqref="AG105:AH105">
    <cfRule type="cellIs" dxfId="684" priority="682" operator="equal">
      <formula>"Extremo"</formula>
    </cfRule>
    <cfRule type="cellIs" dxfId="683" priority="683" operator="equal">
      <formula>"Alto"</formula>
    </cfRule>
    <cfRule type="cellIs" dxfId="682" priority="684" operator="equal">
      <formula>"Moderado"</formula>
    </cfRule>
    <cfRule type="cellIs" dxfId="681" priority="685" operator="equal">
      <formula>"Bajo"</formula>
    </cfRule>
  </conditionalFormatting>
  <conditionalFormatting sqref="AF106">
    <cfRule type="cellIs" dxfId="680" priority="678" operator="equal">
      <formula>"Extremo"</formula>
    </cfRule>
    <cfRule type="cellIs" dxfId="679" priority="679" operator="equal">
      <formula>"Alto"</formula>
    </cfRule>
    <cfRule type="cellIs" dxfId="678" priority="680" operator="equal">
      <formula>"Moderado"</formula>
    </cfRule>
    <cfRule type="cellIs" dxfId="677" priority="681" operator="equal">
      <formula>"Bajo"</formula>
    </cfRule>
  </conditionalFormatting>
  <conditionalFormatting sqref="AG106:AH106">
    <cfRule type="cellIs" dxfId="676" priority="674" operator="equal">
      <formula>"Extremo"</formula>
    </cfRule>
    <cfRule type="cellIs" dxfId="675" priority="675" operator="equal">
      <formula>"Alto"</formula>
    </cfRule>
    <cfRule type="cellIs" dxfId="674" priority="676" operator="equal">
      <formula>"Moderado"</formula>
    </cfRule>
    <cfRule type="cellIs" dxfId="673" priority="677" operator="equal">
      <formula>"Bajo"</formula>
    </cfRule>
  </conditionalFormatting>
  <conditionalFormatting sqref="AF143">
    <cfRule type="cellIs" dxfId="672" priority="670" operator="equal">
      <formula>"Extremo"</formula>
    </cfRule>
    <cfRule type="cellIs" dxfId="671" priority="671" operator="equal">
      <formula>"Alto"</formula>
    </cfRule>
    <cfRule type="cellIs" dxfId="670" priority="672" operator="equal">
      <formula>"Moderado"</formula>
    </cfRule>
    <cfRule type="cellIs" dxfId="669" priority="673" operator="equal">
      <formula>"Bajo"</formula>
    </cfRule>
  </conditionalFormatting>
  <conditionalFormatting sqref="AG143:AH143 AH144:AH148">
    <cfRule type="cellIs" dxfId="668" priority="666" operator="equal">
      <formula>"Extremo"</formula>
    </cfRule>
    <cfRule type="cellIs" dxfId="667" priority="667" operator="equal">
      <formula>"Alto"</formula>
    </cfRule>
    <cfRule type="cellIs" dxfId="666" priority="668" operator="equal">
      <formula>"Moderado"</formula>
    </cfRule>
    <cfRule type="cellIs" dxfId="665" priority="669" operator="equal">
      <formula>"Bajo"</formula>
    </cfRule>
  </conditionalFormatting>
  <conditionalFormatting sqref="AF144">
    <cfRule type="cellIs" dxfId="664" priority="662" operator="equal">
      <formula>"Extremo"</formula>
    </cfRule>
    <cfRule type="cellIs" dxfId="663" priority="663" operator="equal">
      <formula>"Alto"</formula>
    </cfRule>
    <cfRule type="cellIs" dxfId="662" priority="664" operator="equal">
      <formula>"Moderado"</formula>
    </cfRule>
    <cfRule type="cellIs" dxfId="661" priority="665" operator="equal">
      <formula>"Bajo"</formula>
    </cfRule>
  </conditionalFormatting>
  <conditionalFormatting sqref="AG144">
    <cfRule type="cellIs" dxfId="660" priority="658" operator="equal">
      <formula>"Extremo"</formula>
    </cfRule>
    <cfRule type="cellIs" dxfId="659" priority="659" operator="equal">
      <formula>"Alto"</formula>
    </cfRule>
    <cfRule type="cellIs" dxfId="658" priority="660" operator="equal">
      <formula>"Moderado"</formula>
    </cfRule>
    <cfRule type="cellIs" dxfId="657" priority="661" operator="equal">
      <formula>"Bajo"</formula>
    </cfRule>
  </conditionalFormatting>
  <conditionalFormatting sqref="AF145">
    <cfRule type="cellIs" dxfId="656" priority="654" operator="equal">
      <formula>"Extremo"</formula>
    </cfRule>
    <cfRule type="cellIs" dxfId="655" priority="655" operator="equal">
      <formula>"Alto"</formula>
    </cfRule>
    <cfRule type="cellIs" dxfId="654" priority="656" operator="equal">
      <formula>"Moderado"</formula>
    </cfRule>
    <cfRule type="cellIs" dxfId="653" priority="657" operator="equal">
      <formula>"Bajo"</formula>
    </cfRule>
  </conditionalFormatting>
  <conditionalFormatting sqref="AG145">
    <cfRule type="cellIs" dxfId="652" priority="650" operator="equal">
      <formula>"Extremo"</formula>
    </cfRule>
    <cfRule type="cellIs" dxfId="651" priority="651" operator="equal">
      <formula>"Alto"</formula>
    </cfRule>
    <cfRule type="cellIs" dxfId="650" priority="652" operator="equal">
      <formula>"Moderado"</formula>
    </cfRule>
    <cfRule type="cellIs" dxfId="649" priority="653" operator="equal">
      <formula>"Bajo"</formula>
    </cfRule>
  </conditionalFormatting>
  <conditionalFormatting sqref="AF146">
    <cfRule type="cellIs" dxfId="648" priority="646" operator="equal">
      <formula>"Extremo"</formula>
    </cfRule>
    <cfRule type="cellIs" dxfId="647" priority="647" operator="equal">
      <formula>"Alto"</formula>
    </cfRule>
    <cfRule type="cellIs" dxfId="646" priority="648" operator="equal">
      <formula>"Moderado"</formula>
    </cfRule>
    <cfRule type="cellIs" dxfId="645" priority="649" operator="equal">
      <formula>"Bajo"</formula>
    </cfRule>
  </conditionalFormatting>
  <conditionalFormatting sqref="AG146">
    <cfRule type="cellIs" dxfId="644" priority="642" operator="equal">
      <formula>"Extremo"</formula>
    </cfRule>
    <cfRule type="cellIs" dxfId="643" priority="643" operator="equal">
      <formula>"Alto"</formula>
    </cfRule>
    <cfRule type="cellIs" dxfId="642" priority="644" operator="equal">
      <formula>"Moderado"</formula>
    </cfRule>
    <cfRule type="cellIs" dxfId="641" priority="645" operator="equal">
      <formula>"Bajo"</formula>
    </cfRule>
  </conditionalFormatting>
  <conditionalFormatting sqref="AF147">
    <cfRule type="cellIs" dxfId="640" priority="638" operator="equal">
      <formula>"Extremo"</formula>
    </cfRule>
    <cfRule type="cellIs" dxfId="639" priority="639" operator="equal">
      <formula>"Alto"</formula>
    </cfRule>
    <cfRule type="cellIs" dxfId="638" priority="640" operator="equal">
      <formula>"Moderado"</formula>
    </cfRule>
    <cfRule type="cellIs" dxfId="637" priority="641" operator="equal">
      <formula>"Bajo"</formula>
    </cfRule>
  </conditionalFormatting>
  <conditionalFormatting sqref="AG147">
    <cfRule type="cellIs" dxfId="636" priority="634" operator="equal">
      <formula>"Extremo"</formula>
    </cfRule>
    <cfRule type="cellIs" dxfId="635" priority="635" operator="equal">
      <formula>"Alto"</formula>
    </cfRule>
    <cfRule type="cellIs" dxfId="634" priority="636" operator="equal">
      <formula>"Moderado"</formula>
    </cfRule>
    <cfRule type="cellIs" dxfId="633" priority="637" operator="equal">
      <formula>"Bajo"</formula>
    </cfRule>
  </conditionalFormatting>
  <conditionalFormatting sqref="AF148">
    <cfRule type="cellIs" dxfId="632" priority="630" operator="equal">
      <formula>"Extremo"</formula>
    </cfRule>
    <cfRule type="cellIs" dxfId="631" priority="631" operator="equal">
      <formula>"Alto"</formula>
    </cfRule>
    <cfRule type="cellIs" dxfId="630" priority="632" operator="equal">
      <formula>"Moderado"</formula>
    </cfRule>
    <cfRule type="cellIs" dxfId="629" priority="633" operator="equal">
      <formula>"Bajo"</formula>
    </cfRule>
  </conditionalFormatting>
  <conditionalFormatting sqref="AG148">
    <cfRule type="cellIs" dxfId="628" priority="626" operator="equal">
      <formula>"Extremo"</formula>
    </cfRule>
    <cfRule type="cellIs" dxfId="627" priority="627" operator="equal">
      <formula>"Alto"</formula>
    </cfRule>
    <cfRule type="cellIs" dxfId="626" priority="628" operator="equal">
      <formula>"Moderado"</formula>
    </cfRule>
    <cfRule type="cellIs" dxfId="625" priority="629" operator="equal">
      <formula>"Bajo"</formula>
    </cfRule>
  </conditionalFormatting>
  <conditionalFormatting sqref="AF149">
    <cfRule type="cellIs" dxfId="624" priority="622" operator="equal">
      <formula>"Extremo"</formula>
    </cfRule>
    <cfRule type="cellIs" dxfId="623" priority="623" operator="equal">
      <formula>"Alto"</formula>
    </cfRule>
    <cfRule type="cellIs" dxfId="622" priority="624" operator="equal">
      <formula>"Moderado"</formula>
    </cfRule>
    <cfRule type="cellIs" dxfId="621" priority="625" operator="equal">
      <formula>"Bajo"</formula>
    </cfRule>
  </conditionalFormatting>
  <conditionalFormatting sqref="AH149:AH153">
    <cfRule type="cellIs" dxfId="620" priority="618" operator="equal">
      <formula>"Extremo"</formula>
    </cfRule>
    <cfRule type="cellIs" dxfId="619" priority="619" operator="equal">
      <formula>"Alto"</formula>
    </cfRule>
    <cfRule type="cellIs" dxfId="618" priority="620" operator="equal">
      <formula>"Moderado"</formula>
    </cfRule>
    <cfRule type="cellIs" dxfId="617" priority="621" operator="equal">
      <formula>"Bajo"</formula>
    </cfRule>
  </conditionalFormatting>
  <conditionalFormatting sqref="AG149">
    <cfRule type="cellIs" dxfId="616" priority="614" operator="equal">
      <formula>"Extremo"</formula>
    </cfRule>
    <cfRule type="cellIs" dxfId="615" priority="615" operator="equal">
      <formula>"Alto"</formula>
    </cfRule>
    <cfRule type="cellIs" dxfId="614" priority="616" operator="equal">
      <formula>"Moderado"</formula>
    </cfRule>
    <cfRule type="cellIs" dxfId="613" priority="617" operator="equal">
      <formula>"Bajo"</formula>
    </cfRule>
  </conditionalFormatting>
  <conditionalFormatting sqref="AF150">
    <cfRule type="cellIs" dxfId="612" priority="610" operator="equal">
      <formula>"Extremo"</formula>
    </cfRule>
    <cfRule type="cellIs" dxfId="611" priority="611" operator="equal">
      <formula>"Alto"</formula>
    </cfRule>
    <cfRule type="cellIs" dxfId="610" priority="612" operator="equal">
      <formula>"Moderado"</formula>
    </cfRule>
    <cfRule type="cellIs" dxfId="609" priority="613" operator="equal">
      <formula>"Bajo"</formula>
    </cfRule>
  </conditionalFormatting>
  <conditionalFormatting sqref="AG150">
    <cfRule type="cellIs" dxfId="608" priority="606" operator="equal">
      <formula>"Extremo"</formula>
    </cfRule>
    <cfRule type="cellIs" dxfId="607" priority="607" operator="equal">
      <formula>"Alto"</formula>
    </cfRule>
    <cfRule type="cellIs" dxfId="606" priority="608" operator="equal">
      <formula>"Moderado"</formula>
    </cfRule>
    <cfRule type="cellIs" dxfId="605" priority="609" operator="equal">
      <formula>"Bajo"</formula>
    </cfRule>
  </conditionalFormatting>
  <conditionalFormatting sqref="AF151">
    <cfRule type="cellIs" dxfId="604" priority="602" operator="equal">
      <formula>"Extremo"</formula>
    </cfRule>
    <cfRule type="cellIs" dxfId="603" priority="603" operator="equal">
      <formula>"Alto"</formula>
    </cfRule>
    <cfRule type="cellIs" dxfId="602" priority="604" operator="equal">
      <formula>"Moderado"</formula>
    </cfRule>
    <cfRule type="cellIs" dxfId="601" priority="605" operator="equal">
      <formula>"Bajo"</formula>
    </cfRule>
  </conditionalFormatting>
  <conditionalFormatting sqref="AG151">
    <cfRule type="cellIs" dxfId="600" priority="598" operator="equal">
      <formula>"Extremo"</formula>
    </cfRule>
    <cfRule type="cellIs" dxfId="599" priority="599" operator="equal">
      <formula>"Alto"</formula>
    </cfRule>
    <cfRule type="cellIs" dxfId="598" priority="600" operator="equal">
      <formula>"Moderado"</formula>
    </cfRule>
    <cfRule type="cellIs" dxfId="597" priority="601" operator="equal">
      <formula>"Bajo"</formula>
    </cfRule>
  </conditionalFormatting>
  <conditionalFormatting sqref="AF152">
    <cfRule type="cellIs" dxfId="596" priority="594" operator="equal">
      <formula>"Extremo"</formula>
    </cfRule>
    <cfRule type="cellIs" dxfId="595" priority="595" operator="equal">
      <formula>"Alto"</formula>
    </cfRule>
    <cfRule type="cellIs" dxfId="594" priority="596" operator="equal">
      <formula>"Moderado"</formula>
    </cfRule>
    <cfRule type="cellIs" dxfId="593" priority="597" operator="equal">
      <formula>"Bajo"</formula>
    </cfRule>
  </conditionalFormatting>
  <conditionalFormatting sqref="AG152">
    <cfRule type="cellIs" dxfId="592" priority="590" operator="equal">
      <formula>"Extremo"</formula>
    </cfRule>
    <cfRule type="cellIs" dxfId="591" priority="591" operator="equal">
      <formula>"Alto"</formula>
    </cfRule>
    <cfRule type="cellIs" dxfId="590" priority="592" operator="equal">
      <formula>"Moderado"</formula>
    </cfRule>
    <cfRule type="cellIs" dxfId="589" priority="593" operator="equal">
      <formula>"Bajo"</formula>
    </cfRule>
  </conditionalFormatting>
  <conditionalFormatting sqref="AF153">
    <cfRule type="cellIs" dxfId="588" priority="586" operator="equal">
      <formula>"Extremo"</formula>
    </cfRule>
    <cfRule type="cellIs" dxfId="587" priority="587" operator="equal">
      <formula>"Alto"</formula>
    </cfRule>
    <cfRule type="cellIs" dxfId="586" priority="588" operator="equal">
      <formula>"Moderado"</formula>
    </cfRule>
    <cfRule type="cellIs" dxfId="585" priority="589" operator="equal">
      <formula>"Bajo"</formula>
    </cfRule>
  </conditionalFormatting>
  <conditionalFormatting sqref="AG153">
    <cfRule type="cellIs" dxfId="584" priority="582" operator="equal">
      <formula>"Extremo"</formula>
    </cfRule>
    <cfRule type="cellIs" dxfId="583" priority="583" operator="equal">
      <formula>"Alto"</formula>
    </cfRule>
    <cfRule type="cellIs" dxfId="582" priority="584" operator="equal">
      <formula>"Moderado"</formula>
    </cfRule>
    <cfRule type="cellIs" dxfId="581" priority="585" operator="equal">
      <formula>"Bajo"</formula>
    </cfRule>
  </conditionalFormatting>
  <conditionalFormatting sqref="AF154">
    <cfRule type="cellIs" dxfId="580" priority="578" operator="equal">
      <formula>"Extremo"</formula>
    </cfRule>
    <cfRule type="cellIs" dxfId="579" priority="579" operator="equal">
      <formula>"Alto"</formula>
    </cfRule>
    <cfRule type="cellIs" dxfId="578" priority="580" operator="equal">
      <formula>"Moderado"</formula>
    </cfRule>
    <cfRule type="cellIs" dxfId="577" priority="581" operator="equal">
      <formula>"Bajo"</formula>
    </cfRule>
  </conditionalFormatting>
  <conditionalFormatting sqref="AH154:AH155">
    <cfRule type="cellIs" dxfId="576" priority="574" operator="equal">
      <formula>"Extremo"</formula>
    </cfRule>
    <cfRule type="cellIs" dxfId="575" priority="575" operator="equal">
      <formula>"Alto"</formula>
    </cfRule>
    <cfRule type="cellIs" dxfId="574" priority="576" operator="equal">
      <formula>"Moderado"</formula>
    </cfRule>
    <cfRule type="cellIs" dxfId="573" priority="577" operator="equal">
      <formula>"Bajo"</formula>
    </cfRule>
  </conditionalFormatting>
  <conditionalFormatting sqref="AG154">
    <cfRule type="cellIs" dxfId="572" priority="570" operator="equal">
      <formula>"Extremo"</formula>
    </cfRule>
    <cfRule type="cellIs" dxfId="571" priority="571" operator="equal">
      <formula>"Alto"</formula>
    </cfRule>
    <cfRule type="cellIs" dxfId="570" priority="572" operator="equal">
      <formula>"Moderado"</formula>
    </cfRule>
    <cfRule type="cellIs" dxfId="569" priority="573" operator="equal">
      <formula>"Bajo"</formula>
    </cfRule>
  </conditionalFormatting>
  <conditionalFormatting sqref="AF155">
    <cfRule type="cellIs" dxfId="568" priority="566" operator="equal">
      <formula>"Extremo"</formula>
    </cfRule>
    <cfRule type="cellIs" dxfId="567" priority="567" operator="equal">
      <formula>"Alto"</formula>
    </cfRule>
    <cfRule type="cellIs" dxfId="566" priority="568" operator="equal">
      <formula>"Moderado"</formula>
    </cfRule>
    <cfRule type="cellIs" dxfId="565" priority="569" operator="equal">
      <formula>"Bajo"</formula>
    </cfRule>
  </conditionalFormatting>
  <conditionalFormatting sqref="AG155">
    <cfRule type="cellIs" dxfId="564" priority="562" operator="equal">
      <formula>"Extremo"</formula>
    </cfRule>
    <cfRule type="cellIs" dxfId="563" priority="563" operator="equal">
      <formula>"Alto"</formula>
    </cfRule>
    <cfRule type="cellIs" dxfId="562" priority="564" operator="equal">
      <formula>"Moderado"</formula>
    </cfRule>
    <cfRule type="cellIs" dxfId="561" priority="565" operator="equal">
      <formula>"Bajo"</formula>
    </cfRule>
  </conditionalFormatting>
  <conditionalFormatting sqref="AF156">
    <cfRule type="cellIs" dxfId="560" priority="558" operator="equal">
      <formula>"Extremo"</formula>
    </cfRule>
    <cfRule type="cellIs" dxfId="559" priority="559" operator="equal">
      <formula>"Alto"</formula>
    </cfRule>
    <cfRule type="cellIs" dxfId="558" priority="560" operator="equal">
      <formula>"Moderado"</formula>
    </cfRule>
    <cfRule type="cellIs" dxfId="557" priority="561" operator="equal">
      <formula>"Bajo"</formula>
    </cfRule>
  </conditionalFormatting>
  <conditionalFormatting sqref="AH156:AH157">
    <cfRule type="cellIs" dxfId="556" priority="554" operator="equal">
      <formula>"Extremo"</formula>
    </cfRule>
    <cfRule type="cellIs" dxfId="555" priority="555" operator="equal">
      <formula>"Alto"</formula>
    </cfRule>
    <cfRule type="cellIs" dxfId="554" priority="556" operator="equal">
      <formula>"Moderado"</formula>
    </cfRule>
    <cfRule type="cellIs" dxfId="553" priority="557" operator="equal">
      <formula>"Bajo"</formula>
    </cfRule>
  </conditionalFormatting>
  <conditionalFormatting sqref="AG156">
    <cfRule type="cellIs" dxfId="552" priority="550" operator="equal">
      <formula>"Extremo"</formula>
    </cfRule>
    <cfRule type="cellIs" dxfId="551" priority="551" operator="equal">
      <formula>"Alto"</formula>
    </cfRule>
    <cfRule type="cellIs" dxfId="550" priority="552" operator="equal">
      <formula>"Moderado"</formula>
    </cfRule>
    <cfRule type="cellIs" dxfId="549" priority="553" operator="equal">
      <formula>"Bajo"</formula>
    </cfRule>
  </conditionalFormatting>
  <conditionalFormatting sqref="AF157">
    <cfRule type="cellIs" dxfId="548" priority="546" operator="equal">
      <formula>"Extremo"</formula>
    </cfRule>
    <cfRule type="cellIs" dxfId="547" priority="547" operator="equal">
      <formula>"Alto"</formula>
    </cfRule>
    <cfRule type="cellIs" dxfId="546" priority="548" operator="equal">
      <formula>"Moderado"</formula>
    </cfRule>
    <cfRule type="cellIs" dxfId="545" priority="549" operator="equal">
      <formula>"Bajo"</formula>
    </cfRule>
  </conditionalFormatting>
  <conditionalFormatting sqref="AG157">
    <cfRule type="cellIs" dxfId="544" priority="542" operator="equal">
      <formula>"Extremo"</formula>
    </cfRule>
    <cfRule type="cellIs" dxfId="543" priority="543" operator="equal">
      <formula>"Alto"</formula>
    </cfRule>
    <cfRule type="cellIs" dxfId="542" priority="544" operator="equal">
      <formula>"Moderado"</formula>
    </cfRule>
    <cfRule type="cellIs" dxfId="541" priority="545" operator="equal">
      <formula>"Bajo"</formula>
    </cfRule>
  </conditionalFormatting>
  <conditionalFormatting sqref="AF88:AF91">
    <cfRule type="cellIs" dxfId="540" priority="538" operator="equal">
      <formula>"Extremo"</formula>
    </cfRule>
    <cfRule type="cellIs" dxfId="539" priority="539" operator="equal">
      <formula>"Alto"</formula>
    </cfRule>
    <cfRule type="cellIs" dxfId="538" priority="540" operator="equal">
      <formula>"Moderado"</formula>
    </cfRule>
    <cfRule type="cellIs" dxfId="537" priority="541" operator="equal">
      <formula>"Bajo"</formula>
    </cfRule>
  </conditionalFormatting>
  <conditionalFormatting sqref="AG88:AG91">
    <cfRule type="cellIs" dxfId="536" priority="534" operator="equal">
      <formula>"Extremo"</formula>
    </cfRule>
    <cfRule type="cellIs" dxfId="535" priority="535" operator="equal">
      <formula>"Alto"</formula>
    </cfRule>
    <cfRule type="cellIs" dxfId="534" priority="536" operator="equal">
      <formula>"Moderado"</formula>
    </cfRule>
    <cfRule type="cellIs" dxfId="533" priority="537" operator="equal">
      <formula>"Bajo"</formula>
    </cfRule>
  </conditionalFormatting>
  <conditionalFormatting sqref="AF92">
    <cfRule type="cellIs" dxfId="532" priority="530" operator="equal">
      <formula>"Extremo"</formula>
    </cfRule>
    <cfRule type="cellIs" dxfId="531" priority="531" operator="equal">
      <formula>"Alto"</formula>
    </cfRule>
    <cfRule type="cellIs" dxfId="530" priority="532" operator="equal">
      <formula>"Moderado"</formula>
    </cfRule>
    <cfRule type="cellIs" dxfId="529" priority="533" operator="equal">
      <formula>"Bajo"</formula>
    </cfRule>
  </conditionalFormatting>
  <conditionalFormatting sqref="AG92">
    <cfRule type="cellIs" dxfId="528" priority="526" operator="equal">
      <formula>"Extremo"</formula>
    </cfRule>
    <cfRule type="cellIs" dxfId="527" priority="527" operator="equal">
      <formula>"Alto"</formula>
    </cfRule>
    <cfRule type="cellIs" dxfId="526" priority="528" operator="equal">
      <formula>"Moderado"</formula>
    </cfRule>
    <cfRule type="cellIs" dxfId="525" priority="529" operator="equal">
      <formula>"Bajo"</formula>
    </cfRule>
  </conditionalFormatting>
  <conditionalFormatting sqref="AF32:AF33">
    <cfRule type="cellIs" dxfId="524" priority="522" operator="equal">
      <formula>"Extremo"</formula>
    </cfRule>
    <cfRule type="cellIs" dxfId="523" priority="523" operator="equal">
      <formula>"Alto"</formula>
    </cfRule>
    <cfRule type="cellIs" dxfId="522" priority="524" operator="equal">
      <formula>"Moderado"</formula>
    </cfRule>
    <cfRule type="cellIs" dxfId="521" priority="525" operator="equal">
      <formula>"Bajo"</formula>
    </cfRule>
  </conditionalFormatting>
  <conditionalFormatting sqref="AG32:AH33">
    <cfRule type="cellIs" dxfId="520" priority="518" operator="equal">
      <formula>"Extremo"</formula>
    </cfRule>
    <cfRule type="cellIs" dxfId="519" priority="519" operator="equal">
      <formula>"Alto"</formula>
    </cfRule>
    <cfRule type="cellIs" dxfId="518" priority="520" operator="equal">
      <formula>"Moderado"</formula>
    </cfRule>
    <cfRule type="cellIs" dxfId="517" priority="521" operator="equal">
      <formula>"Bajo"</formula>
    </cfRule>
  </conditionalFormatting>
  <conditionalFormatting sqref="AN32">
    <cfRule type="cellIs" dxfId="516" priority="514" operator="equal">
      <formula>"Extremo"</formula>
    </cfRule>
    <cfRule type="cellIs" dxfId="515" priority="515" operator="equal">
      <formula>"Alto"</formula>
    </cfRule>
    <cfRule type="cellIs" dxfId="514" priority="516" operator="equal">
      <formula>"Moderado"</formula>
    </cfRule>
    <cfRule type="cellIs" dxfId="513" priority="517" operator="equal">
      <formula>"Bajo"</formula>
    </cfRule>
  </conditionalFormatting>
  <conditionalFormatting sqref="AN33">
    <cfRule type="cellIs" dxfId="512" priority="510" operator="equal">
      <formula>"Extremo"</formula>
    </cfRule>
    <cfRule type="cellIs" dxfId="511" priority="511" operator="equal">
      <formula>"Alto"</formula>
    </cfRule>
    <cfRule type="cellIs" dxfId="510" priority="512" operator="equal">
      <formula>"Moderado"</formula>
    </cfRule>
    <cfRule type="cellIs" dxfId="509" priority="513" operator="equal">
      <formula>"Bajo"</formula>
    </cfRule>
  </conditionalFormatting>
  <conditionalFormatting sqref="AF34">
    <cfRule type="cellIs" dxfId="508" priority="506" operator="equal">
      <formula>"Extremo"</formula>
    </cfRule>
    <cfRule type="cellIs" dxfId="507" priority="507" operator="equal">
      <formula>"Alto"</formula>
    </cfRule>
    <cfRule type="cellIs" dxfId="506" priority="508" operator="equal">
      <formula>"Moderado"</formula>
    </cfRule>
    <cfRule type="cellIs" dxfId="505" priority="509" operator="equal">
      <formula>"Bajo"</formula>
    </cfRule>
  </conditionalFormatting>
  <conditionalFormatting sqref="AG34">
    <cfRule type="cellIs" dxfId="504" priority="502" operator="equal">
      <formula>"Extremo"</formula>
    </cfRule>
    <cfRule type="cellIs" dxfId="503" priority="503" operator="equal">
      <formula>"Alto"</formula>
    </cfRule>
    <cfRule type="cellIs" dxfId="502" priority="504" operator="equal">
      <formula>"Moderado"</formula>
    </cfRule>
    <cfRule type="cellIs" dxfId="501" priority="505" operator="equal">
      <formula>"Bajo"</formula>
    </cfRule>
  </conditionalFormatting>
  <conditionalFormatting sqref="AH34">
    <cfRule type="cellIs" dxfId="500" priority="498" operator="equal">
      <formula>"Extremo"</formula>
    </cfRule>
    <cfRule type="cellIs" dxfId="499" priority="499" operator="equal">
      <formula>"Alto"</formula>
    </cfRule>
    <cfRule type="cellIs" dxfId="498" priority="500" operator="equal">
      <formula>"Moderado"</formula>
    </cfRule>
    <cfRule type="cellIs" dxfId="497" priority="501" operator="equal">
      <formula>"Bajo"</formula>
    </cfRule>
  </conditionalFormatting>
  <conditionalFormatting sqref="AN34">
    <cfRule type="cellIs" dxfId="496" priority="494" operator="equal">
      <formula>"Extremo"</formula>
    </cfRule>
    <cfRule type="cellIs" dxfId="495" priority="495" operator="equal">
      <formula>"Alto"</formula>
    </cfRule>
    <cfRule type="cellIs" dxfId="494" priority="496" operator="equal">
      <formula>"Moderado"</formula>
    </cfRule>
    <cfRule type="cellIs" dxfId="493" priority="497" operator="equal">
      <formula>"Bajo"</formula>
    </cfRule>
  </conditionalFormatting>
  <conditionalFormatting sqref="AF35:AF36">
    <cfRule type="cellIs" dxfId="492" priority="490" operator="equal">
      <formula>"Extremo"</formula>
    </cfRule>
    <cfRule type="cellIs" dxfId="491" priority="491" operator="equal">
      <formula>"Alto"</formula>
    </cfRule>
    <cfRule type="cellIs" dxfId="490" priority="492" operator="equal">
      <formula>"Moderado"</formula>
    </cfRule>
    <cfRule type="cellIs" dxfId="489" priority="493" operator="equal">
      <formula>"Bajo"</formula>
    </cfRule>
  </conditionalFormatting>
  <conditionalFormatting sqref="AG35:AG36">
    <cfRule type="cellIs" dxfId="488" priority="486" operator="equal">
      <formula>"Extremo"</formula>
    </cfRule>
    <cfRule type="cellIs" dxfId="487" priority="487" operator="equal">
      <formula>"Alto"</formula>
    </cfRule>
    <cfRule type="cellIs" dxfId="486" priority="488" operator="equal">
      <formula>"Moderado"</formula>
    </cfRule>
    <cfRule type="cellIs" dxfId="485" priority="489" operator="equal">
      <formula>"Bajo"</formula>
    </cfRule>
  </conditionalFormatting>
  <conditionalFormatting sqref="AH35">
    <cfRule type="cellIs" dxfId="484" priority="482" operator="equal">
      <formula>"Extremo"</formula>
    </cfRule>
    <cfRule type="cellIs" dxfId="483" priority="483" operator="equal">
      <formula>"Alto"</formula>
    </cfRule>
    <cfRule type="cellIs" dxfId="482" priority="484" operator="equal">
      <formula>"Moderado"</formula>
    </cfRule>
    <cfRule type="cellIs" dxfId="481" priority="485" operator="equal">
      <formula>"Bajo"</formula>
    </cfRule>
  </conditionalFormatting>
  <conditionalFormatting sqref="AH36">
    <cfRule type="cellIs" dxfId="480" priority="478" operator="equal">
      <formula>"Extremo"</formula>
    </cfRule>
    <cfRule type="cellIs" dxfId="479" priority="479" operator="equal">
      <formula>"Alto"</formula>
    </cfRule>
    <cfRule type="cellIs" dxfId="478" priority="480" operator="equal">
      <formula>"Moderado"</formula>
    </cfRule>
    <cfRule type="cellIs" dxfId="477" priority="481" operator="equal">
      <formula>"Bajo"</formula>
    </cfRule>
  </conditionalFormatting>
  <conditionalFormatting sqref="AN35">
    <cfRule type="cellIs" dxfId="476" priority="474" operator="equal">
      <formula>"Extremo"</formula>
    </cfRule>
    <cfRule type="cellIs" dxfId="475" priority="475" operator="equal">
      <formula>"Alto"</formula>
    </cfRule>
    <cfRule type="cellIs" dxfId="474" priority="476" operator="equal">
      <formula>"Moderado"</formula>
    </cfRule>
    <cfRule type="cellIs" dxfId="473" priority="477" operator="equal">
      <formula>"Bajo"</formula>
    </cfRule>
  </conditionalFormatting>
  <conditionalFormatting sqref="AN36">
    <cfRule type="cellIs" dxfId="472" priority="470" operator="equal">
      <formula>"Extremo"</formula>
    </cfRule>
    <cfRule type="cellIs" dxfId="471" priority="471" operator="equal">
      <formula>"Alto"</formula>
    </cfRule>
    <cfRule type="cellIs" dxfId="470" priority="472" operator="equal">
      <formula>"Moderado"</formula>
    </cfRule>
    <cfRule type="cellIs" dxfId="469" priority="473" operator="equal">
      <formula>"Bajo"</formula>
    </cfRule>
  </conditionalFormatting>
  <conditionalFormatting sqref="AF11:AF13">
    <cfRule type="cellIs" dxfId="468" priority="466" operator="equal">
      <formula>"Extremo"</formula>
    </cfRule>
    <cfRule type="cellIs" dxfId="467" priority="467" operator="equal">
      <formula>"Alto"</formula>
    </cfRule>
    <cfRule type="cellIs" dxfId="466" priority="468" operator="equal">
      <formula>"Moderado"</formula>
    </cfRule>
    <cfRule type="cellIs" dxfId="465" priority="469" operator="equal">
      <formula>"Bajo"</formula>
    </cfRule>
  </conditionalFormatting>
  <conditionalFormatting sqref="AF14:AF16">
    <cfRule type="cellIs" dxfId="464" priority="462" operator="equal">
      <formula>"Extremo"</formula>
    </cfRule>
    <cfRule type="cellIs" dxfId="463" priority="463" operator="equal">
      <formula>"Alto"</formula>
    </cfRule>
    <cfRule type="cellIs" dxfId="462" priority="464" operator="equal">
      <formula>"Moderado"</formula>
    </cfRule>
    <cfRule type="cellIs" dxfId="461" priority="465" operator="equal">
      <formula>"Bajo"</formula>
    </cfRule>
  </conditionalFormatting>
  <conditionalFormatting sqref="AF17:AF18">
    <cfRule type="cellIs" dxfId="460" priority="458" operator="equal">
      <formula>"Extremo"</formula>
    </cfRule>
    <cfRule type="cellIs" dxfId="459" priority="459" operator="equal">
      <formula>"Alto"</formula>
    </cfRule>
    <cfRule type="cellIs" dxfId="458" priority="460" operator="equal">
      <formula>"Moderado"</formula>
    </cfRule>
    <cfRule type="cellIs" dxfId="457" priority="461" operator="equal">
      <formula>"Bajo"</formula>
    </cfRule>
  </conditionalFormatting>
  <conditionalFormatting sqref="AF19">
    <cfRule type="cellIs" dxfId="456" priority="454" operator="equal">
      <formula>"Extremo"</formula>
    </cfRule>
    <cfRule type="cellIs" dxfId="455" priority="455" operator="equal">
      <formula>"Alto"</formula>
    </cfRule>
    <cfRule type="cellIs" dxfId="454" priority="456" operator="equal">
      <formula>"Moderado"</formula>
    </cfRule>
    <cfRule type="cellIs" dxfId="453" priority="457" operator="equal">
      <formula>"Bajo"</formula>
    </cfRule>
  </conditionalFormatting>
  <conditionalFormatting sqref="AF20:AF24">
    <cfRule type="cellIs" dxfId="452" priority="450" operator="equal">
      <formula>"Extremo"</formula>
    </cfRule>
    <cfRule type="cellIs" dxfId="451" priority="451" operator="equal">
      <formula>"Alto"</formula>
    </cfRule>
    <cfRule type="cellIs" dxfId="450" priority="452" operator="equal">
      <formula>"Moderado"</formula>
    </cfRule>
    <cfRule type="cellIs" dxfId="449" priority="453" operator="equal">
      <formula>"Bajo"</formula>
    </cfRule>
  </conditionalFormatting>
  <conditionalFormatting sqref="AG24">
    <cfRule type="cellIs" dxfId="448" priority="446" operator="equal">
      <formula>"Extremo"</formula>
    </cfRule>
    <cfRule type="cellIs" dxfId="447" priority="447" operator="equal">
      <formula>"Alto"</formula>
    </cfRule>
    <cfRule type="cellIs" dxfId="446" priority="448" operator="equal">
      <formula>"Moderado"</formula>
    </cfRule>
    <cfRule type="cellIs" dxfId="445" priority="449" operator="equal">
      <formula>"Bajo"</formula>
    </cfRule>
  </conditionalFormatting>
  <conditionalFormatting sqref="AF25">
    <cfRule type="cellIs" dxfId="444" priority="442" operator="equal">
      <formula>"Extremo"</formula>
    </cfRule>
    <cfRule type="cellIs" dxfId="443" priority="443" operator="equal">
      <formula>"Alto"</formula>
    </cfRule>
    <cfRule type="cellIs" dxfId="442" priority="444" operator="equal">
      <formula>"Moderado"</formula>
    </cfRule>
    <cfRule type="cellIs" dxfId="441" priority="445" operator="equal">
      <formula>"Bajo"</formula>
    </cfRule>
  </conditionalFormatting>
  <conditionalFormatting sqref="AF73:AF75">
    <cfRule type="cellIs" dxfId="440" priority="438" operator="equal">
      <formula>"Extremo"</formula>
    </cfRule>
    <cfRule type="cellIs" dxfId="439" priority="439" operator="equal">
      <formula>"Alto"</formula>
    </cfRule>
    <cfRule type="cellIs" dxfId="438" priority="440" operator="equal">
      <formula>"Moderado"</formula>
    </cfRule>
    <cfRule type="cellIs" dxfId="437" priority="441" operator="equal">
      <formula>"Bajo"</formula>
    </cfRule>
  </conditionalFormatting>
  <conditionalFormatting sqref="AG73:AH75">
    <cfRule type="cellIs" dxfId="436" priority="434" operator="equal">
      <formula>"Extremo"</formula>
    </cfRule>
    <cfRule type="cellIs" dxfId="435" priority="435" operator="equal">
      <formula>"Alto"</formula>
    </cfRule>
    <cfRule type="cellIs" dxfId="434" priority="436" operator="equal">
      <formula>"Moderado"</formula>
    </cfRule>
    <cfRule type="cellIs" dxfId="433" priority="437" operator="equal">
      <formula>"Bajo"</formula>
    </cfRule>
  </conditionalFormatting>
  <conditionalFormatting sqref="AF76:AF78">
    <cfRule type="cellIs" dxfId="432" priority="430" operator="equal">
      <formula>"Extremo"</formula>
    </cfRule>
    <cfRule type="cellIs" dxfId="431" priority="431" operator="equal">
      <formula>"Alto"</formula>
    </cfRule>
    <cfRule type="cellIs" dxfId="430" priority="432" operator="equal">
      <formula>"Moderado"</formula>
    </cfRule>
    <cfRule type="cellIs" dxfId="429" priority="433" operator="equal">
      <formula>"Bajo"</formula>
    </cfRule>
  </conditionalFormatting>
  <conditionalFormatting sqref="AG76:AH78">
    <cfRule type="cellIs" dxfId="428" priority="426" operator="equal">
      <formula>"Extremo"</formula>
    </cfRule>
    <cfRule type="cellIs" dxfId="427" priority="427" operator="equal">
      <formula>"Alto"</formula>
    </cfRule>
    <cfRule type="cellIs" dxfId="426" priority="428" operator="equal">
      <formula>"Moderado"</formula>
    </cfRule>
    <cfRule type="cellIs" dxfId="425" priority="429" operator="equal">
      <formula>"Bajo"</formula>
    </cfRule>
  </conditionalFormatting>
  <conditionalFormatting sqref="AF79:AF80">
    <cfRule type="cellIs" dxfId="424" priority="422" operator="equal">
      <formula>"Extremo"</formula>
    </cfRule>
    <cfRule type="cellIs" dxfId="423" priority="423" operator="equal">
      <formula>"Alto"</formula>
    </cfRule>
    <cfRule type="cellIs" dxfId="422" priority="424" operator="equal">
      <formula>"Moderado"</formula>
    </cfRule>
    <cfRule type="cellIs" dxfId="421" priority="425" operator="equal">
      <formula>"Bajo"</formula>
    </cfRule>
  </conditionalFormatting>
  <conditionalFormatting sqref="AH79:AH80">
    <cfRule type="cellIs" dxfId="420" priority="418" operator="equal">
      <formula>"Extremo"</formula>
    </cfRule>
    <cfRule type="cellIs" dxfId="419" priority="419" operator="equal">
      <formula>"Alto"</formula>
    </cfRule>
    <cfRule type="cellIs" dxfId="418" priority="420" operator="equal">
      <formula>"Moderado"</formula>
    </cfRule>
    <cfRule type="cellIs" dxfId="417" priority="421" operator="equal">
      <formula>"Bajo"</formula>
    </cfRule>
  </conditionalFormatting>
  <conditionalFormatting sqref="AG79">
    <cfRule type="cellIs" dxfId="416" priority="414" operator="equal">
      <formula>"Extremo"</formula>
    </cfRule>
    <cfRule type="cellIs" dxfId="415" priority="415" operator="equal">
      <formula>"Alto"</formula>
    </cfRule>
    <cfRule type="cellIs" dxfId="414" priority="416" operator="equal">
      <formula>"Moderado"</formula>
    </cfRule>
    <cfRule type="cellIs" dxfId="413" priority="417" operator="equal">
      <formula>"Bajo"</formula>
    </cfRule>
  </conditionalFormatting>
  <conditionalFormatting sqref="AG80">
    <cfRule type="cellIs" dxfId="412" priority="410" operator="equal">
      <formula>"Extremo"</formula>
    </cfRule>
    <cfRule type="cellIs" dxfId="411" priority="411" operator="equal">
      <formula>"Alto"</formula>
    </cfRule>
    <cfRule type="cellIs" dxfId="410" priority="412" operator="equal">
      <formula>"Moderado"</formula>
    </cfRule>
    <cfRule type="cellIs" dxfId="409" priority="413" operator="equal">
      <formula>"Bajo"</formula>
    </cfRule>
  </conditionalFormatting>
  <conditionalFormatting sqref="AF81">
    <cfRule type="cellIs" dxfId="408" priority="406" operator="equal">
      <formula>"Extremo"</formula>
    </cfRule>
    <cfRule type="cellIs" dxfId="407" priority="407" operator="equal">
      <formula>"Alto"</formula>
    </cfRule>
    <cfRule type="cellIs" dxfId="406" priority="408" operator="equal">
      <formula>"Moderado"</formula>
    </cfRule>
    <cfRule type="cellIs" dxfId="405" priority="409" operator="equal">
      <formula>"Bajo"</formula>
    </cfRule>
  </conditionalFormatting>
  <conditionalFormatting sqref="AH81">
    <cfRule type="cellIs" dxfId="404" priority="402" operator="equal">
      <formula>"Extremo"</formula>
    </cfRule>
    <cfRule type="cellIs" dxfId="403" priority="403" operator="equal">
      <formula>"Alto"</formula>
    </cfRule>
    <cfRule type="cellIs" dxfId="402" priority="404" operator="equal">
      <formula>"Moderado"</formula>
    </cfRule>
    <cfRule type="cellIs" dxfId="401" priority="405" operator="equal">
      <formula>"Bajo"</formula>
    </cfRule>
  </conditionalFormatting>
  <conditionalFormatting sqref="AG81">
    <cfRule type="cellIs" dxfId="400" priority="398" operator="equal">
      <formula>"Extremo"</formula>
    </cfRule>
    <cfRule type="cellIs" dxfId="399" priority="399" operator="equal">
      <formula>"Alto"</formula>
    </cfRule>
    <cfRule type="cellIs" dxfId="398" priority="400" operator="equal">
      <formula>"Moderado"</formula>
    </cfRule>
    <cfRule type="cellIs" dxfId="397" priority="401" operator="equal">
      <formula>"Bajo"</formula>
    </cfRule>
  </conditionalFormatting>
  <conditionalFormatting sqref="AF82">
    <cfRule type="cellIs" dxfId="396" priority="394" operator="equal">
      <formula>"Extremo"</formula>
    </cfRule>
    <cfRule type="cellIs" dxfId="395" priority="395" operator="equal">
      <formula>"Alto"</formula>
    </cfRule>
    <cfRule type="cellIs" dxfId="394" priority="396" operator="equal">
      <formula>"Moderado"</formula>
    </cfRule>
    <cfRule type="cellIs" dxfId="393" priority="397" operator="equal">
      <formula>"Bajo"</formula>
    </cfRule>
  </conditionalFormatting>
  <conditionalFormatting sqref="AH82">
    <cfRule type="cellIs" dxfId="392" priority="390" operator="equal">
      <formula>"Extremo"</formula>
    </cfRule>
    <cfRule type="cellIs" dxfId="391" priority="391" operator="equal">
      <formula>"Alto"</formula>
    </cfRule>
    <cfRule type="cellIs" dxfId="390" priority="392" operator="equal">
      <formula>"Moderado"</formula>
    </cfRule>
    <cfRule type="cellIs" dxfId="389" priority="393" operator="equal">
      <formula>"Bajo"</formula>
    </cfRule>
  </conditionalFormatting>
  <conditionalFormatting sqref="AG82">
    <cfRule type="cellIs" dxfId="388" priority="386" operator="equal">
      <formula>"Extremo"</formula>
    </cfRule>
    <cfRule type="cellIs" dxfId="387" priority="387" operator="equal">
      <formula>"Alto"</formula>
    </cfRule>
    <cfRule type="cellIs" dxfId="386" priority="388" operator="equal">
      <formula>"Moderado"</formula>
    </cfRule>
    <cfRule type="cellIs" dxfId="385" priority="389" operator="equal">
      <formula>"Bajo"</formula>
    </cfRule>
  </conditionalFormatting>
  <conditionalFormatting sqref="AF83:AF84">
    <cfRule type="cellIs" dxfId="384" priority="382" operator="equal">
      <formula>"Extremo"</formula>
    </cfRule>
    <cfRule type="cellIs" dxfId="383" priority="383" operator="equal">
      <formula>"Alto"</formula>
    </cfRule>
    <cfRule type="cellIs" dxfId="382" priority="384" operator="equal">
      <formula>"Moderado"</formula>
    </cfRule>
    <cfRule type="cellIs" dxfId="381" priority="385" operator="equal">
      <formula>"Bajo"</formula>
    </cfRule>
  </conditionalFormatting>
  <conditionalFormatting sqref="AG83:AH84">
    <cfRule type="cellIs" dxfId="380" priority="378" operator="equal">
      <formula>"Extremo"</formula>
    </cfRule>
    <cfRule type="cellIs" dxfId="379" priority="379" operator="equal">
      <formula>"Alto"</formula>
    </cfRule>
    <cfRule type="cellIs" dxfId="378" priority="380" operator="equal">
      <formula>"Moderado"</formula>
    </cfRule>
    <cfRule type="cellIs" dxfId="377" priority="381" operator="equal">
      <formula>"Bajo"</formula>
    </cfRule>
  </conditionalFormatting>
  <conditionalFormatting sqref="AF85">
    <cfRule type="cellIs" dxfId="376" priority="374" operator="equal">
      <formula>"Extremo"</formula>
    </cfRule>
    <cfRule type="cellIs" dxfId="375" priority="375" operator="equal">
      <formula>"Alto"</formula>
    </cfRule>
    <cfRule type="cellIs" dxfId="374" priority="376" operator="equal">
      <formula>"Moderado"</formula>
    </cfRule>
    <cfRule type="cellIs" dxfId="373" priority="377" operator="equal">
      <formula>"Bajo"</formula>
    </cfRule>
  </conditionalFormatting>
  <conditionalFormatting sqref="AG85:AH85">
    <cfRule type="cellIs" dxfId="372" priority="370" operator="equal">
      <formula>"Extremo"</formula>
    </cfRule>
    <cfRule type="cellIs" dxfId="371" priority="371" operator="equal">
      <formula>"Alto"</formula>
    </cfRule>
    <cfRule type="cellIs" dxfId="370" priority="372" operator="equal">
      <formula>"Moderado"</formula>
    </cfRule>
    <cfRule type="cellIs" dxfId="369" priority="373" operator="equal">
      <formula>"Bajo"</formula>
    </cfRule>
  </conditionalFormatting>
  <conditionalFormatting sqref="AF86">
    <cfRule type="cellIs" dxfId="368" priority="366" operator="equal">
      <formula>"Extremo"</formula>
    </cfRule>
    <cfRule type="cellIs" dxfId="367" priority="367" operator="equal">
      <formula>"Alto"</formula>
    </cfRule>
    <cfRule type="cellIs" dxfId="366" priority="368" operator="equal">
      <formula>"Moderado"</formula>
    </cfRule>
    <cfRule type="cellIs" dxfId="365" priority="369" operator="equal">
      <formula>"Bajo"</formula>
    </cfRule>
  </conditionalFormatting>
  <conditionalFormatting sqref="AG86:AH86">
    <cfRule type="cellIs" dxfId="364" priority="362" operator="equal">
      <formula>"Extremo"</formula>
    </cfRule>
    <cfRule type="cellIs" dxfId="363" priority="363" operator="equal">
      <formula>"Alto"</formula>
    </cfRule>
    <cfRule type="cellIs" dxfId="362" priority="364" operator="equal">
      <formula>"Moderado"</formula>
    </cfRule>
    <cfRule type="cellIs" dxfId="361" priority="365" operator="equal">
      <formula>"Bajo"</formula>
    </cfRule>
  </conditionalFormatting>
  <conditionalFormatting sqref="AF87">
    <cfRule type="cellIs" dxfId="360" priority="358" operator="equal">
      <formula>"Extremo"</formula>
    </cfRule>
    <cfRule type="cellIs" dxfId="359" priority="359" operator="equal">
      <formula>"Alto"</formula>
    </cfRule>
    <cfRule type="cellIs" dxfId="358" priority="360" operator="equal">
      <formula>"Moderado"</formula>
    </cfRule>
    <cfRule type="cellIs" dxfId="357" priority="361" operator="equal">
      <formula>"Bajo"</formula>
    </cfRule>
  </conditionalFormatting>
  <conditionalFormatting sqref="AG87">
    <cfRule type="cellIs" dxfId="356" priority="354" operator="equal">
      <formula>"Extremo"</formula>
    </cfRule>
    <cfRule type="cellIs" dxfId="355" priority="355" operator="equal">
      <formula>"Alto"</formula>
    </cfRule>
    <cfRule type="cellIs" dxfId="354" priority="356" operator="equal">
      <formula>"Moderado"</formula>
    </cfRule>
    <cfRule type="cellIs" dxfId="353" priority="357" operator="equal">
      <formula>"Bajo"</formula>
    </cfRule>
  </conditionalFormatting>
  <conditionalFormatting sqref="AF43:AF44">
    <cfRule type="cellIs" dxfId="352" priority="346" operator="equal">
      <formula>"Extremo"</formula>
    </cfRule>
  </conditionalFormatting>
  <conditionalFormatting sqref="AF43:AF44">
    <cfRule type="cellIs" dxfId="351" priority="347" operator="equal">
      <formula>"Alto"</formula>
    </cfRule>
  </conditionalFormatting>
  <conditionalFormatting sqref="AF43:AF44">
    <cfRule type="cellIs" dxfId="350" priority="348" operator="equal">
      <formula>"Moderado"</formula>
    </cfRule>
  </conditionalFormatting>
  <conditionalFormatting sqref="AF43:AF44">
    <cfRule type="cellIs" dxfId="349" priority="349" operator="equal">
      <formula>"Bajo"</formula>
    </cfRule>
  </conditionalFormatting>
  <conditionalFormatting sqref="AH43:AH44">
    <cfRule type="cellIs" dxfId="348" priority="350" operator="equal">
      <formula>"Extremo"</formula>
    </cfRule>
  </conditionalFormatting>
  <conditionalFormatting sqref="AH43:AH44">
    <cfRule type="cellIs" dxfId="347" priority="351" operator="equal">
      <formula>"Alto"</formula>
    </cfRule>
  </conditionalFormatting>
  <conditionalFormatting sqref="AH43:AH44">
    <cfRule type="cellIs" dxfId="346" priority="352" operator="equal">
      <formula>"Moderado"</formula>
    </cfRule>
  </conditionalFormatting>
  <conditionalFormatting sqref="AH43:AH44">
    <cfRule type="cellIs" dxfId="345" priority="353" operator="equal">
      <formula>"Bajo"</formula>
    </cfRule>
  </conditionalFormatting>
  <conditionalFormatting sqref="AG43">
    <cfRule type="cellIs" dxfId="344" priority="342" operator="equal">
      <formula>"Extremo"</formula>
    </cfRule>
  </conditionalFormatting>
  <conditionalFormatting sqref="AG43">
    <cfRule type="cellIs" dxfId="343" priority="343" operator="equal">
      <formula>"Alto"</formula>
    </cfRule>
  </conditionalFormatting>
  <conditionalFormatting sqref="AG43">
    <cfRule type="cellIs" dxfId="342" priority="344" operator="equal">
      <formula>"Moderado"</formula>
    </cfRule>
  </conditionalFormatting>
  <conditionalFormatting sqref="AG43">
    <cfRule type="cellIs" dxfId="341" priority="345" operator="equal">
      <formula>"Bajo"</formula>
    </cfRule>
  </conditionalFormatting>
  <conditionalFormatting sqref="AG44">
    <cfRule type="cellIs" dxfId="340" priority="338" operator="equal">
      <formula>"Extremo"</formula>
    </cfRule>
  </conditionalFormatting>
  <conditionalFormatting sqref="AG44">
    <cfRule type="cellIs" dxfId="339" priority="339" operator="equal">
      <formula>"Alto"</formula>
    </cfRule>
  </conditionalFormatting>
  <conditionalFormatting sqref="AG44">
    <cfRule type="cellIs" dxfId="338" priority="340" operator="equal">
      <formula>"Moderado"</formula>
    </cfRule>
  </conditionalFormatting>
  <conditionalFormatting sqref="AG44">
    <cfRule type="cellIs" dxfId="337" priority="341" operator="equal">
      <formula>"Bajo"</formula>
    </cfRule>
  </conditionalFormatting>
  <conditionalFormatting sqref="AF45">
    <cfRule type="cellIs" dxfId="336" priority="330" operator="equal">
      <formula>"Extremo"</formula>
    </cfRule>
  </conditionalFormatting>
  <conditionalFormatting sqref="AF45">
    <cfRule type="cellIs" dxfId="335" priority="331" operator="equal">
      <formula>"Alto"</formula>
    </cfRule>
  </conditionalFormatting>
  <conditionalFormatting sqref="AF45">
    <cfRule type="cellIs" dxfId="334" priority="332" operator="equal">
      <formula>"Moderado"</formula>
    </cfRule>
  </conditionalFormatting>
  <conditionalFormatting sqref="AF45">
    <cfRule type="cellIs" dxfId="333" priority="333" operator="equal">
      <formula>"Bajo"</formula>
    </cfRule>
  </conditionalFormatting>
  <conditionalFormatting sqref="AH45">
    <cfRule type="cellIs" dxfId="332" priority="334" operator="equal">
      <formula>"Extremo"</formula>
    </cfRule>
  </conditionalFormatting>
  <conditionalFormatting sqref="AH45">
    <cfRule type="cellIs" dxfId="331" priority="335" operator="equal">
      <formula>"Alto"</formula>
    </cfRule>
  </conditionalFormatting>
  <conditionalFormatting sqref="AH45">
    <cfRule type="cellIs" dxfId="330" priority="336" operator="equal">
      <formula>"Moderado"</formula>
    </cfRule>
  </conditionalFormatting>
  <conditionalFormatting sqref="AH45">
    <cfRule type="cellIs" dxfId="329" priority="337" operator="equal">
      <formula>"Bajo"</formula>
    </cfRule>
  </conditionalFormatting>
  <conditionalFormatting sqref="AG45">
    <cfRule type="cellIs" dxfId="328" priority="326" operator="equal">
      <formula>"Extremo"</formula>
    </cfRule>
  </conditionalFormatting>
  <conditionalFormatting sqref="AG45">
    <cfRule type="cellIs" dxfId="327" priority="327" operator="equal">
      <formula>"Alto"</formula>
    </cfRule>
  </conditionalFormatting>
  <conditionalFormatting sqref="AG45">
    <cfRule type="cellIs" dxfId="326" priority="328" operator="equal">
      <formula>"Moderado"</formula>
    </cfRule>
  </conditionalFormatting>
  <conditionalFormatting sqref="AG45">
    <cfRule type="cellIs" dxfId="325" priority="329" operator="equal">
      <formula>"Bajo"</formula>
    </cfRule>
  </conditionalFormatting>
  <conditionalFormatting sqref="AH46">
    <cfRule type="cellIs" dxfId="324" priority="322" operator="equal">
      <formula>"Extremo"</formula>
    </cfRule>
  </conditionalFormatting>
  <conditionalFormatting sqref="AH46">
    <cfRule type="cellIs" dxfId="323" priority="323" operator="equal">
      <formula>"Alto"</formula>
    </cfRule>
  </conditionalFormatting>
  <conditionalFormatting sqref="AH46">
    <cfRule type="cellIs" dxfId="322" priority="324" operator="equal">
      <formula>"Moderado"</formula>
    </cfRule>
  </conditionalFormatting>
  <conditionalFormatting sqref="AH46">
    <cfRule type="cellIs" dxfId="321" priority="325" operator="equal">
      <formula>"Bajo"</formula>
    </cfRule>
  </conditionalFormatting>
  <conditionalFormatting sqref="AF46">
    <cfRule type="cellIs" dxfId="320" priority="318" operator="equal">
      <formula>"Extremo"</formula>
    </cfRule>
  </conditionalFormatting>
  <conditionalFormatting sqref="AF46">
    <cfRule type="cellIs" dxfId="319" priority="319" operator="equal">
      <formula>"Alto"</formula>
    </cfRule>
  </conditionalFormatting>
  <conditionalFormatting sqref="AF46">
    <cfRule type="cellIs" dxfId="318" priority="320" operator="equal">
      <formula>"Moderado"</formula>
    </cfRule>
  </conditionalFormatting>
  <conditionalFormatting sqref="AF46">
    <cfRule type="cellIs" dxfId="317" priority="321" operator="equal">
      <formula>"Bajo"</formula>
    </cfRule>
  </conditionalFormatting>
  <conditionalFormatting sqref="AG46">
    <cfRule type="cellIs" dxfId="316" priority="314" operator="equal">
      <formula>"Extremo"</formula>
    </cfRule>
  </conditionalFormatting>
  <conditionalFormatting sqref="AG46">
    <cfRule type="cellIs" dxfId="315" priority="315" operator="equal">
      <formula>"Alto"</formula>
    </cfRule>
  </conditionalFormatting>
  <conditionalFormatting sqref="AG46">
    <cfRule type="cellIs" dxfId="314" priority="316" operator="equal">
      <formula>"Moderado"</formula>
    </cfRule>
  </conditionalFormatting>
  <conditionalFormatting sqref="AG46">
    <cfRule type="cellIs" dxfId="313" priority="317" operator="equal">
      <formula>"Bajo"</formula>
    </cfRule>
  </conditionalFormatting>
  <conditionalFormatting sqref="AF48">
    <cfRule type="cellIs" dxfId="312" priority="306" operator="equal">
      <formula>"Extremo"</formula>
    </cfRule>
  </conditionalFormatting>
  <conditionalFormatting sqref="AF48">
    <cfRule type="cellIs" dxfId="311" priority="307" operator="equal">
      <formula>"Alto"</formula>
    </cfRule>
  </conditionalFormatting>
  <conditionalFormatting sqref="AF48">
    <cfRule type="cellIs" dxfId="310" priority="308" operator="equal">
      <formula>"Moderado"</formula>
    </cfRule>
  </conditionalFormatting>
  <conditionalFormatting sqref="AF48">
    <cfRule type="cellIs" dxfId="309" priority="309" operator="equal">
      <formula>"Bajo"</formula>
    </cfRule>
  </conditionalFormatting>
  <conditionalFormatting sqref="AG48:AH48">
    <cfRule type="cellIs" dxfId="308" priority="310" operator="equal">
      <formula>"Extremo"</formula>
    </cfRule>
  </conditionalFormatting>
  <conditionalFormatting sqref="AG48:AH48">
    <cfRule type="cellIs" dxfId="307" priority="311" operator="equal">
      <formula>"Alto"</formula>
    </cfRule>
  </conditionalFormatting>
  <conditionalFormatting sqref="AG48:AH48">
    <cfRule type="cellIs" dxfId="306" priority="312" operator="equal">
      <formula>"Moderado"</formula>
    </cfRule>
  </conditionalFormatting>
  <conditionalFormatting sqref="AG48:AH48">
    <cfRule type="cellIs" dxfId="305" priority="313" operator="equal">
      <formula>"Bajo"</formula>
    </cfRule>
  </conditionalFormatting>
  <conditionalFormatting sqref="AF47">
    <cfRule type="cellIs" dxfId="304" priority="302" operator="equal">
      <formula>"Extremo"</formula>
    </cfRule>
    <cfRule type="cellIs" dxfId="303" priority="303" operator="equal">
      <formula>"Alto"</formula>
    </cfRule>
    <cfRule type="cellIs" dxfId="302" priority="304" operator="equal">
      <formula>"Moderado"</formula>
    </cfRule>
    <cfRule type="cellIs" dxfId="301" priority="305" operator="equal">
      <formula>"Bajo"</formula>
    </cfRule>
  </conditionalFormatting>
  <conditionalFormatting sqref="AG47:AH47">
    <cfRule type="cellIs" dxfId="300" priority="298" operator="equal">
      <formula>"Extremo"</formula>
    </cfRule>
    <cfRule type="cellIs" dxfId="299" priority="299" operator="equal">
      <formula>"Alto"</formula>
    </cfRule>
    <cfRule type="cellIs" dxfId="298" priority="300" operator="equal">
      <formula>"Moderado"</formula>
    </cfRule>
    <cfRule type="cellIs" dxfId="297" priority="301" operator="equal">
      <formula>"Bajo"</formula>
    </cfRule>
  </conditionalFormatting>
  <conditionalFormatting sqref="AF37:AF39">
    <cfRule type="cellIs" dxfId="296" priority="294" operator="equal">
      <formula>"Extremo"</formula>
    </cfRule>
    <cfRule type="cellIs" dxfId="295" priority="295" operator="equal">
      <formula>"Alto"</formula>
    </cfRule>
    <cfRule type="cellIs" dxfId="294" priority="296" operator="equal">
      <formula>"Moderado"</formula>
    </cfRule>
    <cfRule type="cellIs" dxfId="293" priority="297" operator="equal">
      <formula>"Bajo"</formula>
    </cfRule>
  </conditionalFormatting>
  <conditionalFormatting sqref="AG37:AH38 AG39">
    <cfRule type="cellIs" dxfId="292" priority="290" operator="equal">
      <formula>"Extremo"</formula>
    </cfRule>
  </conditionalFormatting>
  <conditionalFormatting sqref="AG37:AH38 AG39">
    <cfRule type="cellIs" dxfId="291" priority="291" operator="equal">
      <formula>"Alto"</formula>
    </cfRule>
  </conditionalFormatting>
  <conditionalFormatting sqref="AG37:AH38 AG39">
    <cfRule type="cellIs" dxfId="290" priority="292" operator="equal">
      <formula>"Moderado"</formula>
    </cfRule>
  </conditionalFormatting>
  <conditionalFormatting sqref="AG37:AH38 AG39">
    <cfRule type="cellIs" dxfId="289" priority="293" operator="equal">
      <formula>"Bajo"</formula>
    </cfRule>
  </conditionalFormatting>
  <conditionalFormatting sqref="AH67 AH65">
    <cfRule type="cellIs" dxfId="288" priority="286" operator="equal">
      <formula>"Extremo"</formula>
    </cfRule>
  </conditionalFormatting>
  <conditionalFormatting sqref="AH67 AH65">
    <cfRule type="cellIs" dxfId="287" priority="287" operator="equal">
      <formula>"Alto"</formula>
    </cfRule>
  </conditionalFormatting>
  <conditionalFormatting sqref="AH67 AH65">
    <cfRule type="cellIs" dxfId="286" priority="288" operator="equal">
      <formula>"Moderado"</formula>
    </cfRule>
  </conditionalFormatting>
  <conditionalFormatting sqref="AH67 AH65">
    <cfRule type="cellIs" dxfId="285" priority="289" operator="equal">
      <formula>"Bajo"</formula>
    </cfRule>
  </conditionalFormatting>
  <conditionalFormatting sqref="AF65">
    <cfRule type="cellIs" dxfId="284" priority="278" operator="equal">
      <formula>"Extremo"</formula>
    </cfRule>
  </conditionalFormatting>
  <conditionalFormatting sqref="AF65">
    <cfRule type="cellIs" dxfId="283" priority="279" operator="equal">
      <formula>"Alto"</formula>
    </cfRule>
  </conditionalFormatting>
  <conditionalFormatting sqref="AF65">
    <cfRule type="cellIs" dxfId="282" priority="280" operator="equal">
      <formula>"Moderado"</formula>
    </cfRule>
  </conditionalFormatting>
  <conditionalFormatting sqref="AF65">
    <cfRule type="cellIs" dxfId="281" priority="281" operator="equal">
      <formula>"Bajo"</formula>
    </cfRule>
  </conditionalFormatting>
  <conditionalFormatting sqref="AG65">
    <cfRule type="cellIs" dxfId="280" priority="282" operator="equal">
      <formula>"Extremo"</formula>
    </cfRule>
  </conditionalFormatting>
  <conditionalFormatting sqref="AG65">
    <cfRule type="cellIs" dxfId="279" priority="283" operator="equal">
      <formula>"Alto"</formula>
    </cfRule>
  </conditionalFormatting>
  <conditionalFormatting sqref="AG65">
    <cfRule type="cellIs" dxfId="278" priority="284" operator="equal">
      <formula>"Moderado"</formula>
    </cfRule>
  </conditionalFormatting>
  <conditionalFormatting sqref="AG65">
    <cfRule type="cellIs" dxfId="277" priority="285" operator="equal">
      <formula>"Bajo"</formula>
    </cfRule>
  </conditionalFormatting>
  <conditionalFormatting sqref="AH66">
    <cfRule type="cellIs" dxfId="276" priority="274" operator="equal">
      <formula>"Extremo"</formula>
    </cfRule>
  </conditionalFormatting>
  <conditionalFormatting sqref="AH66">
    <cfRule type="cellIs" dxfId="275" priority="275" operator="equal">
      <formula>"Alto"</formula>
    </cfRule>
  </conditionalFormatting>
  <conditionalFormatting sqref="AH66">
    <cfRule type="cellIs" dxfId="274" priority="276" operator="equal">
      <formula>"Moderado"</formula>
    </cfRule>
  </conditionalFormatting>
  <conditionalFormatting sqref="AH66">
    <cfRule type="cellIs" dxfId="273" priority="277" operator="equal">
      <formula>"Bajo"</formula>
    </cfRule>
  </conditionalFormatting>
  <conditionalFormatting sqref="AF66">
    <cfRule type="cellIs" dxfId="272" priority="266" operator="equal">
      <formula>"Extremo"</formula>
    </cfRule>
  </conditionalFormatting>
  <conditionalFormatting sqref="AF66">
    <cfRule type="cellIs" dxfId="271" priority="267" operator="equal">
      <formula>"Alto"</formula>
    </cfRule>
  </conditionalFormatting>
  <conditionalFormatting sqref="AF66">
    <cfRule type="cellIs" dxfId="270" priority="268" operator="equal">
      <formula>"Moderado"</formula>
    </cfRule>
  </conditionalFormatting>
  <conditionalFormatting sqref="AF66">
    <cfRule type="cellIs" dxfId="269" priority="269" operator="equal">
      <formula>"Bajo"</formula>
    </cfRule>
  </conditionalFormatting>
  <conditionalFormatting sqref="AG66">
    <cfRule type="cellIs" dxfId="268" priority="270" operator="equal">
      <formula>"Extremo"</formula>
    </cfRule>
  </conditionalFormatting>
  <conditionalFormatting sqref="AG66">
    <cfRule type="cellIs" dxfId="267" priority="271" operator="equal">
      <formula>"Alto"</formula>
    </cfRule>
  </conditionalFormatting>
  <conditionalFormatting sqref="AG66">
    <cfRule type="cellIs" dxfId="266" priority="272" operator="equal">
      <formula>"Moderado"</formula>
    </cfRule>
  </conditionalFormatting>
  <conditionalFormatting sqref="AG66">
    <cfRule type="cellIs" dxfId="265" priority="273" operator="equal">
      <formula>"Bajo"</formula>
    </cfRule>
  </conditionalFormatting>
  <conditionalFormatting sqref="AF67">
    <cfRule type="cellIs" dxfId="264" priority="258" operator="equal">
      <formula>"Extremo"</formula>
    </cfRule>
  </conditionalFormatting>
  <conditionalFormatting sqref="AF67">
    <cfRule type="cellIs" dxfId="263" priority="259" operator="equal">
      <formula>"Alto"</formula>
    </cfRule>
  </conditionalFormatting>
  <conditionalFormatting sqref="AF67">
    <cfRule type="cellIs" dxfId="262" priority="260" operator="equal">
      <formula>"Moderado"</formula>
    </cfRule>
  </conditionalFormatting>
  <conditionalFormatting sqref="AF67">
    <cfRule type="cellIs" dxfId="261" priority="261" operator="equal">
      <formula>"Bajo"</formula>
    </cfRule>
  </conditionalFormatting>
  <conditionalFormatting sqref="AG67">
    <cfRule type="cellIs" dxfId="260" priority="262" operator="equal">
      <formula>"Extremo"</formula>
    </cfRule>
  </conditionalFormatting>
  <conditionalFormatting sqref="AG67">
    <cfRule type="cellIs" dxfId="259" priority="263" operator="equal">
      <formula>"Alto"</formula>
    </cfRule>
  </conditionalFormatting>
  <conditionalFormatting sqref="AG67">
    <cfRule type="cellIs" dxfId="258" priority="264" operator="equal">
      <formula>"Moderado"</formula>
    </cfRule>
  </conditionalFormatting>
  <conditionalFormatting sqref="AG67">
    <cfRule type="cellIs" dxfId="257" priority="265" operator="equal">
      <formula>"Bajo"</formula>
    </cfRule>
  </conditionalFormatting>
  <conditionalFormatting sqref="AF50:AF51">
    <cfRule type="cellIs" dxfId="256" priority="254" operator="equal">
      <formula>"Extremo"</formula>
    </cfRule>
    <cfRule type="cellIs" dxfId="255" priority="255" operator="equal">
      <formula>"Alto"</formula>
    </cfRule>
    <cfRule type="cellIs" dxfId="254" priority="256" operator="equal">
      <formula>"Moderado"</formula>
    </cfRule>
    <cfRule type="cellIs" dxfId="253" priority="257" operator="equal">
      <formula>"Bajo"</formula>
    </cfRule>
  </conditionalFormatting>
  <conditionalFormatting sqref="AF52:AF54">
    <cfRule type="cellIs" dxfId="252" priority="250" operator="equal">
      <formula>"Extremo"</formula>
    </cfRule>
    <cfRule type="cellIs" dxfId="251" priority="251" operator="equal">
      <formula>"Alto"</formula>
    </cfRule>
    <cfRule type="cellIs" dxfId="250" priority="252" operator="equal">
      <formula>"Moderado"</formula>
    </cfRule>
    <cfRule type="cellIs" dxfId="249" priority="253" operator="equal">
      <formula>"Bajo"</formula>
    </cfRule>
  </conditionalFormatting>
  <conditionalFormatting sqref="AF55:AF56">
    <cfRule type="cellIs" dxfId="248" priority="246" operator="equal">
      <formula>"Extremo"</formula>
    </cfRule>
    <cfRule type="cellIs" dxfId="247" priority="247" operator="equal">
      <formula>"Alto"</formula>
    </cfRule>
    <cfRule type="cellIs" dxfId="246" priority="248" operator="equal">
      <formula>"Moderado"</formula>
    </cfRule>
    <cfRule type="cellIs" dxfId="245" priority="249" operator="equal">
      <formula>"Bajo"</formula>
    </cfRule>
  </conditionalFormatting>
  <conditionalFormatting sqref="AF57:AF58">
    <cfRule type="cellIs" dxfId="244" priority="242" operator="equal">
      <formula>"Extremo"</formula>
    </cfRule>
    <cfRule type="cellIs" dxfId="243" priority="243" operator="equal">
      <formula>"Alto"</formula>
    </cfRule>
    <cfRule type="cellIs" dxfId="242" priority="244" operator="equal">
      <formula>"Moderado"</formula>
    </cfRule>
    <cfRule type="cellIs" dxfId="241" priority="245" operator="equal">
      <formula>"Bajo"</formula>
    </cfRule>
  </conditionalFormatting>
  <conditionalFormatting sqref="AF59:AF60">
    <cfRule type="cellIs" dxfId="240" priority="238" operator="equal">
      <formula>"Extremo"</formula>
    </cfRule>
    <cfRule type="cellIs" dxfId="239" priority="239" operator="equal">
      <formula>"Alto"</formula>
    </cfRule>
    <cfRule type="cellIs" dxfId="238" priority="240" operator="equal">
      <formula>"Moderado"</formula>
    </cfRule>
    <cfRule type="cellIs" dxfId="237" priority="241" operator="equal">
      <formula>"Bajo"</formula>
    </cfRule>
  </conditionalFormatting>
  <conditionalFormatting sqref="AF4:AH4">
    <cfRule type="cellIs" dxfId="236" priority="234" operator="equal">
      <formula>"Extremo"</formula>
    </cfRule>
  </conditionalFormatting>
  <conditionalFormatting sqref="AF4:AH4">
    <cfRule type="cellIs" dxfId="235" priority="235" operator="equal">
      <formula>"Alto"</formula>
    </cfRule>
  </conditionalFormatting>
  <conditionalFormatting sqref="AF4:AH4">
    <cfRule type="cellIs" dxfId="234" priority="236" operator="equal">
      <formula>"Moderado"</formula>
    </cfRule>
  </conditionalFormatting>
  <conditionalFormatting sqref="AF4:AH4">
    <cfRule type="cellIs" dxfId="233" priority="237" operator="equal">
      <formula>"Bajo"</formula>
    </cfRule>
  </conditionalFormatting>
  <conditionalFormatting sqref="AH5">
    <cfRule type="cellIs" dxfId="232" priority="230" operator="equal">
      <formula>"Extremo"</formula>
    </cfRule>
  </conditionalFormatting>
  <conditionalFormatting sqref="AH5">
    <cfRule type="cellIs" dxfId="231" priority="231" operator="equal">
      <formula>"Alto"</formula>
    </cfRule>
  </conditionalFormatting>
  <conditionalFormatting sqref="AH5">
    <cfRule type="cellIs" dxfId="230" priority="232" operator="equal">
      <formula>"Moderado"</formula>
    </cfRule>
  </conditionalFormatting>
  <conditionalFormatting sqref="AH5">
    <cfRule type="cellIs" dxfId="229" priority="233" operator="equal">
      <formula>"Bajo"</formula>
    </cfRule>
  </conditionalFormatting>
  <conditionalFormatting sqref="AF6:AF7 AG6 AH7">
    <cfRule type="cellIs" dxfId="228" priority="222" operator="equal">
      <formula>"Extremo"</formula>
    </cfRule>
  </conditionalFormatting>
  <conditionalFormatting sqref="AF6:AF7 AG6 AH7">
    <cfRule type="cellIs" dxfId="227" priority="223" operator="equal">
      <formula>"Alto"</formula>
    </cfRule>
  </conditionalFormatting>
  <conditionalFormatting sqref="AF6:AF7 AG6 AH7">
    <cfRule type="cellIs" dxfId="226" priority="224" operator="equal">
      <formula>"Moderado"</formula>
    </cfRule>
  </conditionalFormatting>
  <conditionalFormatting sqref="AF6:AF7 AG6 AH7">
    <cfRule type="cellIs" dxfId="225" priority="225" operator="equal">
      <formula>"Bajo"</formula>
    </cfRule>
  </conditionalFormatting>
  <conditionalFormatting sqref="AG6:AH7">
    <cfRule type="cellIs" dxfId="224" priority="226" operator="equal">
      <formula>"Extremo"</formula>
    </cfRule>
  </conditionalFormatting>
  <conditionalFormatting sqref="AG6:AH7">
    <cfRule type="cellIs" dxfId="223" priority="227" operator="equal">
      <formula>"Alto"</formula>
    </cfRule>
  </conditionalFormatting>
  <conditionalFormatting sqref="AG6:AH7">
    <cfRule type="cellIs" dxfId="222" priority="228" operator="equal">
      <formula>"Moderado"</formula>
    </cfRule>
  </conditionalFormatting>
  <conditionalFormatting sqref="AG6:AH7">
    <cfRule type="cellIs" dxfId="221" priority="229" operator="equal">
      <formula>"Bajo"</formula>
    </cfRule>
  </conditionalFormatting>
  <conditionalFormatting sqref="AF8:AF9 AG8 AH9">
    <cfRule type="cellIs" dxfId="220" priority="214" operator="equal">
      <formula>"Extremo"</formula>
    </cfRule>
  </conditionalFormatting>
  <conditionalFormatting sqref="AF8:AF9 AG8 AH9">
    <cfRule type="cellIs" dxfId="219" priority="215" operator="equal">
      <formula>"Alto"</formula>
    </cfRule>
  </conditionalFormatting>
  <conditionalFormatting sqref="AF8:AF9 AG8 AH9">
    <cfRule type="cellIs" dxfId="218" priority="216" operator="equal">
      <formula>"Moderado"</formula>
    </cfRule>
  </conditionalFormatting>
  <conditionalFormatting sqref="AF8:AF9 AG8 AH9">
    <cfRule type="cellIs" dxfId="217" priority="217" operator="equal">
      <formula>"Bajo"</formula>
    </cfRule>
  </conditionalFormatting>
  <conditionalFormatting sqref="AG8:AH9">
    <cfRule type="cellIs" dxfId="216" priority="218" operator="equal">
      <formula>"Extremo"</formula>
    </cfRule>
  </conditionalFormatting>
  <conditionalFormatting sqref="AG8:AH9">
    <cfRule type="cellIs" dxfId="215" priority="219" operator="equal">
      <formula>"Alto"</formula>
    </cfRule>
  </conditionalFormatting>
  <conditionalFormatting sqref="AG8:AH9">
    <cfRule type="cellIs" dxfId="214" priority="220" operator="equal">
      <formula>"Moderado"</formula>
    </cfRule>
  </conditionalFormatting>
  <conditionalFormatting sqref="AG8:AH9">
    <cfRule type="cellIs" dxfId="213" priority="221" operator="equal">
      <formula>"Bajo"</formula>
    </cfRule>
  </conditionalFormatting>
  <conditionalFormatting sqref="AF10">
    <cfRule type="cellIs" dxfId="212" priority="206" operator="equal">
      <formula>"Extremo"</formula>
    </cfRule>
  </conditionalFormatting>
  <conditionalFormatting sqref="AF10">
    <cfRule type="cellIs" dxfId="211" priority="207" operator="equal">
      <formula>"Alto"</formula>
    </cfRule>
  </conditionalFormatting>
  <conditionalFormatting sqref="AF10">
    <cfRule type="cellIs" dxfId="210" priority="208" operator="equal">
      <formula>"Moderado"</formula>
    </cfRule>
  </conditionalFormatting>
  <conditionalFormatting sqref="AF10">
    <cfRule type="cellIs" dxfId="209" priority="209" operator="equal">
      <formula>"Bajo"</formula>
    </cfRule>
  </conditionalFormatting>
  <conditionalFormatting sqref="AG10:AH10">
    <cfRule type="cellIs" dxfId="208" priority="210" operator="equal">
      <formula>"Extremo"</formula>
    </cfRule>
  </conditionalFormatting>
  <conditionalFormatting sqref="AG10:AH10">
    <cfRule type="cellIs" dxfId="207" priority="211" operator="equal">
      <formula>"Alto"</formula>
    </cfRule>
  </conditionalFormatting>
  <conditionalFormatting sqref="AG10:AH10">
    <cfRule type="cellIs" dxfId="206" priority="212" operator="equal">
      <formula>"Moderado"</formula>
    </cfRule>
  </conditionalFormatting>
  <conditionalFormatting sqref="AG10:AH10">
    <cfRule type="cellIs" dxfId="205" priority="213" operator="equal">
      <formula>"Bajo"</formula>
    </cfRule>
  </conditionalFormatting>
  <conditionalFormatting sqref="AF68:AF69">
    <cfRule type="cellIs" dxfId="204" priority="194" operator="equal">
      <formula>"Extremo"</formula>
    </cfRule>
  </conditionalFormatting>
  <conditionalFormatting sqref="AF68:AF69">
    <cfRule type="cellIs" dxfId="203" priority="195" operator="equal">
      <formula>"Alto"</formula>
    </cfRule>
  </conditionalFormatting>
  <conditionalFormatting sqref="AF68:AF69">
    <cfRule type="cellIs" dxfId="202" priority="196" operator="equal">
      <formula>"Moderado"</formula>
    </cfRule>
  </conditionalFormatting>
  <conditionalFormatting sqref="AF68:AF69">
    <cfRule type="cellIs" dxfId="201" priority="197" operator="equal">
      <formula>"Bajo"</formula>
    </cfRule>
  </conditionalFormatting>
  <conditionalFormatting sqref="AG68:AG69">
    <cfRule type="cellIs" dxfId="200" priority="198" operator="equal">
      <formula>"Extremo"</formula>
    </cfRule>
  </conditionalFormatting>
  <conditionalFormatting sqref="AG68:AG69">
    <cfRule type="cellIs" dxfId="199" priority="199" operator="equal">
      <formula>"Alto"</formula>
    </cfRule>
  </conditionalFormatting>
  <conditionalFormatting sqref="AG68:AG69">
    <cfRule type="cellIs" dxfId="198" priority="200" operator="equal">
      <formula>"Moderado"</formula>
    </cfRule>
  </conditionalFormatting>
  <conditionalFormatting sqref="AG68:AG69">
    <cfRule type="cellIs" dxfId="197" priority="201" operator="equal">
      <formula>"Bajo"</formula>
    </cfRule>
  </conditionalFormatting>
  <conditionalFormatting sqref="AG68:AH69">
    <cfRule type="cellIs" dxfId="196" priority="202" operator="equal">
      <formula>"Extremo"</formula>
    </cfRule>
  </conditionalFormatting>
  <conditionalFormatting sqref="AG68:AH69">
    <cfRule type="cellIs" dxfId="195" priority="203" operator="equal">
      <formula>"Alto"</formula>
    </cfRule>
  </conditionalFormatting>
  <conditionalFormatting sqref="AG68:AH69">
    <cfRule type="cellIs" dxfId="194" priority="204" operator="equal">
      <formula>"Moderado"</formula>
    </cfRule>
  </conditionalFormatting>
  <conditionalFormatting sqref="AG68:AH69">
    <cfRule type="cellIs" dxfId="193" priority="205" operator="equal">
      <formula>"Bajo"</formula>
    </cfRule>
  </conditionalFormatting>
  <conditionalFormatting sqref="AF70">
    <cfRule type="cellIs" dxfId="192" priority="178" operator="equal">
      <formula>"Extremo"</formula>
    </cfRule>
  </conditionalFormatting>
  <conditionalFormatting sqref="AF70">
    <cfRule type="cellIs" dxfId="191" priority="179" operator="equal">
      <formula>"Alto"</formula>
    </cfRule>
  </conditionalFormatting>
  <conditionalFormatting sqref="AF70">
    <cfRule type="cellIs" dxfId="190" priority="180" operator="equal">
      <formula>"Moderado"</formula>
    </cfRule>
  </conditionalFormatting>
  <conditionalFormatting sqref="AF70">
    <cfRule type="cellIs" dxfId="189" priority="181" operator="equal">
      <formula>"Bajo"</formula>
    </cfRule>
  </conditionalFormatting>
  <conditionalFormatting sqref="AG70">
    <cfRule type="cellIs" dxfId="188" priority="182" operator="equal">
      <formula>"Extremo"</formula>
    </cfRule>
  </conditionalFormatting>
  <conditionalFormatting sqref="AG70">
    <cfRule type="cellIs" dxfId="187" priority="183" operator="equal">
      <formula>"Alto"</formula>
    </cfRule>
  </conditionalFormatting>
  <conditionalFormatting sqref="AG70">
    <cfRule type="cellIs" dxfId="186" priority="184" operator="equal">
      <formula>"Moderado"</formula>
    </cfRule>
  </conditionalFormatting>
  <conditionalFormatting sqref="AG70">
    <cfRule type="cellIs" dxfId="185" priority="185" operator="equal">
      <formula>"Bajo"</formula>
    </cfRule>
  </conditionalFormatting>
  <conditionalFormatting sqref="AG70:AH70">
    <cfRule type="cellIs" dxfId="184" priority="186" operator="equal">
      <formula>"Extremo"</formula>
    </cfRule>
  </conditionalFormatting>
  <conditionalFormatting sqref="AG70:AH70">
    <cfRule type="cellIs" dxfId="183" priority="187" operator="equal">
      <formula>"Alto"</formula>
    </cfRule>
  </conditionalFormatting>
  <conditionalFormatting sqref="AG70:AH70">
    <cfRule type="cellIs" dxfId="182" priority="188" operator="equal">
      <formula>"Moderado"</formula>
    </cfRule>
  </conditionalFormatting>
  <conditionalFormatting sqref="AG70:AH70">
    <cfRule type="cellIs" dxfId="181" priority="189" operator="equal">
      <formula>"Bajo"</formula>
    </cfRule>
  </conditionalFormatting>
  <conditionalFormatting sqref="AG70:AH70">
    <cfRule type="cellIs" dxfId="180" priority="190" operator="equal">
      <formula>"Extremo"</formula>
    </cfRule>
  </conditionalFormatting>
  <conditionalFormatting sqref="AG70:AH70">
    <cfRule type="cellIs" dxfId="179" priority="191" operator="equal">
      <formula>"Alto"</formula>
    </cfRule>
  </conditionalFormatting>
  <conditionalFormatting sqref="AG70:AH70">
    <cfRule type="cellIs" dxfId="178" priority="192" operator="equal">
      <formula>"Moderado"</formula>
    </cfRule>
  </conditionalFormatting>
  <conditionalFormatting sqref="AG70:AH70">
    <cfRule type="cellIs" dxfId="177" priority="193" operator="equal">
      <formula>"Bajo"</formula>
    </cfRule>
  </conditionalFormatting>
  <conditionalFormatting sqref="AF71:AF72">
    <cfRule type="cellIs" dxfId="176" priority="158" operator="equal">
      <formula>"Extremo"</formula>
    </cfRule>
  </conditionalFormatting>
  <conditionalFormatting sqref="AF71:AF72">
    <cfRule type="cellIs" dxfId="175" priority="159" operator="equal">
      <formula>"Alto"</formula>
    </cfRule>
  </conditionalFormatting>
  <conditionalFormatting sqref="AF71:AF72">
    <cfRule type="cellIs" dxfId="174" priority="160" operator="equal">
      <formula>"Moderado"</formula>
    </cfRule>
  </conditionalFormatting>
  <conditionalFormatting sqref="AF71:AF72">
    <cfRule type="cellIs" dxfId="173" priority="161" operator="equal">
      <formula>"Bajo"</formula>
    </cfRule>
  </conditionalFormatting>
  <conditionalFormatting sqref="AG71:AG72">
    <cfRule type="cellIs" dxfId="172" priority="162" operator="equal">
      <formula>"Extremo"</formula>
    </cfRule>
  </conditionalFormatting>
  <conditionalFormatting sqref="AG71:AG72">
    <cfRule type="cellIs" dxfId="171" priority="163" operator="equal">
      <formula>"Alto"</formula>
    </cfRule>
  </conditionalFormatting>
  <conditionalFormatting sqref="AG71:AG72">
    <cfRule type="cellIs" dxfId="170" priority="164" operator="equal">
      <formula>"Moderado"</formula>
    </cfRule>
  </conditionalFormatting>
  <conditionalFormatting sqref="AG71:AG72">
    <cfRule type="cellIs" dxfId="169" priority="165" operator="equal">
      <formula>"Bajo"</formula>
    </cfRule>
  </conditionalFormatting>
  <conditionalFormatting sqref="AG71:AH72">
    <cfRule type="cellIs" dxfId="168" priority="166" operator="equal">
      <formula>"Extremo"</formula>
    </cfRule>
  </conditionalFormatting>
  <conditionalFormatting sqref="AG71:AH72">
    <cfRule type="cellIs" dxfId="167" priority="167" operator="equal">
      <formula>"Alto"</formula>
    </cfRule>
  </conditionalFormatting>
  <conditionalFormatting sqref="AG71:AH72">
    <cfRule type="cellIs" dxfId="166" priority="168" operator="equal">
      <formula>"Moderado"</formula>
    </cfRule>
  </conditionalFormatting>
  <conditionalFormatting sqref="AG71:AH72">
    <cfRule type="cellIs" dxfId="165" priority="169" operator="equal">
      <formula>"Bajo"</formula>
    </cfRule>
  </conditionalFormatting>
  <conditionalFormatting sqref="AG71:AH72">
    <cfRule type="cellIs" dxfId="164" priority="170" operator="equal">
      <formula>"Extremo"</formula>
    </cfRule>
  </conditionalFormatting>
  <conditionalFormatting sqref="AG71:AH72">
    <cfRule type="cellIs" dxfId="163" priority="171" operator="equal">
      <formula>"Alto"</formula>
    </cfRule>
  </conditionalFormatting>
  <conditionalFormatting sqref="AG71:AH72">
    <cfRule type="cellIs" dxfId="162" priority="172" operator="equal">
      <formula>"Moderado"</formula>
    </cfRule>
  </conditionalFormatting>
  <conditionalFormatting sqref="AG71:AH72">
    <cfRule type="cellIs" dxfId="161" priority="173" operator="equal">
      <formula>"Bajo"</formula>
    </cfRule>
  </conditionalFormatting>
  <conditionalFormatting sqref="AG71:AH72">
    <cfRule type="cellIs" dxfId="160" priority="174" operator="equal">
      <formula>"Extremo"</formula>
    </cfRule>
  </conditionalFormatting>
  <conditionalFormatting sqref="AG71:AH72">
    <cfRule type="cellIs" dxfId="159" priority="175" operator="equal">
      <formula>"Alto"</formula>
    </cfRule>
  </conditionalFormatting>
  <conditionalFormatting sqref="AG71:AH72">
    <cfRule type="cellIs" dxfId="158" priority="176" operator="equal">
      <formula>"Moderado"</formula>
    </cfRule>
  </conditionalFormatting>
  <conditionalFormatting sqref="AG71:AH72">
    <cfRule type="cellIs" dxfId="157" priority="177" operator="equal">
      <formula>"Bajo"</formula>
    </cfRule>
  </conditionalFormatting>
  <conditionalFormatting sqref="AF26:AF29">
    <cfRule type="cellIs" dxfId="156" priority="154" operator="equal">
      <formula>"Extremo"</formula>
    </cfRule>
    <cfRule type="cellIs" dxfId="155" priority="155" operator="equal">
      <formula>"Alto"</formula>
    </cfRule>
    <cfRule type="cellIs" dxfId="154" priority="156" operator="equal">
      <formula>"Moderado"</formula>
    </cfRule>
    <cfRule type="cellIs" dxfId="153" priority="157" operator="equal">
      <formula>"Bajo"</formula>
    </cfRule>
  </conditionalFormatting>
  <conditionalFormatting sqref="AG26:AH29">
    <cfRule type="cellIs" dxfId="152" priority="150" operator="equal">
      <formula>"Extremo"</formula>
    </cfRule>
    <cfRule type="cellIs" dxfId="151" priority="151" operator="equal">
      <formula>"Alto"</formula>
    </cfRule>
    <cfRule type="cellIs" dxfId="150" priority="152" operator="equal">
      <formula>"Moderado"</formula>
    </cfRule>
    <cfRule type="cellIs" dxfId="149" priority="153" operator="equal">
      <formula>"Bajo"</formula>
    </cfRule>
  </conditionalFormatting>
  <conditionalFormatting sqref="AF30:AF31">
    <cfRule type="cellIs" dxfId="148" priority="146" operator="equal">
      <formula>"Extremo"</formula>
    </cfRule>
    <cfRule type="cellIs" dxfId="147" priority="147" operator="equal">
      <formula>"Alto"</formula>
    </cfRule>
    <cfRule type="cellIs" dxfId="146" priority="148" operator="equal">
      <formula>"Moderado"</formula>
    </cfRule>
    <cfRule type="cellIs" dxfId="145" priority="149" operator="equal">
      <formula>"Bajo"</formula>
    </cfRule>
  </conditionalFormatting>
  <conditionalFormatting sqref="AG30:AH31">
    <cfRule type="cellIs" dxfId="144" priority="142" operator="equal">
      <formula>"Extremo"</formula>
    </cfRule>
    <cfRule type="cellIs" dxfId="143" priority="143" operator="equal">
      <formula>"Alto"</formula>
    </cfRule>
    <cfRule type="cellIs" dxfId="142" priority="144" operator="equal">
      <formula>"Moderado"</formula>
    </cfRule>
    <cfRule type="cellIs" dxfId="141" priority="145" operator="equal">
      <formula>"Bajo"</formula>
    </cfRule>
  </conditionalFormatting>
  <conditionalFormatting sqref="AF40:AF41">
    <cfRule type="cellIs" dxfId="140" priority="138" operator="equal">
      <formula>"Extremo"</formula>
    </cfRule>
    <cfRule type="cellIs" dxfId="139" priority="139" operator="equal">
      <formula>"Alto"</formula>
    </cfRule>
    <cfRule type="cellIs" dxfId="138" priority="140" operator="equal">
      <formula>"Moderado"</formula>
    </cfRule>
    <cfRule type="cellIs" dxfId="137" priority="141" operator="equal">
      <formula>"Bajo"</formula>
    </cfRule>
  </conditionalFormatting>
  <conditionalFormatting sqref="AG40:AG41">
    <cfRule type="cellIs" dxfId="136" priority="134" operator="equal">
      <formula>"Extremo"</formula>
    </cfRule>
    <cfRule type="cellIs" dxfId="135" priority="135" operator="equal">
      <formula>"Alto"</formula>
    </cfRule>
    <cfRule type="cellIs" dxfId="134" priority="136" operator="equal">
      <formula>"Moderado"</formula>
    </cfRule>
    <cfRule type="cellIs" dxfId="133" priority="137" operator="equal">
      <formula>"Bajo"</formula>
    </cfRule>
  </conditionalFormatting>
  <conditionalFormatting sqref="AF97:AF100">
    <cfRule type="cellIs" dxfId="132" priority="130" operator="equal">
      <formula>"Extremo"</formula>
    </cfRule>
    <cfRule type="cellIs" dxfId="131" priority="131" operator="equal">
      <formula>"Alto"</formula>
    </cfRule>
    <cfRule type="cellIs" dxfId="130" priority="132" operator="equal">
      <formula>"Moderado"</formula>
    </cfRule>
    <cfRule type="cellIs" dxfId="129" priority="133" operator="equal">
      <formula>"Bajo"</formula>
    </cfRule>
  </conditionalFormatting>
  <conditionalFormatting sqref="AG97:AH100">
    <cfRule type="cellIs" dxfId="128" priority="126" operator="equal">
      <formula>"Extremo"</formula>
    </cfRule>
    <cfRule type="cellIs" dxfId="127" priority="127" operator="equal">
      <formula>"Alto"</formula>
    </cfRule>
    <cfRule type="cellIs" dxfId="126" priority="128" operator="equal">
      <formula>"Moderado"</formula>
    </cfRule>
    <cfRule type="cellIs" dxfId="125" priority="129" operator="equal">
      <formula>"Bajo"</formula>
    </cfRule>
  </conditionalFormatting>
  <conditionalFormatting sqref="AH49">
    <cfRule type="cellIs" dxfId="124" priority="122" operator="equal">
      <formula>"Extremo"</formula>
    </cfRule>
  </conditionalFormatting>
  <conditionalFormatting sqref="AH49">
    <cfRule type="cellIs" dxfId="123" priority="123" operator="equal">
      <formula>"Alto"</formula>
    </cfRule>
  </conditionalFormatting>
  <conditionalFormatting sqref="AH49">
    <cfRule type="cellIs" dxfId="122" priority="124" operator="equal">
      <formula>"Moderado"</formula>
    </cfRule>
  </conditionalFormatting>
  <conditionalFormatting sqref="AH49">
    <cfRule type="cellIs" dxfId="121" priority="125" operator="equal">
      <formula>"Bajo"</formula>
    </cfRule>
  </conditionalFormatting>
  <conditionalFormatting sqref="AF49">
    <cfRule type="cellIs" dxfId="120" priority="114" operator="equal">
      <formula>"Extremo"</formula>
    </cfRule>
  </conditionalFormatting>
  <conditionalFormatting sqref="AF49">
    <cfRule type="cellIs" dxfId="119" priority="115" operator="equal">
      <formula>"Alto"</formula>
    </cfRule>
  </conditionalFormatting>
  <conditionalFormatting sqref="AF49">
    <cfRule type="cellIs" dxfId="118" priority="116" operator="equal">
      <formula>"Moderado"</formula>
    </cfRule>
  </conditionalFormatting>
  <conditionalFormatting sqref="AF49">
    <cfRule type="cellIs" dxfId="117" priority="117" operator="equal">
      <formula>"Bajo"</formula>
    </cfRule>
  </conditionalFormatting>
  <conditionalFormatting sqref="AG49">
    <cfRule type="cellIs" dxfId="116" priority="118" operator="equal">
      <formula>"Extremo"</formula>
    </cfRule>
  </conditionalFormatting>
  <conditionalFormatting sqref="AG49">
    <cfRule type="cellIs" dxfId="115" priority="119" operator="equal">
      <formula>"Alto"</formula>
    </cfRule>
  </conditionalFormatting>
  <conditionalFormatting sqref="AG49">
    <cfRule type="cellIs" dxfId="114" priority="120" operator="equal">
      <formula>"Moderado"</formula>
    </cfRule>
  </conditionalFormatting>
  <conditionalFormatting sqref="AG49">
    <cfRule type="cellIs" dxfId="113" priority="121" operator="equal">
      <formula>"Bajo"</formula>
    </cfRule>
  </conditionalFormatting>
  <conditionalFormatting sqref="AF93 AF95:AF96">
    <cfRule type="cellIs" dxfId="112" priority="110" operator="equal">
      <formula>"Extremo"</formula>
    </cfRule>
    <cfRule type="cellIs" dxfId="111" priority="111" operator="equal">
      <formula>"Alto"</formula>
    </cfRule>
    <cfRule type="cellIs" dxfId="110" priority="112" operator="equal">
      <formula>"Moderado"</formula>
    </cfRule>
    <cfRule type="cellIs" dxfId="109" priority="113" operator="equal">
      <formula>"Bajo"</formula>
    </cfRule>
  </conditionalFormatting>
  <conditionalFormatting sqref="AG93 AG95:AG96">
    <cfRule type="cellIs" dxfId="108" priority="106" operator="equal">
      <formula>"Extremo"</formula>
    </cfRule>
    <cfRule type="cellIs" dxfId="107" priority="107" operator="equal">
      <formula>"Alto"</formula>
    </cfRule>
    <cfRule type="cellIs" dxfId="106" priority="108" operator="equal">
      <formula>"Moderado"</formula>
    </cfRule>
    <cfRule type="cellIs" dxfId="105" priority="109" operator="equal">
      <formula>"Bajo"</formula>
    </cfRule>
  </conditionalFormatting>
  <conditionalFormatting sqref="AF94">
    <cfRule type="cellIs" dxfId="104" priority="102" operator="equal">
      <formula>"Extremo"</formula>
    </cfRule>
    <cfRule type="cellIs" dxfId="103" priority="103" operator="equal">
      <formula>"Alto"</formula>
    </cfRule>
    <cfRule type="cellIs" dxfId="102" priority="104" operator="equal">
      <formula>"Moderado"</formula>
    </cfRule>
    <cfRule type="cellIs" dxfId="101" priority="105" operator="equal">
      <formula>"Bajo"</formula>
    </cfRule>
  </conditionalFormatting>
  <conditionalFormatting sqref="AG94">
    <cfRule type="cellIs" dxfId="100" priority="98" operator="equal">
      <formula>"Extremo"</formula>
    </cfRule>
    <cfRule type="cellIs" dxfId="99" priority="99" operator="equal">
      <formula>"Alto"</formula>
    </cfRule>
    <cfRule type="cellIs" dxfId="98" priority="100" operator="equal">
      <formula>"Moderado"</formula>
    </cfRule>
    <cfRule type="cellIs" dxfId="97" priority="101" operator="equal">
      <formula>"Bajo"</formula>
    </cfRule>
  </conditionalFormatting>
  <conditionalFormatting sqref="AF61:AF64">
    <cfRule type="cellIs" dxfId="96" priority="94" operator="equal">
      <formula>"Extremo"</formula>
    </cfRule>
    <cfRule type="cellIs" dxfId="95" priority="95" operator="equal">
      <formula>"Alto"</formula>
    </cfRule>
    <cfRule type="cellIs" dxfId="94" priority="96" operator="equal">
      <formula>"Moderado"</formula>
    </cfRule>
    <cfRule type="cellIs" dxfId="93" priority="97" operator="equal">
      <formula>"Bajo"</formula>
    </cfRule>
  </conditionalFormatting>
  <conditionalFormatting sqref="AH61:AH63">
    <cfRule type="cellIs" dxfId="92" priority="90" operator="equal">
      <formula>"Extremo"</formula>
    </cfRule>
    <cfRule type="cellIs" dxfId="91" priority="91" operator="equal">
      <formula>"Alto"</formula>
    </cfRule>
    <cfRule type="cellIs" dxfId="90" priority="92" operator="equal">
      <formula>"Moderado"</formula>
    </cfRule>
    <cfRule type="cellIs" dxfId="89" priority="93" operator="equal">
      <formula>"Bajo"</formula>
    </cfRule>
  </conditionalFormatting>
  <conditionalFormatting sqref="AG64">
    <cfRule type="cellIs" dxfId="88" priority="86" operator="equal">
      <formula>"Extremo"</formula>
    </cfRule>
    <cfRule type="cellIs" dxfId="87" priority="87" operator="equal">
      <formula>"Alto"</formula>
    </cfRule>
    <cfRule type="cellIs" dxfId="86" priority="88" operator="equal">
      <formula>"Moderado"</formula>
    </cfRule>
    <cfRule type="cellIs" dxfId="85" priority="89" operator="equal">
      <formula>"Bajo"</formula>
    </cfRule>
  </conditionalFormatting>
  <conditionalFormatting sqref="AH64">
    <cfRule type="cellIs" dxfId="84" priority="82" operator="equal">
      <formula>"Extremo"</formula>
    </cfRule>
    <cfRule type="cellIs" dxfId="83" priority="83" operator="equal">
      <formula>"Alto"</formula>
    </cfRule>
    <cfRule type="cellIs" dxfId="82" priority="84" operator="equal">
      <formula>"Moderado"</formula>
    </cfRule>
    <cfRule type="cellIs" dxfId="81" priority="85" operator="equal">
      <formula>"Bajo"</formula>
    </cfRule>
  </conditionalFormatting>
  <conditionalFormatting sqref="AG63">
    <cfRule type="cellIs" dxfId="80" priority="78" operator="equal">
      <formula>"Extremo"</formula>
    </cfRule>
    <cfRule type="cellIs" dxfId="79" priority="79" operator="equal">
      <formula>"Alto"</formula>
    </cfRule>
    <cfRule type="cellIs" dxfId="78" priority="80" operator="equal">
      <formula>"Moderado"</formula>
    </cfRule>
    <cfRule type="cellIs" dxfId="77" priority="81" operator="equal">
      <formula>"Bajo"</formula>
    </cfRule>
  </conditionalFormatting>
  <conditionalFormatting sqref="AG62">
    <cfRule type="cellIs" dxfId="76" priority="74" operator="equal">
      <formula>"Extremo"</formula>
    </cfRule>
    <cfRule type="cellIs" dxfId="75" priority="75" operator="equal">
      <formula>"Alto"</formula>
    </cfRule>
    <cfRule type="cellIs" dxfId="74" priority="76" operator="equal">
      <formula>"Moderado"</formula>
    </cfRule>
    <cfRule type="cellIs" dxfId="73" priority="77" operator="equal">
      <formula>"Bajo"</formula>
    </cfRule>
  </conditionalFormatting>
  <conditionalFormatting sqref="AG61">
    <cfRule type="cellIs" dxfId="72" priority="70" operator="equal">
      <formula>"Extremo"</formula>
    </cfRule>
    <cfRule type="cellIs" dxfId="71" priority="71" operator="equal">
      <formula>"Alto"</formula>
    </cfRule>
    <cfRule type="cellIs" dxfId="70" priority="72" operator="equal">
      <formula>"Moderado"</formula>
    </cfRule>
    <cfRule type="cellIs" dxfId="69" priority="73" operator="equal">
      <formula>"Bajo"</formula>
    </cfRule>
  </conditionalFormatting>
  <conditionalFormatting sqref="AF126">
    <cfRule type="cellIs" dxfId="68" priority="66" operator="equal">
      <formula>"Extremo"</formula>
    </cfRule>
    <cfRule type="cellIs" dxfId="67" priority="67" operator="equal">
      <formula>"Alto"</formula>
    </cfRule>
    <cfRule type="cellIs" dxfId="66" priority="68" operator="equal">
      <formula>"Moderado"</formula>
    </cfRule>
    <cfRule type="cellIs" dxfId="65" priority="69" operator="equal">
      <formula>"Bajo"</formula>
    </cfRule>
  </conditionalFormatting>
  <conditionalFormatting sqref="AF127">
    <cfRule type="cellIs" dxfId="64" priority="62" operator="equal">
      <formula>"Extremo"</formula>
    </cfRule>
    <cfRule type="cellIs" dxfId="63" priority="63" operator="equal">
      <formula>"Alto"</formula>
    </cfRule>
    <cfRule type="cellIs" dxfId="62" priority="64" operator="equal">
      <formula>"Moderado"</formula>
    </cfRule>
    <cfRule type="cellIs" dxfId="61" priority="65" operator="equal">
      <formula>"Bajo"</formula>
    </cfRule>
  </conditionalFormatting>
  <conditionalFormatting sqref="AF128">
    <cfRule type="cellIs" dxfId="60" priority="58" operator="equal">
      <formula>"Extremo"</formula>
    </cfRule>
    <cfRule type="cellIs" dxfId="59" priority="59" operator="equal">
      <formula>"Alto"</formula>
    </cfRule>
    <cfRule type="cellIs" dxfId="58" priority="60" operator="equal">
      <formula>"Moderado"</formula>
    </cfRule>
    <cfRule type="cellIs" dxfId="57" priority="61" operator="equal">
      <formula>"Bajo"</formula>
    </cfRule>
  </conditionalFormatting>
  <conditionalFormatting sqref="AF129">
    <cfRule type="cellIs" dxfId="56" priority="54" operator="equal">
      <formula>"Extremo"</formula>
    </cfRule>
    <cfRule type="cellIs" dxfId="55" priority="55" operator="equal">
      <formula>"Alto"</formula>
    </cfRule>
    <cfRule type="cellIs" dxfId="54" priority="56" operator="equal">
      <formula>"Moderado"</formula>
    </cfRule>
    <cfRule type="cellIs" dxfId="53" priority="57" operator="equal">
      <formula>"Bajo"</formula>
    </cfRule>
  </conditionalFormatting>
  <conditionalFormatting sqref="AF130">
    <cfRule type="cellIs" dxfId="52" priority="50" operator="equal">
      <formula>"Extremo"</formula>
    </cfRule>
    <cfRule type="cellIs" dxfId="51" priority="51" operator="equal">
      <formula>"Alto"</formula>
    </cfRule>
    <cfRule type="cellIs" dxfId="50" priority="52" operator="equal">
      <formula>"Moderado"</formula>
    </cfRule>
    <cfRule type="cellIs" dxfId="49" priority="53" operator="equal">
      <formula>"Bajo"</formula>
    </cfRule>
  </conditionalFormatting>
  <conditionalFormatting sqref="AF131">
    <cfRule type="cellIs" dxfId="48" priority="46" operator="equal">
      <formula>"Extremo"</formula>
    </cfRule>
    <cfRule type="cellIs" dxfId="47" priority="47" operator="equal">
      <formula>"Alto"</formula>
    </cfRule>
    <cfRule type="cellIs" dxfId="46" priority="48" operator="equal">
      <formula>"Moderado"</formula>
    </cfRule>
    <cfRule type="cellIs" dxfId="45" priority="49" operator="equal">
      <formula>"Bajo"</formula>
    </cfRule>
  </conditionalFormatting>
  <conditionalFormatting sqref="AF132">
    <cfRule type="cellIs" dxfId="44" priority="42" operator="equal">
      <formula>"Extremo"</formula>
    </cfRule>
    <cfRule type="cellIs" dxfId="43" priority="43" operator="equal">
      <formula>"Alto"</formula>
    </cfRule>
    <cfRule type="cellIs" dxfId="42" priority="44" operator="equal">
      <formula>"Moderado"</formula>
    </cfRule>
    <cfRule type="cellIs" dxfId="41" priority="45" operator="equal">
      <formula>"Bajo"</formula>
    </cfRule>
  </conditionalFormatting>
  <conditionalFormatting sqref="AF133">
    <cfRule type="cellIs" dxfId="40" priority="38" operator="equal">
      <formula>"Extremo"</formula>
    </cfRule>
    <cfRule type="cellIs" dxfId="39" priority="39" operator="equal">
      <formula>"Alto"</formula>
    </cfRule>
    <cfRule type="cellIs" dxfId="38" priority="40" operator="equal">
      <formula>"Moderado"</formula>
    </cfRule>
    <cfRule type="cellIs" dxfId="37" priority="41" operator="equal">
      <formula>"Bajo"</formula>
    </cfRule>
  </conditionalFormatting>
  <conditionalFormatting sqref="AF134">
    <cfRule type="cellIs" dxfId="36" priority="34" operator="equal">
      <formula>"Extremo"</formula>
    </cfRule>
    <cfRule type="cellIs" dxfId="35" priority="35" operator="equal">
      <formula>"Alto"</formula>
    </cfRule>
    <cfRule type="cellIs" dxfId="34" priority="36" operator="equal">
      <formula>"Moderado"</formula>
    </cfRule>
    <cfRule type="cellIs" dxfId="33" priority="37" operator="equal">
      <formula>"Bajo"</formula>
    </cfRule>
  </conditionalFormatting>
  <conditionalFormatting sqref="AF135">
    <cfRule type="cellIs" dxfId="32" priority="30" operator="equal">
      <formula>"Extremo"</formula>
    </cfRule>
    <cfRule type="cellIs" dxfId="31" priority="31" operator="equal">
      <formula>"Alto"</formula>
    </cfRule>
    <cfRule type="cellIs" dxfId="30" priority="32" operator="equal">
      <formula>"Moderado"</formula>
    </cfRule>
    <cfRule type="cellIs" dxfId="29" priority="33" operator="equal">
      <formula>"Bajo"</formula>
    </cfRule>
  </conditionalFormatting>
  <conditionalFormatting sqref="AF136">
    <cfRule type="cellIs" dxfId="28" priority="26" operator="equal">
      <formula>"Extremo"</formula>
    </cfRule>
    <cfRule type="cellIs" dxfId="27" priority="27" operator="equal">
      <formula>"Alto"</formula>
    </cfRule>
    <cfRule type="cellIs" dxfId="26" priority="28" operator="equal">
      <formula>"Moderado"</formula>
    </cfRule>
    <cfRule type="cellIs" dxfId="25" priority="29" operator="equal">
      <formula>"Bajo"</formula>
    </cfRule>
  </conditionalFormatting>
  <conditionalFormatting sqref="AF137">
    <cfRule type="cellIs" dxfId="24" priority="22" operator="equal">
      <formula>"Extremo"</formula>
    </cfRule>
    <cfRule type="cellIs" dxfId="23" priority="23" operator="equal">
      <formula>"Alto"</formula>
    </cfRule>
    <cfRule type="cellIs" dxfId="22" priority="24" operator="equal">
      <formula>"Moderado"</formula>
    </cfRule>
    <cfRule type="cellIs" dxfId="21" priority="25" operator="equal">
      <formula>"Bajo"</formula>
    </cfRule>
  </conditionalFormatting>
  <conditionalFormatting sqref="AF138:AF142">
    <cfRule type="cellIs" dxfId="20" priority="18" operator="equal">
      <formula>"Extremo"</formula>
    </cfRule>
    <cfRule type="cellIs" dxfId="19" priority="19" operator="equal">
      <formula>"Alto"</formula>
    </cfRule>
    <cfRule type="cellIs" dxfId="18" priority="20" operator="equal">
      <formula>"Moderado"</formula>
    </cfRule>
    <cfRule type="cellIs" dxfId="17" priority="21" operator="equal">
      <formula>"Bajo"</formula>
    </cfRule>
  </conditionalFormatting>
  <conditionalFormatting sqref="J25">
    <cfRule type="cellIs" dxfId="16" priority="5" operator="equal">
      <formula>"Extremo"</formula>
    </cfRule>
    <cfRule type="cellIs" dxfId="15" priority="6" operator="equal">
      <formula>"Alto"</formula>
    </cfRule>
    <cfRule type="cellIs" dxfId="14" priority="7" operator="equal">
      <formula>"Moderado"</formula>
    </cfRule>
    <cfRule type="cellIs" dxfId="13" priority="8" operator="equal">
      <formula>"Bajo"</formula>
    </cfRule>
  </conditionalFormatting>
  <conditionalFormatting sqref="AA25">
    <cfRule type="cellIs" dxfId="12" priority="13" operator="equal">
      <formula>"Muy Alta"</formula>
    </cfRule>
    <cfRule type="cellIs" dxfId="11" priority="14" operator="equal">
      <formula>"Alta"</formula>
    </cfRule>
    <cfRule type="cellIs" dxfId="10" priority="15" operator="equal">
      <formula>"Media"</formula>
    </cfRule>
    <cfRule type="cellIs" dxfId="9" priority="16" operator="equal">
      <formula>"Baja"</formula>
    </cfRule>
    <cfRule type="cellIs" dxfId="8" priority="17" operator="equal">
      <formula>"Muy Baja"</formula>
    </cfRule>
  </conditionalFormatting>
  <conditionalFormatting sqref="N25">
    <cfRule type="cellIs" dxfId="7" priority="9" operator="equal">
      <formula>"Extremo"</formula>
    </cfRule>
    <cfRule type="cellIs" dxfId="6" priority="10" operator="equal">
      <formula>"Alto"</formula>
    </cfRule>
    <cfRule type="cellIs" dxfId="5" priority="11" operator="equal">
      <formula>"Moderado"</formula>
    </cfRule>
    <cfRule type="cellIs" dxfId="4" priority="12" operator="equal">
      <formula>"Bajo"</formula>
    </cfRule>
  </conditionalFormatting>
  <conditionalFormatting sqref="AP33">
    <cfRule type="cellIs" dxfId="3" priority="1" operator="equal">
      <formula>"Extremo"</formula>
    </cfRule>
    <cfRule type="cellIs" dxfId="2" priority="2" operator="equal">
      <formula>"Alto"</formula>
    </cfRule>
    <cfRule type="cellIs" dxfId="1" priority="3" operator="equal">
      <formula>"Moderado"</formula>
    </cfRule>
    <cfRule type="cellIs" dxfId="0" priority="4" operator="equal">
      <formula>"Bajo"</formula>
    </cfRule>
  </conditionalFormatting>
  <dataValidations count="3">
    <dataValidation type="list" allowBlank="1" showErrorMessage="1" sqref="AF43:AF46 AO8 AO6 AO4 AO48:AO49 AO70:AO71 AO68 AO10 AF6:AF10 AF4 AO65 AF65:AF72 AF48:AF49 AO43:AO46" xr:uid="{00000000-0002-0000-0000-000000000000}">
      <formula1>$BQ$1:$BQ$1</formula1>
    </dataValidation>
    <dataValidation type="list" allowBlank="1" showInputMessage="1" showErrorMessage="1" sqref="AF47 AO72:AO157 AN81 AF73:AF157 AO7 AO5 AO47 AO69 AO66:AO67 AF50:AF64 AF5 AO9 AF11:AF41 AO50:AO64 AO11:AO41" xr:uid="{00000000-0002-0000-0000-000001000000}">
      <formula1>$BQ$1:$BQ$1</formula1>
    </dataValidation>
    <dataValidation allowBlank="1" showInputMessage="1" showErrorMessage="1" error="Recuerde que las acciones se generan bajo la medida de mitigar el riesgo" sqref="AM104:AN104" xr:uid="{00000000-0002-0000-0000-000002000000}"/>
  </dataValidations>
  <pageMargins left="0.7" right="0.7" top="0.75" bottom="0.75" header="0.3" footer="0.3"/>
  <pageSetup orientation="portrait" horizontalDpi="300" verticalDpi="300" r:id="rId1"/>
  <extLst>
    <ext xmlns:x14="http://schemas.microsoft.com/office/spreadsheetml/2009/9/main" uri="{CCE6A557-97BC-4b89-ADB6-D9C93CAAB3DF}">
      <x14:dataValidations xmlns:xm="http://schemas.microsoft.com/office/excel/2006/main" count="130">
        <x14:dataValidation type="custom" allowBlank="1" showInputMessage="1" showErrorMessage="1" error="Recuerde que las acciones se generan bajo la medida de mitigar el riesgo" xr:uid="{00000000-0002-0000-0000-000003000000}">
          <x14:formula1>
            <xm:f>IF(OR(AI126='C:\Users\gdelgadillo\Downloads\[mapa-riesgos-de-gestion-tics-2021-version-1.0.xlsx]Opciones Tratamiento'!#REF!,AI126='C:\Users\gdelgadillo\Downloads\[mapa-riesgos-de-gestion-tics-2021-version-1.0.xlsx]Opciones Tratamiento'!#REF!,AI126='C:\Users\gdelgadillo\Downloads\[mapa-riesgos-de-gestion-tics-2021-version-1.0.xlsx]Opciones Tratamiento'!#REF!),ISBLANK(AI126),ISTEXT(AI126))</xm:f>
          </x14:formula1>
          <xm:sqref>AJ126:AJ142</xm:sqref>
        </x14:dataValidation>
        <x14:dataValidation type="custom" allowBlank="1" showInputMessage="1" showErrorMessage="1" error="Recuerde que las acciones se generan bajo la medida de mitigar el riesgo" xr:uid="{00000000-0002-0000-0000-000004000000}">
          <x14:formula1>
            <xm:f>IF(OR(AI126='C:\Users\gdelgadillo\Downloads\[mapa-riesgos-de-gestion-tics-2021-version-1.0.xlsx]Opciones Tratamiento'!#REF!,AI126='C:\Users\gdelgadillo\Downloads\[mapa-riesgos-de-gestion-tics-2021-version-1.0.xlsx]Opciones Tratamiento'!#REF!,AI126='C:\Users\gdelgadillo\Downloads\[mapa-riesgos-de-gestion-tics-2021-version-1.0.xlsx]Opciones Tratamiento'!#REF!),ISBLANK(AI126),ISTEXT(AI126))</xm:f>
          </x14:formula1>
          <xm:sqref>AK126:AK142</xm:sqref>
        </x14:dataValidation>
        <x14:dataValidation type="custom" allowBlank="1" showInputMessage="1" showErrorMessage="1" error="Recuerde que las acciones se generan bajo la medida de mitigar el riesgo" xr:uid="{00000000-0002-0000-0000-000005000000}">
          <x14:formula1>
            <xm:f>IF(OR(AI126='C:\Users\gdelgadillo\Downloads\[mapa-riesgos-de-gestion-tics-2021-version-1.0.xlsx]Opciones Tratamiento'!#REF!,AI126='C:\Users\gdelgadillo\Downloads\[mapa-riesgos-de-gestion-tics-2021-version-1.0.xlsx]Opciones Tratamiento'!#REF!,AI126='C:\Users\gdelgadillo\Downloads\[mapa-riesgos-de-gestion-tics-2021-version-1.0.xlsx]Opciones Tratamiento'!#REF!),ISBLANK(AI126),ISTEXT(AI126))</xm:f>
          </x14:formula1>
          <xm:sqref>AL126:AL142</xm:sqref>
        </x14:dataValidation>
        <x14:dataValidation type="custom" allowBlank="1" showInputMessage="1" showErrorMessage="1" error="Recuerde que las acciones se generan bajo la medida de mitigar el riesgo" xr:uid="{00000000-0002-0000-0000-000006000000}">
          <x14:formula1>
            <xm:f>IF(OR(AI127='C:\Users\gdelgadillo\Downloads\[mapa-riesgos-de-gestion-tics-2021-version-1.0.xlsx]Opciones Tratamiento'!#REF!,AI127='C:\Users\gdelgadillo\Downloads\[mapa-riesgos-de-gestion-tics-2021-version-1.0.xlsx]Opciones Tratamiento'!#REF!,AI127='C:\Users\gdelgadillo\Downloads\[mapa-riesgos-de-gestion-tics-2021-version-1.0.xlsx]Opciones Tratamiento'!#REF!),ISBLANK(AI127),ISTEXT(AI127))</xm:f>
          </x14:formula1>
          <xm:sqref>AM127:AM128 AM130 AM132 AM134 AM136:AM137 AM139:AM142</xm:sqref>
        </x14:dataValidation>
        <x14:dataValidation type="custom" allowBlank="1" showInputMessage="1" showErrorMessage="1" error="Recuerde que las acciones se generan bajo la medida de mitigar el riesgo" xr:uid="{00000000-0002-0000-0000-000007000000}">
          <x14:formula1>
            <xm:f>IF(OR(AI127='C:\Users\gdelgadillo\Downloads\[mapa-riesgos-de-gestion-tics-2021-version-1.0.xlsx]Opciones Tratamiento'!#REF!,AI127='C:\Users\gdelgadillo\Downloads\[mapa-riesgos-de-gestion-tics-2021-version-1.0.xlsx]Opciones Tratamiento'!#REF!,AI127='C:\Users\gdelgadillo\Downloads\[mapa-riesgos-de-gestion-tics-2021-version-1.0.xlsx]Opciones Tratamiento'!#REF!),ISBLANK(AI127),ISTEXT(AI127))</xm:f>
          </x14:formula1>
          <xm:sqref>AN127:AN128 AN130 AN132 AN134 AN136:AN137 AN139:AN142</xm:sqref>
        </x14:dataValidation>
        <x14:dataValidation type="list" allowBlank="1" showInputMessage="1" showErrorMessage="1" xr:uid="{00000000-0002-0000-0000-000008000000}">
          <x14:formula1>
            <xm:f>'C:\Users\gdelgadillo\Downloads\[mapa-riesgos-de-gestion-tics-2021-version-1.0.xlsx]Tabla Valoración controles'!#REF!</xm:f>
          </x14:formula1>
          <xm:sqref>W126:Y142 T126:U142</xm:sqref>
        </x14:dataValidation>
        <x14:dataValidation type="list" allowBlank="1" showInputMessage="1" showErrorMessage="1" xr:uid="{00000000-0002-0000-0000-000009000000}">
          <x14:formula1>
            <xm:f>'C:\Users\gdelgadillo\Downloads\[mapa-riesgos-de-gestion-tics-2021-version-1.0.xlsx]Tabla Impacto'!#REF!</xm:f>
          </x14:formula1>
          <xm:sqref>L126:L142</xm:sqref>
        </x14:dataValidation>
        <x14:dataValidation type="list" allowBlank="1" showInputMessage="1" showErrorMessage="1" xr:uid="{00000000-0002-0000-0000-00000A000000}">
          <x14:formula1>
            <xm:f>'C:\Users\gdelgadillo\Downloads\[mapa-riesgos-de-gestion-tics-2021-version-1.0.xlsx]Opciones Tratamiento'!#REF!</xm:f>
          </x14:formula1>
          <xm:sqref>D126:D142 H126:H142 AI126:AI142</xm:sqref>
        </x14:dataValidation>
        <x14:dataValidation type="custom" allowBlank="1" showInputMessage="1" showErrorMessage="1" error="Recuerde que las acciones se generan bajo la medida de mitigar el riesgo" xr:uid="{00000000-0002-0000-0000-00000B000000}">
          <x14:formula1>
            <xm:f>IF(OR(AI89='C:\Users\gdelgadillo\Downloads\[mapa-riesgos-de-gestion-oficina-asesora-de-planeacion-institucional-2021-version-1.0.xlsx]Opciones Tratamiento'!#REF!,AI89='C:\Users\gdelgadillo\Downloads\[mapa-riesgos-de-gestion-oficina-asesora-de-planeacion-institucional-2021-version-1.0.xlsx]Opciones Tratamiento'!#REF!,AI89='C:\Users\gdelgadillo\Downloads\[mapa-riesgos-de-gestion-oficina-asesora-de-planeacion-institucional-2021-version-1.0.xlsx]Opciones Tratamiento'!#REF!),ISBLANK(AI89),ISTEXT(AI89))</xm:f>
          </x14:formula1>
          <xm:sqref>AJ89:AJ103</xm:sqref>
        </x14:dataValidation>
        <x14:dataValidation type="custom" allowBlank="1" showInputMessage="1" showErrorMessage="1" error="Recuerde que las acciones se generan bajo la medida de mitigar el riesgo" xr:uid="{00000000-0002-0000-0000-00000C000000}">
          <x14:formula1>
            <xm:f>IF(OR(AI89='C:\Users\gdelgadillo\Downloads\[mapa-riesgos-de-gestion-oficina-asesora-de-planeacion-institucional-2021-version-1.0.xlsx]Opciones Tratamiento'!#REF!,AI89='C:\Users\gdelgadillo\Downloads\[mapa-riesgos-de-gestion-oficina-asesora-de-planeacion-institucional-2021-version-1.0.xlsx]Opciones Tratamiento'!#REF!,AI89='C:\Users\gdelgadillo\Downloads\[mapa-riesgos-de-gestion-oficina-asesora-de-planeacion-institucional-2021-version-1.0.xlsx]Opciones Tratamiento'!#REF!),ISBLANK(AI89),ISTEXT(AI89))</xm:f>
          </x14:formula1>
          <xm:sqref>AK89:AK103</xm:sqref>
        </x14:dataValidation>
        <x14:dataValidation type="custom" allowBlank="1" showInputMessage="1" showErrorMessage="1" error="Recuerde que las acciones se generan bajo la medida de mitigar el riesgo" xr:uid="{00000000-0002-0000-0000-00000D000000}">
          <x14:formula1>
            <xm:f>IF(OR(AI89='C:\Users\gdelgadillo\Downloads\[mapa-riesgos-de-gestion-oficina-asesora-de-planeacion-institucional-2021-version-1.0.xlsx]Opciones Tratamiento'!#REF!,AI89='C:\Users\gdelgadillo\Downloads\[mapa-riesgos-de-gestion-oficina-asesora-de-planeacion-institucional-2021-version-1.0.xlsx]Opciones Tratamiento'!#REF!,AI89='C:\Users\gdelgadillo\Downloads\[mapa-riesgos-de-gestion-oficina-asesora-de-planeacion-institucional-2021-version-1.0.xlsx]Opciones Tratamiento'!#REF!),ISBLANK(AI89),ISTEXT(AI89))</xm:f>
          </x14:formula1>
          <xm:sqref>AL89:AL103</xm:sqref>
        </x14:dataValidation>
        <x14:dataValidation type="custom" allowBlank="1" showInputMessage="1" showErrorMessage="1" error="Recuerde que las acciones se generan bajo la medida de mitigar el riesgo" xr:uid="{00000000-0002-0000-0000-00000E000000}">
          <x14:formula1>
            <xm:f>IF(OR(AI89='C:\Users\gdelgadillo\Downloads\[mapa-riesgos-de-gestion-oficina-asesora-de-planeacion-institucional-2021-version-1.0.xlsx]Opciones Tratamiento'!#REF!,AI89='C:\Users\gdelgadillo\Downloads\[mapa-riesgos-de-gestion-oficina-asesora-de-planeacion-institucional-2021-version-1.0.xlsx]Opciones Tratamiento'!#REF!,AI89='C:\Users\gdelgadillo\Downloads\[mapa-riesgos-de-gestion-oficina-asesora-de-planeacion-institucional-2021-version-1.0.xlsx]Opciones Tratamiento'!#REF!),ISBLANK(AI89),ISTEXT(AI89))</xm:f>
          </x14:formula1>
          <xm:sqref>AM98:AM103 AM89:AM92 AM94:AM96</xm:sqref>
        </x14:dataValidation>
        <x14:dataValidation type="custom" allowBlank="1" showInputMessage="1" showErrorMessage="1" error="Recuerde que las acciones se generan bajo la medida de mitigar el riesgo" xr:uid="{00000000-0002-0000-0000-00000F000000}">
          <x14:formula1>
            <xm:f>IF(OR(AI89='C:\Users\gdelgadillo\Downloads\[mapa-riesgos-de-gestion-oficina-asesora-de-planeacion-institucional-2021-version-1.0.xlsx]Opciones Tratamiento'!#REF!,AI89='C:\Users\gdelgadillo\Downloads\[mapa-riesgos-de-gestion-oficina-asesora-de-planeacion-institucional-2021-version-1.0.xlsx]Opciones Tratamiento'!#REF!,AI89='C:\Users\gdelgadillo\Downloads\[mapa-riesgos-de-gestion-oficina-asesora-de-planeacion-institucional-2021-version-1.0.xlsx]Opciones Tratamiento'!#REF!),ISBLANK(AI89),ISTEXT(AI89))</xm:f>
          </x14:formula1>
          <xm:sqref>AN98:AN103 AN89:AN92 AN94:AN96</xm:sqref>
        </x14:dataValidation>
        <x14:dataValidation type="list" allowBlank="1" showInputMessage="1" showErrorMessage="1" xr:uid="{00000000-0002-0000-0000-000010000000}">
          <x14:formula1>
            <xm:f>'C:\Users\gdelgadillo\Downloads\[mapa-riesgos-de-gestion-oficina-asesora-de-planeacion-institucional-2021-version-1.0.xlsx]Tabla Valoración controles'!#REF!</xm:f>
          </x14:formula1>
          <xm:sqref>W88:Y103 T88:U103</xm:sqref>
        </x14:dataValidation>
        <x14:dataValidation type="list" allowBlank="1" showInputMessage="1" showErrorMessage="1" xr:uid="{00000000-0002-0000-0000-000011000000}">
          <x14:formula1>
            <xm:f>'C:\Users\gdelgadillo\Downloads\[mapa-riesgos-de-gestion-oficina-asesora-de-planeacion-institucional-2021-version-1.0.xlsx]Tabla Impacto'!#REF!</xm:f>
          </x14:formula1>
          <xm:sqref>L88:L103</xm:sqref>
        </x14:dataValidation>
        <x14:dataValidation type="list" allowBlank="1" showInputMessage="1" showErrorMessage="1" xr:uid="{00000000-0002-0000-0000-000012000000}">
          <x14:formula1>
            <xm:f>'C:\Users\gdelgadillo\Downloads\[mapa-riesgos-de-gestion-oficina-asesora-de-planeacion-institucional-2021-version-1.0.xlsx]Opciones Tratamiento'!#REF!</xm:f>
          </x14:formula1>
          <xm:sqref>H88:H103 AI88:AI103 D88:D103</xm:sqref>
        </x14:dataValidation>
        <x14:dataValidation type="custom" allowBlank="1" showInputMessage="1" showErrorMessage="1" error="Recuerde que las acciones se generan bajo la medida de mitigar el riesgo" xr:uid="{00000000-0002-0000-0000-000013000000}">
          <x14:formula1>
            <xm:f>IF(OR(AI143='C:\Users\gdelgadillo\Downloads\[mapa-riesgos-de-gestion-tramites-y-sevicios-a-la-cidadania-2021-version-1.0.xlsx]Opciones Tratamiento'!#REF!,AI143='C:\Users\gdelgadillo\Downloads\[mapa-riesgos-de-gestion-tramites-y-sevicios-a-la-cidadania-2021-version-1.0.xlsx]Opciones Tratamiento'!#REF!,AI143='C:\Users\gdelgadillo\Downloads\[mapa-riesgos-de-gestion-tramites-y-sevicios-a-la-cidadania-2021-version-1.0.xlsx]Opciones Tratamiento'!#REF!),ISBLANK(AI143),ISTEXT(AI143))</xm:f>
          </x14:formula1>
          <xm:sqref>AJ143:AJ157</xm:sqref>
        </x14:dataValidation>
        <x14:dataValidation type="custom" allowBlank="1" showInputMessage="1" showErrorMessage="1" error="Recuerde que las acciones se generan bajo la medida de mitigar el riesgo" xr:uid="{00000000-0002-0000-0000-000014000000}">
          <x14:formula1>
            <xm:f>IF(OR(AI143='C:\Users\gdelgadillo\Downloads\[mapa-riesgos-de-gestion-tramites-y-sevicios-a-la-cidadania-2021-version-1.0.xlsx]Opciones Tratamiento'!#REF!,AI143='C:\Users\gdelgadillo\Downloads\[mapa-riesgos-de-gestion-tramites-y-sevicios-a-la-cidadania-2021-version-1.0.xlsx]Opciones Tratamiento'!#REF!,AI143='C:\Users\gdelgadillo\Downloads\[mapa-riesgos-de-gestion-tramites-y-sevicios-a-la-cidadania-2021-version-1.0.xlsx]Opciones Tratamiento'!#REF!),ISBLANK(AI143),ISTEXT(AI143))</xm:f>
          </x14:formula1>
          <xm:sqref>AK143:AK157</xm:sqref>
        </x14:dataValidation>
        <x14:dataValidation type="custom" allowBlank="1" showInputMessage="1" showErrorMessage="1" error="Recuerde que las acciones se generan bajo la medida de mitigar el riesgo" xr:uid="{00000000-0002-0000-0000-000015000000}">
          <x14:formula1>
            <xm:f>IF(OR(AI143='C:\Users\gdelgadillo\Downloads\[mapa-riesgos-de-gestion-tramites-y-sevicios-a-la-cidadania-2021-version-1.0.xlsx]Opciones Tratamiento'!#REF!,AI143='C:\Users\gdelgadillo\Downloads\[mapa-riesgos-de-gestion-tramites-y-sevicios-a-la-cidadania-2021-version-1.0.xlsx]Opciones Tratamiento'!#REF!,AI143='C:\Users\gdelgadillo\Downloads\[mapa-riesgos-de-gestion-tramites-y-sevicios-a-la-cidadania-2021-version-1.0.xlsx]Opciones Tratamiento'!#REF!),ISBLANK(AI143),ISTEXT(AI143))</xm:f>
          </x14:formula1>
          <xm:sqref>AL143:AL157</xm:sqref>
        </x14:dataValidation>
        <x14:dataValidation type="custom" allowBlank="1" showInputMessage="1" showErrorMessage="1" error="Recuerde que las acciones se generan bajo la medida de mitigar el riesgo" xr:uid="{00000000-0002-0000-0000-000016000000}">
          <x14:formula1>
            <xm:f>IF(OR(AI144='C:\Users\gdelgadillo\Downloads\[mapa-riesgos-de-gestion-tramites-y-sevicios-a-la-cidadania-2021-version-1.0.xlsx]Opciones Tratamiento'!#REF!,AI144='C:\Users\gdelgadillo\Downloads\[mapa-riesgos-de-gestion-tramites-y-sevicios-a-la-cidadania-2021-version-1.0.xlsx]Opciones Tratamiento'!#REF!,AI144='C:\Users\gdelgadillo\Downloads\[mapa-riesgos-de-gestion-tramites-y-sevicios-a-la-cidadania-2021-version-1.0.xlsx]Opciones Tratamiento'!#REF!),ISBLANK(AI144),ISTEXT(AI144))</xm:f>
          </x14:formula1>
          <xm:sqref>AM144:AM148 AM150:AM153 AM155 AM157</xm:sqref>
        </x14:dataValidation>
        <x14:dataValidation type="custom" allowBlank="1" showInputMessage="1" showErrorMessage="1" error="Recuerde que las acciones se generan bajo la medida de mitigar el riesgo" xr:uid="{00000000-0002-0000-0000-000017000000}">
          <x14:formula1>
            <xm:f>IF(OR(AI144='C:\Users\gdelgadillo\Downloads\[mapa-riesgos-de-gestion-tramites-y-sevicios-a-la-cidadania-2021-version-1.0.xlsx]Opciones Tratamiento'!#REF!,AI144='C:\Users\gdelgadillo\Downloads\[mapa-riesgos-de-gestion-tramites-y-sevicios-a-la-cidadania-2021-version-1.0.xlsx]Opciones Tratamiento'!#REF!,AI144='C:\Users\gdelgadillo\Downloads\[mapa-riesgos-de-gestion-tramites-y-sevicios-a-la-cidadania-2021-version-1.0.xlsx]Opciones Tratamiento'!#REF!),ISBLANK(AI144),ISTEXT(AI144))</xm:f>
          </x14:formula1>
          <xm:sqref>AN144:AN148 AN150:AN153 AN155 AN157</xm:sqref>
        </x14:dataValidation>
        <x14:dataValidation type="list" allowBlank="1" showInputMessage="1" showErrorMessage="1" xr:uid="{00000000-0002-0000-0000-000018000000}">
          <x14:formula1>
            <xm:f>'C:\Users\gdelgadillo\Downloads\[mapa-riesgos-de-gestion-tramites-y-sevicios-a-la-cidadania-2021-version-1.0.xlsx]Tabla Valoración controles'!#REF!</xm:f>
          </x14:formula1>
          <xm:sqref>T143:U157 W143:Y157</xm:sqref>
        </x14:dataValidation>
        <x14:dataValidation type="list" allowBlank="1" showInputMessage="1" showErrorMessage="1" xr:uid="{00000000-0002-0000-0000-000019000000}">
          <x14:formula1>
            <xm:f>'C:\Users\gdelgadillo\Downloads\[mapa-riesgos-de-gestion-tramites-y-sevicios-a-la-cidadania-2021-version-1.0.xlsx]Tabla Impacto'!#REF!</xm:f>
          </x14:formula1>
          <xm:sqref>L143:L157</xm:sqref>
        </x14:dataValidation>
        <x14:dataValidation type="list" allowBlank="1" showInputMessage="1" showErrorMessage="1" xr:uid="{00000000-0002-0000-0000-00001A000000}">
          <x14:formula1>
            <xm:f>'C:\Users\gdelgadillo\Downloads\[mapa-riesgos-de-gestion-tramites-y-sevicios-a-la-cidadania-2021-version-1.0.xlsx]Opciones Tratamiento'!#REF!</xm:f>
          </x14:formula1>
          <xm:sqref>AI143:AI157 H143:H157 D143:D157</xm:sqref>
        </x14:dataValidation>
        <x14:dataValidation type="custom" allowBlank="1" showInputMessage="1" showErrorMessage="1" error="Recuerde que las acciones se generan bajo la medida de mitigar el riesgo" xr:uid="{00000000-0002-0000-0000-00001B000000}">
          <x14:formula1>
            <xm:f>IF(OR(AI116='C:\Users\gdelgadillo\Downloads\[mapa-riesgos-de-gestion-talento-humano-2021-version-1.0.xlsx]Opciones Tratamiento'!#REF!,AI116='C:\Users\gdelgadillo\Downloads\[mapa-riesgos-de-gestion-talento-humano-2021-version-1.0.xlsx]Opciones Tratamiento'!#REF!,AI116='C:\Users\gdelgadillo\Downloads\[mapa-riesgos-de-gestion-talento-humano-2021-version-1.0.xlsx]Opciones Tratamiento'!#REF!),ISBLANK(AI116),ISTEXT(AI116))</xm:f>
          </x14:formula1>
          <xm:sqref>AJ116:AJ125</xm:sqref>
        </x14:dataValidation>
        <x14:dataValidation type="custom" allowBlank="1" showInputMessage="1" showErrorMessage="1" error="Recuerde que las acciones se generan bajo la medida de mitigar el riesgo" xr:uid="{00000000-0002-0000-0000-00001C000000}">
          <x14:formula1>
            <xm:f>IF(OR(AI116='C:\Users\gdelgadillo\Downloads\[mapa-riesgos-de-gestion-talento-humano-2021-version-1.0.xlsx]Opciones Tratamiento'!#REF!,AI116='C:\Users\gdelgadillo\Downloads\[mapa-riesgos-de-gestion-talento-humano-2021-version-1.0.xlsx]Opciones Tratamiento'!#REF!,AI116='C:\Users\gdelgadillo\Downloads\[mapa-riesgos-de-gestion-talento-humano-2021-version-1.0.xlsx]Opciones Tratamiento'!#REF!),ISBLANK(AI116),ISTEXT(AI116))</xm:f>
          </x14:formula1>
          <xm:sqref>AK116:AK125</xm:sqref>
        </x14:dataValidation>
        <x14:dataValidation type="custom" allowBlank="1" showInputMessage="1" showErrorMessage="1" error="Recuerde que las acciones se generan bajo la medida de mitigar el riesgo" xr:uid="{00000000-0002-0000-0000-00001D000000}">
          <x14:formula1>
            <xm:f>IF(OR(AI116='C:\Users\gdelgadillo\Downloads\[mapa-riesgos-de-gestion-talento-humano-2021-version-1.0.xlsx]Opciones Tratamiento'!#REF!,AI116='C:\Users\gdelgadillo\Downloads\[mapa-riesgos-de-gestion-talento-humano-2021-version-1.0.xlsx]Opciones Tratamiento'!#REF!,AI116='C:\Users\gdelgadillo\Downloads\[mapa-riesgos-de-gestion-talento-humano-2021-version-1.0.xlsx]Opciones Tratamiento'!#REF!),ISBLANK(AI116),ISTEXT(AI116))</xm:f>
          </x14:formula1>
          <xm:sqref>AL116:AL125</xm:sqref>
        </x14:dataValidation>
        <x14:dataValidation type="list" allowBlank="1" showInputMessage="1" showErrorMessage="1" xr:uid="{00000000-0002-0000-0000-00001E000000}">
          <x14:formula1>
            <xm:f>'C:\Users\gdelgadillo\Downloads\[mapa-riesgos-de-gestion-talento-humano-2021-version-1.0.xlsx]Tabla Valoración controles'!#REF!</xm:f>
          </x14:formula1>
          <xm:sqref>T116:U125 W116:Y125</xm:sqref>
        </x14:dataValidation>
        <x14:dataValidation type="list" allowBlank="1" showInputMessage="1" showErrorMessage="1" xr:uid="{00000000-0002-0000-0000-00001F000000}">
          <x14:formula1>
            <xm:f>'C:\Users\gdelgadillo\Downloads\[mapa-riesgos-de-gestion-talento-humano-2021-version-1.0.xlsx]Tabla Impacto'!#REF!</xm:f>
          </x14:formula1>
          <xm:sqref>L116:L125</xm:sqref>
        </x14:dataValidation>
        <x14:dataValidation type="list" allowBlank="1" showInputMessage="1" showErrorMessage="1" xr:uid="{00000000-0002-0000-0000-000020000000}">
          <x14:formula1>
            <xm:f>'C:\Users\gdelgadillo\Downloads\[mapa-riesgos-de-gestion-talento-humano-2021-version-1.0.xlsx]Opciones Tratamiento'!#REF!</xm:f>
          </x14:formula1>
          <xm:sqref>AI116:AI125 H116:H125 D116:D125</xm:sqref>
        </x14:dataValidation>
        <x14:dataValidation type="custom" allowBlank="1" showInputMessage="1" showErrorMessage="1" error="Recuerde que las acciones se generan bajo la medida de mitigar el riesgo" xr:uid="{00000000-0002-0000-0000-000021000000}">
          <x14:formula1>
            <xm:f>IF(OR(AI107='C:\Users\gdelgadillo\Downloads\[mapa-riesgos-de-gestion-social-2021-version-1.0.xlsx]Opciones Tratamiento'!#REF!,AI107='C:\Users\gdelgadillo\Downloads\[mapa-riesgos-de-gestion-social-2021-version-1.0.xlsx]Opciones Tratamiento'!#REF!,AI107='C:\Users\gdelgadillo\Downloads\[mapa-riesgos-de-gestion-social-2021-version-1.0.xlsx]Opciones Tratamiento'!#REF!),ISBLANK(AI107),ISTEXT(AI107))</xm:f>
          </x14:formula1>
          <xm:sqref>AJ107:AJ115</xm:sqref>
        </x14:dataValidation>
        <x14:dataValidation type="custom" allowBlank="1" showInputMessage="1" showErrorMessage="1" error="Recuerde que las acciones se generan bajo la medida de mitigar el riesgo" xr:uid="{00000000-0002-0000-0000-000022000000}">
          <x14:formula1>
            <xm:f>IF(OR(AI107='C:\Users\gdelgadillo\Downloads\[mapa-riesgos-de-gestion-social-2021-version-1.0.xlsx]Opciones Tratamiento'!#REF!,AI107='C:\Users\gdelgadillo\Downloads\[mapa-riesgos-de-gestion-social-2021-version-1.0.xlsx]Opciones Tratamiento'!#REF!,AI107='C:\Users\gdelgadillo\Downloads\[mapa-riesgos-de-gestion-social-2021-version-1.0.xlsx]Opciones Tratamiento'!#REF!),ISBLANK(AI107),ISTEXT(AI107))</xm:f>
          </x14:formula1>
          <xm:sqref>AK107:AK115</xm:sqref>
        </x14:dataValidation>
        <x14:dataValidation type="custom" allowBlank="1" showInputMessage="1" showErrorMessage="1" error="Recuerde que las acciones se generan bajo la medida de mitigar el riesgo" xr:uid="{00000000-0002-0000-0000-000023000000}">
          <x14:formula1>
            <xm:f>IF(OR(AI107='C:\Users\gdelgadillo\Downloads\[mapa-riesgos-de-gestion-social-2021-version-1.0.xlsx]Opciones Tratamiento'!#REF!,AI107='C:\Users\gdelgadillo\Downloads\[mapa-riesgos-de-gestion-social-2021-version-1.0.xlsx]Opciones Tratamiento'!#REF!,AI107='C:\Users\gdelgadillo\Downloads\[mapa-riesgos-de-gestion-social-2021-version-1.0.xlsx]Opciones Tratamiento'!#REF!),ISBLANK(AI107),ISTEXT(AI107))</xm:f>
          </x14:formula1>
          <xm:sqref>AL107:AL115</xm:sqref>
        </x14:dataValidation>
        <x14:dataValidation type="custom" allowBlank="1" showInputMessage="1" showErrorMessage="1" error="Recuerde que las acciones se generan bajo la medida de mitigar el riesgo" xr:uid="{00000000-0002-0000-0000-000024000000}">
          <x14:formula1>
            <xm:f>IF(OR(AI108='C:\Users\gdelgadillo\Downloads\[mapa-riesgos-de-gestion-social-2021-version-1.0.xlsx]Opciones Tratamiento'!#REF!,AI108='C:\Users\gdelgadillo\Downloads\[mapa-riesgos-de-gestion-social-2021-version-1.0.xlsx]Opciones Tratamiento'!#REF!,AI108='C:\Users\gdelgadillo\Downloads\[mapa-riesgos-de-gestion-social-2021-version-1.0.xlsx]Opciones Tratamiento'!#REF!),ISBLANK(AI108),ISTEXT(AI108))</xm:f>
          </x14:formula1>
          <xm:sqref>AM108:AM110 AM112:AM115</xm:sqref>
        </x14:dataValidation>
        <x14:dataValidation type="custom" allowBlank="1" showInputMessage="1" showErrorMessage="1" error="Recuerde que las acciones se generan bajo la medida de mitigar el riesgo" xr:uid="{00000000-0002-0000-0000-000025000000}">
          <x14:formula1>
            <xm:f>IF(OR(AI108='C:\Users\gdelgadillo\Downloads\[mapa-riesgos-de-gestion-social-2021-version-1.0.xlsx]Opciones Tratamiento'!#REF!,AI108='C:\Users\gdelgadillo\Downloads\[mapa-riesgos-de-gestion-social-2021-version-1.0.xlsx]Opciones Tratamiento'!#REF!,AI108='C:\Users\gdelgadillo\Downloads\[mapa-riesgos-de-gestion-social-2021-version-1.0.xlsx]Opciones Tratamiento'!#REF!),ISBLANK(AI108),ISTEXT(AI108))</xm:f>
          </x14:formula1>
          <xm:sqref>AN108:AN110 AN112:AN115</xm:sqref>
        </x14:dataValidation>
        <x14:dataValidation type="list" allowBlank="1" showInputMessage="1" showErrorMessage="1" xr:uid="{00000000-0002-0000-0000-000026000000}">
          <x14:formula1>
            <xm:f>'C:\Users\gdelgadillo\Downloads\[mapa-riesgos-de-gestion-social-2021-version-1.0.xlsx]Tabla Valoración controles'!#REF!</xm:f>
          </x14:formula1>
          <xm:sqref>T107:U115 W107:Y115</xm:sqref>
        </x14:dataValidation>
        <x14:dataValidation type="list" allowBlank="1" showInputMessage="1" showErrorMessage="1" xr:uid="{00000000-0002-0000-0000-000027000000}">
          <x14:formula1>
            <xm:f>'C:\Users\gdelgadillo\Downloads\[mapa-riesgos-de-gestion-social-2021-version-1.0.xlsx]Tabla Impacto'!#REF!</xm:f>
          </x14:formula1>
          <xm:sqref>L107:L115</xm:sqref>
        </x14:dataValidation>
        <x14:dataValidation type="list" allowBlank="1" showInputMessage="1" showErrorMessage="1" xr:uid="{00000000-0002-0000-0000-000028000000}">
          <x14:formula1>
            <xm:f>'C:\Users\gdelgadillo\Downloads\[mapa-riesgos-de-gestion-social-2021-version-1.0.xlsx]Opciones Tratamiento'!#REF!</xm:f>
          </x14:formula1>
          <xm:sqref>H107:H115 D107:D115 AI107:AI115</xm:sqref>
        </x14:dataValidation>
        <x14:dataValidation type="custom" allowBlank="1" showInputMessage="1" showErrorMessage="1" error="Recuerde que las acciones se generan bajo la medida de mitigar el riesgo" xr:uid="{00000000-0002-0000-0000-000029000000}">
          <x14:formula1>
            <xm:f>IF(OR(AI104='C:\Users\gdelgadillo\Downloads\[mapa-riesgos-de-gestion-seguridad-vial-2021-version-1.0.xlsx]Opciones Tratamiento'!#REF!,AI104='C:\Users\gdelgadillo\Downloads\[mapa-riesgos-de-gestion-seguridad-vial-2021-version-1.0.xlsx]Opciones Tratamiento'!#REF!,AI104='C:\Users\gdelgadillo\Downloads\[mapa-riesgos-de-gestion-seguridad-vial-2021-version-1.0.xlsx]Opciones Tratamiento'!#REF!),ISBLANK(AI104),ISTEXT(AI104))</xm:f>
          </x14:formula1>
          <xm:sqref>AJ104:AJ106</xm:sqref>
        </x14:dataValidation>
        <x14:dataValidation type="custom" allowBlank="1" showInputMessage="1" showErrorMessage="1" error="Recuerde que las acciones se generan bajo la medida de mitigar el riesgo" xr:uid="{00000000-0002-0000-0000-00002A000000}">
          <x14:formula1>
            <xm:f>IF(OR(AI104='C:\Users\gdelgadillo\Downloads\[mapa-riesgos-de-gestion-seguridad-vial-2021-version-1.0.xlsx]Opciones Tratamiento'!#REF!,AI104='C:\Users\gdelgadillo\Downloads\[mapa-riesgos-de-gestion-seguridad-vial-2021-version-1.0.xlsx]Opciones Tratamiento'!#REF!,AI104='C:\Users\gdelgadillo\Downloads\[mapa-riesgos-de-gestion-seguridad-vial-2021-version-1.0.xlsx]Opciones Tratamiento'!#REF!),ISBLANK(AI104),ISTEXT(AI104))</xm:f>
          </x14:formula1>
          <xm:sqref>AK104:AK106</xm:sqref>
        </x14:dataValidation>
        <x14:dataValidation type="custom" allowBlank="1" showInputMessage="1" showErrorMessage="1" error="Recuerde que las acciones se generan bajo la medida de mitigar el riesgo" xr:uid="{00000000-0002-0000-0000-00002B000000}">
          <x14:formula1>
            <xm:f>IF(OR(AI104='C:\Users\gdelgadillo\Downloads\[mapa-riesgos-de-gestion-seguridad-vial-2021-version-1.0.xlsx]Opciones Tratamiento'!#REF!,AI104='C:\Users\gdelgadillo\Downloads\[mapa-riesgos-de-gestion-seguridad-vial-2021-version-1.0.xlsx]Opciones Tratamiento'!#REF!,AI104='C:\Users\gdelgadillo\Downloads\[mapa-riesgos-de-gestion-seguridad-vial-2021-version-1.0.xlsx]Opciones Tratamiento'!#REF!),ISBLANK(AI104),ISTEXT(AI104))</xm:f>
          </x14:formula1>
          <xm:sqref>AL104:AL106</xm:sqref>
        </x14:dataValidation>
        <x14:dataValidation type="custom" allowBlank="1" showInputMessage="1" showErrorMessage="1" error="Recuerde que las acciones se generan bajo la medida de mitigar el riesgo" xr:uid="{00000000-0002-0000-0000-00002C000000}">
          <x14:formula1>
            <xm:f>IF(OR(AI105='C:\Users\gdelgadillo\Downloads\[mapa-riesgos-de-gestion-seguridad-vial-2021-version-1.0.xlsx]Opciones Tratamiento'!#REF!,AI105='C:\Users\gdelgadillo\Downloads\[mapa-riesgos-de-gestion-seguridad-vial-2021-version-1.0.xlsx]Opciones Tratamiento'!#REF!,AI105='C:\Users\gdelgadillo\Downloads\[mapa-riesgos-de-gestion-seguridad-vial-2021-version-1.0.xlsx]Opciones Tratamiento'!#REF!),ISBLANK(AI105),ISTEXT(AI105))</xm:f>
          </x14:formula1>
          <xm:sqref>AM105:AM106</xm:sqref>
        </x14:dataValidation>
        <x14:dataValidation type="custom" allowBlank="1" showInputMessage="1" showErrorMessage="1" error="Recuerde que las acciones se generan bajo la medida de mitigar el riesgo" xr:uid="{00000000-0002-0000-0000-00002D000000}">
          <x14:formula1>
            <xm:f>IF(OR(AI105='C:\Users\gdelgadillo\Downloads\[mapa-riesgos-de-gestion-seguridad-vial-2021-version-1.0.xlsx]Opciones Tratamiento'!#REF!,AI105='C:\Users\gdelgadillo\Downloads\[mapa-riesgos-de-gestion-seguridad-vial-2021-version-1.0.xlsx]Opciones Tratamiento'!#REF!,AI105='C:\Users\gdelgadillo\Downloads\[mapa-riesgos-de-gestion-seguridad-vial-2021-version-1.0.xlsx]Opciones Tratamiento'!#REF!),ISBLANK(AI105),ISTEXT(AI105))</xm:f>
          </x14:formula1>
          <xm:sqref>AN105:AN106</xm:sqref>
        </x14:dataValidation>
        <x14:dataValidation type="list" allowBlank="1" showInputMessage="1" showErrorMessage="1" xr:uid="{00000000-0002-0000-0000-00002E000000}">
          <x14:formula1>
            <xm:f>'C:\Users\gdelgadillo\Downloads\[mapa-riesgos-de-gestion-seguridad-vial-2021-version-1.0.xlsx]Tabla Valoración controles'!#REF!</xm:f>
          </x14:formula1>
          <xm:sqref>T104:U106 W104:Y106</xm:sqref>
        </x14:dataValidation>
        <x14:dataValidation type="list" allowBlank="1" showInputMessage="1" showErrorMessage="1" xr:uid="{00000000-0002-0000-0000-00002F000000}">
          <x14:formula1>
            <xm:f>'C:\Users\gdelgadillo\Downloads\[mapa-riesgos-de-gestion-seguridad-vial-2021-version-1.0.xlsx]Opciones Tratamiento'!#REF!</xm:f>
          </x14:formula1>
          <xm:sqref>AI104:AI106 D104:D106 H104:H106</xm:sqref>
        </x14:dataValidation>
        <x14:dataValidation type="list" allowBlank="1" showInputMessage="1" showErrorMessage="1" xr:uid="{00000000-0002-0000-0000-000030000000}">
          <x14:formula1>
            <xm:f>'C:\Users\gdelgadillo\Downloads\[mapa-riesgos-de-gestion-seguridad-vial-2021-version-1.0.xlsx]Tabla Impacto'!#REF!</xm:f>
          </x14:formula1>
          <xm:sqref>L104:L106</xm:sqref>
        </x14:dataValidation>
        <x14:dataValidation type="custom" allowBlank="1" showInputMessage="1" showErrorMessage="1" error="Recuerde que las acciones se generan bajo la medida de mitigar el riesgo" xr:uid="{00000000-0002-0000-0000-000031000000}">
          <x14:formula1>
            <xm:f>IF(OR(AI73='C:\Users\gdelgadillo\Downloads\[mapa-riesgos-de-gestion-juridica-2021-version-1.0.xlsx]Opciones Tratamiento'!#REF!,AI73='C:\Users\gdelgadillo\Downloads\[mapa-riesgos-de-gestion-juridica-2021-version-1.0.xlsx]Opciones Tratamiento'!#REF!,AI73='C:\Users\gdelgadillo\Downloads\[mapa-riesgos-de-gestion-juridica-2021-version-1.0.xlsx]Opciones Tratamiento'!#REF!),ISBLANK(AI73),ISTEXT(AI73))</xm:f>
          </x14:formula1>
          <xm:sqref>AJ73:AJ87</xm:sqref>
        </x14:dataValidation>
        <x14:dataValidation type="custom" allowBlank="1" showInputMessage="1" showErrorMessage="1" error="Recuerde que las acciones se generan bajo la medida de mitigar el riesgo" xr:uid="{00000000-0002-0000-0000-000032000000}">
          <x14:formula1>
            <xm:f>IF(OR(AI73='C:\Users\gdelgadillo\Downloads\[mapa-riesgos-de-gestion-juridica-2021-version-1.0.xlsx]Opciones Tratamiento'!#REF!,AI73='C:\Users\gdelgadillo\Downloads\[mapa-riesgos-de-gestion-juridica-2021-version-1.0.xlsx]Opciones Tratamiento'!#REF!,AI73='C:\Users\gdelgadillo\Downloads\[mapa-riesgos-de-gestion-juridica-2021-version-1.0.xlsx]Opciones Tratamiento'!#REF!),ISBLANK(AI73),ISTEXT(AI73))</xm:f>
          </x14:formula1>
          <xm:sqref>AK73:AK87</xm:sqref>
        </x14:dataValidation>
        <x14:dataValidation type="custom" allowBlank="1" showInputMessage="1" showErrorMessage="1" error="Recuerde que las acciones se generan bajo la medida de mitigar el riesgo" xr:uid="{00000000-0002-0000-0000-000033000000}">
          <x14:formula1>
            <xm:f>IF(OR(AI73='C:\Users\gdelgadillo\Downloads\[mapa-riesgos-de-gestion-juridica-2021-version-1.0.xlsx]Opciones Tratamiento'!#REF!,AI73='C:\Users\gdelgadillo\Downloads\[mapa-riesgos-de-gestion-juridica-2021-version-1.0.xlsx]Opciones Tratamiento'!#REF!,AI73='C:\Users\gdelgadillo\Downloads\[mapa-riesgos-de-gestion-juridica-2021-version-1.0.xlsx]Opciones Tratamiento'!#REF!),ISBLANK(AI73),ISTEXT(AI73))</xm:f>
          </x14:formula1>
          <xm:sqref>AL73:AL80 AL82:AL84 AL86:AL87</xm:sqref>
        </x14:dataValidation>
        <x14:dataValidation type="custom" allowBlank="1" showInputMessage="1" showErrorMessage="1" error="Recuerde que las acciones se generan bajo la medida de mitigar el riesgo" xr:uid="{00000000-0002-0000-0000-000034000000}">
          <x14:formula1>
            <xm:f>IF(OR(AI74='C:\Users\gdelgadillo\Downloads\[mapa-riesgos-de-gestion-juridica-2021-version-1.0.xlsx]Opciones Tratamiento'!#REF!,AI74='C:\Users\gdelgadillo\Downloads\[mapa-riesgos-de-gestion-juridica-2021-version-1.0.xlsx]Opciones Tratamiento'!#REF!,AI74='C:\Users\gdelgadillo\Downloads\[mapa-riesgos-de-gestion-juridica-2021-version-1.0.xlsx]Opciones Tratamiento'!#REF!),ISBLANK(AI74),ISTEXT(AI74))</xm:f>
          </x14:formula1>
          <xm:sqref>AM74:AM75 AM77:AM78 AM80 AM82 AM84 AM87</xm:sqref>
        </x14:dataValidation>
        <x14:dataValidation type="custom" allowBlank="1" showInputMessage="1" showErrorMessage="1" error="Recuerde que las acciones se generan bajo la medida de mitigar el riesgo" xr:uid="{00000000-0002-0000-0000-000035000000}">
          <x14:formula1>
            <xm:f>IF(OR(AI74='C:\Users\gdelgadillo\Downloads\[mapa-riesgos-de-gestion-juridica-2021-version-1.0.xlsx]Opciones Tratamiento'!#REF!,AI74='C:\Users\gdelgadillo\Downloads\[mapa-riesgos-de-gestion-juridica-2021-version-1.0.xlsx]Opciones Tratamiento'!#REF!,AI74='C:\Users\gdelgadillo\Downloads\[mapa-riesgos-de-gestion-juridica-2021-version-1.0.xlsx]Opciones Tratamiento'!#REF!),ISBLANK(AI74),ISTEXT(AI74))</xm:f>
          </x14:formula1>
          <xm:sqref>AN74:AN75 AN77:AN78 AN80 AN82 AN84 AN87</xm:sqref>
        </x14:dataValidation>
        <x14:dataValidation type="list" allowBlank="1" showInputMessage="1" showErrorMessage="1" xr:uid="{00000000-0002-0000-0000-000036000000}">
          <x14:formula1>
            <xm:f>'C:\Users\gdelgadillo\Downloads\[mapa-riesgos-de-gestion-juridica-2021-version-1.0.xlsx]Tabla Valoración controles'!#REF!</xm:f>
          </x14:formula1>
          <xm:sqref>T73:U87 W73:Y87</xm:sqref>
        </x14:dataValidation>
        <x14:dataValidation type="list" allowBlank="1" showInputMessage="1" showErrorMessage="1" xr:uid="{00000000-0002-0000-0000-000037000000}">
          <x14:formula1>
            <xm:f>'C:\Users\gdelgadillo\Downloads\[mapa-riesgos-de-gestion-juridica-2021-version-1.0.xlsx]Tabla Impacto'!#REF!</xm:f>
          </x14:formula1>
          <xm:sqref>L73:L87</xm:sqref>
        </x14:dataValidation>
        <x14:dataValidation type="list" allowBlank="1" showInputMessage="1" showErrorMessage="1" xr:uid="{00000000-0002-0000-0000-000038000000}">
          <x14:formula1>
            <xm:f>'C:\Users\gdelgadillo\Downloads\[mapa-riesgos-de-gestion-juridica-2021-version-1.0.xlsx]Opciones Tratamiento'!#REF!</xm:f>
          </x14:formula1>
          <xm:sqref>H73:H87 D73:D87 AI73:AI87</xm:sqref>
        </x14:dataValidation>
        <x14:dataValidation type="custom" allowBlank="1" showInputMessage="1" showErrorMessage="1" error="Recuerde que las acciones se generan bajo la medida de mitigar el riesgo" xr:uid="{00000000-0002-0000-0000-000039000000}">
          <x14:formula1>
            <xm:f>IF(OR(AI68='C:\Users\gdelgadillo\Downloads\[mapa-riesgos-de-gestion-inteligencia-para-la-movilidad-2021-version-1.0.xlsx]Opciones Tratamiento'!#REF!,AI68='C:\Users\gdelgadillo\Downloads\[mapa-riesgos-de-gestion-inteligencia-para-la-movilidad-2021-version-1.0.xlsx]Opciones Tratamiento'!#REF!,AI68='C:\Users\gdelgadillo\Downloads\[mapa-riesgos-de-gestion-inteligencia-para-la-movilidad-2021-version-1.0.xlsx]Opciones Tratamiento'!#REF!),ISBLANK(AI68),ISTEXT(AI68))</xm:f>
          </x14:formula1>
          <xm:sqref>AJ68:AJ72</xm:sqref>
        </x14:dataValidation>
        <x14:dataValidation type="custom" allowBlank="1" showInputMessage="1" showErrorMessage="1" error="Recuerde que las acciones se generan bajo la medida de mitigar el riesgo" xr:uid="{00000000-0002-0000-0000-00003A000000}">
          <x14:formula1>
            <xm:f>IF(OR(AI68='C:\Users\gdelgadillo\Downloads\[mapa-riesgos-de-gestion-inteligencia-para-la-movilidad-2021-version-1.0.xlsx]Opciones Tratamiento'!#REF!,AI68='C:\Users\gdelgadillo\Downloads\[mapa-riesgos-de-gestion-inteligencia-para-la-movilidad-2021-version-1.0.xlsx]Opciones Tratamiento'!#REF!,AI68='C:\Users\gdelgadillo\Downloads\[mapa-riesgos-de-gestion-inteligencia-para-la-movilidad-2021-version-1.0.xlsx]Opciones Tratamiento'!#REF!),ISBLANK(AI68),ISTEXT(AI68))</xm:f>
          </x14:formula1>
          <xm:sqref>AK68:AK72</xm:sqref>
        </x14:dataValidation>
        <x14:dataValidation type="custom" allowBlank="1" showInputMessage="1" showErrorMessage="1" error="Recuerde que las acciones se generan bajo la medida de mitigar el riesgo" xr:uid="{00000000-0002-0000-0000-00003B000000}">
          <x14:formula1>
            <xm:f>IF(OR(AI68='C:\Users\gdelgadillo\Downloads\[mapa-riesgos-de-gestion-inteligencia-para-la-movilidad-2021-version-1.0.xlsx]Opciones Tratamiento'!#REF!,AI68='C:\Users\gdelgadillo\Downloads\[mapa-riesgos-de-gestion-inteligencia-para-la-movilidad-2021-version-1.0.xlsx]Opciones Tratamiento'!#REF!,AI68='C:\Users\gdelgadillo\Downloads\[mapa-riesgos-de-gestion-inteligencia-para-la-movilidad-2021-version-1.0.xlsx]Opciones Tratamiento'!#REF!),ISBLANK(AI68),ISTEXT(AI68))</xm:f>
          </x14:formula1>
          <xm:sqref>AL68:AL72</xm:sqref>
        </x14:dataValidation>
        <x14:dataValidation type="custom" allowBlank="1" showInputMessage="1" showErrorMessage="1" error="Recuerde que las acciones se generan bajo la medida de mitigar el riesgo" xr:uid="{00000000-0002-0000-0000-00003C000000}">
          <x14:formula1>
            <xm:f>IF(OR(AI69='C:\Users\gdelgadillo\Downloads\[mapa-riesgos-de-gestion-inteligencia-para-la-movilidad-2021-version-1.0.xlsx]Opciones Tratamiento'!#REF!,AI69='C:\Users\gdelgadillo\Downloads\[mapa-riesgos-de-gestion-inteligencia-para-la-movilidad-2021-version-1.0.xlsx]Opciones Tratamiento'!#REF!,AI69='C:\Users\gdelgadillo\Downloads\[mapa-riesgos-de-gestion-inteligencia-para-la-movilidad-2021-version-1.0.xlsx]Opciones Tratamiento'!#REF!),ISBLANK(AI69),ISTEXT(AI69))</xm:f>
          </x14:formula1>
          <xm:sqref>AM69 AM72</xm:sqref>
        </x14:dataValidation>
        <x14:dataValidation type="custom" allowBlank="1" showInputMessage="1" showErrorMessage="1" error="Recuerde que las acciones se generan bajo la medida de mitigar el riesgo" xr:uid="{00000000-0002-0000-0000-00003D000000}">
          <x14:formula1>
            <xm:f>IF(OR(AI69='C:\Users\gdelgadillo\Downloads\[mapa-riesgos-de-gestion-inteligencia-para-la-movilidad-2021-version-1.0.xlsx]Opciones Tratamiento'!#REF!,AI69='C:\Users\gdelgadillo\Downloads\[mapa-riesgos-de-gestion-inteligencia-para-la-movilidad-2021-version-1.0.xlsx]Opciones Tratamiento'!#REF!,AI69='C:\Users\gdelgadillo\Downloads\[mapa-riesgos-de-gestion-inteligencia-para-la-movilidad-2021-version-1.0.xlsx]Opciones Tratamiento'!#REF!),ISBLANK(AI69),ISTEXT(AI69))</xm:f>
          </x14:formula1>
          <xm:sqref>AN69 AN72</xm:sqref>
        </x14:dataValidation>
        <x14:dataValidation type="list" allowBlank="1" showInputMessage="1" showErrorMessage="1" xr:uid="{00000000-0002-0000-0000-00003E000000}">
          <x14:formula1>
            <xm:f>'C:\Users\gdelgadillo\Downloads\[mapa-riesgos-de-gestion-inteligencia-para-la-movilidad-2021-version-1.0.xlsx]Tabla Valoración controles'!#REF!</xm:f>
          </x14:formula1>
          <xm:sqref>T68:U72 W68:Y72</xm:sqref>
        </x14:dataValidation>
        <x14:dataValidation type="list" allowBlank="1" showInputMessage="1" showErrorMessage="1" xr:uid="{00000000-0002-0000-0000-00003F000000}">
          <x14:formula1>
            <xm:f>'C:\Users\gdelgadillo\Downloads\[mapa-riesgos-de-gestion-inteligencia-para-la-movilidad-2021-version-1.0.xlsx]Tabla Impacto'!#REF!</xm:f>
          </x14:formula1>
          <xm:sqref>L68:L72</xm:sqref>
        </x14:dataValidation>
        <x14:dataValidation type="list" allowBlank="1" showInputMessage="1" showErrorMessage="1" xr:uid="{00000000-0002-0000-0000-000040000000}">
          <x14:formula1>
            <xm:f>'C:\Users\gdelgadillo\Downloads\[mapa-riesgos-de-gestion-inteligencia-para-la-movilidad-2021-version-1.0.xlsx]Opciones Tratamiento'!#REF!</xm:f>
          </x14:formula1>
          <xm:sqref>H68:H69 H71:H72 AI68:AI72 D71:D72 D68:D69</xm:sqref>
        </x14:dataValidation>
        <x14:dataValidation type="custom" allowBlank="1" showInputMessage="1" showErrorMessage="1" error="Recuerde que las acciones se generan bajo la medida de mitigar el riesgo" xr:uid="{00000000-0002-0000-0000-000041000000}">
          <x14:formula1>
            <xm:f>IF(OR(AI61='C:\Users\gdelgadillo\Downloads\[mapa-riesgos-de-gestion-ingenieria-de-transito-2021-version-1.0.xlsx]Opciones Tratamiento'!#REF!,AI61='C:\Users\gdelgadillo\Downloads\[mapa-riesgos-de-gestion-ingenieria-de-transito-2021-version-1.0.xlsx]Opciones Tratamiento'!#REF!,AI61='C:\Users\gdelgadillo\Downloads\[mapa-riesgos-de-gestion-ingenieria-de-transito-2021-version-1.0.xlsx]Opciones Tratamiento'!#REF!),ISBLANK(AI61),ISTEXT(AI61))</xm:f>
          </x14:formula1>
          <xm:sqref>AJ61:AJ67</xm:sqref>
        </x14:dataValidation>
        <x14:dataValidation type="custom" allowBlank="1" showInputMessage="1" showErrorMessage="1" error="Recuerde que las acciones se generan bajo la medida de mitigar el riesgo" xr:uid="{00000000-0002-0000-0000-000042000000}">
          <x14:formula1>
            <xm:f>IF(OR(AI61='C:\Users\gdelgadillo\Downloads\[mapa-riesgos-de-gestion-ingenieria-de-transito-2021-version-1.0.xlsx]Opciones Tratamiento'!#REF!,AI61='C:\Users\gdelgadillo\Downloads\[mapa-riesgos-de-gestion-ingenieria-de-transito-2021-version-1.0.xlsx]Opciones Tratamiento'!#REF!,AI61='C:\Users\gdelgadillo\Downloads\[mapa-riesgos-de-gestion-ingenieria-de-transito-2021-version-1.0.xlsx]Opciones Tratamiento'!#REF!),ISBLANK(AI61),ISTEXT(AI61))</xm:f>
          </x14:formula1>
          <xm:sqref>AK61:AK67</xm:sqref>
        </x14:dataValidation>
        <x14:dataValidation type="custom" allowBlank="1" showInputMessage="1" showErrorMessage="1" error="Recuerde que las acciones se generan bajo la medida de mitigar el riesgo" xr:uid="{00000000-0002-0000-0000-000043000000}">
          <x14:formula1>
            <xm:f>IF(OR(AI61='C:\Users\gdelgadillo\Downloads\[mapa-riesgos-de-gestion-ingenieria-de-transito-2021-version-1.0.xlsx]Opciones Tratamiento'!#REF!,AI61='C:\Users\gdelgadillo\Downloads\[mapa-riesgos-de-gestion-ingenieria-de-transito-2021-version-1.0.xlsx]Opciones Tratamiento'!#REF!,AI61='C:\Users\gdelgadillo\Downloads\[mapa-riesgos-de-gestion-ingenieria-de-transito-2021-version-1.0.xlsx]Opciones Tratamiento'!#REF!),ISBLANK(AI61),ISTEXT(AI61))</xm:f>
          </x14:formula1>
          <xm:sqref>AL61:AL67</xm:sqref>
        </x14:dataValidation>
        <x14:dataValidation type="custom" allowBlank="1" showInputMessage="1" showErrorMessage="1" error="Recuerde que las acciones se generan bajo la medida de mitigar el riesgo" xr:uid="{00000000-0002-0000-0000-000044000000}">
          <x14:formula1>
            <xm:f>IF(OR(AI62='C:\Users\gdelgadillo\Downloads\[mapa-riesgos-de-gestion-ingenieria-de-transito-2021-version-1.0.xlsx]Opciones Tratamiento'!#REF!,AI62='C:\Users\gdelgadillo\Downloads\[mapa-riesgos-de-gestion-ingenieria-de-transito-2021-version-1.0.xlsx]Opciones Tratamiento'!#REF!,AI62='C:\Users\gdelgadillo\Downloads\[mapa-riesgos-de-gestion-ingenieria-de-transito-2021-version-1.0.xlsx]Opciones Tratamiento'!#REF!),ISBLANK(AI62),ISTEXT(AI62))</xm:f>
          </x14:formula1>
          <xm:sqref>AM66:AM67 AM62:AM63</xm:sqref>
        </x14:dataValidation>
        <x14:dataValidation type="custom" allowBlank="1" showInputMessage="1" showErrorMessage="1" error="Recuerde que las acciones se generan bajo la medida de mitigar el riesgo" xr:uid="{00000000-0002-0000-0000-000045000000}">
          <x14:formula1>
            <xm:f>IF(OR(AI62='C:\Users\gdelgadillo\Downloads\[mapa-riesgos-de-gestion-ingenieria-de-transito-2021-version-1.0.xlsx]Opciones Tratamiento'!#REF!,AI62='C:\Users\gdelgadillo\Downloads\[mapa-riesgos-de-gestion-ingenieria-de-transito-2021-version-1.0.xlsx]Opciones Tratamiento'!#REF!,AI62='C:\Users\gdelgadillo\Downloads\[mapa-riesgos-de-gestion-ingenieria-de-transito-2021-version-1.0.xlsx]Opciones Tratamiento'!#REF!),ISBLANK(AI62),ISTEXT(AI62))</xm:f>
          </x14:formula1>
          <xm:sqref>AN66:AN67 AN62:AN63</xm:sqref>
        </x14:dataValidation>
        <x14:dataValidation type="list" allowBlank="1" showInputMessage="1" showErrorMessage="1" xr:uid="{00000000-0002-0000-0000-000046000000}">
          <x14:formula1>
            <xm:f>'C:\Users\gdelgadillo\Downloads\[mapa-riesgos-de-gestion-ingenieria-de-transito-2021-version-1.0.xlsx]Tabla Valoración controles'!#REF!</xm:f>
          </x14:formula1>
          <xm:sqref>T61:U67 W61:Y67</xm:sqref>
        </x14:dataValidation>
        <x14:dataValidation type="list" allowBlank="1" showInputMessage="1" showErrorMessage="1" xr:uid="{00000000-0002-0000-0000-000047000000}">
          <x14:formula1>
            <xm:f>'C:\Users\gdelgadillo\Downloads\[mapa-riesgos-de-gestion-ingenieria-de-transito-2021-version-1.0.xlsx]Tabla Impacto'!#REF!</xm:f>
          </x14:formula1>
          <xm:sqref>L61:L67</xm:sqref>
        </x14:dataValidation>
        <x14:dataValidation type="list" allowBlank="1" showInputMessage="1" showErrorMessage="1" xr:uid="{00000000-0002-0000-0000-000048000000}">
          <x14:formula1>
            <xm:f>'C:\Users\gdelgadillo\Downloads\[mapa-riesgos-de-gestion-ingenieria-de-transito-2021-version-1.0.xlsx]Opciones Tratamiento'!#REF!</xm:f>
          </x14:formula1>
          <xm:sqref>D61:D67 AI61:AI67 H61:H67</xm:sqref>
        </x14:dataValidation>
        <x14:dataValidation type="custom" allowBlank="1" showInputMessage="1" showErrorMessage="1" error="Recuerde que las acciones se generan bajo la medida de mitigar el riesgo" xr:uid="{00000000-0002-0000-0000-000049000000}">
          <x14:formula1>
            <xm:f>IF(OR(AI50='C:\Users\gdelgadillo\Downloads\[mapa-riesgos-de-gestion-financiera-2021-version-1.0.xlsx]Opciones Tratamiento'!#REF!,AI50='C:\Users\gdelgadillo\Downloads\[mapa-riesgos-de-gestion-financiera-2021-version-1.0.xlsx]Opciones Tratamiento'!#REF!,AI50='C:\Users\gdelgadillo\Downloads\[mapa-riesgos-de-gestion-financiera-2021-version-1.0.xlsx]Opciones Tratamiento'!#REF!),ISBLANK(AI50),ISTEXT(AI50))</xm:f>
          </x14:formula1>
          <xm:sqref>AJ50:AJ60</xm:sqref>
        </x14:dataValidation>
        <x14:dataValidation type="custom" allowBlank="1" showInputMessage="1" showErrorMessage="1" error="Recuerde que las acciones se generan bajo la medida de mitigar el riesgo" xr:uid="{00000000-0002-0000-0000-00004A000000}">
          <x14:formula1>
            <xm:f>IF(OR(AI50='C:\Users\gdelgadillo\Downloads\[mapa-riesgos-de-gestion-financiera-2021-version-1.0.xlsx]Opciones Tratamiento'!#REF!,AI50='C:\Users\gdelgadillo\Downloads\[mapa-riesgos-de-gestion-financiera-2021-version-1.0.xlsx]Opciones Tratamiento'!#REF!,AI50='C:\Users\gdelgadillo\Downloads\[mapa-riesgos-de-gestion-financiera-2021-version-1.0.xlsx]Opciones Tratamiento'!#REF!),ISBLANK(AI50),ISTEXT(AI50))</xm:f>
          </x14:formula1>
          <xm:sqref>AK50:AK60</xm:sqref>
        </x14:dataValidation>
        <x14:dataValidation type="custom" allowBlank="1" showInputMessage="1" showErrorMessage="1" error="Recuerde que las acciones se generan bajo la medida de mitigar el riesgo" xr:uid="{00000000-0002-0000-0000-00004B000000}">
          <x14:formula1>
            <xm:f>IF(OR(AI50='C:\Users\gdelgadillo\Downloads\[mapa-riesgos-de-gestion-financiera-2021-version-1.0.xlsx]Opciones Tratamiento'!#REF!,AI50='C:\Users\gdelgadillo\Downloads\[mapa-riesgos-de-gestion-financiera-2021-version-1.0.xlsx]Opciones Tratamiento'!#REF!,AI50='C:\Users\gdelgadillo\Downloads\[mapa-riesgos-de-gestion-financiera-2021-version-1.0.xlsx]Opciones Tratamiento'!#REF!),ISBLANK(AI50),ISTEXT(AI50))</xm:f>
          </x14:formula1>
          <xm:sqref>AL50:AL60</xm:sqref>
        </x14:dataValidation>
        <x14:dataValidation type="custom" allowBlank="1" showInputMessage="1" showErrorMessage="1" error="Recuerde que las acciones se generan bajo la medida de mitigar el riesgo" xr:uid="{00000000-0002-0000-0000-00004C000000}">
          <x14:formula1>
            <xm:f>IF(OR(AI51='C:\Users\gdelgadillo\Downloads\[mapa-riesgos-de-gestion-financiera-2021-version-1.0.xlsx]Opciones Tratamiento'!#REF!,AI51='C:\Users\gdelgadillo\Downloads\[mapa-riesgos-de-gestion-financiera-2021-version-1.0.xlsx]Opciones Tratamiento'!#REF!,AI51='C:\Users\gdelgadillo\Downloads\[mapa-riesgos-de-gestion-financiera-2021-version-1.0.xlsx]Opciones Tratamiento'!#REF!),ISBLANK(AI51),ISTEXT(AI51))</xm:f>
          </x14:formula1>
          <xm:sqref>AM51 AM53:AM54 AM56 AM58:AM60</xm:sqref>
        </x14:dataValidation>
        <x14:dataValidation type="custom" allowBlank="1" showInputMessage="1" showErrorMessage="1" error="Recuerde que las acciones se generan bajo la medida de mitigar el riesgo" xr:uid="{00000000-0002-0000-0000-00004D000000}">
          <x14:formula1>
            <xm:f>IF(OR(AI51='C:\Users\gdelgadillo\Downloads\[mapa-riesgos-de-gestion-financiera-2021-version-1.0.xlsx]Opciones Tratamiento'!#REF!,AI51='C:\Users\gdelgadillo\Downloads\[mapa-riesgos-de-gestion-financiera-2021-version-1.0.xlsx]Opciones Tratamiento'!#REF!,AI51='C:\Users\gdelgadillo\Downloads\[mapa-riesgos-de-gestion-financiera-2021-version-1.0.xlsx]Opciones Tratamiento'!#REF!),ISBLANK(AI51),ISTEXT(AI51))</xm:f>
          </x14:formula1>
          <xm:sqref>AN51 AN53:AN54 AN56 AN58:AN60</xm:sqref>
        </x14:dataValidation>
        <x14:dataValidation type="list" allowBlank="1" showInputMessage="1" showErrorMessage="1" xr:uid="{00000000-0002-0000-0000-00004E000000}">
          <x14:formula1>
            <xm:f>'C:\Users\gdelgadillo\Downloads\[mapa-riesgos-de-gestion-financiera-2021-version-1.0.xlsx]Tabla Valoración controles'!#REF!</xm:f>
          </x14:formula1>
          <xm:sqref>T50:U60 W50:Y60</xm:sqref>
        </x14:dataValidation>
        <x14:dataValidation type="list" allowBlank="1" showInputMessage="1" showErrorMessage="1" xr:uid="{00000000-0002-0000-0000-00004F000000}">
          <x14:formula1>
            <xm:f>'C:\Users\gdelgadillo\Downloads\[mapa-riesgos-de-gestion-financiera-2021-version-1.0.xlsx]Tabla Impacto'!#REF!</xm:f>
          </x14:formula1>
          <xm:sqref>L50:L60</xm:sqref>
        </x14:dataValidation>
        <x14:dataValidation type="list" allowBlank="1" showInputMessage="1" showErrorMessage="1" xr:uid="{00000000-0002-0000-0000-000050000000}">
          <x14:formula1>
            <xm:f>'C:\Users\gdelgadillo\Downloads\[mapa-riesgos-de-gestion-financiera-2021-version-1.0.xlsx]Opciones Tratamiento'!#REF!</xm:f>
          </x14:formula1>
          <xm:sqref>D50:D60 AI50:AI60 H50:H60</xm:sqref>
        </x14:dataValidation>
        <x14:dataValidation type="custom" allowBlank="1" showInputMessage="1" showErrorMessage="1" error="Recuerde que las acciones se generan bajo la medida de mitigar el riesgo" xr:uid="{00000000-0002-0000-0000-000051000000}">
          <x14:formula1>
            <xm:f>IF(OR(AI42='C:\Users\gdelgadillo\Downloads\[mapa-riesgos-de-gestion-de-transito-y-control-del-transito-y-transporte-2021-version-1.0.xlsx]Opciones Tratamiento'!#REF!,AI42='C:\Users\gdelgadillo\Downloads\[mapa-riesgos-de-gestion-de-transito-y-control-del-transito-y-transporte-2021-version-1.0.xlsx]Opciones Tratamiento'!#REF!,AI42='C:\Users\gdelgadillo\Downloads\[mapa-riesgos-de-gestion-de-transito-y-control-del-transito-y-transporte-2021-version-1.0.xlsx]Opciones Tratamiento'!#REF!),ISBLANK(AI42),ISTEXT(AI42))</xm:f>
          </x14:formula1>
          <xm:sqref>AJ42:AJ49</xm:sqref>
        </x14:dataValidation>
        <x14:dataValidation type="custom" allowBlank="1" showInputMessage="1" showErrorMessage="1" error="Recuerde que las acciones se generan bajo la medida de mitigar el riesgo" xr:uid="{00000000-0002-0000-0000-000052000000}">
          <x14:formula1>
            <xm:f>IF(OR(AI42='C:\Users\gdelgadillo\Downloads\[mapa-riesgos-de-gestion-de-transito-y-control-del-transito-y-transporte-2021-version-1.0.xlsx]Opciones Tratamiento'!#REF!,AI42='C:\Users\gdelgadillo\Downloads\[mapa-riesgos-de-gestion-de-transito-y-control-del-transito-y-transporte-2021-version-1.0.xlsx]Opciones Tratamiento'!#REF!,AI42='C:\Users\gdelgadillo\Downloads\[mapa-riesgos-de-gestion-de-transito-y-control-del-transito-y-transporte-2021-version-1.0.xlsx]Opciones Tratamiento'!#REF!),ISBLANK(AI42),ISTEXT(AI42))</xm:f>
          </x14:formula1>
          <xm:sqref>AK42:AK49</xm:sqref>
        </x14:dataValidation>
        <x14:dataValidation type="custom" allowBlank="1" showInputMessage="1" showErrorMessage="1" error="Recuerde que las acciones se generan bajo la medida de mitigar el riesgo" xr:uid="{00000000-0002-0000-0000-000053000000}">
          <x14:formula1>
            <xm:f>IF(OR(AI42='C:\Users\gdelgadillo\Downloads\[mapa-riesgos-de-gestion-de-transito-y-control-del-transito-y-transporte-2021-version-1.0.xlsx]Opciones Tratamiento'!#REF!,AI42='C:\Users\gdelgadillo\Downloads\[mapa-riesgos-de-gestion-de-transito-y-control-del-transito-y-transporte-2021-version-1.0.xlsx]Opciones Tratamiento'!#REF!,AI42='C:\Users\gdelgadillo\Downloads\[mapa-riesgos-de-gestion-de-transito-y-control-del-transito-y-transporte-2021-version-1.0.xlsx]Opciones Tratamiento'!#REF!),ISBLANK(AI42),ISTEXT(AI42))</xm:f>
          </x14:formula1>
          <xm:sqref>AL42:AL49</xm:sqref>
        </x14:dataValidation>
        <x14:dataValidation type="list" allowBlank="1" showInputMessage="1" showErrorMessage="1" xr:uid="{00000000-0002-0000-0000-000054000000}">
          <x14:formula1>
            <xm:f>'C:\Users\gdelgadillo\Downloads\[mapa-riesgos-de-gestion-de-transito-y-control-del-transito-y-transporte-2021-version-1.0.xlsx]Tabla Valoración controles'!#REF!</xm:f>
          </x14:formula1>
          <xm:sqref>T42:U49 W42:Y49</xm:sqref>
        </x14:dataValidation>
        <x14:dataValidation type="list" allowBlank="1" showInputMessage="1" showErrorMessage="1" xr:uid="{00000000-0002-0000-0000-000055000000}">
          <x14:formula1>
            <xm:f>'C:\Users\gdelgadillo\Downloads\[mapa-riesgos-de-gestion-de-transito-y-control-del-transito-y-transporte-2021-version-1.0.xlsx]Tabla Impacto'!#REF!</xm:f>
          </x14:formula1>
          <xm:sqref>L42:L49</xm:sqref>
        </x14:dataValidation>
        <x14:dataValidation type="list" allowBlank="1" showInputMessage="1" showErrorMessage="1" xr:uid="{00000000-0002-0000-0000-000056000000}">
          <x14:formula1>
            <xm:f>'C:\Users\gdelgadillo\Downloads\[mapa-riesgos-de-gestion-de-transito-y-control-del-transito-y-transporte-2021-version-1.0.xlsx]Opciones Tratamiento'!#REF!</xm:f>
          </x14:formula1>
          <xm:sqref>AI42:AI49 H42:H49 D42:D49</xm:sqref>
        </x14:dataValidation>
        <x14:dataValidation type="custom" allowBlank="1" showInputMessage="1" showErrorMessage="1" error="Recuerde que las acciones se generan bajo la medida de mitigar el riesgo" xr:uid="{00000000-0002-0000-0000-000057000000}">
          <x14:formula1>
            <xm:f>IF(OR(AI40='C:\Users\gdelgadillo\Downloads\[mapa-riesgos-de-gestion-control-y-evaluacion-a-la-gestion-2021-version-1.0.xlsx]Opciones Tratamiento'!#REF!,AI40='C:\Users\gdelgadillo\Downloads\[mapa-riesgos-de-gestion-control-y-evaluacion-a-la-gestion-2021-version-1.0.xlsx]Opciones Tratamiento'!#REF!,AI40='C:\Users\gdelgadillo\Downloads\[mapa-riesgos-de-gestion-control-y-evaluacion-a-la-gestion-2021-version-1.0.xlsx]Opciones Tratamiento'!#REF!),ISBLANK(AI40),ISTEXT(AI40))</xm:f>
          </x14:formula1>
          <xm:sqref>AJ40:AJ41</xm:sqref>
        </x14:dataValidation>
        <x14:dataValidation type="custom" allowBlank="1" showInputMessage="1" showErrorMessage="1" error="Recuerde que las acciones se generan bajo la medida de mitigar el riesgo" xr:uid="{00000000-0002-0000-0000-000058000000}">
          <x14:formula1>
            <xm:f>IF(OR(AI40='C:\Users\gdelgadillo\Downloads\[mapa-riesgos-de-gestion-control-y-evaluacion-a-la-gestion-2021-version-1.0.xlsx]Opciones Tratamiento'!#REF!,AI40='C:\Users\gdelgadillo\Downloads\[mapa-riesgos-de-gestion-control-y-evaluacion-a-la-gestion-2021-version-1.0.xlsx]Opciones Tratamiento'!#REF!,AI40='C:\Users\gdelgadillo\Downloads\[mapa-riesgos-de-gestion-control-y-evaluacion-a-la-gestion-2021-version-1.0.xlsx]Opciones Tratamiento'!#REF!),ISBLANK(AI40),ISTEXT(AI40))</xm:f>
          </x14:formula1>
          <xm:sqref>AK40:AK41</xm:sqref>
        </x14:dataValidation>
        <x14:dataValidation type="custom" allowBlank="1" showInputMessage="1" showErrorMessage="1" error="Recuerde que las acciones se generan bajo la medida de mitigar el riesgo" xr:uid="{00000000-0002-0000-0000-000059000000}">
          <x14:formula1>
            <xm:f>IF(OR(AI40='C:\Users\gdelgadillo\Downloads\[mapa-riesgos-de-gestion-control-y-evaluacion-a-la-gestion-2021-version-1.0.xlsx]Opciones Tratamiento'!#REF!,AI40='C:\Users\gdelgadillo\Downloads\[mapa-riesgos-de-gestion-control-y-evaluacion-a-la-gestion-2021-version-1.0.xlsx]Opciones Tratamiento'!#REF!,AI40='C:\Users\gdelgadillo\Downloads\[mapa-riesgos-de-gestion-control-y-evaluacion-a-la-gestion-2021-version-1.0.xlsx]Opciones Tratamiento'!#REF!),ISBLANK(AI40),ISTEXT(AI40))</xm:f>
          </x14:formula1>
          <xm:sqref>AL40:AL41</xm:sqref>
        </x14:dataValidation>
        <x14:dataValidation type="custom" allowBlank="1" showInputMessage="1" showErrorMessage="1" error="Recuerde que las acciones se generan bajo la medida de mitigar el riesgo" xr:uid="{00000000-0002-0000-0000-00005A000000}">
          <x14:formula1>
            <xm:f>IF(OR(AI40='C:\Users\gdelgadillo\Downloads\[mapa-riesgos-de-gestion-control-y-evaluacion-a-la-gestion-2021-version-1.0.xlsx]Opciones Tratamiento'!#REF!,AI40='C:\Users\gdelgadillo\Downloads\[mapa-riesgos-de-gestion-control-y-evaluacion-a-la-gestion-2021-version-1.0.xlsx]Opciones Tratamiento'!#REF!,AI40='C:\Users\gdelgadillo\Downloads\[mapa-riesgos-de-gestion-control-y-evaluacion-a-la-gestion-2021-version-1.0.xlsx]Opciones Tratamiento'!#REF!),ISBLANK(AI40),ISTEXT(AI40))</xm:f>
          </x14:formula1>
          <xm:sqref>AM40:AM41</xm:sqref>
        </x14:dataValidation>
        <x14:dataValidation type="custom" allowBlank="1" showInputMessage="1" showErrorMessage="1" error="Recuerde que las acciones se generan bajo la medida de mitigar el riesgo" xr:uid="{00000000-0002-0000-0000-00005B000000}">
          <x14:formula1>
            <xm:f>IF(OR(AI40='C:\Users\gdelgadillo\Downloads\[mapa-riesgos-de-gestion-control-y-evaluacion-a-la-gestion-2021-version-1.0.xlsx]Opciones Tratamiento'!#REF!,AI40='C:\Users\gdelgadillo\Downloads\[mapa-riesgos-de-gestion-control-y-evaluacion-a-la-gestion-2021-version-1.0.xlsx]Opciones Tratamiento'!#REF!,AI40='C:\Users\gdelgadillo\Downloads\[mapa-riesgos-de-gestion-control-y-evaluacion-a-la-gestion-2021-version-1.0.xlsx]Opciones Tratamiento'!#REF!),ISBLANK(AI40),ISTEXT(AI40))</xm:f>
          </x14:formula1>
          <xm:sqref>AN40:AN41</xm:sqref>
        </x14:dataValidation>
        <x14:dataValidation type="list" allowBlank="1" showInputMessage="1" showErrorMessage="1" xr:uid="{00000000-0002-0000-0000-00005C000000}">
          <x14:formula1>
            <xm:f>'C:\Users\gdelgadillo\Downloads\[mapa-riesgos-de-gestion-control-y-evaluacion-a-la-gestion-2021-version-1.0.xlsx]Tabla Valoración controles'!#REF!</xm:f>
          </x14:formula1>
          <xm:sqref>T40:U41 W40:Y41</xm:sqref>
        </x14:dataValidation>
        <x14:dataValidation type="list" allowBlank="1" showInputMessage="1" showErrorMessage="1" xr:uid="{00000000-0002-0000-0000-00005D000000}">
          <x14:formula1>
            <xm:f>'C:\Users\gdelgadillo\Downloads\[mapa-riesgos-de-gestion-control-y-evaluacion-a-la-gestion-2021-version-1.0.xlsx]Opciones Tratamiento'!#REF!</xm:f>
          </x14:formula1>
          <xm:sqref>AI40:AI41 D40:D41 H40:H41</xm:sqref>
        </x14:dataValidation>
        <x14:dataValidation type="list" allowBlank="1" showInputMessage="1" showErrorMessage="1" xr:uid="{00000000-0002-0000-0000-00005E000000}">
          <x14:formula1>
            <xm:f>'C:\Users\gdelgadillo\Downloads\[mapa-riesgos-de-gestion-control-y-evaluacion-a-la-gestion-2021-version-1.0.xlsx]Tabla Impacto'!#REF!</xm:f>
          </x14:formula1>
          <xm:sqref>L40:L41</xm:sqref>
        </x14:dataValidation>
        <x14:dataValidation type="custom" allowBlank="1" showInputMessage="1" showErrorMessage="1" prompt="Recuerde que las acciones se generan bajo la medida de mitigar el riesgo" xr:uid="{00000000-0002-0000-0000-00005F000000}">
          <x14:formula1>
            <xm:f>IF(OR(AI37='C:\Users\gdelgadillo\Downloads\[mapa-riesgos-de-gestion-control-disciplinario-2021-version-1.0.xlsx]Opciones Tratamiento'!#REF!,AI37='C:\Users\gdelgadillo\Downloads\[mapa-riesgos-de-gestion-control-disciplinario-2021-version-1.0.xlsx]Opciones Tratamiento'!#REF!,AI37='C:\Users\gdelgadillo\Downloads\[mapa-riesgos-de-gestion-control-disciplinario-2021-version-1.0.xlsx]Opciones Tratamiento'!#REF!),ISBLANK(AI37),ISTEXT(AI37))</xm:f>
          </x14:formula1>
          <xm:sqref>AN37:AN39</xm:sqref>
        </x14:dataValidation>
        <x14:dataValidation type="custom" allowBlank="1" showInputMessage="1" showErrorMessage="1" prompt="Recuerde que las acciones se generan bajo la medida de mitigar el riesgo" xr:uid="{00000000-0002-0000-0000-000060000000}">
          <x14:formula1>
            <xm:f>IF(OR(AI37='C:\Users\gdelgadillo\Downloads\[mapa-riesgos-de-gestion-control-disciplinario-2021-version-1.0.xlsx]Opciones Tratamiento'!#REF!,AI37='C:\Users\gdelgadillo\Downloads\[mapa-riesgos-de-gestion-control-disciplinario-2021-version-1.0.xlsx]Opciones Tratamiento'!#REF!,AI37='C:\Users\gdelgadillo\Downloads\[mapa-riesgos-de-gestion-control-disciplinario-2021-version-1.0.xlsx]Opciones Tratamiento'!#REF!),ISBLANK(AI37),ISTEXT(AI37))</xm:f>
          </x14:formula1>
          <xm:sqref>AJ37:AJ39</xm:sqref>
        </x14:dataValidation>
        <x14:dataValidation type="custom" allowBlank="1" showInputMessage="1" showErrorMessage="1" prompt="Recuerde que las acciones se generan bajo la medida de mitigar el riesgo" xr:uid="{00000000-0002-0000-0000-000061000000}">
          <x14:formula1>
            <xm:f>IF(OR(AI37='C:\Users\gdelgadillo\Downloads\[mapa-riesgos-de-gestion-control-disciplinario-2021-version-1.0.xlsx]Opciones Tratamiento'!#REF!,AI37='C:\Users\gdelgadillo\Downloads\[mapa-riesgos-de-gestion-control-disciplinario-2021-version-1.0.xlsx]Opciones Tratamiento'!#REF!,AI37='C:\Users\gdelgadillo\Downloads\[mapa-riesgos-de-gestion-control-disciplinario-2021-version-1.0.xlsx]Opciones Tratamiento'!#REF!),ISBLANK(AI37),ISTEXT(AI37))</xm:f>
          </x14:formula1>
          <xm:sqref>AM37:AM39</xm:sqref>
        </x14:dataValidation>
        <x14:dataValidation type="custom" allowBlank="1" showInputMessage="1" showErrorMessage="1" prompt="Recuerde que las acciones se generan bajo la medida de mitigar el riesgo" xr:uid="{00000000-0002-0000-0000-000062000000}">
          <x14:formula1>
            <xm:f>IF(OR(AI37='C:\Users\gdelgadillo\Downloads\[mapa-riesgos-de-gestion-control-disciplinario-2021-version-1.0.xlsx]Opciones Tratamiento'!#REF!,AI37='C:\Users\gdelgadillo\Downloads\[mapa-riesgos-de-gestion-control-disciplinario-2021-version-1.0.xlsx]Opciones Tratamiento'!#REF!,AI37='C:\Users\gdelgadillo\Downloads\[mapa-riesgos-de-gestion-control-disciplinario-2021-version-1.0.xlsx]Opciones Tratamiento'!#REF!),ISBLANK(AI37),ISTEXT(AI37))</xm:f>
          </x14:formula1>
          <xm:sqref>AK37:AK39</xm:sqref>
        </x14:dataValidation>
        <x14:dataValidation type="custom" allowBlank="1" showInputMessage="1" showErrorMessage="1" prompt="Recuerde que las acciones se generan bajo la medida de mitigar el riesgo" xr:uid="{00000000-0002-0000-0000-000063000000}">
          <x14:formula1>
            <xm:f>IF(OR(AI37='C:\Users\gdelgadillo\Downloads\[mapa-riesgos-de-gestion-control-disciplinario-2021-version-1.0.xlsx]Opciones Tratamiento'!#REF!,AI37='C:\Users\gdelgadillo\Downloads\[mapa-riesgos-de-gestion-control-disciplinario-2021-version-1.0.xlsx]Opciones Tratamiento'!#REF!,AI37='C:\Users\gdelgadillo\Downloads\[mapa-riesgos-de-gestion-control-disciplinario-2021-version-1.0.xlsx]Opciones Tratamiento'!#REF!),ISBLANK(AI37),ISTEXT(AI37))</xm:f>
          </x14:formula1>
          <xm:sqref>AL37:AL39</xm:sqref>
        </x14:dataValidation>
        <x14:dataValidation type="list" allowBlank="1" showErrorMessage="1" xr:uid="{00000000-0002-0000-0000-000064000000}">
          <x14:formula1>
            <xm:f>'C:\Users\gdelgadillo\Downloads\[mapa-riesgos-de-gestion-control-disciplinario-2021-version-1.0.xlsx]Tabla Impacto'!#REF!</xm:f>
          </x14:formula1>
          <xm:sqref>L37:L39</xm:sqref>
        </x14:dataValidation>
        <x14:dataValidation type="list" allowBlank="1" showErrorMessage="1" xr:uid="{00000000-0002-0000-0000-000065000000}">
          <x14:formula1>
            <xm:f>'C:\Users\gdelgadillo\Downloads\[mapa-riesgos-de-gestion-control-disciplinario-2021-version-1.0.xlsx]Tabla Valoración controles'!#REF!</xm:f>
          </x14:formula1>
          <xm:sqref>T37:U39 W37:Y39</xm:sqref>
        </x14:dataValidation>
        <x14:dataValidation type="list" allowBlank="1" showErrorMessage="1" xr:uid="{00000000-0002-0000-0000-000066000000}">
          <x14:formula1>
            <xm:f>'C:\Users\gdelgadillo\Downloads\[mapa-riesgos-de-gestion-control-disciplinario-2021-version-1.0.xlsx]Opciones Tratamiento'!#REF!</xm:f>
          </x14:formula1>
          <xm:sqref>D37:D39 H37:H39 AI37:AI39</xm:sqref>
        </x14:dataValidation>
        <x14:dataValidation type="custom" allowBlank="1" showInputMessage="1" showErrorMessage="1" error="Recuerde que las acciones se generan bajo la medida de mitigar el riesgo" xr:uid="{00000000-0002-0000-0000-000067000000}">
          <x14:formula1>
            <xm:f>IF(OR(AI32='C:\Users\gdelgadillo\Downloads\[mapa-riesgos-de-gestion-contravencional-y-del-transporte-publico-2021-version-1.0.xlsx]Opciones Tratamiento'!#REF!,AI32='C:\Users\gdelgadillo\Downloads\[mapa-riesgos-de-gestion-contravencional-y-del-transporte-publico-2021-version-1.0.xlsx]Opciones Tratamiento'!#REF!,AI32='C:\Users\gdelgadillo\Downloads\[mapa-riesgos-de-gestion-contravencional-y-del-transporte-publico-2021-version-1.0.xlsx]Opciones Tratamiento'!#REF!),ISBLANK(AI32),ISTEXT(AI32))</xm:f>
          </x14:formula1>
          <xm:sqref>AJ32:AJ36</xm:sqref>
        </x14:dataValidation>
        <x14:dataValidation type="custom" allowBlank="1" showInputMessage="1" showErrorMessage="1" error="Recuerde que las acciones se generan bajo la medida de mitigar el riesgo" xr:uid="{00000000-0002-0000-0000-000068000000}">
          <x14:formula1>
            <xm:f>IF(OR(AI32='C:\Users\gdelgadillo\Downloads\[mapa-riesgos-de-gestion-contravencional-y-del-transporte-publico-2021-version-1.0.xlsx]Opciones Tratamiento'!#REF!,AI32='C:\Users\gdelgadillo\Downloads\[mapa-riesgos-de-gestion-contravencional-y-del-transporte-publico-2021-version-1.0.xlsx]Opciones Tratamiento'!#REF!,AI32='C:\Users\gdelgadillo\Downloads\[mapa-riesgos-de-gestion-contravencional-y-del-transporte-publico-2021-version-1.0.xlsx]Opciones Tratamiento'!#REF!),ISBLANK(AI32),ISTEXT(AI32))</xm:f>
          </x14:formula1>
          <xm:sqref>AK32:AK36</xm:sqref>
        </x14:dataValidation>
        <x14:dataValidation type="custom" allowBlank="1" showInputMessage="1" showErrorMessage="1" error="Recuerde que las acciones se generan bajo la medida de mitigar el riesgo" xr:uid="{00000000-0002-0000-0000-000069000000}">
          <x14:formula1>
            <xm:f>IF(OR(AI32='C:\Users\gdelgadillo\Downloads\[mapa-riesgos-de-gestion-contravencional-y-del-transporte-publico-2021-version-1.0.xlsx]Opciones Tratamiento'!#REF!,AI32='C:\Users\gdelgadillo\Downloads\[mapa-riesgos-de-gestion-contravencional-y-del-transporte-publico-2021-version-1.0.xlsx]Opciones Tratamiento'!#REF!,AI32='C:\Users\gdelgadillo\Downloads\[mapa-riesgos-de-gestion-contravencional-y-del-transporte-publico-2021-version-1.0.xlsx]Opciones Tratamiento'!#REF!),ISBLANK(AI32),ISTEXT(AI32))</xm:f>
          </x14:formula1>
          <xm:sqref>AL32:AL36</xm:sqref>
        </x14:dataValidation>
        <x14:dataValidation type="list" allowBlank="1" showInputMessage="1" showErrorMessage="1" xr:uid="{00000000-0002-0000-0000-00006A000000}">
          <x14:formula1>
            <xm:f>'C:\Users\gdelgadillo\Downloads\[mapa-riesgos-de-gestion-contravencional-y-del-transporte-publico-2021-version-1.0.xlsx]Tabla Valoración controles'!#REF!</xm:f>
          </x14:formula1>
          <xm:sqref>T32:U36 W32:Y36</xm:sqref>
        </x14:dataValidation>
        <x14:dataValidation type="list" allowBlank="1" showInputMessage="1" showErrorMessage="1" xr:uid="{00000000-0002-0000-0000-00006B000000}">
          <x14:formula1>
            <xm:f>'C:\Users\gdelgadillo\Downloads\[mapa-riesgos-de-gestion-contravencional-y-del-transporte-publico-2021-version-1.0.xlsx]Tabla Impacto'!#REF!</xm:f>
          </x14:formula1>
          <xm:sqref>L32:L36</xm:sqref>
        </x14:dataValidation>
        <x14:dataValidation type="list" allowBlank="1" showInputMessage="1" showErrorMessage="1" xr:uid="{00000000-0002-0000-0000-00006C000000}">
          <x14:formula1>
            <xm:f>'C:\Users\gdelgadillo\Downloads\[mapa-riesgos-de-gestion-contravencional-y-del-transporte-publico-2021-version-1.0.xlsx]Opciones Tratamiento'!#REF!</xm:f>
          </x14:formula1>
          <xm:sqref>AI32:AI36 H32:H36 D32:D36</xm:sqref>
        </x14:dataValidation>
        <x14:dataValidation type="custom" allowBlank="1" showInputMessage="1" showErrorMessage="1" error="Recuerde que las acciones se generan bajo la medida de mitigar el riesgo" xr:uid="{00000000-0002-0000-0000-00006D000000}">
          <x14:formula1>
            <xm:f>IF(OR(AI26='C:\Users\gdelgadillo\Downloads\[mapa-riesgos-de-gestion-comunicaciones-y-cultura-para-la-movilidad-2021-version-1.0.xlsx]Opciones Tratamiento'!#REF!,AI26='C:\Users\gdelgadillo\Downloads\[mapa-riesgos-de-gestion-comunicaciones-y-cultura-para-la-movilidad-2021-version-1.0.xlsx]Opciones Tratamiento'!#REF!,AI26='C:\Users\gdelgadillo\Downloads\[mapa-riesgos-de-gestion-comunicaciones-y-cultura-para-la-movilidad-2021-version-1.0.xlsx]Opciones Tratamiento'!#REF!),ISBLANK(AI26),ISTEXT(AI26))</xm:f>
          </x14:formula1>
          <xm:sqref>AJ26:AJ31</xm:sqref>
        </x14:dataValidation>
        <x14:dataValidation type="custom" allowBlank="1" showInputMessage="1" showErrorMessage="1" error="Recuerde que las acciones se generan bajo la medida de mitigar el riesgo" xr:uid="{00000000-0002-0000-0000-00006E000000}">
          <x14:formula1>
            <xm:f>IF(OR(AI26='C:\Users\gdelgadillo\Downloads\[mapa-riesgos-de-gestion-comunicaciones-y-cultura-para-la-movilidad-2021-version-1.0.xlsx]Opciones Tratamiento'!#REF!,AI26='C:\Users\gdelgadillo\Downloads\[mapa-riesgos-de-gestion-comunicaciones-y-cultura-para-la-movilidad-2021-version-1.0.xlsx]Opciones Tratamiento'!#REF!,AI26='C:\Users\gdelgadillo\Downloads\[mapa-riesgos-de-gestion-comunicaciones-y-cultura-para-la-movilidad-2021-version-1.0.xlsx]Opciones Tratamiento'!#REF!),ISBLANK(AI26),ISTEXT(AI26))</xm:f>
          </x14:formula1>
          <xm:sqref>AK26:AK31</xm:sqref>
        </x14:dataValidation>
        <x14:dataValidation type="custom" allowBlank="1" showInputMessage="1" showErrorMessage="1" error="Recuerde que las acciones se generan bajo la medida de mitigar el riesgo" xr:uid="{00000000-0002-0000-0000-00006F000000}">
          <x14:formula1>
            <xm:f>IF(OR(AI26='C:\Users\gdelgadillo\Downloads\[mapa-riesgos-de-gestion-comunicaciones-y-cultura-para-la-movilidad-2021-version-1.0.xlsx]Opciones Tratamiento'!#REF!,AI26='C:\Users\gdelgadillo\Downloads\[mapa-riesgos-de-gestion-comunicaciones-y-cultura-para-la-movilidad-2021-version-1.0.xlsx]Opciones Tratamiento'!#REF!,AI26='C:\Users\gdelgadillo\Downloads\[mapa-riesgos-de-gestion-comunicaciones-y-cultura-para-la-movilidad-2021-version-1.0.xlsx]Opciones Tratamiento'!#REF!),ISBLANK(AI26),ISTEXT(AI26))</xm:f>
          </x14:formula1>
          <xm:sqref>AL26:AL31 AM30</xm:sqref>
        </x14:dataValidation>
        <x14:dataValidation type="custom" allowBlank="1" showInputMessage="1" showErrorMessage="1" error="Recuerde que las acciones se generan bajo la medida de mitigar el riesgo" xr:uid="{00000000-0002-0000-0000-000070000000}">
          <x14:formula1>
            <xm:f>IF(OR(AI28='C:\Users\gdelgadillo\Downloads\[mapa-riesgos-de-gestion-comunicaciones-y-cultura-para-la-movilidad-2021-version-1.0.xlsx]Opciones Tratamiento'!#REF!,AI28='C:\Users\gdelgadillo\Downloads\[mapa-riesgos-de-gestion-comunicaciones-y-cultura-para-la-movilidad-2021-version-1.0.xlsx]Opciones Tratamiento'!#REF!,AI28='C:\Users\gdelgadillo\Downloads\[mapa-riesgos-de-gestion-comunicaciones-y-cultura-para-la-movilidad-2021-version-1.0.xlsx]Opciones Tratamiento'!#REF!),ISBLANK(AI28),ISTEXT(AI28))</xm:f>
          </x14:formula1>
          <xm:sqref>AM28:AM29 AM31</xm:sqref>
        </x14:dataValidation>
        <x14:dataValidation type="custom" allowBlank="1" showInputMessage="1" showErrorMessage="1" error="Recuerde que las acciones se generan bajo la medida de mitigar el riesgo" xr:uid="{00000000-0002-0000-0000-000071000000}">
          <x14:formula1>
            <xm:f>IF(OR(AI28='C:\Users\gdelgadillo\Downloads\[mapa-riesgos-de-gestion-comunicaciones-y-cultura-para-la-movilidad-2021-version-1.0.xlsx]Opciones Tratamiento'!#REF!,AI28='C:\Users\gdelgadillo\Downloads\[mapa-riesgos-de-gestion-comunicaciones-y-cultura-para-la-movilidad-2021-version-1.0.xlsx]Opciones Tratamiento'!#REF!,AI28='C:\Users\gdelgadillo\Downloads\[mapa-riesgos-de-gestion-comunicaciones-y-cultura-para-la-movilidad-2021-version-1.0.xlsx]Opciones Tratamiento'!#REF!),ISBLANK(AI28),ISTEXT(AI28))</xm:f>
          </x14:formula1>
          <xm:sqref>AN28:AN29 AN31</xm:sqref>
        </x14:dataValidation>
        <x14:dataValidation type="list" allowBlank="1" showInputMessage="1" showErrorMessage="1" xr:uid="{00000000-0002-0000-0000-000072000000}">
          <x14:formula1>
            <xm:f>'C:\Users\gdelgadillo\Downloads\[mapa-riesgos-de-gestion-comunicaciones-y-cultura-para-la-movilidad-2021-version-1.0.xlsx]Tabla Valoración controles'!#REF!</xm:f>
          </x14:formula1>
          <xm:sqref>T26:U31 W26:Y31</xm:sqref>
        </x14:dataValidation>
        <x14:dataValidation type="list" allowBlank="1" showInputMessage="1" showErrorMessage="1" xr:uid="{00000000-0002-0000-0000-000073000000}">
          <x14:formula1>
            <xm:f>'C:\Users\gdelgadillo\Downloads\[mapa-riesgos-de-gestion-comunicaciones-y-cultura-para-la-movilidad-2021-version-1.0.xlsx]Tabla Impacto'!#REF!</xm:f>
          </x14:formula1>
          <xm:sqref>L25:L31 M25</xm:sqref>
        </x14:dataValidation>
        <x14:dataValidation type="list" allowBlank="1" showInputMessage="1" showErrorMessage="1" xr:uid="{00000000-0002-0000-0000-000074000000}">
          <x14:formula1>
            <xm:f>'C:\Users\gdelgadillo\Downloads\[mapa-riesgos-de-gestion-comunicaciones-y-cultura-para-la-movilidad-2021-version-1.0.xlsx]Opciones Tratamiento'!#REF!</xm:f>
          </x14:formula1>
          <xm:sqref>D26:D31 AI26:AI31 H26:H31</xm:sqref>
        </x14:dataValidation>
        <x14:dataValidation type="custom" allowBlank="1" showInputMessage="1" showErrorMessage="1" error="Recuerde que las acciones se generan bajo la medida de mitigar el riesgo" xr:uid="{00000000-0002-0000-0000-000075000000}">
          <x14:formula1>
            <xm:f>IF(OR(AI11='C:\Users\gdelgadillo\Downloads\[mapa-riesgos-de-gestion-administrativa-2021-version-1.0.xlsx]Opciones Tratamiento'!#REF!,AI11='C:\Users\gdelgadillo\Downloads\[mapa-riesgos-de-gestion-administrativa-2021-version-1.0.xlsx]Opciones Tratamiento'!#REF!,AI11='C:\Users\gdelgadillo\Downloads\[mapa-riesgos-de-gestion-administrativa-2021-version-1.0.xlsx]Opciones Tratamiento'!#REF!),ISBLANK(AI11),ISTEXT(AI11))</xm:f>
          </x14:formula1>
          <xm:sqref>AJ11:AJ24</xm:sqref>
        </x14:dataValidation>
        <x14:dataValidation type="custom" allowBlank="1" showInputMessage="1" showErrorMessage="1" error="Recuerde que las acciones se generan bajo la medida de mitigar el riesgo" xr:uid="{00000000-0002-0000-0000-000076000000}">
          <x14:formula1>
            <xm:f>IF(OR(AI11='C:\Users\gdelgadillo\Downloads\[mapa-riesgos-de-gestion-administrativa-2021-version-1.0.xlsx]Opciones Tratamiento'!#REF!,AI11='C:\Users\gdelgadillo\Downloads\[mapa-riesgos-de-gestion-administrativa-2021-version-1.0.xlsx]Opciones Tratamiento'!#REF!,AI11='C:\Users\gdelgadillo\Downloads\[mapa-riesgos-de-gestion-administrativa-2021-version-1.0.xlsx]Opciones Tratamiento'!#REF!),ISBLANK(AI11),ISTEXT(AI11))</xm:f>
          </x14:formula1>
          <xm:sqref>AK11:AK24</xm:sqref>
        </x14:dataValidation>
        <x14:dataValidation type="custom" allowBlank="1" showInputMessage="1" showErrorMessage="1" error="Recuerde que las acciones se generan bajo la medida de mitigar el riesgo" xr:uid="{00000000-0002-0000-0000-000077000000}">
          <x14:formula1>
            <xm:f>IF(OR(AI11='C:\Users\gdelgadillo\Downloads\[mapa-riesgos-de-gestion-administrativa-2021-version-1.0.xlsx]Opciones Tratamiento'!#REF!,AI11='C:\Users\gdelgadillo\Downloads\[mapa-riesgos-de-gestion-administrativa-2021-version-1.0.xlsx]Opciones Tratamiento'!#REF!,AI11='C:\Users\gdelgadillo\Downloads\[mapa-riesgos-de-gestion-administrativa-2021-version-1.0.xlsx]Opciones Tratamiento'!#REF!),ISBLANK(AI11),ISTEXT(AI11))</xm:f>
          </x14:formula1>
          <xm:sqref>AL11:AL24</xm:sqref>
        </x14:dataValidation>
        <x14:dataValidation type="custom" allowBlank="1" showInputMessage="1" showErrorMessage="1" error="Recuerde que las acciones se generan bajo la medida de mitigar el riesgo" xr:uid="{00000000-0002-0000-0000-000078000000}">
          <x14:formula1>
            <xm:f>IF(OR(AI11='C:\Users\gdelgadillo\Downloads\[mapa-riesgos-de-gestion-administrativa-2021-version-1.0.xlsx]Opciones Tratamiento'!#REF!,AI11='C:\Users\gdelgadillo\Downloads\[mapa-riesgos-de-gestion-administrativa-2021-version-1.0.xlsx]Opciones Tratamiento'!#REF!,AI11='C:\Users\gdelgadillo\Downloads\[mapa-riesgos-de-gestion-administrativa-2021-version-1.0.xlsx]Opciones Tratamiento'!#REF!),ISBLANK(AI11),ISTEXT(AI11))</xm:f>
          </x14:formula1>
          <xm:sqref>AM11:AM16 AM18</xm:sqref>
        </x14:dataValidation>
        <x14:dataValidation type="custom" allowBlank="1" showInputMessage="1" showErrorMessage="1" error="Recuerde que las acciones se generan bajo la medida de mitigar el riesgo" xr:uid="{00000000-0002-0000-0000-000079000000}">
          <x14:formula1>
            <xm:f>IF(OR(AI11='C:\Users\gdelgadillo\Downloads\[mapa-riesgos-de-gestion-administrativa-2021-version-1.0.xlsx]Opciones Tratamiento'!#REF!,AI11='C:\Users\gdelgadillo\Downloads\[mapa-riesgos-de-gestion-administrativa-2021-version-1.0.xlsx]Opciones Tratamiento'!#REF!,AI11='C:\Users\gdelgadillo\Downloads\[mapa-riesgos-de-gestion-administrativa-2021-version-1.0.xlsx]Opciones Tratamiento'!#REF!),ISBLANK(AI11),ISTEXT(AI11))</xm:f>
          </x14:formula1>
          <xm:sqref>AN11:AN16 AN18</xm:sqref>
        </x14:dataValidation>
        <x14:dataValidation type="list" allowBlank="1" showInputMessage="1" showErrorMessage="1" xr:uid="{00000000-0002-0000-0000-00007A000000}">
          <x14:formula1>
            <xm:f>'C:\Users\gdelgadillo\Downloads\[mapa-riesgos-de-gestion-administrativa-2021-version-1.0.xlsx]Tabla Valoración controles'!#REF!</xm:f>
          </x14:formula1>
          <xm:sqref>W11:Y25 T11:U25</xm:sqref>
        </x14:dataValidation>
        <x14:dataValidation type="list" allowBlank="1" showInputMessage="1" showErrorMessage="1" xr:uid="{00000000-0002-0000-0000-00007B000000}">
          <x14:formula1>
            <xm:f>'C:\Users\gdelgadillo\Downloads\[mapa-riesgos-de-gestion-administrativa-2021-version-1.0.xlsx]Tabla Impacto'!#REF!</xm:f>
          </x14:formula1>
          <xm:sqref>L11:L24</xm:sqref>
        </x14:dataValidation>
        <x14:dataValidation type="list" allowBlank="1" showInputMessage="1" showErrorMessage="1" xr:uid="{00000000-0002-0000-0000-00007C000000}">
          <x14:formula1>
            <xm:f>'C:\Users\gdelgadillo\Downloads\[mapa-riesgos-de-gestion-administrativa-2021-version-1.0.xlsx]Opciones Tratamiento'!#REF!</xm:f>
          </x14:formula1>
          <xm:sqref>AI11:AI24 D11:D25 H11:H25</xm:sqref>
        </x14:dataValidation>
        <x14:dataValidation type="custom" allowBlank="1" showInputMessage="1" showErrorMessage="1" error="Recuerde que las acciones se generan bajo la medida de mitigar el riesgo" xr:uid="{00000000-0002-0000-0000-00007D000000}">
          <x14:formula1>
            <xm:f>IF(OR(AI4='C:\Users\gdelgadillo\Downloads\[mapa-riesgos-de-gestion-planeacion-del-transporte-e-infraestructura-2021-version-1.0 (1).xlsx]Opciones Tratamiento'!#REF!,AI4='C:\Users\gdelgadillo\Downloads\[mapa-riesgos-de-gestion-planeacion-del-transporte-e-infraestructura-2021-version-1.0 (1).xlsx]Opciones Tratamiento'!#REF!,AI4='C:\Users\gdelgadillo\Downloads\[mapa-riesgos-de-gestion-planeacion-del-transporte-e-infraestructura-2021-version-1.0 (1).xlsx]Opciones Tratamiento'!#REF!),ISBLANK(AI4),ISTEXT(AI4))</xm:f>
          </x14:formula1>
          <xm:sqref>AJ4:AJ10</xm:sqref>
        </x14:dataValidation>
        <x14:dataValidation type="custom" allowBlank="1" showInputMessage="1" showErrorMessage="1" error="Recuerde que las acciones se generan bajo la medida de mitigar el riesgo" xr:uid="{00000000-0002-0000-0000-00007E000000}">
          <x14:formula1>
            <xm:f>IF(OR(AI4='C:\Users\gdelgadillo\Downloads\[mapa-riesgos-de-gestion-planeacion-del-transporte-e-infraestructura-2021-version-1.0 (1).xlsx]Opciones Tratamiento'!#REF!,AI4='C:\Users\gdelgadillo\Downloads\[mapa-riesgos-de-gestion-planeacion-del-transporte-e-infraestructura-2021-version-1.0 (1).xlsx]Opciones Tratamiento'!#REF!,AI4='C:\Users\gdelgadillo\Downloads\[mapa-riesgos-de-gestion-planeacion-del-transporte-e-infraestructura-2021-version-1.0 (1).xlsx]Opciones Tratamiento'!#REF!),ISBLANK(AI4),ISTEXT(AI4))</xm:f>
          </x14:formula1>
          <xm:sqref>AK4:AK10</xm:sqref>
        </x14:dataValidation>
        <x14:dataValidation type="custom" allowBlank="1" showInputMessage="1" showErrorMessage="1" error="Recuerde que las acciones se generan bajo la medida de mitigar el riesgo" xr:uid="{00000000-0002-0000-0000-00007F000000}">
          <x14:formula1>
            <xm:f>IF(OR(AI4='C:\Users\gdelgadillo\Downloads\[mapa-riesgos-de-gestion-planeacion-del-transporte-e-infraestructura-2021-version-1.0 (1).xlsx]Opciones Tratamiento'!#REF!,AI4='C:\Users\gdelgadillo\Downloads\[mapa-riesgos-de-gestion-planeacion-del-transporte-e-infraestructura-2021-version-1.0 (1).xlsx]Opciones Tratamiento'!#REF!,AI4='C:\Users\gdelgadillo\Downloads\[mapa-riesgos-de-gestion-planeacion-del-transporte-e-infraestructura-2021-version-1.0 (1).xlsx]Opciones Tratamiento'!#REF!),ISBLANK(AI4),ISTEXT(AI4))</xm:f>
          </x14:formula1>
          <xm:sqref>AL4:AL10</xm:sqref>
        </x14:dataValidation>
        <x14:dataValidation type="custom" allowBlank="1" showInputMessage="1" showErrorMessage="1" error="Recuerde que las acciones se generan bajo la medida de mitigar el riesgo" xr:uid="{00000000-0002-0000-0000-000080000000}">
          <x14:formula1>
            <xm:f>IF(OR(AI5='C:\Users\gdelgadillo\Downloads\[mapa-riesgos-de-gestion-planeacion-del-transporte-e-infraestructura-2021-version-1.0 (1).xlsx]Opciones Tratamiento'!#REF!,AI5='C:\Users\gdelgadillo\Downloads\[mapa-riesgos-de-gestion-planeacion-del-transporte-e-infraestructura-2021-version-1.0 (1).xlsx]Opciones Tratamiento'!#REF!,AI5='C:\Users\gdelgadillo\Downloads\[mapa-riesgos-de-gestion-planeacion-del-transporte-e-infraestructura-2021-version-1.0 (1).xlsx]Opciones Tratamiento'!#REF!),ISBLANK(AI5),ISTEXT(AI5))</xm:f>
          </x14:formula1>
          <xm:sqref>AM5 AM7 AM9</xm:sqref>
        </x14:dataValidation>
        <x14:dataValidation type="custom" allowBlank="1" showInputMessage="1" showErrorMessage="1" error="Recuerde que las acciones se generan bajo la medida de mitigar el riesgo" xr:uid="{00000000-0002-0000-0000-000081000000}">
          <x14:formula1>
            <xm:f>IF(OR(AI5='C:\Users\gdelgadillo\Downloads\[mapa-riesgos-de-gestion-planeacion-del-transporte-e-infraestructura-2021-version-1.0 (1).xlsx]Opciones Tratamiento'!#REF!,AI5='C:\Users\gdelgadillo\Downloads\[mapa-riesgos-de-gestion-planeacion-del-transporte-e-infraestructura-2021-version-1.0 (1).xlsx]Opciones Tratamiento'!#REF!,AI5='C:\Users\gdelgadillo\Downloads\[mapa-riesgos-de-gestion-planeacion-del-transporte-e-infraestructura-2021-version-1.0 (1).xlsx]Opciones Tratamiento'!#REF!),ISBLANK(AI5),ISTEXT(AI5))</xm:f>
          </x14:formula1>
          <xm:sqref>AN5 AN7 AN9</xm:sqref>
        </x14:dataValidation>
        <x14:dataValidation type="list" allowBlank="1" showInputMessage="1" showErrorMessage="1" xr:uid="{00000000-0002-0000-0000-000082000000}">
          <x14:formula1>
            <xm:f>'C:\Users\gdelgadillo\Downloads\[mapa-riesgos-de-gestion-planeacion-del-transporte-e-infraestructura-2021-version-1.0 (1).xlsx]Tabla Valoración controles'!#REF!</xm:f>
          </x14:formula1>
          <xm:sqref>T4:U10 W4:Y10</xm:sqref>
        </x14:dataValidation>
        <x14:dataValidation type="list" allowBlank="1" showInputMessage="1" showErrorMessage="1" xr:uid="{00000000-0002-0000-0000-000083000000}">
          <x14:formula1>
            <xm:f>'C:\Users\gdelgadillo\Downloads\[mapa-riesgos-de-gestion-planeacion-del-transporte-e-infraestructura-2021-version-1.0 (1).xlsx]Opciones Tratamiento'!#REF!</xm:f>
          </x14:formula1>
          <xm:sqref>AI4:AI10 H4:H10 D4:D10</xm:sqref>
        </x14:dataValidation>
        <x14:dataValidation type="list" allowBlank="1" showInputMessage="1" showErrorMessage="1" xr:uid="{00000000-0002-0000-0000-000084000000}">
          <x14:formula1>
            <xm:f>'C:\Users\gdelgadillo\Downloads\[mapa-riesgos-de-gestion-planeacion-del-transporte-e-infraestructura-2021-version-1.0 (1).xlsx]Tabla Impacto'!#REF!</xm:f>
          </x14:formula1>
          <xm:sqref>L4:L10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Seguimiento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Guillermo Delgadillo Molano</dc:creator>
  <cp:lastModifiedBy>Liliana</cp:lastModifiedBy>
  <dcterms:created xsi:type="dcterms:W3CDTF">2021-05-19T12:41:53Z</dcterms:created>
  <dcterms:modified xsi:type="dcterms:W3CDTF">2021-06-11T17:35:42Z</dcterms:modified>
</cp:coreProperties>
</file>