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G:\Unidades compartidas\Equipo Seguimiento OAPI\02_Proyectos inversión\Seguimiento (1)\Seguimiento\2023\POAS_gestión 2023\dic\"/>
    </mc:Choice>
  </mc:AlternateContent>
  <xr:revisionPtr revIDLastSave="0" documentId="13_ncr:1_{FBDFD896-AE87-4B60-B830-D28C4BA82DCF}" xr6:coauthVersionLast="47" xr6:coauthVersionMax="47" xr10:uidLastSave="{00000000-0000-0000-0000-000000000000}"/>
  <bookViews>
    <workbookView xWindow="16590" yWindow="465" windowWidth="18015" windowHeight="12870" firstSheet="1" activeTab="2" xr2:uid="{00000000-000D-0000-FFFF-FFFF00000000}"/>
  </bookViews>
  <sheets>
    <sheet name="1. Generalidades" sheetId="2" r:id="rId1"/>
    <sheet name="Hoja de Vida_Ind" sheetId="1" r:id="rId2"/>
    <sheet name="2.Actividades_Tareas_vig" sheetId="4" r:id="rId3"/>
    <sheet name="3. Anualización" sheetId="5" r:id="rId4"/>
  </sheets>
  <externalReferences>
    <externalReference r:id="rId5"/>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 i="4" l="1"/>
  <c r="BE4" i="4"/>
  <c r="AN6" i="4" l="1"/>
  <c r="AM6" i="4"/>
  <c r="AM7" i="4"/>
  <c r="AN7" i="4"/>
  <c r="BM6" i="4"/>
  <c r="BL6" i="4"/>
  <c r="J7" i="5" l="1"/>
  <c r="D7" i="5"/>
  <c r="D6" i="5"/>
  <c r="J5" i="5"/>
  <c r="D5" i="5"/>
  <c r="D4" i="5"/>
  <c r="J3" i="5"/>
  <c r="D3" i="5"/>
  <c r="BM8" i="4"/>
  <c r="BL8" i="4"/>
  <c r="BJ8" i="4"/>
  <c r="BF8" i="4"/>
  <c r="Z8" i="4" s="1"/>
  <c r="BE8" i="4"/>
  <c r="Y8" i="4" s="1"/>
  <c r="BD8" i="4"/>
  <c r="AZ8" i="4"/>
  <c r="AY8" i="4"/>
  <c r="T8" i="4" s="1"/>
  <c r="AX8" i="4"/>
  <c r="AT8" i="4"/>
  <c r="AS8" i="4"/>
  <c r="AR8" i="4"/>
  <c r="AN8" i="4"/>
  <c r="K8" i="4" s="1"/>
  <c r="AM8" i="4"/>
  <c r="J8" i="4" s="1"/>
  <c r="BM7" i="4"/>
  <c r="BL7" i="4"/>
  <c r="BJ7" i="4"/>
  <c r="BF7" i="4"/>
  <c r="Z7" i="4" s="1"/>
  <c r="BE7" i="4"/>
  <c r="BD7" i="4"/>
  <c r="AZ7" i="4"/>
  <c r="AY7" i="4"/>
  <c r="T7" i="4" s="1"/>
  <c r="AX7" i="4"/>
  <c r="AT7" i="4"/>
  <c r="AS7" i="4"/>
  <c r="O7" i="4" s="1"/>
  <c r="AR7" i="4"/>
  <c r="AO7" i="4"/>
  <c r="BJ6" i="4"/>
  <c r="BF6" i="4"/>
  <c r="BE6" i="4"/>
  <c r="Y6" i="4" s="1"/>
  <c r="BD6" i="4"/>
  <c r="AZ6" i="4"/>
  <c r="AY6" i="4"/>
  <c r="T6" i="4" s="1"/>
  <c r="AX6" i="4"/>
  <c r="AT6" i="4"/>
  <c r="P6" i="4" s="1"/>
  <c r="AS6" i="4"/>
  <c r="O6" i="4" s="1"/>
  <c r="AR6" i="4"/>
  <c r="AO6" i="4"/>
  <c r="BM5" i="4"/>
  <c r="BL5" i="4"/>
  <c r="BJ5" i="4"/>
  <c r="BF5" i="4"/>
  <c r="Z5" i="4" s="1"/>
  <c r="BE5" i="4"/>
  <c r="BD5" i="4"/>
  <c r="AZ5" i="4"/>
  <c r="U5" i="4" s="1"/>
  <c r="AY5" i="4"/>
  <c r="T5" i="4" s="1"/>
  <c r="AX5" i="4"/>
  <c r="AT5" i="4"/>
  <c r="P5" i="4" s="1"/>
  <c r="AR5" i="4"/>
  <c r="AN5" i="4"/>
  <c r="K5" i="4" s="1"/>
  <c r="AM5" i="4"/>
  <c r="J5" i="4" s="1"/>
  <c r="BM4" i="4"/>
  <c r="BL4" i="4"/>
  <c r="BJ4" i="4"/>
  <c r="BF4" i="4"/>
  <c r="BG4" i="4" s="1"/>
  <c r="BD4" i="4"/>
  <c r="AZ4" i="4"/>
  <c r="U4" i="4" s="1"/>
  <c r="AY4" i="4"/>
  <c r="T4" i="4" s="1"/>
  <c r="AX4" i="4"/>
  <c r="AT4" i="4"/>
  <c r="P4" i="4" s="1"/>
  <c r="AS4" i="4"/>
  <c r="O4" i="4" s="1"/>
  <c r="AR4" i="4"/>
  <c r="AN4" i="4"/>
  <c r="AM4" i="4"/>
  <c r="J4" i="4" s="1"/>
  <c r="BI3" i="4"/>
  <c r="BH3" i="4"/>
  <c r="BF3" i="4"/>
  <c r="BE3" i="4"/>
  <c r="BC3" i="4"/>
  <c r="BB3" i="4"/>
  <c r="AZ3" i="4"/>
  <c r="AY3" i="4"/>
  <c r="AW3" i="4"/>
  <c r="AV3" i="4"/>
  <c r="AT3" i="4"/>
  <c r="AS3" i="4"/>
  <c r="AQ3" i="4"/>
  <c r="AP3" i="4"/>
  <c r="AN3" i="4"/>
  <c r="AM3" i="4"/>
  <c r="U8" i="4"/>
  <c r="P8" i="4"/>
  <c r="O8" i="4"/>
  <c r="K7" i="4"/>
  <c r="J7" i="4"/>
  <c r="Y4" i="4"/>
  <c r="BN5" i="4" l="1"/>
  <c r="BG5" i="4"/>
  <c r="Z4" i="4"/>
  <c r="AA4" i="4" s="1"/>
  <c r="AA8" i="4"/>
  <c r="BA7" i="4"/>
  <c r="U7" i="4"/>
  <c r="V7" i="4" s="1"/>
  <c r="BP7" i="4"/>
  <c r="Y5" i="4"/>
  <c r="AA5" i="4" s="1"/>
  <c r="BP4" i="4"/>
  <c r="BA6" i="4"/>
  <c r="U6" i="4"/>
  <c r="V6" i="4" s="1"/>
  <c r="BN7" i="4"/>
  <c r="BO8" i="4"/>
  <c r="BR8" i="4"/>
  <c r="M7" i="5" s="1"/>
  <c r="K4" i="4"/>
  <c r="L4" i="4" s="1"/>
  <c r="BG8" i="4"/>
  <c r="V5" i="4"/>
  <c r="V4" i="4"/>
  <c r="P7" i="4"/>
  <c r="Q7" i="4" s="1"/>
  <c r="BR4" i="4"/>
  <c r="M3" i="5" s="1"/>
  <c r="BN4" i="4"/>
  <c r="BP5" i="4"/>
  <c r="L5" i="4"/>
  <c r="BA5" i="4"/>
  <c r="AU8" i="4"/>
  <c r="Q4" i="4"/>
  <c r="BR6" i="4"/>
  <c r="M5" i="5" s="1"/>
  <c r="BN8" i="4"/>
  <c r="V8" i="4"/>
  <c r="BO5" i="4"/>
  <c r="BA8" i="4"/>
  <c r="BA4" i="4"/>
  <c r="Q6" i="4"/>
  <c r="BO4" i="4"/>
  <c r="AU5" i="4"/>
  <c r="BG7" i="4"/>
  <c r="BN6" i="4"/>
  <c r="BG6" i="4"/>
  <c r="BO6" i="4"/>
  <c r="L8" i="4"/>
  <c r="BS8" i="4"/>
  <c r="Z6" i="4"/>
  <c r="AA6" i="4" s="1"/>
  <c r="Y7" i="4"/>
  <c r="AA7" i="4" s="1"/>
  <c r="AU4" i="4"/>
  <c r="BP6" i="4"/>
  <c r="BO7" i="4"/>
  <c r="AO8" i="4"/>
  <c r="O5" i="4"/>
  <c r="L6" i="4"/>
  <c r="L7" i="4"/>
  <c r="BS5" i="4"/>
  <c r="N4" i="5" s="1"/>
  <c r="AU6" i="4"/>
  <c r="BP8" i="4"/>
  <c r="AU7" i="4"/>
  <c r="AO4" i="4"/>
  <c r="Q8" i="4"/>
  <c r="AO5" i="4"/>
  <c r="BQ7" i="4" l="1"/>
  <c r="BQ5" i="4"/>
  <c r="BS7" i="4"/>
  <c r="N6" i="5" s="1"/>
  <c r="BR5" i="4"/>
  <c r="M4" i="5" s="1"/>
  <c r="Q4" i="5" s="1"/>
  <c r="BQ4" i="4"/>
  <c r="Q5" i="4"/>
  <c r="BS4" i="4"/>
  <c r="N3" i="5" s="1"/>
  <c r="Q3" i="5" s="1"/>
  <c r="BQ8" i="4"/>
  <c r="BT8" i="4"/>
  <c r="N7" i="5"/>
  <c r="BQ6" i="4"/>
  <c r="BS6" i="4"/>
  <c r="BR7" i="4"/>
  <c r="R4" i="5" l="1"/>
  <c r="BT4" i="4"/>
  <c r="BT5" i="4"/>
  <c r="BT7" i="4"/>
  <c r="M6" i="5"/>
  <c r="BT6" i="4"/>
  <c r="N5" i="5"/>
  <c r="R7" i="5"/>
  <c r="Q7" i="5"/>
  <c r="R3" i="5"/>
  <c r="R6" i="5" l="1"/>
  <c r="Q6" i="5"/>
  <c r="Q5" i="5"/>
  <c r="R5" i="5"/>
</calcChain>
</file>

<file path=xl/sharedStrings.xml><?xml version="1.0" encoding="utf-8"?>
<sst xmlns="http://schemas.openxmlformats.org/spreadsheetml/2006/main" count="762" uniqueCount="307">
  <si>
    <t>SISTEMA INTEGRADO DE GESTION DISTRITAL BAJO EL ESTÁNDAR MIPG</t>
  </si>
  <si>
    <t>PROCESO DIRECCIONAMIENTO ESTRATÉGICO</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</si>
  <si>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</si>
  <si>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</si>
  <si>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</si>
  <si>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</si>
  <si>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</si>
  <si>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</si>
  <si>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</si>
  <si>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PE04-C Dirección de Inteligencia para la Movilidad</t>
  </si>
  <si>
    <t>3. Tipo de Proceso</t>
  </si>
  <si>
    <t>Estratégico</t>
  </si>
  <si>
    <t xml:space="preserve">4. Subsecretaría responsable </t>
  </si>
  <si>
    <t>Subsecretaría de Política de Movilidad</t>
  </si>
  <si>
    <t>5. Dependencia responsable</t>
  </si>
  <si>
    <t>Dirección de Inteligencia para la Movilidad</t>
  </si>
  <si>
    <t>6. Tema/ Proyecto de inversión/ PDD</t>
  </si>
  <si>
    <t>POA _Dirección de Inteligencia para la Movilidad
Meta 1_ Realizar el 100% de los estudios económicos, sociales, técnicos, ambientales, financieros, de gestión de la demanda y estudios tarifarios requeridos</t>
  </si>
  <si>
    <t>7. Nombre del indicador</t>
  </si>
  <si>
    <t xml:space="preserve">Porcentaje de realización de los estudios económicos, sociales, técnicos, ambientales, financieros, de gestión de la demanda y/o tarifarios </t>
  </si>
  <si>
    <t>8. Fecha de creación</t>
  </si>
  <si>
    <t>03</t>
  </si>
  <si>
    <t>01</t>
  </si>
  <si>
    <t>2021</t>
  </si>
  <si>
    <t>10. Fin de la Serie</t>
  </si>
  <si>
    <t>31</t>
  </si>
  <si>
    <t>12</t>
  </si>
  <si>
    <t>23</t>
  </si>
  <si>
    <t>9. Inicio de la serie</t>
  </si>
  <si>
    <t>2023</t>
  </si>
  <si>
    <t>11. Meta para la vigencia</t>
  </si>
  <si>
    <t>12. Línea base</t>
  </si>
  <si>
    <t xml:space="preserve">13. Observación a la magnitud propuesta para la Meta </t>
  </si>
  <si>
    <t>N/A</t>
  </si>
  <si>
    <t>Fuente u origen de datos</t>
  </si>
  <si>
    <t>14. Fuente de datos No. 1</t>
  </si>
  <si>
    <t>Base de datos de estudios</t>
  </si>
  <si>
    <t>15. Tipo de formato</t>
  </si>
  <si>
    <t>Excel</t>
  </si>
  <si>
    <t>16. Sistema de información</t>
  </si>
  <si>
    <t>17. Unidad de medida del indicador</t>
  </si>
  <si>
    <t>Porcentaje</t>
  </si>
  <si>
    <t>18. Tipo de anualización</t>
  </si>
  <si>
    <t>Constante</t>
  </si>
  <si>
    <t>19. Tipología</t>
  </si>
  <si>
    <t>Eficacia</t>
  </si>
  <si>
    <t>20. Frecuencia del reporte o periodicidad</t>
  </si>
  <si>
    <t>Trimestral</t>
  </si>
  <si>
    <t>21. Ultimo valor reportado</t>
  </si>
  <si>
    <t>22. Síntesis del indicador</t>
  </si>
  <si>
    <t>El indicador hace referencia al grado de cumplimento  de los estudios económicos, sociales, técnicos, ambientales, financieros, de gestión de la demanda y/o tarifarios realizados a demanda por solicitud de los diferentes grupos de valor. (Los estudios son elaborados a demanda)</t>
  </si>
  <si>
    <t>23. Objetivo del indicador</t>
  </si>
  <si>
    <t>Verificar el cumplimiento de las solicitudes de estudios realizadas a la dependencia, así como el seguimiento al cumplimiento en la realización de estudios requeridos por la normativa.</t>
  </si>
  <si>
    <t>24. Metodología de medición</t>
  </si>
  <si>
    <t>Cada responsable debe registrar en la base de datos la solicitud de los estudios y así mismo los estudios realizados y firmados para que se tengan en cuenta en la sumatoria para determinar las variables del indicador.</t>
  </si>
  <si>
    <t>Cálculo del Indicador</t>
  </si>
  <si>
    <t>25. Fórmula de cálculo del indicador</t>
  </si>
  <si>
    <t>(Estudios realizados/Estudios requeridos a la DIM)*100</t>
  </si>
  <si>
    <t>Información variables</t>
  </si>
  <si>
    <t>Variable 1</t>
  </si>
  <si>
    <t>Variable 2</t>
  </si>
  <si>
    <t>Variable 3</t>
  </si>
  <si>
    <t>Variable 4</t>
  </si>
  <si>
    <t xml:space="preserve">26.  Nombre de las variables </t>
  </si>
  <si>
    <t>Estudios realizados</t>
  </si>
  <si>
    <t>Estudios requeridos</t>
  </si>
  <si>
    <t>27. Unidad de medida de la variable</t>
  </si>
  <si>
    <t>Número</t>
  </si>
  <si>
    <t>28. Tipo de variable</t>
  </si>
  <si>
    <t xml:space="preserve">29.  Frecuencia de las variables </t>
  </si>
  <si>
    <t>30. Origen de la variable</t>
  </si>
  <si>
    <t>32. Descripción de la variable</t>
  </si>
  <si>
    <t xml:space="preserve">Número de estudios realizados según solicitud realizada por el grupo de valor </t>
  </si>
  <si>
    <t xml:space="preserve">Número de estudios requeridos por los grupo de valor </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</si>
  <si>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</si>
  <si>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</si>
  <si>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</si>
  <si>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</si>
  <si>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</si>
  <si>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</si>
  <si>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</si>
  <si>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</si>
  <si>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</si>
  <si>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</si>
  <si>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</si>
  <si>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</si>
  <si>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 xml:space="preserve">Óscar Julián Gómez Cortés </t>
  </si>
  <si>
    <t>Alimar Benitez Molina</t>
  </si>
  <si>
    <t>Jeimmy Lizeth Enciso Garcia</t>
  </si>
  <si>
    <t>43.  Control de cambios de la hoja de vida del Indicador</t>
  </si>
  <si>
    <t>Fecha</t>
  </si>
  <si>
    <t>Modificación a la Hoja de Vida del Indicador</t>
  </si>
  <si>
    <t>Versión hoja de vida del indicador</t>
  </si>
  <si>
    <t>SISTEMA INTEGRADO DE GESTION DISTRITAL  BAJO EL ESTÁNDAR MIPG</t>
  </si>
  <si>
    <t>Porcentaje de ejecución en las actividades del Plan Anticorrupción y de Atención al Ciudadano realizadas por la Dirección de Inteligencia para la Movilidad</t>
  </si>
  <si>
    <t>Reporte P.A.A.C</t>
  </si>
  <si>
    <t>constante</t>
  </si>
  <si>
    <t xml:space="preserve">Cuatrimestral </t>
  </si>
  <si>
    <t>El indicador muestra el cumplimento de los avances en  las actividades del Plan Anticorrupción y de Atención al Ciudadano realizadas por la Dirección de Inteligencia para la Movilidad</t>
  </si>
  <si>
    <t>Verificar el cumplimiento de los compromisos adquiridos por la Dirección de Inteligencia para la Movilidad en el P.A.A.C. durante la vigencia</t>
  </si>
  <si>
    <t xml:space="preserve">El profesional debe registrar los avances con sus respectivas evidencias de las actividades establecidas en el P.A.A.C a cargo de la Drección de Inteligencia para la Movilidad de acuerdo a la programación establecida. </t>
  </si>
  <si>
    <t>(Actividades P.A.A.C realizadas y evidenciadas/actividades programadas para el periodo evaluado en cada componente del P.A.A.C. donde participa la DIM)*100</t>
  </si>
  <si>
    <t>Actividades P.A.A.C realizadas y evidenciadas</t>
  </si>
  <si>
    <t>Actividades programadas para el periodo evaluado en cada componente del P.A.A.C. donde participa la DIM</t>
  </si>
  <si>
    <t>Cuatrimestral</t>
  </si>
  <si>
    <t>Número de actividades realizadas y evidenciadas en el reporte P.A.A.C por la Dirección de Inteligencia para la Movilidad</t>
  </si>
  <si>
    <t>Número de actividades programadas en el reporte P.A.A.C por la Dirección de Inteligencia para la Movilidad para el periodo a evaluar</t>
  </si>
  <si>
    <t>En el marco de la actualización de los POA de Gestión por Dependencia aPOA por Proceso, se actualizó el código de la meta 3 a 2</t>
  </si>
  <si>
    <t>Porcentaje de realización de los modelos de macro modelación y/o micro simulación y/o a escala meso</t>
  </si>
  <si>
    <t>Base de datos de modelos</t>
  </si>
  <si>
    <t xml:space="preserve">Porcentaje </t>
  </si>
  <si>
    <t>Este indicador muestra el cumplimento de la generación y/o evaluación de modelos</t>
  </si>
  <si>
    <t>Monitorear el cumplimento de la generación y/o evaluación de modelos por parte de la Dirección de Inteligencia para la Movilidad</t>
  </si>
  <si>
    <t xml:space="preserve">Cada responsable debe registrar en la base de datos la solicitud de los modelos y así mismo los modelos generados y/o evaluados para que se tengan en cuenta en la sumatoria para determinar las variables del indicador.
</t>
  </si>
  <si>
    <t>(Modelos realizados y/o evaluados/ Modelos requeridos a la Dirección de Inteligencia para la Movilidad )*100</t>
  </si>
  <si>
    <t>Modelos realizados y/o evaluados</t>
  </si>
  <si>
    <t>Modelos requeridos a la Dirección de Inteligencia para la Movilidad</t>
  </si>
  <si>
    <t>Base de datos Modelos</t>
  </si>
  <si>
    <t xml:space="preserve">Número de modelos realizados según solicitud realizada por el grupo de valor </t>
  </si>
  <si>
    <t xml:space="preserve">Número de modelos requeridos por los grupo de valor </t>
  </si>
  <si>
    <t>En el marco de la actualización de los POA de Gestión por Dependencia aPOA por Proceso, se actualizó el código de la meta 4 a 3</t>
  </si>
  <si>
    <t>Porcentaje de cumplimiento de las actividades programadas en el Modelo Integrado de Planeación y Gestión - MIPG de la vigencia, por la Dirección de Inteligencia para la Movilidad</t>
  </si>
  <si>
    <t>Plan de adecuación y sostenibilidad de MIPG</t>
  </si>
  <si>
    <t>Este indicador muestra el cumplimento a la ejecución de actividades del Modelo Integrado de Planeación y Gestión -MIPG realizadas por la Dirección de Inteligencia para la Movilidad</t>
  </si>
  <si>
    <t>Verificar el cumplimiento de los compromisos adquiridos por la Dirección de Inteligencia para la Movilidad en el Modelo Integrado de Planeación y Gestión - MIPG de la vigencia</t>
  </si>
  <si>
    <t xml:space="preserve">El profesional debe registrar los avances con sus respectivas evidencias de las actividades establecidas en el plan de adecuación y sostenibilidad a cargo de la Dirección de Inteligencia para la Movilidad de acuerdo a la programación establecida. 
</t>
  </si>
  <si>
    <t>(Número actividades ejecutadas en el plan de adecuación y sostenibilidad de MIPG / Número de actividades programadas en el plan de adecuación y sostenibilidad de MIPG a cargo Dirección de Inteligencia para la Movilidad)*100%</t>
  </si>
  <si>
    <t>Número actividades ejecutadas en el plan de adecuación y sostenibilidad de MIPG</t>
  </si>
  <si>
    <t>Número de actividades programadas en el plan de adecuación y sostenibilidad de MIPG a cargo Dirección de Inteligencia para la Movilidad</t>
  </si>
  <si>
    <t xml:space="preserve">Número </t>
  </si>
  <si>
    <t>Reporte plan de adecuación y sostenibilidad de MIPG</t>
  </si>
  <si>
    <t>Número de actividades realizadas y evidenciadas en el plan de adecuación y sostenibilidad de MIPG por la Dirección de Inteligencia para la Movilidad</t>
  </si>
  <si>
    <t>Número de actividades programadas en el plan de adecuación y sostenibilidad de MIPG por la Dirección de Inteligencia para la Movilidad para el periodo a evaluar</t>
  </si>
  <si>
    <t>En el marco de la actualización de los POA de Gestión por Dependencia aPOA por Proceso, se actualizó el código de la meta 5 a 4</t>
  </si>
  <si>
    <t>Porcentaje de cumplimento a la entrega de  productos relacionados en los  procesos contractuales suscritos por la Dependencia en la vigencia anterior</t>
  </si>
  <si>
    <t xml:space="preserve">Cronograma de actividades </t>
  </si>
  <si>
    <t>Este indicador muestra el cumplimiento de las entregas previstas en los procesos contractuales suscritos por la Dirección de Inteligencia para la movilidad</t>
  </si>
  <si>
    <t>Identificar el cumplimento  de la entrega de los productos relacionados en los  procesos contractuales suscritos por la Dependencia en la vigencia anterior</t>
  </si>
  <si>
    <t>Corresponde al seguimiento realizado por el supervisor del contrato a la entrega de los productos generados en los procesos contractuales suscritos por la Dependencia y verificados con la cuenta de cobro validada y firmada.</t>
  </si>
  <si>
    <t>(Sumatoria productos entregados / Total productos programados segun procesos contractuales suscritos por la Dirección de Inteligencia para la Movilidad) *100</t>
  </si>
  <si>
    <t>Sumatoria productos entregados</t>
  </si>
  <si>
    <t>Total productos programados segun procesos contractuales suscritos por la Dirección de Inteligencia para la Movilidad</t>
  </si>
  <si>
    <t>verificación de la sumatoria de los productos entregados por el consultor/proveedor</t>
  </si>
  <si>
    <t>Seguimiento a los productos programados de acuerdo a los procesos contractuales suscritos por la Dirección de Inteligencia para la Movilidad</t>
  </si>
  <si>
    <t>Formato de programación y seguimiento al Plan Operativo Anual de Proyectos de Inversión</t>
  </si>
  <si>
    <t>Código: PE01-PR01-F01</t>
  </si>
  <si>
    <t>VERSIÓN :03</t>
  </si>
  <si>
    <t>Plan de Desarrollo</t>
  </si>
  <si>
    <t>Un nuevo contrato social y ambiental para la Bogotá del Siglo XXI_2020-2024</t>
  </si>
  <si>
    <t>Subsecretaría Responsable</t>
  </si>
  <si>
    <t>Indice</t>
  </si>
  <si>
    <t>Proceso</t>
  </si>
  <si>
    <t>Proceso Inteligencia para la Movilidad PE04-C</t>
  </si>
  <si>
    <t>Dimensión MIPG</t>
  </si>
  <si>
    <t xml:space="preserve">Información y Comunicación
Gestión del Conocimiento y la Innovación </t>
  </si>
  <si>
    <t>Poliítica MIPG</t>
  </si>
  <si>
    <t>Política de Gestión de la Información Estadística 
Política de Gestión del Conocimiento y la Innovación</t>
  </si>
  <si>
    <t>Período de seguimiento</t>
  </si>
  <si>
    <t>De</t>
  </si>
  <si>
    <t>A</t>
  </si>
  <si>
    <t>Herramienta de seguimiento
Plan Operativo Anual_POA
Secretaría Distrital de Movilidad</t>
  </si>
  <si>
    <t>Dependencia</t>
  </si>
  <si>
    <t>Ubicación estratégica</t>
  </si>
  <si>
    <t>No. META</t>
  </si>
  <si>
    <t>DESCRIPCIÓN META</t>
  </si>
  <si>
    <t>Magnitud de la Meta_Vigencia</t>
  </si>
  <si>
    <t>El avance en la magnitud corresponde al avance en las actividades?</t>
  </si>
  <si>
    <t>Ene-Mar</t>
  </si>
  <si>
    <t>Abr-Jun</t>
  </si>
  <si>
    <t>Jul-Sep</t>
  </si>
  <si>
    <t>Oct-Dic</t>
  </si>
  <si>
    <t>Análisis cualitativo acumulado meta</t>
  </si>
  <si>
    <t>Actividades (bienes y servicios entregados a los ciudadanos)</t>
  </si>
  <si>
    <t>Tareas_Actividades secundarias</t>
  </si>
  <si>
    <t>TAREAS VIGENCIA</t>
  </si>
  <si>
    <t>ACTIVIDADES VIGENCIA</t>
  </si>
  <si>
    <t>Meta Vigencia</t>
  </si>
  <si>
    <t>Componente asociado a la Misión</t>
  </si>
  <si>
    <t>Componente asociado a la Vision</t>
  </si>
  <si>
    <t>Objetivo Estratégico</t>
  </si>
  <si>
    <t>Objetivo de Calidad (OC), de Gestión Ambiental (OGA), Antisoborno (OA) y  Objetivos de Seguridad y Salud en el Trabajo (OSST)</t>
  </si>
  <si>
    <t>Ene-Mar: Programado Meta</t>
  </si>
  <si>
    <t>Ene-Mar: Ejecutado Meta</t>
  </si>
  <si>
    <t>% Avance Meta Período</t>
  </si>
  <si>
    <t>Abr-Jun: Programado Meta</t>
  </si>
  <si>
    <t>Abr-Jun: Ejecutado Meta</t>
  </si>
  <si>
    <t>Jul-Sep: Programado Meta</t>
  </si>
  <si>
    <t>Jul-Sep: Ejecutado Meta</t>
  </si>
  <si>
    <t>Oct-Dic: Programado Meta</t>
  </si>
  <si>
    <t>Oct-Dic: Ejecutado Meta</t>
  </si>
  <si>
    <t>Avances y Logros</t>
  </si>
  <si>
    <t>Retrasos y Soluciones</t>
  </si>
  <si>
    <t>Población beneficiada</t>
  </si>
  <si>
    <t>No. Actividad</t>
  </si>
  <si>
    <t>Descripción de la Actividad</t>
  </si>
  <si>
    <t>% Ponderación Actividad</t>
  </si>
  <si>
    <t>No. de la tarea</t>
  </si>
  <si>
    <t>Descripción de la tarea</t>
  </si>
  <si>
    <t>% Ponderación de la tarea</t>
  </si>
  <si>
    <t>% Avance actividades período</t>
  </si>
  <si>
    <t>% Avance tareas perído</t>
  </si>
  <si>
    <t>% Avance tareas período</t>
  </si>
  <si>
    <t>TOTAL TAREAS PROGRAMADO VIGENCIA</t>
  </si>
  <si>
    <t>TOTAL TAREAS EJECUTADO VIGENCIA</t>
  </si>
  <si>
    <t>% AVANCE TAREAS VIGENCIA</t>
  </si>
  <si>
    <t>PROGRAMADO ACTIVIDAD VIGENCIA</t>
  </si>
  <si>
    <t>EJECUTADO ACTIVIDAD VIGENCIA</t>
  </si>
  <si>
    <t>% AVANCE ACTIVIDADES VIGENCIA</t>
  </si>
  <si>
    <t>Programado Meta Vigencia</t>
  </si>
  <si>
    <t>Ejecutado Meta Vigencia</t>
  </si>
  <si>
    <t>% Avance Meta Vigencia</t>
  </si>
  <si>
    <t>1. Contribuye a la equidad y mejoran la calidad de vida de la ciudadanía y la seguridad de los actores viales</t>
  </si>
  <si>
    <t>2. Ser referente mundial en la incorporación de enfoques territorial, de género y diferencial</t>
  </si>
  <si>
    <t>3. Generar e implementar políticas de movilidad basadas en el análisis de datos fomentando la productividad, eficiencia y bienestar de la ciudad.</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</si>
  <si>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</si>
  <si>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Realizar el 100% de los estudios económicos, sociales, técnicos, ambientales, financieros, de gestión de la demanda y estudios tarifarios requeridos</t>
  </si>
  <si>
    <t>SI</t>
  </si>
  <si>
    <t>Durante el periodo evaluado (Enero-Marzo) no se realizaron solicitudes de estudios a la dirección de Inteligencia para la Movilidad</t>
  </si>
  <si>
    <t>No se presentan retrasos en la meta</t>
  </si>
  <si>
    <t xml:space="preserve">La Ciudadanía  en general de acuerdo con el alcance de los estudios realizados por la Dirección de Inteligencia para la Movilidad. </t>
  </si>
  <si>
    <t>Realizar los estudios solicitados a la Dirección de Inteligencia para la Movilidad.</t>
  </si>
  <si>
    <t xml:space="preserve">Desarrollar los estudios de acuerdo al procedimiento establecido </t>
  </si>
  <si>
    <t>3. Contribuye con una gestión integra y transparente</t>
  </si>
  <si>
    <t>7. Garantizar transparencia, oportunidad, inclusión y equidad de género en los procesos de la entidad, que promuevan la legalidad, participación, control social y rendición de cuentas.</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</si>
  <si>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</si>
  <si>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Realizar el 100% de las actividades programadas en el Plan Anticorrupción y de Atención al Ciudadano asociadas a los componentes 5, 6 y 8 a cargo de la Dirección de inteligencia para la Movilidad</t>
  </si>
  <si>
    <t>Durante el periodo evaluado (Enero-Marzo) se realizó:
-Diseño y publicación del tablero del Día sin Carro en el observatorio de Movilidad de Bogotá
-Mesa técnica de BIGDATA e Innovación el 15/03/2023.
-Creación de la base de proyectos a partir de problemáticas y necesidades a nivel institucional</t>
  </si>
  <si>
    <t>La Ciudadanía  en general de acuerdo con el alcance de los componentes 5. Apertura de información y datos abiertos, 6.  Participación e innovación de la gestión pública y 8. Gestión del Riesgo de Corrupción - Mapa de Riesgos de corrupción a cargo de la Dirección de Inteligencia para la Movilidad.</t>
  </si>
  <si>
    <t>Realizar el seguimiento, monitoreo y reporte del PAAC en relación con los componentes 5, 6 y 8</t>
  </si>
  <si>
    <t>Realizar el seguimiento y reporte cuatrimestral del PAAC</t>
  </si>
  <si>
    <t>Realizar y/o evaluar el 100% de los modelos de macro modelación y/o micro simulación y/o a escala meso, requeridos</t>
  </si>
  <si>
    <t>Durante el periodo evaluado (Enero-Marzo) se realizaron las siguientes modelaciones:
Micro: Revision_Proyecto_Regiotram_Tramos 1, 2 y 3_ V5, Barrios Vitales San Carlos, Contraflujo Avenida Suba, horario PM, Ciclorruta AK 7 x AC 92 - CL 106; Modelo microscópico escenario base y escenarios con proyecto de las alternativas propuestas para la eliminación de la ciclorruta de la carrera 7 entre calle 92 y calle 106 y la conexión entre la ciclorruta de la carrera 7 y de la calle 92, Cicloinfraestructura Calle 75, Cicloinfraestructura ID 295 Kr 69T y  ID 297 Kr. 56, Carril Preferencial Calle 76, Carrera 50, semaforización de Glorieta Cl 3 y ET Calle 13; Modelo microscópico escenario base y escenarios con proyecto de las alternativas propuestas para el estudio de tránsito de la Calle 13.
Macro: Evaluación ambiental medidas Pico y Placa Solidario (PYPS), Actualizacion Ruteo Bicis, Banco de Desarrollo de América Latina (CAF) -Cicloinfraestructura nivel prefactibilidad y Estudio Berkeley.</t>
  </si>
  <si>
    <t xml:space="preserve">La Ciudadanía  en general de acuerdo con el alcance de las Modelaciones realizadas por la Dirección de Inteligencia para la Movilidad. </t>
  </si>
  <si>
    <t xml:space="preserve">Generar y/o evaluar los modelos solicitados a la Dirección de Inteligencia para la Movilidad. </t>
  </si>
  <si>
    <t xml:space="preserve">Realizar y/o evaluar los modelos de acuerdo al procedimiento establecido </t>
  </si>
  <si>
    <t>Realizar el 100% de las actividades programadas en el Plan de Adecuación y Sostenibilidad de MIPG de la vigencia en relación con las políticas de Gestión del Conocimiento y la Innovación y Gestión de la Información Estadística a cargo de la Dirección de Inteligencia para la Movilidad</t>
  </si>
  <si>
    <t xml:space="preserve">Durante el periodo evaluado (Enero-Marzo) se realizó seguimiento al cumplimiento de las actividades programadas en el Plan de Adecuación y Sostenibilidad MIPG correspondiente a las Políticas de gestión del Conocimiento y la Innovación; donde se detaca el desarrollo de la Mesa Técnica de BIGDATA e Innovación, la planeación del evento de innovación 2023 y las socializaciones con los gestores en buenas prácticas, lecciones aprendidas e identificación de proyectos, estrategías y/o espacios de innovación, y en Gestión de la Información Estadística se destaca la socialización en los requisitos de la política e inicio del trabajo colaborativo en la identificación de las necesidades de información con las entidades del sector movilidad. Asi mismo, se realizó el reporte trimestral a la Ofcina Asesora de Planeación Institucional el 31/03/2023. </t>
  </si>
  <si>
    <t>Grupos de Valor de acuerdo a las acciones establecidas en el Plan de Adecuación y Sostenibilidad MIPG.</t>
  </si>
  <si>
    <t>Realizar el seguimiento, monitoreo y reporte del plan de adecuación y sostenibilidad de MIPG en relación con las políticas de Gestión del Conocimiento y la Innovación y Gestión de la Información Estadística (OOEE-RRAA-Indicadores) a cargo de la Dirección de Inteligencia para la Movilidad</t>
  </si>
  <si>
    <t>Generar el reporte trimestral de las actividades contenidas en el plan de adecuación y sostenibilidad de MIPG</t>
  </si>
  <si>
    <t>Realizar seguimiento al 100% de los productos relacionados en los  procesos contractuales suscritos por la Dependencia en la vigencia anterior</t>
  </si>
  <si>
    <t>Durante el periodo evaluado (Enero-Marzo), los productos entregados en el marco de los contratos 20221972 Encuesta de Movilidad y 20221995 Interventoría son:
Etapa I: Plan de trabajo, cronograma y transferencia de conocimiento aprobados por la Interventoría en los tiempos establecidos.
Etapa II: Análisis comparativos de las encuestas 2011 y 2019, así mismo se entregó propuesta del plan de comunicaciones aprobados por la Interventoría en los tiempos establecidos.</t>
  </si>
  <si>
    <t>Grupos de Valor de acuerdo al alcance del contrato.</t>
  </si>
  <si>
    <t>Realizar las actividades necesarias (desde la supervisión) para la entrega de los productos previstos contractualmente  en los procesos  en ejecución (Contratos 20221972 y 20221995)</t>
  </si>
  <si>
    <t>Validar cronograma y cumplimiento en la entrega de los productos relacionados con los contratos 20221972 Encuesta de Movilidad y 20221995 Interventoría</t>
  </si>
  <si>
    <t>No.</t>
  </si>
  <si>
    <t>META</t>
  </si>
  <si>
    <t>TIPO DE ANUALIZACIÓN</t>
  </si>
  <si>
    <t xml:space="preserve">VARIABLE </t>
  </si>
  <si>
    <t>MAGNITUD CUATRIENIO</t>
  </si>
  <si>
    <t>MAGNITUD PROGRAMADA
VIGENCIA 2020</t>
  </si>
  <si>
    <t>MAGNITUD EJECUTADA 2020</t>
  </si>
  <si>
    <t>MAGNITUD PROGRAMADA
VIGENCIA 2021</t>
  </si>
  <si>
    <t>MAGNITUD EJECUTADA 2021</t>
  </si>
  <si>
    <t>MAGNITUD PROGRAMADA
VIGENCIA 2022</t>
  </si>
  <si>
    <t xml:space="preserve">MAGNITUD EJECUTADA 2022 </t>
  </si>
  <si>
    <t>MAGNITUD PROGRAMADA 
VIGENCIA 2023</t>
  </si>
  <si>
    <t>MAGNITUD EJECUTADA VIGENCIA  2023</t>
  </si>
  <si>
    <t>MAGNITUD PROGRAMADA  VIGENCIA 2024</t>
  </si>
  <si>
    <t xml:space="preserve">MAGNITUD EJECUTADA 2024 </t>
  </si>
  <si>
    <t>AL AVANCE TRANSCURRIDO PDD</t>
  </si>
  <si>
    <t>MAGNITUD META - Vigencia</t>
  </si>
  <si>
    <t>Realizar el 100% de las actividades programadas en el Plan Anticorrupción y de Atención al Ciudadano de la vigencia por la Dirección de inteligencia para la Movilidad</t>
  </si>
  <si>
    <t>Hacer seguimiento a la generación y evaluación  del 100% de modelos de macro modelación y/o micro simulación y/o a escala meso, requeridos</t>
  </si>
  <si>
    <t>Realizar el 100% de las actividades programadas en el Modelo Integrado de Planeación y Gestión - MIPG de la vigencia, por la Dirección de Inteligencia para la Movilidad</t>
  </si>
  <si>
    <t>Medir el avance de la entrega de los productos relacionados en los  procesos contractuales suscritos por la Dependencia en la vigencia anterior</t>
  </si>
  <si>
    <t>PDD_ CUATRIENIO</t>
  </si>
  <si>
    <t>POA _Dirección de Inteligencia para la Movilidad 
Meta 2_Realizar el 100% de las actividades programadas en el Plan Anticorrupción y de Atención al Ciudadano asociadas a los componentes 5, 6 y 8 a cargo de la Dirección de inteligencia para la Movilidad</t>
  </si>
  <si>
    <t>POA _Dirección de Inteligencia para la Movilidad 
Meta 3_Realizar y/o evaluar el 100% de los modelos de macro modelación y/o micro simulación y/o a escala meso, requeridos</t>
  </si>
  <si>
    <t>POA _Dirección de Inteligencia para la Movilidad
Meta 4_  Realizar el 100% de las actividades programadas en el Plan de Adecuación y Sostenibilidad de MIPG de la vigencia en relación con las políticas de Gestión del Conocimiento y la Innovación y Gestión de la Información Estadística a cargo de la Dirección de Inteligencia para la Movilidad</t>
  </si>
  <si>
    <t>POA _Dirección de Inteligencia para la Movilidad 
Meta 5_Realizar seguimiento al 100% de los productos relacionados en los  procesos contractuales suscritos por la Dependencia en la vigencia anterior</t>
  </si>
  <si>
    <t>En el marco de la actualización de los POA de Gestión por Dependencia a POA por Proceso, se actualizó el código de la meta 6 a 5</t>
  </si>
  <si>
    <t>Durante el periodo evaluado (Abril-Junio) se desarrollaron los estudios DIM-E-001-2023 "Alcance al estudio DIM-E-008-2020 - definición de parámetros para el Aprovechamiento Económico del Espacio Público utilizado para proyectos de movilidad en Bogotá", cuya propuesta de ampliación tiene como finalidad incluir cualquier proyecto de movilidad que requiera utilizar el espacio público, con el objetivo de lograr una gestión integral y equitativa del mismo, y promover la transición hacia una movilidad sostenible en Bogotá.</t>
  </si>
  <si>
    <t xml:space="preserve">Durante el periodo evaluado (Abril-Junio) se realizaron las siguientes modelaciones:
Micro: Zonas Amarillas (TV 100a, Parque Colina, CL 49), Barrios Vitales Bosa, Ciclo rutas KR 28 y CL 66A, Ciclo infraestructura Calle 17, Contraflujo Avenida Ciudad de Cali AM, Concepto técnico Par Vial Barrio Villa Rosita, Revisión Plan Parcial Calle 24, Ciclo ruta carrera 36 y Revisión Proyecto PLMB Sectores 1, 2 y 3_ V3. 
Macro: Priorización Calle 80 y Revisión Proyecto PLMB Sectores 1, 2 y 3_ V3.
</t>
  </si>
  <si>
    <t>Durante el periodo evaluado (Abril-Junio) se realizó seguimiento al cumplimiento de las actividades programadas en el Plan de Adecuación y Sostenibilidad MIPG correspondiente a las Políticas de gestión del Conocimiento y la Innovación; donde se destaca el desarrollo de la Mesa Técnica de BIGDATA e Innovación, el despliegue de la convocatoria MOVI-INNOVA 2023, la actualización de los inventarios de buenas prácticas y lecciones aprendidas y se realizó la socialización de Metodologías del Conocimiento y la Innovación - Pensamiento de Diseño (Design Thinking), y en Gestión de la Información Estadística se destacan las socializaciones del procedimiento para la generación, procesamiento, actualización, reporte o publicación de información estadística en la SDM, la metodología de formulación de un plan estadístico, Norma Técnica de la Calidad del Proceso Estadístico (NTC PE 1000:2020, Diseño y construcción de Indicadores, Política de Gestión de la Información Estadística de MIPG y formulación de una línea base de indicadores generadas por la SDM y el DANE. Así mismo, se realizó el despliegue de la encuesta de satisfacción de necesidades de información estadística relacionada en el Observatorio de Movilidad de Bogotá - OMB y la encuesta de satisfacción de información SDM.</t>
  </si>
  <si>
    <t xml:space="preserve">Durante el periodo evaluado (Abril-Junio), los avances en el marco de los contratos 20221972 Encuesta de Movilidad y 20221995 Interventoría son:
Etapa I: De acuerdo con el plan de trabajo aprobado en el primer trimestre, en el segundo trimestre de la vigencia inició la ejecución del mismo con el diseño de la metodología para trabajo de campo, pruebas piloto y ajustes en la metodología diseñada.
Etapa II: Se está desarrollando el plan de comunicaciones de acuerdo a lo programado, se resalta el desarrollo de contenidos para medios y la divulgación de la aplicación de la encuesta de Encuesta Origen Destino Hogares EODH  y Encuesta Origen Destino Interceptación EODI.
</t>
  </si>
  <si>
    <t>Versión: 9.0</t>
  </si>
  <si>
    <t>Avance Cualitativo de Meta, tareas (Precisar resultados y calidad de los bienes y Servicios entregados en beneficio de la ciudadanía)</t>
  </si>
  <si>
    <t>Nombre de Evidencias</t>
  </si>
  <si>
    <r>
      <t xml:space="preserve">Durante el periodo evaluado (Abril-Junio):
</t>
    </r>
    <r>
      <rPr>
        <u/>
        <sz val="10"/>
        <color theme="1"/>
        <rFont val="Calibri"/>
        <family val="2"/>
        <scheme val="minor"/>
      </rPr>
      <t>Componente 5</t>
    </r>
    <r>
      <rPr>
        <sz val="10"/>
        <color theme="1"/>
        <rFont val="Calibri"/>
        <family val="2"/>
        <scheme val="minor"/>
      </rPr>
      <t xml:space="preserve">
-Se realizaron las siguientes socializaciones del Observatorio de Movilidad de Bogotá - OMB: Tercera versión de la Semana Internacional de Gobierno Abierto, VI Claustro de Comunicación Social y Periodismo organizado por la Universidad Distrital y Feria de servicios en el Lanzamiento de Política Pública para la Superación de la Pobreza.
-Se difundió la encuesta de satisfacción e identificación de necesidades de información a través del Observatorio de Movilidad de Bogotá- OMB
-Se ajustaron los siguientes tableros de control con respecto a la nueva imagen del Observatorio de Movilidad: Estadísticas de siniestros viales, Reparación de huecos, gestión social, comparendos y encuesta de movilidad.
</t>
    </r>
    <r>
      <rPr>
        <u/>
        <sz val="10"/>
        <color theme="1"/>
        <rFont val="Calibri"/>
        <family val="2"/>
        <scheme val="minor"/>
      </rPr>
      <t xml:space="preserve">Componente 6 </t>
    </r>
    <r>
      <rPr>
        <sz val="10"/>
        <color theme="1"/>
        <rFont val="Calibri"/>
        <family val="2"/>
        <scheme val="minor"/>
      </rPr>
      <t xml:space="preserve">
-Se difundió la convocatoria MOVI-INNOVA 2023
-Se realizó la Mesa técnica de BIGDATA e Innovación el 14/06/2023
-Se actualizó la base de proyectos a partir de problemáticas y necesidades a nivel institucional
-Se gestionó la socialización de Innovación Pública realizada por la Veeduría Distrital a los colaboradores de la Secretaria Distrital de Movilidad
</t>
    </r>
    <r>
      <rPr>
        <u/>
        <sz val="10"/>
        <color theme="1"/>
        <rFont val="Calibri"/>
        <family val="2"/>
        <scheme val="minor"/>
      </rPr>
      <t xml:space="preserve">Componente 8
</t>
    </r>
    <r>
      <rPr>
        <sz val="10"/>
        <color theme="1"/>
        <rFont val="Calibri"/>
        <family val="2"/>
        <scheme val="minor"/>
      </rPr>
      <t xml:space="preserve">-Se realizó el reporte del seguimiento cuatrimestral a los riesgos de corrupción por parte de la Dirección de Inteligencia para la Movilidad. </t>
    </r>
  </si>
  <si>
    <r>
      <t xml:space="preserve">Durante el periodo evaluado (Julio-Septiembre):
</t>
    </r>
    <r>
      <rPr>
        <u/>
        <sz val="10"/>
        <color theme="1"/>
        <rFont val="Calibri"/>
        <family val="2"/>
        <scheme val="minor"/>
      </rPr>
      <t>Componente 5</t>
    </r>
    <r>
      <rPr>
        <sz val="10"/>
        <color theme="1"/>
        <rFont val="Calibri"/>
        <family val="2"/>
        <scheme val="minor"/>
      </rPr>
      <t xml:space="preserve">
-Se realizaron las siguientes socializaciones del Observatorio de Movilidad de Bogotá - OMB: Convocatoria Exploradatos
-Se realizó la identificación de nuevas necesidades de información para el Observatorio de Movilidad de Bogotá - OMB
-Se realizó el informe para las visualizaciones del  Observatorio de Movilidad de Bogotá - OMB
-Se ajustaron los siguientes tableros PowerBI en el Observatorio de Movilidad: Sistema integrado de transporte público SITP, fondo de estabilización tarifaria FET, registro distrital automotor RDA, encuesta de movilidad, plan de acción anual y política tarifaria.
</t>
    </r>
    <r>
      <rPr>
        <u/>
        <sz val="10"/>
        <color theme="1"/>
        <rFont val="Calibri"/>
        <family val="2"/>
        <scheme val="minor"/>
      </rPr>
      <t xml:space="preserve">Componente 6 </t>
    </r>
    <r>
      <rPr>
        <sz val="10"/>
        <color theme="1"/>
        <rFont val="Calibri"/>
        <family val="2"/>
        <scheme val="minor"/>
      </rPr>
      <t xml:space="preserve">
-Se realizó el evento MOVI-INNOVA 2023, contado con la participación de diferentes grupos de valor, tales como: la ciudadanía, academia, empresas privadas y entidades públicas.
-Se realizó la Mesa técnica de BIGDATA e Innovación el 20/09/2023
-Se actualizó la base de proyectos a partir de problemáticas y necesidades a nivel institucional
-Se realizó la socialización de Innovación Pública realizada por el Laboratorio de Innovación DISTRITAL - IBO a los colaboradores de la Secretaria Distrital de Movilidad
</t>
    </r>
    <r>
      <rPr>
        <u/>
        <sz val="10"/>
        <color theme="1"/>
        <rFont val="Calibri"/>
        <family val="2"/>
        <scheme val="minor"/>
      </rPr>
      <t xml:space="preserve">Componente 8
</t>
    </r>
    <r>
      <rPr>
        <sz val="10"/>
        <color theme="1"/>
        <rFont val="Calibri"/>
        <family val="2"/>
        <scheme val="minor"/>
      </rPr>
      <t xml:space="preserve">-Se realizó el reporte del seguimiento cuatrimestral a los riesgos de corrupción por parte de la Dirección de Inteligencia para la Movilidad. </t>
    </r>
  </si>
  <si>
    <t>1. Socializaciones Observatorio Exploradatos Bogotá 3
2. Base de identificación de necesidades OMB Sector Movilidad
3. Informe de las visualizaciones para el Observatorio de Movilidad de Bogotá
4. Movi-Innova
5. ListadoAsistenciaMOVI-INNOVA2023
6. FormatoListadoAsistenciaSocializaciónInnovaciónPública
7. BaseProyectosSDM2023
8. Correo de Bogotá es TIC - Reporte riesgos de corrupción corte agosto 2023</t>
  </si>
  <si>
    <t xml:space="preserve">Durante el periodo evaluado (Julio-Septiembre) se desarrollaron los estudios DIM-F-002-2023 "PROYECCIÓN DE INGRESOS SECRETARÍA DISTRITAL DE MOVILIDAD (PERIODO 2023-2034)” y DIM-F-003-2023 “ALCANCE AL ESTUDIO DIM -F-002-2023 PROYECCIÓN DE INGRESOS SECRETARÍA DISTRITAL DE MOVILIDAD (PERIODO 2023-2034)”Con el fin de realizar una estimación anticipada de los recursos que se obtendrán en el periodo o periodos futuros. Así, y atendiendo la solicitud efectuada por la Dirección de Estadísticas y Estudios Fiscales de la Secretaría Distrital de Hacienda, la Dirección de Inteligencia para la Movilidad calculó la estimación de ingresos de la Secretaría Distrital de Movilidad para el periodo 2023 – 2034 (bajo el Marco Fiscal de Mediano Plazo), por concepto de ingresos tradicionales: multas de tránsito y transporte, derechos de tránsito (trámites y patios y grúas) y semaforización, y no tradicionales: estacionamiento en vía, contribución por parqueaderos, pago voluntario por acceso a zona con restricción vehicular, entre otros. Para cada fuente se presenta un escenario de ingreso esperado. </t>
  </si>
  <si>
    <t>1. DIM-F-002-2023 Proyección Ingresos 2023-2034
2. DIM-F-003-2023 Alcance Estudio DIM-F-002-2023</t>
  </si>
  <si>
    <t xml:space="preserve">Durante el periodo evaluado (Julio-Septiembre) se realizaron las siguientes modelaciones:
Micro: Plazoleta Urbanismo Táctico, Revisión Estudio de Tránsito Segunda Línea del Metro de Bogotá, Revisión Regiotram Norte, Cambio de Sentido Calle 14 - La Capuchina, Revisión Plan Parcial Tres Quebradas, Revisión Regiotram Primera Línea del Metro V3, Barrio Vital San Cristóbal y Piloto Autonorte. 
Macro: Revisión Proyecto Segunda Línea del Metro de Bogotá. 
</t>
  </si>
  <si>
    <t>1. Resultados_ Urbanismo Táctico San Pedro
2. Resultados Cambio Sentido CL 14
3. Presentación Resultados San Cristóbal
4. Presentación Resultados_PILOTO_AUTOPISTA Y CALLE 82</t>
  </si>
  <si>
    <t xml:space="preserve">Durante el periodo evaluado (Julio-Septiembre) se realizó seguimiento al cumplimiento de las actividades programadas en el Plan de Adecuación y Sostenibilidad MIPG correspondiente a las Políticas de gestión del Conocimiento y la Innovación; donde se destaca el desarrollo de las Mesas Técnicas de BIGDATA e Innovación, el evento MOVI-INNOVA 2023, socialización en innovación pública y el taller de prototipado y en Gestión de la Información Estadística se destacan las socializaciones del procedimiento para la generación, procesamiento, actualización, reporte o publicación de información estadística en la SDM, la metodología de formulación de un plan estadístico, Norma Técnica de la Calidad del Proceso Estadístico (NTC PE 1000:2020, Diseño y construcción de Indicadores, Política de Gestión de la Información Estadística de MIPG y formulación de una línea base de indicadores generadas por la SDM y el DANE. Así mismo, se actualizó el diagnóstico de la gestión estadística de la entidad y la documentación de las Operaciones Estadísticas, Registros Administrativos e Indicadores por parte de los diferentes procesos. </t>
  </si>
  <si>
    <t xml:space="preserve">Durante el periodo evaluado (Julio-Septiembre), los avances en el marco de los contratos 20221972 Encuesta de Movilidad y 20221995 Interventoría son:
Etapa I: De acuerdo con el plan de trabajo aprobado en el primer trimestre, en el tercer trimestre de la vigencia se realizó seguimiento y validación del trabajo de campo. Así  mismo, se aprobaron las bases de datos e informes de seguimiento que evidenciaron la siembra de al menos el 50% de las encuestas efectivas, según lo aprobado en el tamaño de la muestra estimada. 
Etapa II: Se está desarrollando el plan de comunicaciones de acuerdo a lo programado, se resalta el desarrollo de contenidos para medios y la divulgación de la aplicación de la encuesta de Encuesta Origen Destino Hogares EODH  y Encuesta Origen Destino Interceptación EODI.
</t>
  </si>
  <si>
    <t>1. Encuesta de Movilidad 2023</t>
  </si>
  <si>
    <r>
      <t xml:space="preserve">1. Taller de Prototipado
2. Formato Listado Asistencia Socialización Innovación Pública
3. Listado Asistencia MOVI-INNOVA2023
</t>
    </r>
    <r>
      <rPr>
        <sz val="10"/>
        <rFont val="Calibri"/>
        <family val="2"/>
        <scheme val="minor"/>
      </rPr>
      <t>4. Diagnostico de gestión actividad estadística 2023
5. Programación de socializaciones PGIE
6. Actualización de la documentación estadística</t>
    </r>
  </si>
  <si>
    <t>Enero</t>
  </si>
  <si>
    <t>Diciembre</t>
  </si>
  <si>
    <t xml:space="preserve">Durante el periodo evaluado (Octubre-Diciembre) se desarrolló el estudio DIM-F-004-2023 "ANÁLISIS DE BENEFICIOS Y COSTOS PARA EL PLAN DE MOVILIDAD SEGURA Y SOSTENIBLE - PMSS 2023-2035", con el objetivo de identificar las implicaciones económicas y sociales de la implementación de dicho plan, el cual plantea un enfoque estratégico que prioriza la seguridad, sostenibilidad ambiental y eficiencia en el sistema de seguridad. </t>
  </si>
  <si>
    <t xml:space="preserve">Durante el periodo evaluado  (Octubre-Diciembre) se realizó seguimiento al cumplimiento de las actividades programadas en el plan marco para el fortalecimiento e implementación de MIPG correspondiente a las Políticas de gestión del Conocimiento y la Innovación; donde se destaca el desarrollo de las Mesas Técnicas de BIGDATA e Innovación, la encuesta de la Política de Gestión del Conocimiento y la Innovación SDM y la consolidación de procesos y espacios  de Innovación, y en Gestión de la Información Estadística se destaca la socialización del procedimiento para la generación, procesamiento, actualización, reporte o publicación de información estadística en la SDM. </t>
  </si>
  <si>
    <t xml:space="preserve">Durante el periodo evaluado (Octubre-Diciembre) se realizaron las siguientes modelaciones:
Micro: Concepto Técnico para la implementación del par vial en el barrio Jerusalén Canteras, Revisión Plan Parcial calle 24 y calle 26, Barrio Vital San Blas (San Cristóbal) V2, Revisión Regiotram Norte V2, Ciclorruta KR 56 x CL 2 - escenario base y escenario con proyecto de la alternativa propuesta para el proyecto de la Ciclorruta de la Carrera 56 con Calle 2 y Ciclorruta AK 7 x CL 106 - escenario base y escenario con proyecto de la alternativa propuesta para el proyecto de la Ciclorruta de la Avenida Carrera 7 con Calle 106.
</t>
  </si>
  <si>
    <t>El desarrollo de  Estudios por parte de la Dirección de Inteligencia para la movilidad son insumo para la toma de decisiones en materia de Movilidad por parte de la Secretaria Distrital de Movilidad, durante la vigencia se resalta el cálculo de la estimación de ingresos de la Secretaría Distrital de Movilidad para el periodo 2023 – 2034 y la definición de parámetros para el Aprovechamiento Económico del Espacio Público utilizado para proyectos de movilidad en Bogotá, cuyo fin es lograr una gestión integral y equitativa del mismo, y promover la transición hacia una movilidad sostenible en Bogotá.
Así mismo se realizó el análisis de beneficios y costos para el plan de movilidad segura y sostenible - PMSS 2023-2035 con el fin de identificar las implicaciones económicas y sociales de la implementación del plan.</t>
  </si>
  <si>
    <t>Durante el periodo evaluado  (Octubre-Diciembre), se realizaron las siguientes actividades:
Componente 5
-Se realizaron socializaciones del Observatorio de Movilidad de Bogotá - OMB a través de centros locales.
-Se realizó la identificación de nuevas necesidades de información para el Observatorio de Movilidad de Bogotá - OMB y se generaron las visualizaciones requeridas. 
Componente 6 
-Se realizó la Mesa técnica de BIGDATA e Innovación el 06/12/2023
-Se actualizó la base de proyectos a partir de problemáticas y necesidades a nivel institucional
Componente 8
-Se realizó el reporte del seguimiento cuatrimestral a los riesgos de corrupción por parte de la Dirección de Inteligencia para la Movilidad.</t>
  </si>
  <si>
    <t>El desarrollo de las actividades establecidas en el Plan Anticorrupción y de Atención al Ciudadano son muestra de la estrategia institucional para la lucha contra la corrupción y el mejoramiento en el servicio al ciudadano, se destaca en los componentes 5, 6 y 8 a cargo de la Dirección de Inteligencia para la Movilidad, lo siguiente:
Componente 5 
Se han estructurado tableros en Power BI en el Observatorio de Movilidad de Bogotá – OMB, lo que permite visualizar de manera organizada y dinámica la información relacionada con temas de movilidad. 
Así mismo, se han generaron socializaciones del Observatorio de Movilidad de Bogotá – OMB, lo que permite el reconocimiento de la herramienta por los diferentes grupos de valor y partes interesadas, además de la identificación de nuevas necesidades de información para incluir en la herramienta. 
Componente 6
Mediante las mesas técnicas de BIGDATA e Innovación de 2023 se establecieron compromisos a nivel intersectorial para la vigencia en lo relacionado con la explotación de datos del sector movilidad, así como con la innovación. Así mismo se presentan los avances de los proyectos de la Secretaria Distrital de Movilidad, dentro de los que se destacan integración de fuentes de datos, video analítica, Observatorio de Movilidad de Bogotá – OMB, libro digital de mapas y MOVI-INNOVA.
Se continúa con la consolidación y seguimiento a los proyectos de la entidad, lo que ha permitido el monitoreo oportuno de los avances a nivel institucional.
Se realizaron las socializaciones de Innovación Pública por parte de la Veeduría Distrital y el Laboratorio de Innovación Pública IBO, lo que permite generar conocimientos asociados a procesos de innovación en los colaboradores de la Secretaria Distrital de Movilidad. 
Componente 8
Se realizó el reporte cuatrimestral de los riesgos de corrupción asociados a la gestión de la Dirección de Inteligencia para la Movilidad.</t>
  </si>
  <si>
    <t>La generación y revisión de Modelaciones (Micro-Macro) permite la evaluación y toma de decisiones en materia de Movilidad por parte de la Secretaria Distrital de Movilidad. 
Se resalta a continuación algunas de estas, evaluación ambiental medidas PYPS; mediante el cual se estimó el impacto ambiental de suspender temporalmente la medida de PYPS por alerta ambiental, Actualización Ruteo Bicis; mediante la cual se actualizó la herramienta (network dataset) para la realización de ruteos en bicicleta, con el fin de lograr su implementación en análisis de afectaciones e incorporaciones de ciclo infraestructura nueva y/o existente, Barrios Vitales San Carlos; mediante el cual se evaluó el impacto en la movilidad en el área de influencia del barrio San Carlos, de las medidas planteadas en el marco del proyecto Barrios Vitales, Contraflujo Avenida Ciudad de Cali AM; donde se evaluó el impacto en la movilidad de la zona de estudio en la hora de máxima demanda, Ciclo ruta carrera 36; donde se evaluó la futura ciclo infraestructura sobre la carrera 36, conectando con la Avenida Américas, reducción en el carril de circulación para transporte mixto y modificaciones en el recorrido de algunas rutas de transporte público, Barrios Vitales Bosa; mediante el cual se evaluó el impacto en la movilidad en el área de influencia del barrio Bosa, de las medidas planteadas en el marco del proyecto Barrios Vitales y Priorización Calle 80; ejercicio de priorización de alternativas para corredores transversales al corredor de la avenida calle 80, incluyendo las intersecciones con el corredor principal, Barrio Vital San Cristóbal; Mediante el cual se evaluó el impacto en la movilidad en el área de influencia del barrio San Cristóbal sur, de las medidas planteadas en el proyecto Barrios Vitales, Piloto Autonorte; realizado con el fin de brindar herramientas técnicas para la toma de decisiones y en concordancia con la afectación proyectada sobre la red vial, se presenta el análisis de tránsito, que incluye la modelación de la situación actual y escenarios futuros que buscan optimizar la movilidad sobre la Autopista norte, actualización de modelo del barrio vital San Blas (San Cristóbal); con el fin de evaluar nuevos elementos en el impacto en la movilidad en el área de influencia del barrio San Cristóbal sur, de las medidas planteadas en el proyecto Barrios Vitales.</t>
  </si>
  <si>
    <t>El desarrollo de las actividades programadas en el Plan Marco para el Fortalecimiento e Implementación del MIPG correspondientes a las políticas de Gestión del Conocimiento y la Innovación y Gestión de la Información Estadística contribuye al cumplimiento de los objetivos de gestión institucional de la Secretaria Distrital de Movilidad.</t>
  </si>
  <si>
    <t xml:space="preserve">Durante el periodo evaluado  (Octubre-Diciembre), los avances en el marco de los contratos 20221972 Encuesta de Movilidad y 20221995 Interventoría son:
Etapa I: De acuerdo con el plan de trabajo aprobado en el primer trimestre, en el cuarto trimestre de la vigencia se realizó seguimiento y validación del trabajo en campo y se aprobaron las bases de datos e informes del producto IV final.
Etapa II: Se desarrolló el plan de comunicaciones de acuerdo a lo programado; se resalta el desarrollo de contenidos para medios y la divulgación de la aplicación de la Encuesta Origen Destino Hogares EODH  y Encuesta Origen Destino Interceptación EODI.
</t>
  </si>
  <si>
    <t>Conforme al objeto contractual, se reciben los productos asociados a las etapas I y II de los contratos 20221972 Encuesta de Movilidad y 20221995 Interventoría, los cuales son insumo para el desarrollo de la encuesta de movilidad 2023, la cual permitirá identificar los patrones de viaje en Bogotá y en los 20 municipios vecinos de su área de influencia, proporcionar información de las características socio-económicas de los hogares, estimar la demanda y caracterizar los viajes cotidianos. La información obtenida de las encuestas contribuye en la toma de decisiones orientadas a mejorar las condiciones de movilidad de la población, y a su vez permite comparar entre diferentes periodos y segmentos de población, la evolución de los principales indicadores de movilidad; el tiempo de viaje, el reparto modal y la tasa de viajes. De esta manera, la Encuesta de Movilidad es la principal fuente de información para evaluar el impacto de los proyectos del sector movilidad, adoptados en el marco del Plan de Desarrollo Distrital vigente.
Así mismo, se ejecutó el plan de trabajo establecido y el plan de comunicaciones programado, se destaca el diseño de la metodología para trabajo de campo y divulgación de la aplicación de la encuesta de Encuesta Origen Destino Hogares EODH  y Encuesta Origen Destino Interceptación EODI.</t>
  </si>
  <si>
    <t>1. DIM-F-004-2023 Análisis de Beneficios y costos para el Plan de Movilidad Segura y Sostenible - PMSS 2023-2035
https://drive.google.com/drive/folders/1RfvlfItqgK_-symP8gwH9K4TKdFi2dLr</t>
  </si>
  <si>
    <t>1. Informe Socializaciones Observatorio de Movilidad de Bogotá 
2. Base de identificación de necesidades de información y visualizaciones OMB
3. Listado de asistencia mesa técnica de Bigdata e Innovación
4. Base de Proyectos SDM 2023
5. Correo de Bogotá es TIC - Reporte riesgos de corrupción corte diciembre 2023
https://drive.google.com/drive/folders/1RfvlfItqgK_-symP8gwH9K4TKdFi2dLr</t>
  </si>
  <si>
    <t xml:space="preserve">1. Resultados evaluación de cambio de sentido vial - Jerusalén Canteras
2. Observaciones revisión PP Cl 24 y Cl 26
3. Resultados Modelación Barrio Vital 20 de Julio - San Blas - San Cristóbal
4. Observaciones revisión Regiotram Norte V2 
5. Resultados KR 56 + ZPP V2
6. Resultados_CR 7 BI OCC - ORI
https://drive.google.com/drive/folders/1RfvlfItqgK_-symP8gwH9K4TKdFi2dLr
</t>
  </si>
  <si>
    <r>
      <t>1. Formato Listado Asistencia Mesa Técnica de Bigdata e Innovación
2. Encuesta de la Política de Gestión del Conocimiento y la Innovación SDM
3. Consolidación Procesos Espacios  Innovación
4</t>
    </r>
    <r>
      <rPr>
        <sz val="10"/>
        <rFont val="Calibri"/>
        <family val="2"/>
        <scheme val="minor"/>
      </rPr>
      <t>. Listado de asistencia socialización del procedimiento para la generación, procesamiento, actualización, reporte o publicación de información estadística en la SDM.
https://drive.google.com/drive/folders/1RfvlfItqgK_-symP8gwH9K4TKdFi2dLr</t>
    </r>
  </si>
  <si>
    <t>1. Concepto de aprobación Etapa IV Final
https://drive.google.com/drive/folders/1RfvlfItqgK_-symP8gwH9K4TKdFi2dLr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</si>
</sst>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35" x14ac:knownFonts="1">
    <font>
      <sz val="11"/>
      <color theme="1"/>
      <name val="Calibri"/>
      <family val="2"/>
      <scheme val="minor"/>
    </font>
    <font>
      <sz val="11"/>
      <color theme="1"/>
      <name val="Calibri"/>
      <family val="2"/>
      <scheme val="minor"/>
    </font>
    <font>
      <sz val="11"/>
      <color theme="0"/>
      <name val="Calibri"/>
      <family val="2"/>
      <scheme val="minor"/>
    </font>
    <font>
      <sz val="10"/>
      <name val="Calibri"/>
      <family val="2"/>
      <scheme val="minor"/>
    </font>
    <font>
      <sz val="10"/>
      <color theme="0"/>
      <name val="Calibri"/>
      <family val="2"/>
      <scheme val="minor"/>
    </font>
    <font>
      <sz val="10"/>
      <name val="Arial"/>
      <family val="2"/>
    </font>
    <font>
      <sz val="10"/>
      <color theme="1"/>
      <name val="Calibri"/>
      <family val="2"/>
      <scheme val="minor"/>
    </font>
    <font>
      <sz val="10"/>
      <color rgb="FF7F7F7F"/>
      <name val="Calibri"/>
      <family val="2"/>
      <scheme val="minor"/>
    </font>
    <font>
      <sz val="10"/>
      <color rgb="FFFF0000"/>
      <name val="Calibri"/>
      <family val="2"/>
      <scheme val="minor"/>
    </font>
    <font>
      <sz val="12"/>
      <color theme="1"/>
      <name val="Calibri"/>
      <family val="2"/>
      <scheme val="minor"/>
    </font>
    <font>
      <b/>
      <sz val="12"/>
      <name val="Calibri"/>
      <family val="2"/>
      <scheme val="minor"/>
    </font>
    <font>
      <b/>
      <sz val="12"/>
      <color theme="1"/>
      <name val="Calibri"/>
      <family val="2"/>
      <scheme val="minor"/>
    </font>
    <font>
      <b/>
      <sz val="12"/>
      <color theme="0"/>
      <name val="Calibri"/>
      <family val="2"/>
      <scheme val="minor"/>
    </font>
    <font>
      <b/>
      <sz val="12"/>
      <color rgb="FF879739"/>
      <name val="Calibri"/>
      <family val="2"/>
      <scheme val="minor"/>
    </font>
    <font>
      <b/>
      <sz val="12"/>
      <color theme="9"/>
      <name val="Calibri"/>
      <family val="2"/>
      <scheme val="minor"/>
    </font>
    <font>
      <sz val="11"/>
      <name val="Calibri"/>
      <family val="2"/>
      <scheme val="minor"/>
    </font>
    <font>
      <b/>
      <sz val="14"/>
      <color rgb="FF82892B"/>
      <name val="Calibri"/>
      <family val="2"/>
      <scheme val="minor"/>
    </font>
    <font>
      <sz val="12"/>
      <color theme="9"/>
      <name val="Calibri"/>
      <family val="2"/>
      <scheme val="minor"/>
    </font>
    <font>
      <b/>
      <sz val="14"/>
      <color rgb="FF879739"/>
      <name val="Calibri"/>
      <family val="2"/>
      <scheme val="minor"/>
    </font>
    <font>
      <b/>
      <sz val="14"/>
      <color theme="9"/>
      <name val="Calibri"/>
      <family val="2"/>
      <scheme val="minor"/>
    </font>
    <font>
      <sz val="11"/>
      <color theme="1"/>
      <name val="Arial"/>
      <family val="2"/>
    </font>
    <font>
      <sz val="11"/>
      <name val="Arial"/>
      <family val="2"/>
    </font>
    <font>
      <u/>
      <sz val="11"/>
      <color theme="10"/>
      <name val="Calibri"/>
      <family val="2"/>
    </font>
    <font>
      <b/>
      <u/>
      <sz val="12"/>
      <color theme="9"/>
      <name val="Calibri"/>
      <family val="2"/>
      <scheme val="minor"/>
    </font>
    <font>
      <u/>
      <sz val="12"/>
      <color theme="9"/>
      <name val="Calibri"/>
      <family val="2"/>
      <scheme val="minor"/>
    </font>
    <font>
      <b/>
      <sz val="16"/>
      <color rgb="FF879739"/>
      <name val="Calibri"/>
      <family val="2"/>
      <scheme val="minor"/>
    </font>
    <font>
      <u/>
      <sz val="12"/>
      <color theme="10"/>
      <name val="Calibri"/>
      <family val="2"/>
      <scheme val="minor"/>
    </font>
    <font>
      <b/>
      <u/>
      <sz val="12"/>
      <color theme="10"/>
      <name val="Calibri"/>
      <family val="2"/>
      <scheme val="minor"/>
    </font>
    <font>
      <b/>
      <sz val="10"/>
      <color theme="1"/>
      <name val="Calibri"/>
      <family val="2"/>
      <scheme val="minor"/>
    </font>
    <font>
      <sz val="9"/>
      <color theme="0"/>
      <name val="Calibri"/>
      <family val="2"/>
      <scheme val="minor"/>
    </font>
    <font>
      <sz val="10"/>
      <color theme="0" tint="-0.499984740745262"/>
      <name val="Calibri"/>
      <family val="2"/>
      <scheme val="minor"/>
    </font>
    <font>
      <b/>
      <sz val="10"/>
      <color theme="0"/>
      <name val="Calibri"/>
      <family val="2"/>
      <scheme val="minor"/>
    </font>
    <font>
      <sz val="10"/>
      <color theme="1"/>
      <name val="Calibri"/>
      <family val="2"/>
    </font>
    <font>
      <sz val="12"/>
      <color theme="0"/>
      <name val="Calibri"/>
      <family val="2"/>
      <scheme val="minor"/>
    </font>
    <font>
      <u/>
      <sz val="10"/>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97A606"/>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theme="0"/>
      </patternFill>
    </fill>
    <fill>
      <patternFill patternType="solid">
        <fgColor rgb="FFC7D389"/>
        <bgColor indexed="64"/>
      </patternFill>
    </fill>
    <fill>
      <patternFill patternType="solid">
        <fgColor rgb="FF97A606"/>
        <bgColor rgb="FFB2BF73"/>
      </patternFill>
    </fill>
    <fill>
      <patternFill patternType="solid">
        <fgColor theme="0" tint="-0.499984740745262"/>
        <bgColor indexed="64"/>
      </patternFill>
    </fill>
    <fill>
      <patternFill patternType="solid">
        <fgColor theme="2" tint="-0.249977111117893"/>
        <bgColor rgb="FFC7D389"/>
      </patternFill>
    </fill>
    <fill>
      <patternFill patternType="solid">
        <fgColor rgb="FF545D03"/>
        <bgColor indexed="64"/>
      </patternFill>
    </fill>
    <fill>
      <patternFill patternType="solid">
        <fgColor theme="6" tint="-0.499984740745262"/>
        <bgColor indexed="64"/>
      </patternFill>
    </fill>
    <fill>
      <patternFill patternType="solid">
        <fgColor rgb="FF808E00"/>
        <bgColor indexed="64"/>
      </patternFill>
    </fill>
    <fill>
      <patternFill patternType="solid">
        <fgColor theme="0" tint="-0.34998626667073579"/>
        <bgColor indexed="64"/>
      </patternFill>
    </fill>
    <fill>
      <patternFill patternType="solid">
        <fgColor theme="2" tint="-0.499984740745262"/>
        <bgColor indexed="52"/>
      </patternFill>
    </fill>
    <fill>
      <patternFill patternType="solid">
        <fgColor theme="2"/>
        <bgColor indexed="64"/>
      </patternFill>
    </fill>
  </fills>
  <borders count="3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theme="1"/>
      </left>
      <right style="hair">
        <color theme="1"/>
      </right>
      <top style="hair">
        <color theme="1"/>
      </top>
      <bottom style="hair">
        <color theme="1"/>
      </bottom>
      <diagonal/>
    </border>
    <border>
      <left style="hair">
        <color indexed="64"/>
      </left>
      <right style="hair">
        <color rgb="FF000000"/>
      </right>
      <top style="hair">
        <color indexed="64"/>
      </top>
      <bottom style="hair">
        <color indexed="64"/>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22" fillId="0" borderId="0" applyNumberFormat="0" applyFill="0" applyBorder="0" applyAlignment="0" applyProtection="0">
      <alignment vertical="top"/>
      <protection locked="0"/>
    </xf>
  </cellStyleXfs>
  <cellXfs count="275">
    <xf numFmtId="0" fontId="0" fillId="0" borderId="0" xfId="0"/>
    <xf numFmtId="0" fontId="3" fillId="2" borderId="0" xfId="0" applyFont="1" applyFill="1"/>
    <xf numFmtId="0" fontId="3" fillId="2" borderId="6" xfId="0" applyFont="1" applyFill="1" applyBorder="1" applyAlignment="1">
      <alignment horizontal="justify" vertical="center"/>
    </xf>
    <xf numFmtId="0" fontId="4" fillId="2" borderId="0" xfId="0" applyFont="1" applyFill="1"/>
    <xf numFmtId="0" fontId="4" fillId="3" borderId="12" xfId="0" applyFont="1" applyFill="1" applyBorder="1" applyAlignment="1">
      <alignment vertical="center" wrapText="1"/>
    </xf>
    <xf numFmtId="0" fontId="3" fillId="4" borderId="12" xfId="4" applyFont="1" applyFill="1" applyBorder="1" applyAlignment="1">
      <alignment horizontal="center" vertical="center"/>
    </xf>
    <xf numFmtId="0" fontId="3" fillId="2" borderId="12" xfId="4" applyFont="1" applyFill="1" applyBorder="1" applyAlignment="1">
      <alignment horizontal="justify" vertical="center" wrapText="1"/>
    </xf>
    <xf numFmtId="0" fontId="6" fillId="2" borderId="0" xfId="0" applyFont="1" applyFill="1"/>
    <xf numFmtId="49" fontId="7" fillId="0" borderId="13" xfId="0" applyNumberFormat="1" applyFont="1" applyBorder="1" applyAlignment="1">
      <alignment horizontal="center" vertical="center"/>
    </xf>
    <xf numFmtId="9" fontId="3" fillId="4" borderId="9" xfId="4" applyNumberFormat="1" applyFont="1" applyFill="1" applyBorder="1" applyAlignment="1">
      <alignment horizontal="center" vertical="center" wrapText="1"/>
    </xf>
    <xf numFmtId="9" fontId="3" fillId="0" borderId="0" xfId="0" applyNumberFormat="1" applyFont="1" applyAlignment="1">
      <alignment horizontal="center" vertical="center"/>
    </xf>
    <xf numFmtId="0" fontId="3" fillId="0" borderId="9" xfId="4" applyFont="1" applyBorder="1" applyAlignment="1">
      <alignment vertical="center" wrapText="1"/>
    </xf>
    <xf numFmtId="0" fontId="3" fillId="0" borderId="0" xfId="0" applyFont="1" applyAlignment="1">
      <alignment vertical="center"/>
    </xf>
    <xf numFmtId="0" fontId="3" fillId="2" borderId="10" xfId="4" applyFont="1" applyFill="1" applyBorder="1" applyAlignment="1">
      <alignment vertical="center" wrapText="1"/>
    </xf>
    <xf numFmtId="10" fontId="3" fillId="2" borderId="11" xfId="4" applyNumberFormat="1" applyFont="1" applyFill="1" applyBorder="1" applyAlignment="1">
      <alignment vertical="center" wrapText="1"/>
    </xf>
    <xf numFmtId="0" fontId="6" fillId="0" borderId="12" xfId="0" applyFont="1" applyBorder="1"/>
    <xf numFmtId="0" fontId="9" fillId="2" borderId="0" xfId="0" applyFont="1" applyFill="1" applyAlignment="1" applyProtection="1">
      <alignment vertical="center"/>
      <protection hidden="1"/>
    </xf>
    <xf numFmtId="0" fontId="9" fillId="2" borderId="0" xfId="0" applyFont="1" applyFill="1" applyProtection="1">
      <protection hidden="1"/>
    </xf>
    <xf numFmtId="0" fontId="11" fillId="0" borderId="0" xfId="0" applyFont="1" applyAlignment="1">
      <alignment vertical="center"/>
    </xf>
    <xf numFmtId="0" fontId="11" fillId="0" borderId="5" xfId="0" applyFont="1" applyBorder="1" applyAlignment="1">
      <alignment vertical="center"/>
    </xf>
    <xf numFmtId="0" fontId="9" fillId="0" borderId="0" xfId="0" applyFont="1" applyAlignment="1" applyProtection="1">
      <alignment vertical="center"/>
      <protection hidden="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right" vertical="center"/>
    </xf>
    <xf numFmtId="0" fontId="9" fillId="0" borderId="11" xfId="0" applyFont="1" applyBorder="1" applyAlignment="1">
      <alignment horizontal="right" vertical="center"/>
    </xf>
    <xf numFmtId="0" fontId="11" fillId="2" borderId="0" xfId="0" applyFont="1" applyFill="1" applyProtection="1">
      <protection hidden="1"/>
    </xf>
    <xf numFmtId="0" fontId="9" fillId="0" borderId="0" xfId="0" applyFont="1" applyProtection="1">
      <protection hidden="1"/>
    </xf>
    <xf numFmtId="0" fontId="13" fillId="2" borderId="0" xfId="0" applyFont="1" applyFill="1" applyAlignment="1" applyProtection="1">
      <alignment wrapText="1"/>
      <protection hidden="1"/>
    </xf>
    <xf numFmtId="0" fontId="14" fillId="2" borderId="0" xfId="0" applyFont="1" applyFill="1" applyAlignment="1" applyProtection="1">
      <alignment wrapText="1"/>
      <protection hidden="1"/>
    </xf>
    <xf numFmtId="0" fontId="13" fillId="2" borderId="0" xfId="0" applyFont="1" applyFill="1" applyAlignment="1" applyProtection="1">
      <alignment horizontal="center" wrapText="1"/>
      <protection hidden="1"/>
    </xf>
    <xf numFmtId="0" fontId="13" fillId="7" borderId="0" xfId="0" applyFont="1" applyFill="1" applyAlignment="1" applyProtection="1">
      <alignment horizontal="center" wrapText="1"/>
      <protection hidden="1"/>
    </xf>
    <xf numFmtId="0" fontId="17" fillId="2" borderId="0" xfId="0" applyFont="1" applyFill="1" applyProtection="1">
      <protection hidden="1"/>
    </xf>
    <xf numFmtId="0" fontId="17" fillId="7" borderId="0" xfId="0" applyFont="1" applyFill="1" applyProtection="1">
      <protection hidden="1"/>
    </xf>
    <xf numFmtId="0" fontId="18" fillId="5" borderId="0" xfId="0" applyFont="1" applyFill="1" applyAlignment="1" applyProtection="1">
      <alignment horizontal="center" wrapText="1"/>
      <protection hidden="1"/>
    </xf>
    <xf numFmtId="0" fontId="19" fillId="5" borderId="0" xfId="0" applyFont="1" applyFill="1" applyProtection="1">
      <protection hidden="1"/>
    </xf>
    <xf numFmtId="0" fontId="0" fillId="5" borderId="25" xfId="0" applyFill="1" applyBorder="1" applyAlignment="1">
      <alignment horizontal="left" vertical="center" wrapText="1"/>
    </xf>
    <xf numFmtId="0" fontId="13" fillId="5" borderId="0" xfId="0" applyFont="1" applyFill="1" applyAlignment="1" applyProtection="1">
      <alignment horizontal="center" wrapText="1"/>
      <protection hidden="1"/>
    </xf>
    <xf numFmtId="0" fontId="14" fillId="5" borderId="0" xfId="0" applyFont="1" applyFill="1" applyProtection="1">
      <protection hidden="1"/>
    </xf>
    <xf numFmtId="0" fontId="0" fillId="5" borderId="29" xfId="0" applyFill="1" applyBorder="1" applyAlignment="1">
      <alignment horizontal="left" vertical="center" wrapText="1"/>
    </xf>
    <xf numFmtId="0" fontId="23" fillId="5" borderId="0" xfId="7" applyFont="1" applyFill="1" applyAlignment="1" applyProtection="1">
      <protection hidden="1"/>
    </xf>
    <xf numFmtId="0" fontId="24" fillId="2" borderId="0" xfId="7" applyFont="1" applyFill="1" applyAlignment="1" applyProtection="1">
      <protection hidden="1"/>
    </xf>
    <xf numFmtId="0" fontId="14" fillId="5" borderId="0" xfId="0" applyFont="1" applyFill="1" applyAlignment="1" applyProtection="1">
      <alignment wrapText="1"/>
      <protection hidden="1"/>
    </xf>
    <xf numFmtId="0" fontId="26" fillId="2" borderId="0" xfId="7" applyFont="1" applyFill="1" applyAlignment="1" applyProtection="1">
      <protection hidden="1"/>
    </xf>
    <xf numFmtId="0" fontId="27" fillId="5" borderId="0" xfId="7" applyFont="1" applyFill="1" applyAlignment="1" applyProtection="1">
      <protection hidden="1"/>
    </xf>
    <xf numFmtId="0" fontId="10" fillId="2" borderId="0" xfId="0" applyFont="1" applyFill="1" applyAlignment="1" applyProtection="1">
      <alignment vertical="center" wrapText="1"/>
      <protection hidden="1"/>
    </xf>
    <xf numFmtId="0" fontId="14" fillId="2" borderId="0" xfId="0" applyFont="1" applyFill="1" applyProtection="1">
      <protection hidden="1"/>
    </xf>
    <xf numFmtId="0" fontId="4" fillId="11" borderId="30" xfId="0" applyFont="1" applyFill="1" applyBorder="1" applyAlignment="1">
      <alignment horizontal="center" vertical="center" wrapText="1"/>
    </xf>
    <xf numFmtId="0" fontId="4" fillId="13" borderId="30" xfId="0" applyFont="1" applyFill="1" applyBorder="1" applyAlignment="1">
      <alignment horizontal="center" vertical="center" wrapText="1"/>
    </xf>
    <xf numFmtId="0" fontId="4" fillId="13" borderId="12" xfId="0" applyFont="1" applyFill="1" applyBorder="1" applyAlignment="1">
      <alignment horizontal="center" vertical="center" wrapText="1"/>
    </xf>
    <xf numFmtId="0" fontId="31" fillId="14" borderId="12" xfId="0" applyFont="1" applyFill="1" applyBorder="1" applyAlignment="1">
      <alignment horizontal="center" vertical="center" wrapText="1"/>
    </xf>
    <xf numFmtId="0" fontId="3" fillId="2" borderId="12" xfId="0" applyFont="1" applyFill="1" applyBorder="1" applyAlignment="1">
      <alignment horizontal="justify" vertical="center" wrapText="1"/>
    </xf>
    <xf numFmtId="9" fontId="32" fillId="6" borderId="29" xfId="3" applyFont="1" applyFill="1" applyBorder="1" applyAlignment="1">
      <alignment horizontal="right" vertical="center" indent="2"/>
    </xf>
    <xf numFmtId="9" fontId="3" fillId="2" borderId="12" xfId="1" applyNumberFormat="1" applyFont="1" applyFill="1" applyBorder="1" applyAlignment="1" applyProtection="1">
      <alignment horizontal="center" vertical="center" wrapText="1"/>
      <protection locked="0"/>
    </xf>
    <xf numFmtId="9" fontId="3" fillId="2" borderId="12" xfId="1" applyNumberFormat="1" applyFont="1" applyFill="1" applyBorder="1" applyAlignment="1" applyProtection="1">
      <alignment horizontal="justify" vertical="center" wrapText="1"/>
      <protection locked="0"/>
    </xf>
    <xf numFmtId="0" fontId="3" fillId="2" borderId="11" xfId="1" applyNumberFormat="1" applyFont="1" applyFill="1" applyBorder="1" applyAlignment="1" applyProtection="1">
      <alignment horizontal="center" vertical="center" wrapText="1"/>
      <protection locked="0"/>
    </xf>
    <xf numFmtId="0" fontId="3" fillId="0" borderId="12" xfId="1" applyNumberFormat="1" applyFont="1" applyFill="1" applyBorder="1" applyAlignment="1" applyProtection="1">
      <alignment horizontal="justify" vertical="center" wrapText="1"/>
      <protection locked="0"/>
    </xf>
    <xf numFmtId="9" fontId="3" fillId="0" borderId="12" xfId="1" applyNumberFormat="1" applyFont="1" applyFill="1" applyBorder="1" applyAlignment="1" applyProtection="1">
      <alignment horizontal="center" vertical="center" wrapText="1"/>
      <protection locked="0"/>
    </xf>
    <xf numFmtId="1" fontId="3" fillId="0" borderId="12" xfId="1" applyNumberFormat="1" applyFont="1" applyFill="1" applyBorder="1" applyAlignment="1" applyProtection="1">
      <alignment horizontal="center" vertical="center" wrapText="1"/>
      <protection locked="0"/>
    </xf>
    <xf numFmtId="10" fontId="3" fillId="0" borderId="12" xfId="3" applyNumberFormat="1" applyFont="1" applyFill="1" applyBorder="1" applyAlignment="1" applyProtection="1">
      <alignment horizontal="right" vertical="center" wrapText="1"/>
      <protection locked="0"/>
    </xf>
    <xf numFmtId="41" fontId="3" fillId="0" borderId="12" xfId="0" applyNumberFormat="1" applyFont="1" applyBorder="1" applyAlignment="1">
      <alignment horizontal="right" vertical="center" wrapText="1"/>
    </xf>
    <xf numFmtId="41" fontId="3" fillId="2" borderId="12" xfId="0" applyNumberFormat="1" applyFont="1" applyFill="1" applyBorder="1" applyAlignment="1">
      <alignment horizontal="right" vertical="center" wrapText="1"/>
    </xf>
    <xf numFmtId="9" fontId="3" fillId="2" borderId="12" xfId="3" applyFont="1" applyFill="1" applyBorder="1" applyAlignment="1">
      <alignment horizontal="right" vertical="center" wrapText="1"/>
    </xf>
    <xf numFmtId="41" fontId="3" fillId="2" borderId="12" xfId="2" applyFont="1" applyFill="1" applyBorder="1" applyAlignment="1" applyProtection="1">
      <alignment horizontal="right" vertical="center" wrapText="1"/>
      <protection locked="0"/>
    </xf>
    <xf numFmtId="10" fontId="3" fillId="2" borderId="12" xfId="3" applyNumberFormat="1" applyFont="1" applyFill="1" applyBorder="1" applyAlignment="1" applyProtection="1">
      <alignment horizontal="right" vertical="center" wrapText="1"/>
      <protection locked="0"/>
    </xf>
    <xf numFmtId="0" fontId="3" fillId="2" borderId="0" xfId="0" applyFont="1" applyFill="1" applyAlignment="1">
      <alignment horizontal="right" vertical="center" wrapText="1"/>
    </xf>
    <xf numFmtId="0" fontId="3" fillId="0" borderId="12" xfId="1" applyNumberFormat="1" applyFont="1" applyFill="1" applyBorder="1" applyAlignment="1" applyProtection="1">
      <alignment horizontal="center" vertical="center" wrapText="1"/>
      <protection locked="0"/>
    </xf>
    <xf numFmtId="10" fontId="3" fillId="2" borderId="12" xfId="0" applyNumberFormat="1" applyFont="1" applyFill="1" applyBorder="1" applyAlignment="1">
      <alignment horizontal="right" vertical="center" wrapText="1"/>
    </xf>
    <xf numFmtId="10" fontId="3" fillId="2" borderId="12" xfId="3" applyNumberFormat="1" applyFont="1" applyFill="1" applyBorder="1" applyAlignment="1">
      <alignment horizontal="right" vertical="center" wrapText="1"/>
    </xf>
    <xf numFmtId="0" fontId="6" fillId="0" borderId="12" xfId="0" applyFont="1" applyBorder="1" applyAlignment="1">
      <alignment horizontal="justify" vertical="center" wrapText="1"/>
    </xf>
    <xf numFmtId="0" fontId="3" fillId="0" borderId="12" xfId="0" applyFont="1" applyBorder="1" applyAlignment="1">
      <alignment horizontal="justify" vertical="center" wrapText="1"/>
    </xf>
    <xf numFmtId="0" fontId="3" fillId="2" borderId="30" xfId="0" applyFont="1" applyFill="1" applyBorder="1" applyAlignment="1">
      <alignment horizontal="justify" vertical="center" wrapText="1"/>
    </xf>
    <xf numFmtId="0" fontId="6" fillId="0" borderId="30" xfId="0" applyFont="1" applyBorder="1" applyAlignment="1">
      <alignment horizontal="justify" vertical="center" wrapText="1"/>
    </xf>
    <xf numFmtId="0" fontId="3" fillId="0" borderId="30" xfId="0" applyFont="1" applyBorder="1" applyAlignment="1">
      <alignment horizontal="justify" vertical="center" wrapText="1"/>
    </xf>
    <xf numFmtId="9" fontId="32" fillId="6" borderId="13" xfId="3" applyFont="1" applyFill="1" applyBorder="1" applyAlignment="1">
      <alignment horizontal="right" vertical="center" indent="2"/>
    </xf>
    <xf numFmtId="0" fontId="3" fillId="2" borderId="30" xfId="1" applyNumberFormat="1" applyFont="1" applyFill="1" applyBorder="1" applyAlignment="1" applyProtection="1">
      <alignment horizontal="justify" vertical="center" wrapText="1"/>
      <protection locked="0"/>
    </xf>
    <xf numFmtId="0" fontId="3" fillId="2" borderId="3" xfId="1" applyNumberFormat="1" applyFont="1" applyFill="1" applyBorder="1" applyAlignment="1" applyProtection="1">
      <alignment horizontal="center" vertical="center" wrapText="1"/>
      <protection locked="0"/>
    </xf>
    <xf numFmtId="0" fontId="3" fillId="0" borderId="30" xfId="1" applyNumberFormat="1" applyFont="1" applyFill="1" applyBorder="1" applyAlignment="1" applyProtection="1">
      <alignment horizontal="justify" vertical="center" wrapText="1"/>
      <protection locked="0"/>
    </xf>
    <xf numFmtId="9" fontId="3" fillId="0" borderId="30" xfId="1" applyNumberFormat="1" applyFont="1" applyFill="1" applyBorder="1" applyAlignment="1" applyProtection="1">
      <alignment horizontal="center" vertical="center" wrapText="1"/>
      <protection locked="0"/>
    </xf>
    <xf numFmtId="1" fontId="3" fillId="0" borderId="30" xfId="1" applyNumberFormat="1" applyFont="1" applyFill="1" applyBorder="1" applyAlignment="1" applyProtection="1">
      <alignment horizontal="center" vertical="center" wrapText="1"/>
      <protection locked="0"/>
    </xf>
    <xf numFmtId="10" fontId="3" fillId="0" borderId="30" xfId="3" applyNumberFormat="1" applyFont="1" applyFill="1" applyBorder="1" applyAlignment="1" applyProtection="1">
      <alignment horizontal="right" vertical="center" wrapText="1"/>
      <protection locked="0"/>
    </xf>
    <xf numFmtId="9" fontId="3" fillId="0" borderId="30" xfId="3" applyFont="1" applyFill="1" applyBorder="1" applyAlignment="1">
      <alignment horizontal="right" vertical="center" wrapText="1"/>
    </xf>
    <xf numFmtId="9" fontId="3" fillId="2" borderId="30" xfId="3" applyFont="1" applyFill="1" applyBorder="1" applyAlignment="1">
      <alignment horizontal="right" vertical="center" wrapText="1"/>
    </xf>
    <xf numFmtId="10" fontId="3" fillId="2" borderId="30" xfId="3" applyNumberFormat="1" applyFont="1" applyFill="1" applyBorder="1" applyAlignment="1" applyProtection="1">
      <alignment horizontal="right" vertical="center" wrapText="1"/>
      <protection locked="0"/>
    </xf>
    <xf numFmtId="10" fontId="3" fillId="2" borderId="30" xfId="0" applyNumberFormat="1" applyFont="1" applyFill="1" applyBorder="1" applyAlignment="1">
      <alignment horizontal="right" vertical="center" wrapText="1"/>
    </xf>
    <xf numFmtId="9" fontId="32" fillId="6" borderId="12" xfId="3" applyFont="1" applyFill="1" applyBorder="1" applyAlignment="1">
      <alignment horizontal="right" vertical="center" indent="2"/>
    </xf>
    <xf numFmtId="0" fontId="3" fillId="2" borderId="12" xfId="1" applyNumberFormat="1" applyFont="1" applyFill="1" applyBorder="1" applyAlignment="1" applyProtection="1">
      <alignment horizontal="center" vertical="center" wrapText="1"/>
      <protection locked="0"/>
    </xf>
    <xf numFmtId="1" fontId="3" fillId="2" borderId="12" xfId="1" applyNumberFormat="1" applyFont="1" applyFill="1" applyBorder="1" applyAlignment="1" applyProtection="1">
      <alignment horizontal="center" vertical="center" wrapText="1"/>
      <protection locked="0"/>
    </xf>
    <xf numFmtId="9" fontId="3" fillId="0" borderId="12" xfId="3" applyFont="1" applyFill="1" applyBorder="1" applyAlignment="1">
      <alignment horizontal="right" vertical="center" wrapText="1"/>
    </xf>
    <xf numFmtId="0" fontId="6" fillId="0" borderId="0" xfId="0" applyFont="1"/>
    <xf numFmtId="0" fontId="0" fillId="2" borderId="0" xfId="0" applyFill="1"/>
    <xf numFmtId="0" fontId="0" fillId="2" borderId="0" xfId="0" applyFill="1" applyAlignment="1">
      <alignment horizontal="center"/>
    </xf>
    <xf numFmtId="0" fontId="3" fillId="2"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30" xfId="0" applyFont="1" applyBorder="1" applyAlignment="1">
      <alignment horizontal="center" vertical="center" wrapText="1"/>
    </xf>
    <xf numFmtId="0" fontId="0" fillId="0" borderId="0" xfId="0" applyAlignment="1">
      <alignment horizontal="center"/>
    </xf>
    <xf numFmtId="9" fontId="32" fillId="6" borderId="29" xfId="3" applyFont="1" applyFill="1" applyBorder="1" applyAlignment="1">
      <alignment vertical="center"/>
    </xf>
    <xf numFmtId="9" fontId="32" fillId="6" borderId="13" xfId="3" applyFont="1" applyFill="1" applyBorder="1" applyAlignment="1">
      <alignment vertical="center"/>
    </xf>
    <xf numFmtId="9" fontId="32" fillId="6" borderId="12" xfId="3" applyFont="1" applyFill="1" applyBorder="1" applyAlignment="1">
      <alignment vertical="center"/>
    </xf>
    <xf numFmtId="0" fontId="0" fillId="2" borderId="0" xfId="0" applyFill="1" applyAlignment="1">
      <alignment horizontal="right"/>
    </xf>
    <xf numFmtId="0" fontId="4" fillId="11" borderId="12" xfId="0" applyFont="1" applyFill="1" applyBorder="1" applyAlignment="1">
      <alignment horizontal="right" vertical="center" wrapText="1"/>
    </xf>
    <xf numFmtId="0" fontId="0" fillId="0" borderId="0" xfId="0" applyAlignment="1">
      <alignment horizontal="right"/>
    </xf>
    <xf numFmtId="0" fontId="6" fillId="0" borderId="12" xfId="0" applyFont="1" applyBorder="1" applyAlignment="1" applyProtection="1">
      <alignment horizontal="center" vertical="center" wrapText="1"/>
      <protection locked="0"/>
    </xf>
    <xf numFmtId="0" fontId="3" fillId="16" borderId="12" xfId="0" applyFont="1" applyFill="1" applyBorder="1" applyAlignment="1">
      <alignment horizontal="center" vertical="center" wrapText="1"/>
    </xf>
    <xf numFmtId="10" fontId="6" fillId="2" borderId="12" xfId="0" applyNumberFormat="1" applyFont="1" applyFill="1" applyBorder="1" applyAlignment="1">
      <alignment horizontal="center" vertical="center" wrapText="1"/>
    </xf>
    <xf numFmtId="0" fontId="28" fillId="2" borderId="0" xfId="0" applyFont="1" applyFill="1"/>
    <xf numFmtId="0" fontId="33" fillId="2" borderId="0" xfId="0" applyFont="1" applyFill="1" applyProtection="1">
      <protection hidden="1"/>
    </xf>
    <xf numFmtId="0" fontId="33" fillId="0" borderId="0" xfId="0" applyFont="1"/>
    <xf numFmtId="0" fontId="33" fillId="2" borderId="0" xfId="0" applyFont="1" applyFill="1"/>
    <xf numFmtId="0" fontId="4" fillId="2" borderId="0" xfId="0" applyFont="1" applyFill="1" applyAlignment="1">
      <alignment horizontal="right"/>
    </xf>
    <xf numFmtId="14" fontId="3" fillId="0" borderId="12" xfId="0" applyNumberFormat="1" applyFont="1" applyBorder="1" applyAlignment="1">
      <alignment horizontal="left"/>
    </xf>
    <xf numFmtId="0" fontId="3" fillId="2" borderId="12" xfId="1" applyNumberFormat="1" applyFont="1" applyFill="1" applyBorder="1" applyAlignment="1" applyProtection="1">
      <alignment horizontal="justify" vertical="center" wrapText="1"/>
      <protection locked="0"/>
    </xf>
    <xf numFmtId="9" fontId="3" fillId="2" borderId="12" xfId="3" applyFont="1" applyFill="1" applyBorder="1" applyAlignment="1" applyProtection="1">
      <alignment horizontal="right" vertical="center" wrapText="1"/>
      <protection locked="0"/>
    </xf>
    <xf numFmtId="0" fontId="8" fillId="0" borderId="12" xfId="0" applyFont="1" applyBorder="1" applyAlignment="1">
      <alignment horizontal="justify" vertical="center" wrapText="1"/>
    </xf>
    <xf numFmtId="9" fontId="32" fillId="6" borderId="29" xfId="3" applyFont="1" applyFill="1" applyBorder="1" applyAlignment="1">
      <alignment horizontal="center" vertical="center"/>
    </xf>
    <xf numFmtId="9" fontId="32" fillId="6" borderId="13" xfId="3" applyFont="1" applyFill="1" applyBorder="1" applyAlignment="1">
      <alignment horizontal="center" vertical="center"/>
    </xf>
    <xf numFmtId="9" fontId="32" fillId="6" borderId="12" xfId="3" applyFont="1" applyFill="1" applyBorder="1" applyAlignment="1">
      <alignment horizontal="center" vertical="center"/>
    </xf>
    <xf numFmtId="0" fontId="0" fillId="2" borderId="0" xfId="0" applyFill="1" applyAlignment="1">
      <alignment horizontal="left"/>
    </xf>
    <xf numFmtId="9" fontId="3" fillId="2" borderId="12" xfId="1" applyNumberFormat="1" applyFont="1" applyFill="1" applyBorder="1" applyAlignment="1" applyProtection="1">
      <alignment horizontal="left" vertical="center" wrapText="1"/>
      <protection locked="0"/>
    </xf>
    <xf numFmtId="9" fontId="3" fillId="2" borderId="30" xfId="1" applyNumberFormat="1" applyFont="1" applyFill="1" applyBorder="1" applyAlignment="1" applyProtection="1">
      <alignment horizontal="left" vertical="center" wrapText="1"/>
      <protection locked="0"/>
    </xf>
    <xf numFmtId="0" fontId="0" fillId="0" borderId="0" xfId="0" applyAlignment="1">
      <alignment horizontal="left"/>
    </xf>
    <xf numFmtId="0" fontId="29" fillId="9" borderId="30" xfId="0" applyFont="1" applyFill="1" applyBorder="1" applyAlignment="1">
      <alignment horizontal="center" vertical="center" wrapText="1"/>
    </xf>
    <xf numFmtId="0" fontId="3" fillId="2" borderId="0" xfId="0" applyFont="1" applyFill="1" applyAlignment="1">
      <alignment horizontal="justify" vertical="center" wrapText="1"/>
    </xf>
    <xf numFmtId="0" fontId="6" fillId="0" borderId="0" xfId="0" applyFont="1" applyAlignment="1">
      <alignment horizontal="justify" vertical="center" wrapText="1"/>
    </xf>
    <xf numFmtId="0" fontId="3" fillId="2" borderId="0" xfId="1" applyNumberFormat="1" applyFont="1" applyFill="1" applyBorder="1" applyAlignment="1" applyProtection="1">
      <alignment horizontal="justify" vertical="center" wrapText="1"/>
      <protection locked="0"/>
    </xf>
    <xf numFmtId="0" fontId="29" fillId="10" borderId="30" xfId="0" applyFont="1" applyFill="1" applyBorder="1" applyAlignment="1">
      <alignment horizontal="center" vertical="center" wrapText="1"/>
    </xf>
    <xf numFmtId="0" fontId="8" fillId="2" borderId="0" xfId="0" applyFont="1" applyFill="1" applyAlignment="1">
      <alignment horizontal="justify" vertical="center" wrapText="1"/>
    </xf>
    <xf numFmtId="0" fontId="8" fillId="0" borderId="0" xfId="0" applyFont="1" applyAlignment="1">
      <alignment horizontal="justify" vertical="center" wrapText="1"/>
    </xf>
    <xf numFmtId="0" fontId="8" fillId="2" borderId="0" xfId="1" applyNumberFormat="1" applyFont="1" applyFill="1" applyBorder="1" applyAlignment="1" applyProtection="1">
      <alignment horizontal="justify" vertical="center" wrapText="1"/>
      <protection locked="0"/>
    </xf>
    <xf numFmtId="0" fontId="29" fillId="11" borderId="30" xfId="0" applyFont="1" applyFill="1" applyBorder="1" applyAlignment="1">
      <alignment horizontal="center" vertical="center" wrapText="1"/>
    </xf>
    <xf numFmtId="0" fontId="29" fillId="12" borderId="30" xfId="0" applyFont="1" applyFill="1" applyBorder="1" applyAlignment="1">
      <alignment horizontal="center" vertical="center" wrapText="1"/>
    </xf>
    <xf numFmtId="0" fontId="31" fillId="14" borderId="35" xfId="0" applyFont="1" applyFill="1" applyBorder="1" applyAlignment="1">
      <alignment horizontal="center" vertical="center" wrapText="1"/>
    </xf>
    <xf numFmtId="0" fontId="29" fillId="9" borderId="30" xfId="0" applyFont="1" applyFill="1" applyBorder="1" applyAlignment="1">
      <alignment vertical="center" wrapText="1"/>
    </xf>
    <xf numFmtId="0" fontId="31" fillId="14" borderId="30" xfId="0" applyFont="1" applyFill="1" applyBorder="1" applyAlignment="1">
      <alignment horizontal="center" vertical="center" wrapText="1"/>
    </xf>
    <xf numFmtId="0" fontId="6" fillId="2" borderId="12" xfId="0" applyFont="1" applyFill="1" applyBorder="1" applyAlignment="1">
      <alignment horizontal="justify" vertical="center" wrapText="1"/>
    </xf>
    <xf numFmtId="0" fontId="6" fillId="2" borderId="30" xfId="1" applyNumberFormat="1" applyFont="1" applyFill="1" applyBorder="1" applyAlignment="1" applyProtection="1">
      <alignment horizontal="justify" vertical="center" wrapText="1"/>
      <protection locked="0"/>
    </xf>
    <xf numFmtId="0" fontId="29" fillId="15" borderId="12" xfId="0" applyFont="1" applyFill="1" applyBorder="1" applyAlignment="1" applyProtection="1">
      <alignment horizontal="center" vertical="center" wrapText="1"/>
      <protection locked="0"/>
    </xf>
    <xf numFmtId="0" fontId="3" fillId="2" borderId="36" xfId="0" applyFont="1" applyFill="1" applyBorder="1" applyAlignment="1">
      <alignment horizontal="justify" vertical="center" wrapText="1"/>
    </xf>
    <xf numFmtId="0" fontId="6" fillId="2" borderId="36" xfId="0" applyFont="1" applyFill="1" applyBorder="1" applyAlignment="1">
      <alignment horizontal="justify" vertical="center" wrapText="1"/>
    </xf>
    <xf numFmtId="0" fontId="6" fillId="2" borderId="0" xfId="0" applyFont="1" applyFill="1" applyAlignment="1">
      <alignment horizontal="justify" vertical="center" wrapText="1"/>
    </xf>
    <xf numFmtId="41" fontId="6" fillId="2" borderId="12" xfId="2" applyFont="1" applyFill="1" applyBorder="1" applyAlignment="1" applyProtection="1">
      <alignment horizontal="right" vertical="center" wrapText="1"/>
      <protection locked="0"/>
    </xf>
    <xf numFmtId="10" fontId="6" fillId="2" borderId="12" xfId="3" applyNumberFormat="1" applyFont="1" applyFill="1" applyBorder="1" applyAlignment="1" applyProtection="1">
      <alignment horizontal="right" vertical="center" wrapText="1"/>
      <protection locked="0"/>
    </xf>
    <xf numFmtId="10" fontId="6" fillId="2" borderId="30" xfId="3" applyNumberFormat="1" applyFont="1" applyFill="1" applyBorder="1" applyAlignment="1" applyProtection="1">
      <alignment horizontal="right" vertical="center" wrapText="1"/>
      <protection locked="0"/>
    </xf>
    <xf numFmtId="0" fontId="6" fillId="2" borderId="30" xfId="0" applyFont="1" applyFill="1" applyBorder="1" applyAlignment="1">
      <alignment horizontal="justify" vertical="center" wrapText="1"/>
    </xf>
    <xf numFmtId="9" fontId="6" fillId="2" borderId="12" xfId="3" applyFont="1" applyFill="1" applyBorder="1" applyAlignment="1" applyProtection="1">
      <alignment horizontal="right" vertical="center" wrapText="1"/>
      <protection locked="0"/>
    </xf>
    <xf numFmtId="0" fontId="25" fillId="5" borderId="0" xfId="0" applyFont="1" applyFill="1" applyAlignment="1" applyProtection="1">
      <alignment horizontal="center" vertical="center" wrapText="1"/>
      <protection hidden="1"/>
    </xf>
    <xf numFmtId="0" fontId="13" fillId="5" borderId="0" xfId="0" applyFont="1" applyFill="1" applyAlignment="1" applyProtection="1">
      <alignment horizontal="center" wrapText="1"/>
      <protection hidden="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1" xfId="0" applyFont="1" applyFill="1" applyBorder="1" applyAlignment="1">
      <alignment horizontal="left" vertical="center" wrapText="1"/>
    </xf>
    <xf numFmtId="1" fontId="20" fillId="0" borderId="22" xfId="0" applyNumberFormat="1" applyFont="1" applyBorder="1" applyAlignment="1">
      <alignment horizontal="left" vertical="center" wrapText="1"/>
    </xf>
    <xf numFmtId="0" fontId="21" fillId="0" borderId="23" xfId="0" applyFont="1" applyBorder="1"/>
    <xf numFmtId="0" fontId="21" fillId="0" borderId="24" xfId="0" applyFont="1" applyBorder="1"/>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0" fillId="0" borderId="26" xfId="0" applyBorder="1" applyAlignment="1">
      <alignment horizontal="left" vertical="center" wrapText="1"/>
    </xf>
    <xf numFmtId="0" fontId="15" fillId="0" borderId="27" xfId="0" applyFont="1" applyBorder="1"/>
    <xf numFmtId="0" fontId="2" fillId="8" borderId="0" xfId="0" applyFont="1" applyFill="1" applyAlignment="1">
      <alignment horizontal="left" vertical="center" wrapText="1"/>
    </xf>
    <xf numFmtId="0" fontId="15" fillId="3" borderId="28" xfId="0" applyFont="1" applyFill="1" applyBorder="1"/>
    <xf numFmtId="0" fontId="15" fillId="3" borderId="0" xfId="0" applyFont="1" applyFill="1"/>
    <xf numFmtId="0" fontId="0" fillId="0" borderId="22" xfId="0" applyBorder="1" applyAlignment="1">
      <alignment horizontal="left" vertical="center" wrapText="1"/>
    </xf>
    <xf numFmtId="0" fontId="15" fillId="0" borderId="23" xfId="0" applyFont="1" applyBorder="1"/>
    <xf numFmtId="0" fontId="15" fillId="0" borderId="24" xfId="0" applyFont="1" applyBorder="1"/>
    <xf numFmtId="0" fontId="12" fillId="5" borderId="0" xfId="0" applyFont="1" applyFill="1" applyAlignment="1">
      <alignment horizontal="center"/>
    </xf>
    <xf numFmtId="0" fontId="2" fillId="3" borderId="11" xfId="0" applyFont="1" applyFill="1" applyBorder="1" applyAlignment="1">
      <alignment horizontal="left" vertical="center" wrapText="1"/>
    </xf>
    <xf numFmtId="0" fontId="0" fillId="6" borderId="22" xfId="0" applyFill="1" applyBorder="1" applyAlignment="1">
      <alignment horizontal="left" vertical="center" wrapText="1"/>
    </xf>
    <xf numFmtId="0" fontId="15" fillId="2" borderId="23" xfId="0" applyFont="1" applyFill="1" applyBorder="1"/>
    <xf numFmtId="0" fontId="15" fillId="2" borderId="24" xfId="0" applyFont="1" applyFill="1" applyBorder="1"/>
    <xf numFmtId="0" fontId="16" fillId="5" borderId="0" xfId="0" applyFont="1" applyFill="1" applyAlignment="1" applyProtection="1">
      <alignment horizontal="center" vertical="center" wrapText="1"/>
      <protection hidden="1"/>
    </xf>
    <xf numFmtId="0" fontId="13" fillId="2" borderId="0" xfId="0" applyFont="1" applyFill="1" applyAlignment="1" applyProtection="1">
      <alignment horizontal="center" wrapText="1"/>
      <protection hidden="1"/>
    </xf>
    <xf numFmtId="0" fontId="9" fillId="2" borderId="12" xfId="0" applyFont="1" applyFill="1" applyBorder="1" applyAlignment="1" applyProtection="1">
      <alignment horizontal="center" vertical="center"/>
      <protection hidden="1"/>
    </xf>
    <xf numFmtId="0" fontId="10" fillId="0" borderId="12" xfId="0" applyFont="1" applyBorder="1" applyAlignment="1">
      <alignment horizontal="center" vertical="center"/>
    </xf>
    <xf numFmtId="0" fontId="10" fillId="2" borderId="12" xfId="0" applyFont="1" applyFill="1" applyBorder="1" applyAlignment="1">
      <alignment horizontal="center" vertical="center"/>
    </xf>
    <xf numFmtId="0" fontId="4" fillId="3" borderId="1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4" fillId="3" borderId="9"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4" fillId="3" borderId="10" xfId="0" applyFont="1" applyFill="1" applyBorder="1" applyAlignment="1">
      <alignment horizontal="justify" vertical="center" wrapText="1"/>
    </xf>
    <xf numFmtId="0" fontId="3" fillId="0" borderId="12" xfId="0" applyFont="1" applyBorder="1" applyAlignment="1">
      <alignment horizontal="justify" vertical="center"/>
    </xf>
    <xf numFmtId="0" fontId="3" fillId="4" borderId="12" xfId="4" applyFont="1" applyFill="1" applyBorder="1" applyAlignment="1">
      <alignment horizontal="justify" vertical="center"/>
    </xf>
    <xf numFmtId="0" fontId="3" fillId="4" borderId="12" xfId="4" applyFont="1" applyFill="1" applyBorder="1" applyAlignment="1">
      <alignment horizontal="justify" vertical="center" wrapText="1"/>
    </xf>
    <xf numFmtId="9" fontId="3" fillId="4" borderId="12" xfId="6" applyFont="1" applyFill="1" applyBorder="1" applyAlignment="1">
      <alignment horizontal="justify" vertical="center" wrapText="1"/>
    </xf>
    <xf numFmtId="9" fontId="3" fillId="4" borderId="12" xfId="6" applyFont="1" applyFill="1" applyBorder="1" applyAlignment="1">
      <alignment horizontal="justify"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9" xfId="4" applyFont="1" applyFill="1" applyBorder="1" applyAlignment="1">
      <alignment horizontal="center" vertical="center" wrapText="1"/>
    </xf>
    <xf numFmtId="0" fontId="3" fillId="2" borderId="10" xfId="4" applyFont="1" applyFill="1" applyBorder="1" applyAlignment="1">
      <alignment horizontal="center" vertical="center" wrapText="1"/>
    </xf>
    <xf numFmtId="0" fontId="3" fillId="2" borderId="11" xfId="4" applyFont="1" applyFill="1" applyBorder="1" applyAlignment="1">
      <alignment horizontal="center" vertical="center" wrapText="1"/>
    </xf>
    <xf numFmtId="0" fontId="4" fillId="4" borderId="12" xfId="4" applyFont="1" applyFill="1" applyBorder="1" applyAlignment="1">
      <alignment horizontal="justify" vertical="center" wrapText="1"/>
    </xf>
    <xf numFmtId="0" fontId="3" fillId="0" borderId="12" xfId="4" applyFont="1" applyBorder="1" applyAlignment="1">
      <alignment horizontal="justify" vertical="center" wrapText="1"/>
    </xf>
    <xf numFmtId="0" fontId="3" fillId="0" borderId="9" xfId="4" applyFont="1" applyBorder="1" applyAlignment="1">
      <alignment horizontal="justify" vertical="center" wrapText="1"/>
    </xf>
    <xf numFmtId="0" fontId="3" fillId="0" borderId="11" xfId="4" applyFont="1" applyBorder="1" applyAlignment="1">
      <alignment horizontal="justify" vertical="center" wrapText="1"/>
    </xf>
    <xf numFmtId="0" fontId="3" fillId="4" borderId="9" xfId="4" applyFont="1" applyFill="1" applyBorder="1" applyAlignment="1">
      <alignment horizontal="justify" vertical="center"/>
    </xf>
    <xf numFmtId="0" fontId="3" fillId="4" borderId="11" xfId="4" applyFont="1" applyFill="1" applyBorder="1" applyAlignment="1">
      <alignment horizontal="justify" vertical="center"/>
    </xf>
    <xf numFmtId="0" fontId="3" fillId="2" borderId="9" xfId="4" applyFont="1" applyFill="1" applyBorder="1" applyAlignment="1">
      <alignment horizontal="justify" vertical="center" wrapText="1"/>
    </xf>
    <xf numFmtId="0" fontId="3" fillId="2" borderId="10" xfId="4" applyFont="1" applyFill="1" applyBorder="1" applyAlignment="1">
      <alignment horizontal="justify" vertical="center" wrapText="1"/>
    </xf>
    <xf numFmtId="0" fontId="3" fillId="2" borderId="11" xfId="4" applyFont="1" applyFill="1" applyBorder="1" applyAlignment="1">
      <alignment horizontal="justify" vertical="center" wrapText="1"/>
    </xf>
    <xf numFmtId="0" fontId="4" fillId="0" borderId="12" xfId="4" applyFont="1" applyBorder="1" applyAlignment="1">
      <alignment horizontal="justify" vertical="center" wrapText="1"/>
    </xf>
    <xf numFmtId="0" fontId="3" fillId="2" borderId="12" xfId="4" applyFont="1" applyFill="1" applyBorder="1" applyAlignment="1">
      <alignment horizontal="justify"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3" fillId="0" borderId="9" xfId="0" applyFont="1" applyBorder="1" applyAlignment="1">
      <alignment horizontal="justify" vertical="center"/>
    </xf>
    <xf numFmtId="0" fontId="4" fillId="0" borderId="10" xfId="0" applyFont="1" applyBorder="1" applyAlignment="1">
      <alignment horizontal="justify" vertical="center"/>
    </xf>
    <xf numFmtId="0" fontId="4" fillId="0" borderId="11" xfId="0" applyFont="1" applyBorder="1" applyAlignment="1">
      <alignment horizontal="justify" vertical="center"/>
    </xf>
    <xf numFmtId="0" fontId="4" fillId="2" borderId="11" xfId="4" applyFont="1" applyFill="1" applyBorder="1" applyAlignment="1">
      <alignment horizontal="justify" vertical="center" wrapText="1"/>
    </xf>
    <xf numFmtId="0" fontId="4" fillId="2" borderId="12" xfId="4" applyFont="1" applyFill="1" applyBorder="1" applyAlignment="1">
      <alignment horizontal="justify" vertical="center" wrapText="1"/>
    </xf>
    <xf numFmtId="0" fontId="3" fillId="2" borderId="12" xfId="4"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49" fontId="7" fillId="0" borderId="16" xfId="0" applyNumberFormat="1" applyFont="1" applyBorder="1" applyAlignment="1">
      <alignment horizontal="center" vertical="center"/>
    </xf>
    <xf numFmtId="49" fontId="7" fillId="0" borderId="19" xfId="0" applyNumberFormat="1" applyFont="1" applyBorder="1" applyAlignment="1">
      <alignment horizontal="center" vertical="center"/>
    </xf>
    <xf numFmtId="0" fontId="3" fillId="2" borderId="7" xfId="0" applyFont="1" applyFill="1" applyBorder="1" applyAlignment="1">
      <alignment horizontal="lef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0" borderId="12" xfId="5" applyFont="1" applyBorder="1" applyAlignment="1">
      <alignment horizontal="justify"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4" borderId="9" xfId="4" applyFont="1" applyFill="1" applyBorder="1" applyAlignment="1">
      <alignment horizontal="justify" vertical="center" wrapText="1"/>
    </xf>
    <xf numFmtId="0" fontId="4" fillId="4" borderId="11" xfId="4" applyFont="1" applyFill="1" applyBorder="1" applyAlignment="1">
      <alignment horizontal="justify" vertical="center" wrapText="1"/>
    </xf>
    <xf numFmtId="9" fontId="3" fillId="2" borderId="12" xfId="6" applyFont="1" applyFill="1" applyBorder="1" applyAlignment="1">
      <alignment horizontal="justify" vertical="center" wrapText="1"/>
    </xf>
    <xf numFmtId="9" fontId="3" fillId="2" borderId="12" xfId="6" applyFont="1" applyFill="1" applyBorder="1" applyAlignment="1">
      <alignment horizontal="justify" vertical="center"/>
    </xf>
    <xf numFmtId="0" fontId="6" fillId="0" borderId="12" xfId="5" applyFont="1" applyBorder="1" applyAlignment="1">
      <alignment horizontal="justify" vertical="center"/>
    </xf>
    <xf numFmtId="0" fontId="6" fillId="0" borderId="12" xfId="4" applyFont="1" applyBorder="1" applyAlignment="1">
      <alignment horizontal="justify" vertical="center" wrapText="1"/>
    </xf>
    <xf numFmtId="164" fontId="3" fillId="0" borderId="12" xfId="6" applyNumberFormat="1" applyFont="1" applyFill="1" applyBorder="1" applyAlignment="1">
      <alignment horizontal="justify" vertical="center" wrapText="1"/>
    </xf>
    <xf numFmtId="0" fontId="6" fillId="2" borderId="12" xfId="4" applyFont="1" applyFill="1" applyBorder="1" applyAlignment="1">
      <alignment horizontal="justify" vertical="center" wrapText="1"/>
    </xf>
    <xf numFmtId="0" fontId="6" fillId="2" borderId="9" xfId="4" applyFont="1" applyFill="1" applyBorder="1" applyAlignment="1">
      <alignment horizontal="justify" vertical="center" wrapText="1"/>
    </xf>
    <xf numFmtId="0" fontId="6" fillId="2" borderId="10" xfId="4" applyFont="1" applyFill="1" applyBorder="1" applyAlignment="1">
      <alignment horizontal="justify" vertical="center" wrapText="1"/>
    </xf>
    <xf numFmtId="0" fontId="6" fillId="2" borderId="11" xfId="4" applyFont="1" applyFill="1" applyBorder="1" applyAlignment="1">
      <alignment horizontal="justify" vertical="center" wrapText="1"/>
    </xf>
    <xf numFmtId="0" fontId="6" fillId="4" borderId="12" xfId="4" applyFont="1" applyFill="1" applyBorder="1" applyAlignment="1">
      <alignment horizontal="justify" vertical="center" wrapText="1"/>
    </xf>
    <xf numFmtId="0" fontId="4" fillId="11" borderId="6"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31" fillId="14" borderId="6" xfId="0" applyFont="1" applyFill="1" applyBorder="1" applyAlignment="1">
      <alignment horizontal="center" vertical="center" wrapText="1"/>
    </xf>
    <xf numFmtId="0" fontId="31" fillId="14" borderId="7" xfId="0" applyFont="1" applyFill="1" applyBorder="1" applyAlignment="1">
      <alignment horizontal="center" vertical="center" wrapText="1"/>
    </xf>
    <xf numFmtId="0" fontId="31" fillId="14" borderId="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10"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9" borderId="30" xfId="0" applyFont="1" applyFill="1" applyBorder="1" applyAlignment="1">
      <alignment horizontal="center" vertical="center" wrapText="1"/>
    </xf>
    <xf numFmtId="0" fontId="29" fillId="9" borderId="31" xfId="0" applyFont="1" applyFill="1" applyBorder="1" applyAlignment="1">
      <alignment horizontal="center" vertical="center" wrapText="1"/>
    </xf>
    <xf numFmtId="0" fontId="29" fillId="15" borderId="12"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29" fillId="11" borderId="3"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9" fillId="12" borderId="2" xfId="0" applyFont="1" applyFill="1" applyBorder="1" applyAlignment="1">
      <alignment horizontal="center" vertical="center" wrapText="1"/>
    </xf>
    <xf numFmtId="0" fontId="29" fillId="12" borderId="3" xfId="0" applyFont="1" applyFill="1" applyBorder="1" applyAlignment="1">
      <alignment horizontal="center" vertical="center" wrapText="1"/>
    </xf>
    <xf numFmtId="0" fontId="29" fillId="10" borderId="32" xfId="0" applyFont="1" applyFill="1" applyBorder="1" applyAlignment="1">
      <alignment horizontal="center" vertical="center" wrapText="1"/>
    </xf>
    <xf numFmtId="0" fontId="29" fillId="10" borderId="33" xfId="0" applyFont="1" applyFill="1" applyBorder="1" applyAlignment="1">
      <alignment horizontal="center" vertical="center" wrapText="1"/>
    </xf>
    <xf numFmtId="0" fontId="29" fillId="10" borderId="34" xfId="0" applyFont="1" applyFill="1" applyBorder="1" applyAlignment="1">
      <alignment horizontal="center" vertical="center" wrapText="1"/>
    </xf>
  </cellXfs>
  <cellStyles count="8">
    <cellStyle name="Hipervínculo" xfId="7" builtinId="8"/>
    <cellStyle name="Millares" xfId="1" builtinId="3"/>
    <cellStyle name="Millares [0]" xfId="2" builtinId="6"/>
    <cellStyle name="Normal" xfId="0" builtinId="0"/>
    <cellStyle name="Normal 2 2 2" xfId="5" xr:uid="{00000000-0005-0000-0000-000004000000}"/>
    <cellStyle name="Normal 4" xfId="4" xr:uid="{00000000-0005-0000-0000-000005000000}"/>
    <cellStyle name="Porcentaje" xfId="3" builtinId="5"/>
    <cellStyle name="Porcentual 2" xfId="6" xr:uid="{00000000-0005-0000-0000-000007000000}"/>
  </cellStyles>
  <dxfs count="0"/>
  <tableStyles count="0" defaultTableStyle="TableStyleMedium2" defaultPivotStyle="PivotStyleLight16"/>
  <colors>
    <mruColors>
      <color rgb="FF8A9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5. MAGNITUD-PRESUPUESTO'!A1"/><Relationship Id="rId2" Type="http://schemas.openxmlformats.org/officeDocument/2006/relationships/hyperlink" Target="#'3. METAS,ACTIVIDADES,TAREAS TRI'!A1"/><Relationship Id="rId1" Type="http://schemas.openxmlformats.org/officeDocument/2006/relationships/image" Target="../media/image1.png"/><Relationship Id="rId4" Type="http://schemas.openxmlformats.org/officeDocument/2006/relationships/hyperlink" Target="#'HOJAS DE VIDA'!&#193;rea_de_impresi&#243;n"/></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0</xdr:colOff>
      <xdr:row>1</xdr:row>
      <xdr:rowOff>299028</xdr:rowOff>
    </xdr:to>
    <xdr:sp macro="" textlink="">
      <xdr:nvSpPr>
        <xdr:cNvPr id="2" name="AutoShape 2" descr="Resultado de imagen para secretaria distrital de integracion social">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409575"/>
          <a:ext cx="304800" cy="2990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247651</xdr:colOff>
      <xdr:row>0</xdr:row>
      <xdr:rowOff>123826</xdr:rowOff>
    </xdr:from>
    <xdr:to>
      <xdr:col>2</xdr:col>
      <xdr:colOff>406987</xdr:colOff>
      <xdr:row>2</xdr:row>
      <xdr:rowOff>276225</xdr:rowOff>
    </xdr:to>
    <xdr:pic>
      <xdr:nvPicPr>
        <xdr:cNvPr id="3" name="Imagen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52476" y="123826"/>
          <a:ext cx="845136" cy="971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328082</xdr:colOff>
      <xdr:row>12</xdr:row>
      <xdr:rowOff>100400</xdr:rowOff>
    </xdr:from>
    <xdr:to>
      <xdr:col>17</xdr:col>
      <xdr:colOff>531811</xdr:colOff>
      <xdr:row>12</xdr:row>
      <xdr:rowOff>492526</xdr:rowOff>
    </xdr:to>
    <xdr:sp macro="" textlink="">
      <xdr:nvSpPr>
        <xdr:cNvPr id="17" name="Rectángulo redondeado 16">
          <a:hlinkClick xmlns:r="http://schemas.openxmlformats.org/officeDocument/2006/relationships" r:id="rId2"/>
          <a:extLst>
            <a:ext uri="{FF2B5EF4-FFF2-40B4-BE49-F238E27FC236}">
              <a16:creationId xmlns:a16="http://schemas.microsoft.com/office/drawing/2014/main" id="{00000000-0008-0000-0000-000011000000}"/>
            </a:ext>
          </a:extLst>
        </xdr:cNvPr>
        <xdr:cNvSpPr>
          <a:spLocks noChangeAspect="1"/>
        </xdr:cNvSpPr>
      </xdr:nvSpPr>
      <xdr:spPr>
        <a:xfrm>
          <a:off x="10138832" y="4301983"/>
          <a:ext cx="2775479" cy="392126"/>
        </a:xfrm>
        <a:prstGeom prst="roundRect">
          <a:avLst/>
        </a:prstGeom>
        <a:solidFill>
          <a:srgbClr val="545D03"/>
        </a:solidFill>
        <a:ln w="6350" cap="flat" cmpd="sng" algn="ctr">
          <a:solidFill>
            <a:srgbClr val="879739"/>
          </a:solidFill>
          <a:prstDash val="solid"/>
          <a:miter lim="800000"/>
        </a:ln>
        <a:effectLst>
          <a:softEdge rad="0"/>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2. Actividades_tareas_vigencia</a:t>
          </a:r>
        </a:p>
      </xdr:txBody>
    </xdr:sp>
    <xdr:clientData/>
  </xdr:twoCellAnchor>
  <xdr:twoCellAnchor editAs="absolute">
    <xdr:from>
      <xdr:col>14</xdr:col>
      <xdr:colOff>317500</xdr:colOff>
      <xdr:row>13</xdr:row>
      <xdr:rowOff>41052</xdr:rowOff>
    </xdr:from>
    <xdr:to>
      <xdr:col>17</xdr:col>
      <xdr:colOff>525836</xdr:colOff>
      <xdr:row>13</xdr:row>
      <xdr:rowOff>434401</xdr:rowOff>
    </xdr:to>
    <xdr:sp macro="" textlink="">
      <xdr:nvSpPr>
        <xdr:cNvPr id="19" name="Rectángulo redondeado 18">
          <a:hlinkClick xmlns:r="http://schemas.openxmlformats.org/officeDocument/2006/relationships" r:id="rId3"/>
          <a:extLst>
            <a:ext uri="{FF2B5EF4-FFF2-40B4-BE49-F238E27FC236}">
              <a16:creationId xmlns:a16="http://schemas.microsoft.com/office/drawing/2014/main" id="{00000000-0008-0000-0000-000013000000}"/>
            </a:ext>
          </a:extLst>
        </xdr:cNvPr>
        <xdr:cNvSpPr>
          <a:spLocks noChangeAspect="1"/>
        </xdr:cNvSpPr>
      </xdr:nvSpPr>
      <xdr:spPr>
        <a:xfrm>
          <a:off x="10128250" y="4740052"/>
          <a:ext cx="2780086" cy="393349"/>
        </a:xfrm>
        <a:prstGeom prst="roundRect">
          <a:avLst/>
        </a:prstGeom>
        <a:solidFill>
          <a:srgbClr val="545D03"/>
        </a:solidFill>
        <a:ln w="6350" cap="flat" cmpd="sng" algn="ctr">
          <a:solidFill>
            <a:srgbClr val="879739"/>
          </a:solidFill>
          <a:prstDash val="solid"/>
          <a:miter lim="800000"/>
        </a:ln>
        <a:effectLst>
          <a:softEdge rad="0"/>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351895</xdr:colOff>
      <xdr:row>11</xdr:row>
      <xdr:rowOff>127000</xdr:rowOff>
    </xdr:from>
    <xdr:to>
      <xdr:col>17</xdr:col>
      <xdr:colOff>551785</xdr:colOff>
      <xdr:row>12</xdr:row>
      <xdr:rowOff>52858</xdr:rowOff>
    </xdr:to>
    <xdr:sp macro="" textlink="">
      <xdr:nvSpPr>
        <xdr:cNvPr id="20" name="Rectángulo redondeado 19">
          <a:hlinkClick xmlns:r="http://schemas.openxmlformats.org/officeDocument/2006/relationships" r:id="rId4"/>
          <a:extLst>
            <a:ext uri="{FF2B5EF4-FFF2-40B4-BE49-F238E27FC236}">
              <a16:creationId xmlns:a16="http://schemas.microsoft.com/office/drawing/2014/main" id="{00000000-0008-0000-0000-000014000000}"/>
            </a:ext>
          </a:extLst>
        </xdr:cNvPr>
        <xdr:cNvSpPr>
          <a:spLocks noChangeAspect="1"/>
        </xdr:cNvSpPr>
      </xdr:nvSpPr>
      <xdr:spPr>
        <a:xfrm>
          <a:off x="10162645" y="3831167"/>
          <a:ext cx="2771640" cy="423274"/>
        </a:xfrm>
        <a:prstGeom prst="roundRect">
          <a:avLst/>
        </a:prstGeom>
        <a:solidFill>
          <a:srgbClr val="545D03"/>
        </a:solidFill>
        <a:ln w="6350" cap="flat" cmpd="sng" algn="ctr">
          <a:solidFill>
            <a:srgbClr val="879739"/>
          </a:solidFill>
          <a:prstDash val="solid"/>
          <a:miter lim="800000"/>
        </a:ln>
        <a:effectLst>
          <a:softEdge rad="0"/>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Hojas de Vida de los Indicadores MPI-MPDD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256115</xdr:colOff>
      <xdr:row>0</xdr:row>
      <xdr:rowOff>75142</xdr:rowOff>
    </xdr:from>
    <xdr:to>
      <xdr:col>0</xdr:col>
      <xdr:colOff>790574</xdr:colOff>
      <xdr:row>3</xdr:row>
      <xdr:rowOff>114300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39</xdr:row>
      <xdr:rowOff>75142</xdr:rowOff>
    </xdr:from>
    <xdr:to>
      <xdr:col>0</xdr:col>
      <xdr:colOff>790574</xdr:colOff>
      <xdr:row>42</xdr:row>
      <xdr:rowOff>114300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5477067"/>
          <a:ext cx="534459" cy="524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78</xdr:row>
      <xdr:rowOff>75142</xdr:rowOff>
    </xdr:from>
    <xdr:to>
      <xdr:col>0</xdr:col>
      <xdr:colOff>790574</xdr:colOff>
      <xdr:row>81</xdr:row>
      <xdr:rowOff>114300</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29840767"/>
          <a:ext cx="534459" cy="610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119</xdr:row>
      <xdr:rowOff>75142</xdr:rowOff>
    </xdr:from>
    <xdr:to>
      <xdr:col>0</xdr:col>
      <xdr:colOff>790574</xdr:colOff>
      <xdr:row>122</xdr:row>
      <xdr:rowOff>114300</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43432942"/>
          <a:ext cx="534459" cy="610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159</xdr:row>
      <xdr:rowOff>75142</xdr:rowOff>
    </xdr:from>
    <xdr:to>
      <xdr:col>0</xdr:col>
      <xdr:colOff>790574</xdr:colOff>
      <xdr:row>162</xdr:row>
      <xdr:rowOff>114300</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57063217"/>
          <a:ext cx="534459" cy="610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0</xdr:row>
      <xdr:rowOff>75142</xdr:rowOff>
    </xdr:from>
    <xdr:to>
      <xdr:col>0</xdr:col>
      <xdr:colOff>790574</xdr:colOff>
      <xdr:row>3</xdr:row>
      <xdr:rowOff>114300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39</xdr:row>
      <xdr:rowOff>75142</xdr:rowOff>
    </xdr:from>
    <xdr:to>
      <xdr:col>0</xdr:col>
      <xdr:colOff>790574</xdr:colOff>
      <xdr:row>42</xdr:row>
      <xdr:rowOff>114300</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5477067"/>
          <a:ext cx="534459" cy="524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nidades%20compartidas/Equipo%20Seguimiento%20OAPI/02_Proyectos%20inversi&#243;n/Seguimiento/Seguimiento/2023/POAS_gesti&#243;n%202023/Mar_2023/Proceso%20PE04-C%20Inteligencia%20para%20%20la%20Movilidad%20Trimestre%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POAs%202021\Poas%20Gesti&#243;n%20SPM\POAs_gesti&#243;n_jun_2021\7.poa_gestion_Direccion_inteligencia_trim_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Jeimmy\Secretaria%20de%20Movilidad\POA\2021\Gesti&#243;n\Reporte%20Junio\7.%20POA_Gestion_Direcci&#243;n_Inteligenci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ades"/>
      <sheetName val="2. Hoja de Vida_Ind"/>
      <sheetName val="3.Actividades_Tareas_vig"/>
      <sheetName val="4. Anualización"/>
      <sheetName val="ANEXO_ODS"/>
      <sheetName val="ANEXO_VARIABLE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 E ÍNDICE"/>
      <sheetName val="2. HOJAS DE VIDA"/>
      <sheetName val="3. METAS,ACTIVIDADES,TAREAS TRI"/>
      <sheetName val="4. METAS-CUALITAT TRI"/>
      <sheetName val="ANEXO_ODS"/>
      <sheetName val="ANEXO_VARIABLES"/>
      <sheetName val="INSTRUCCIÓN DE DILIGENCIAMIENTO"/>
      <sheetName val="5. ANUALIZACIÓN"/>
      <sheetName val="LISTAS_1"/>
    </sheetNames>
    <sheetDataSet>
      <sheetData sheetId="0"/>
      <sheetData sheetId="1">
        <row r="4">
          <cell r="J4" t="str">
            <v>Constante</v>
          </cell>
        </row>
        <row r="21">
          <cell r="J21" t="str">
            <v xml:space="preserve">Constante </v>
          </cell>
        </row>
        <row r="38">
          <cell r="J38" t="str">
            <v>Constante</v>
          </cell>
        </row>
        <row r="55">
          <cell r="J55" t="str">
            <v>Constante</v>
          </cell>
        </row>
      </sheetData>
      <sheetData sheetId="2"/>
      <sheetData sheetId="3">
        <row r="6">
          <cell r="M6">
            <v>1</v>
          </cell>
        </row>
        <row r="12">
          <cell r="M12">
            <v>1</v>
          </cell>
        </row>
        <row r="18">
          <cell r="M18">
            <v>1</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 E ÍNDICE"/>
      <sheetName val="2. HOJAS DE VIDA"/>
      <sheetName val="3. METAS,ACTIVIDADES,TAREAS TRI"/>
      <sheetName val="4. METAS-CUALITAT TRI"/>
      <sheetName val="ANEXO_ODS"/>
      <sheetName val="ANEXO_VARIABLES"/>
      <sheetName val="INSTRUCCIÓN DE DILIGENCIAMIENTO"/>
      <sheetName val="5. ANUALIZACIÓN"/>
      <sheetName val="LISTAS_1"/>
    </sheetNames>
    <sheetDataSet>
      <sheetData sheetId="0"/>
      <sheetData sheetId="1">
        <row r="8">
          <cell r="J8" t="str">
            <v>Trimestral</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A964C"/>
  </sheetPr>
  <dimension ref="A1:W51"/>
  <sheetViews>
    <sheetView topLeftCell="A3" zoomScale="90" zoomScaleNormal="90" workbookViewId="0">
      <selection activeCell="F12" sqref="F12:M12"/>
    </sheetView>
  </sheetViews>
  <sheetFormatPr baseColWidth="10" defaultColWidth="0" defaultRowHeight="15.75" customHeight="1" zeroHeight="1" x14ac:dyDescent="0.25"/>
  <cols>
    <col min="1" max="1" width="7.5703125" style="17" customWidth="1"/>
    <col min="2" max="5" width="10.28515625" style="17" customWidth="1"/>
    <col min="6" max="13" width="10.140625" style="17" customWidth="1"/>
    <col min="14" max="14" width="17" style="17" customWidth="1"/>
    <col min="15" max="18" width="12.85546875" style="26" customWidth="1"/>
    <col min="19" max="19" width="11.42578125" style="17" customWidth="1"/>
    <col min="20" max="21" width="0" style="17" hidden="1" customWidth="1"/>
    <col min="22" max="22" width="11.42578125" style="17" hidden="1" customWidth="1"/>
    <col min="23" max="23" width="0" style="17" hidden="1" customWidth="1"/>
    <col min="24" max="16384" width="11.42578125" style="17" hidden="1"/>
  </cols>
  <sheetData>
    <row r="1" spans="1:22" s="16" customFormat="1" ht="32.25" customHeight="1" x14ac:dyDescent="0.25">
      <c r="B1" s="174"/>
      <c r="C1" s="174"/>
      <c r="D1" s="175" t="s">
        <v>93</v>
      </c>
      <c r="E1" s="175"/>
      <c r="F1" s="175"/>
      <c r="G1" s="175"/>
      <c r="H1" s="175"/>
      <c r="I1" s="175"/>
      <c r="J1" s="175"/>
      <c r="K1" s="175"/>
      <c r="L1" s="175"/>
      <c r="M1" s="175"/>
      <c r="N1" s="175"/>
      <c r="O1" s="175"/>
      <c r="P1" s="175"/>
      <c r="Q1" s="175"/>
      <c r="R1" s="175"/>
      <c r="S1" s="17"/>
      <c r="T1" s="18"/>
      <c r="U1" s="18"/>
      <c r="V1" s="19"/>
    </row>
    <row r="2" spans="1:22" s="16" customFormat="1" ht="32.25" customHeight="1" x14ac:dyDescent="0.25">
      <c r="A2" s="20"/>
      <c r="B2" s="174"/>
      <c r="C2" s="174"/>
      <c r="D2" s="175" t="s">
        <v>1</v>
      </c>
      <c r="E2" s="175"/>
      <c r="F2" s="175"/>
      <c r="G2" s="175"/>
      <c r="H2" s="175"/>
      <c r="I2" s="175"/>
      <c r="J2" s="175"/>
      <c r="K2" s="175"/>
      <c r="L2" s="175"/>
      <c r="M2" s="175"/>
      <c r="N2" s="175"/>
      <c r="O2" s="175"/>
      <c r="P2" s="175"/>
      <c r="Q2" s="175"/>
      <c r="R2" s="175"/>
      <c r="S2" s="17"/>
      <c r="T2" s="21"/>
      <c r="U2" s="21"/>
      <c r="V2" s="22"/>
    </row>
    <row r="3" spans="1:22" s="16" customFormat="1" ht="32.25" customHeight="1" x14ac:dyDescent="0.25">
      <c r="B3" s="174"/>
      <c r="C3" s="174"/>
      <c r="D3" s="175" t="s">
        <v>144</v>
      </c>
      <c r="E3" s="175"/>
      <c r="F3" s="175"/>
      <c r="G3" s="175"/>
      <c r="H3" s="175"/>
      <c r="I3" s="175"/>
      <c r="J3" s="175"/>
      <c r="K3" s="175"/>
      <c r="L3" s="175"/>
      <c r="M3" s="175"/>
      <c r="N3" s="175"/>
      <c r="O3" s="175"/>
      <c r="P3" s="175"/>
      <c r="Q3" s="175"/>
      <c r="R3" s="175"/>
      <c r="S3" s="17"/>
      <c r="T3" s="21"/>
      <c r="U3" s="21"/>
      <c r="V3" s="22"/>
    </row>
    <row r="4" spans="1:22" s="16" customFormat="1" ht="32.25" customHeight="1" x14ac:dyDescent="0.25">
      <c r="B4" s="174"/>
      <c r="C4" s="174"/>
      <c r="D4" s="175" t="s">
        <v>145</v>
      </c>
      <c r="E4" s="175"/>
      <c r="F4" s="175"/>
      <c r="G4" s="175"/>
      <c r="H4" s="175"/>
      <c r="I4" s="175"/>
      <c r="J4" s="175"/>
      <c r="K4" s="175"/>
      <c r="L4" s="176" t="s">
        <v>276</v>
      </c>
      <c r="M4" s="176"/>
      <c r="N4" s="176"/>
      <c r="O4" s="176"/>
      <c r="P4" s="176"/>
      <c r="Q4" s="176"/>
      <c r="R4" s="176"/>
      <c r="S4" s="17"/>
      <c r="T4" s="23"/>
      <c r="U4" s="24" t="s">
        <v>146</v>
      </c>
      <c r="V4" s="25"/>
    </row>
    <row r="5" spans="1:22" x14ac:dyDescent="0.25"/>
    <row r="6" spans="1:22" x14ac:dyDescent="0.25">
      <c r="B6" s="27"/>
    </row>
    <row r="7" spans="1:22" x14ac:dyDescent="0.25">
      <c r="B7" s="167"/>
      <c r="C7" s="167"/>
      <c r="D7" s="167"/>
      <c r="E7" s="167"/>
      <c r="F7" s="167"/>
      <c r="G7" s="167"/>
      <c r="H7" s="167"/>
      <c r="I7" s="167"/>
      <c r="J7" s="167"/>
      <c r="K7" s="167"/>
      <c r="L7" s="167"/>
      <c r="M7" s="167"/>
      <c r="N7" s="167"/>
      <c r="O7" s="167"/>
      <c r="P7" s="167"/>
      <c r="Q7" s="167"/>
      <c r="R7" s="167"/>
    </row>
    <row r="8" spans="1:22" x14ac:dyDescent="0.25"/>
    <row r="9" spans="1:22" ht="20.25" customHeight="1" x14ac:dyDescent="0.25">
      <c r="K9" s="28"/>
      <c r="L9" s="29"/>
      <c r="N9" s="28"/>
      <c r="S9" s="30"/>
      <c r="T9" s="30"/>
      <c r="U9" s="30"/>
      <c r="V9" s="30"/>
    </row>
    <row r="10" spans="1:22" ht="39" customHeight="1" x14ac:dyDescent="0.25">
      <c r="B10" s="147" t="s">
        <v>147</v>
      </c>
      <c r="C10" s="148"/>
      <c r="D10" s="148"/>
      <c r="E10" s="168"/>
      <c r="F10" s="169" t="s">
        <v>148</v>
      </c>
      <c r="G10" s="170"/>
      <c r="H10" s="170"/>
      <c r="I10" s="170"/>
      <c r="J10" s="170"/>
      <c r="K10" s="170"/>
      <c r="L10" s="170"/>
      <c r="M10" s="171"/>
      <c r="N10" s="28"/>
      <c r="O10" s="172"/>
      <c r="P10" s="172"/>
      <c r="Q10" s="172"/>
      <c r="R10" s="172"/>
      <c r="S10" s="30"/>
      <c r="T10" s="31"/>
      <c r="U10" s="31"/>
    </row>
    <row r="11" spans="1:22" ht="39" customHeight="1" x14ac:dyDescent="0.25">
      <c r="B11" s="147" t="s">
        <v>149</v>
      </c>
      <c r="C11" s="148"/>
      <c r="D11" s="148"/>
      <c r="E11" s="168"/>
      <c r="F11" s="169" t="s">
        <v>13</v>
      </c>
      <c r="G11" s="170"/>
      <c r="H11" s="170"/>
      <c r="I11" s="170"/>
      <c r="J11" s="170"/>
      <c r="K11" s="170"/>
      <c r="L11" s="170"/>
      <c r="M11" s="171"/>
      <c r="N11" s="173"/>
      <c r="O11" s="172" t="s">
        <v>150</v>
      </c>
      <c r="P11" s="172"/>
      <c r="Q11" s="172"/>
      <c r="R11" s="172"/>
      <c r="S11" s="32"/>
      <c r="T11" s="33"/>
      <c r="U11" s="33"/>
    </row>
    <row r="12" spans="1:22" ht="39" customHeight="1" x14ac:dyDescent="0.3">
      <c r="B12" s="147" t="s">
        <v>151</v>
      </c>
      <c r="C12" s="148"/>
      <c r="D12" s="148"/>
      <c r="E12" s="168"/>
      <c r="F12" s="169" t="s">
        <v>152</v>
      </c>
      <c r="G12" s="170"/>
      <c r="H12" s="170"/>
      <c r="I12" s="170"/>
      <c r="J12" s="170"/>
      <c r="K12" s="170"/>
      <c r="L12" s="170"/>
      <c r="M12" s="171"/>
      <c r="N12" s="173"/>
      <c r="O12" s="34"/>
      <c r="P12" s="35"/>
      <c r="Q12" s="35"/>
      <c r="R12" s="35"/>
      <c r="S12" s="32"/>
      <c r="T12" s="33"/>
      <c r="U12" s="33"/>
    </row>
    <row r="13" spans="1:22" ht="39" customHeight="1" x14ac:dyDescent="0.3">
      <c r="B13" s="147" t="s">
        <v>153</v>
      </c>
      <c r="C13" s="148"/>
      <c r="D13" s="148"/>
      <c r="E13" s="149"/>
      <c r="F13" s="150" t="s">
        <v>154</v>
      </c>
      <c r="G13" s="151"/>
      <c r="H13" s="151"/>
      <c r="I13" s="151"/>
      <c r="J13" s="151"/>
      <c r="K13" s="151"/>
      <c r="L13" s="151"/>
      <c r="M13" s="152"/>
      <c r="N13" s="30"/>
      <c r="O13" s="34"/>
      <c r="P13" s="35"/>
      <c r="Q13" s="35"/>
      <c r="R13" s="35"/>
      <c r="S13" s="32"/>
      <c r="T13" s="33"/>
      <c r="U13" s="33"/>
    </row>
    <row r="14" spans="1:22" ht="39" customHeight="1" x14ac:dyDescent="0.3">
      <c r="B14" s="147" t="s">
        <v>155</v>
      </c>
      <c r="C14" s="148"/>
      <c r="D14" s="148"/>
      <c r="E14" s="149"/>
      <c r="F14" s="150" t="s">
        <v>156</v>
      </c>
      <c r="G14" s="151"/>
      <c r="H14" s="151"/>
      <c r="I14" s="151"/>
      <c r="J14" s="151"/>
      <c r="K14" s="151"/>
      <c r="L14" s="151"/>
      <c r="M14" s="152"/>
      <c r="N14" s="30"/>
      <c r="O14" s="34"/>
      <c r="P14" s="35"/>
      <c r="Q14" s="35"/>
      <c r="R14" s="35"/>
      <c r="S14" s="32"/>
      <c r="T14" s="33"/>
      <c r="U14" s="33"/>
    </row>
    <row r="15" spans="1:22" ht="27.75" customHeight="1" x14ac:dyDescent="0.25">
      <c r="B15" s="153" t="s">
        <v>157</v>
      </c>
      <c r="C15" s="154"/>
      <c r="D15" s="154"/>
      <c r="E15" s="155"/>
      <c r="F15" s="36" t="s">
        <v>158</v>
      </c>
      <c r="G15" s="159" t="s">
        <v>290</v>
      </c>
      <c r="H15" s="160"/>
      <c r="I15" s="160"/>
      <c r="J15" s="160"/>
      <c r="K15" s="160"/>
      <c r="L15" s="161">
        <v>2023</v>
      </c>
      <c r="M15" s="162"/>
      <c r="N15" s="30"/>
      <c r="O15" s="37"/>
      <c r="P15" s="38"/>
      <c r="Q15" s="38"/>
      <c r="R15" s="38"/>
      <c r="S15" s="32"/>
      <c r="T15" s="33"/>
      <c r="U15" s="33"/>
    </row>
    <row r="16" spans="1:22" ht="27.75" customHeight="1" x14ac:dyDescent="0.25">
      <c r="B16" s="156"/>
      <c r="C16" s="157"/>
      <c r="D16" s="157"/>
      <c r="E16" s="158"/>
      <c r="F16" s="39" t="s">
        <v>159</v>
      </c>
      <c r="G16" s="164" t="s">
        <v>291</v>
      </c>
      <c r="H16" s="165"/>
      <c r="I16" s="165"/>
      <c r="J16" s="165"/>
      <c r="K16" s="166"/>
      <c r="L16" s="163"/>
      <c r="M16" s="162"/>
      <c r="N16" s="30"/>
      <c r="O16" s="37"/>
      <c r="P16" s="38"/>
      <c r="Q16" s="40"/>
      <c r="R16" s="40"/>
      <c r="S16" s="41"/>
      <c r="T16" s="33"/>
      <c r="U16" s="33"/>
    </row>
    <row r="17" spans="2:18" ht="20.25" customHeight="1" x14ac:dyDescent="0.25">
      <c r="N17" s="32"/>
      <c r="O17" s="38"/>
      <c r="P17" s="38"/>
      <c r="Q17" s="38"/>
      <c r="R17" s="38"/>
    </row>
    <row r="18" spans="2:18" ht="6.75" customHeight="1" x14ac:dyDescent="0.25">
      <c r="B18" s="145" t="s">
        <v>160</v>
      </c>
      <c r="C18" s="145"/>
      <c r="D18" s="145"/>
      <c r="E18" s="145"/>
      <c r="F18" s="145"/>
      <c r="G18" s="145"/>
      <c r="H18" s="145"/>
      <c r="I18" s="145"/>
      <c r="J18" s="145"/>
      <c r="K18" s="145"/>
      <c r="L18" s="145"/>
      <c r="M18" s="145"/>
      <c r="N18" s="32"/>
      <c r="O18" s="38"/>
      <c r="P18" s="38"/>
      <c r="Q18" s="38"/>
      <c r="R18" s="38"/>
    </row>
    <row r="19" spans="2:18" ht="6.75" customHeight="1" x14ac:dyDescent="0.25">
      <c r="B19" s="145"/>
      <c r="C19" s="145"/>
      <c r="D19" s="145"/>
      <c r="E19" s="145"/>
      <c r="F19" s="145"/>
      <c r="G19" s="145"/>
      <c r="H19" s="145"/>
      <c r="I19" s="145"/>
      <c r="J19" s="145"/>
      <c r="K19" s="145"/>
      <c r="L19" s="145"/>
      <c r="M19" s="145"/>
      <c r="N19" s="32"/>
      <c r="O19" s="38"/>
      <c r="P19" s="38"/>
      <c r="Q19" s="38"/>
      <c r="R19" s="38"/>
    </row>
    <row r="20" spans="2:18" ht="6.75" customHeight="1" x14ac:dyDescent="0.25">
      <c r="B20" s="145"/>
      <c r="C20" s="145"/>
      <c r="D20" s="145"/>
      <c r="E20" s="145"/>
      <c r="F20" s="145"/>
      <c r="G20" s="145"/>
      <c r="H20" s="145"/>
      <c r="I20" s="145"/>
      <c r="J20" s="145"/>
      <c r="K20" s="145"/>
      <c r="L20" s="145"/>
      <c r="M20" s="145"/>
      <c r="N20" s="32"/>
      <c r="O20" s="146"/>
      <c r="P20" s="146"/>
      <c r="Q20" s="146"/>
      <c r="R20" s="146"/>
    </row>
    <row r="21" spans="2:18" ht="6.75" customHeight="1" x14ac:dyDescent="0.25">
      <c r="B21" s="145"/>
      <c r="C21" s="145"/>
      <c r="D21" s="145"/>
      <c r="E21" s="145"/>
      <c r="F21" s="145"/>
      <c r="G21" s="145"/>
      <c r="H21" s="145"/>
      <c r="I21" s="145"/>
      <c r="J21" s="145"/>
      <c r="K21" s="145"/>
      <c r="L21" s="145"/>
      <c r="M21" s="145"/>
      <c r="N21" s="29"/>
      <c r="O21" s="146"/>
      <c r="P21" s="146"/>
      <c r="Q21" s="146"/>
      <c r="R21" s="146"/>
    </row>
    <row r="22" spans="2:18" ht="6.75" customHeight="1" x14ac:dyDescent="0.25">
      <c r="B22" s="145"/>
      <c r="C22" s="145"/>
      <c r="D22" s="145"/>
      <c r="E22" s="145"/>
      <c r="F22" s="145"/>
      <c r="G22" s="145"/>
      <c r="H22" s="145"/>
      <c r="I22" s="145"/>
      <c r="J22" s="145"/>
      <c r="K22" s="145"/>
      <c r="L22" s="145"/>
      <c r="M22" s="145"/>
      <c r="N22" s="29"/>
      <c r="O22" s="42"/>
      <c r="P22" s="42"/>
      <c r="Q22" s="42"/>
      <c r="R22" s="42"/>
    </row>
    <row r="23" spans="2:18" ht="6.75" customHeight="1" x14ac:dyDescent="0.25">
      <c r="B23" s="145"/>
      <c r="C23" s="145"/>
      <c r="D23" s="145"/>
      <c r="E23" s="145"/>
      <c r="F23" s="145"/>
      <c r="G23" s="145"/>
      <c r="H23" s="145"/>
      <c r="I23" s="145"/>
      <c r="J23" s="145"/>
      <c r="K23" s="145"/>
      <c r="L23" s="145"/>
      <c r="M23" s="145"/>
      <c r="N23" s="32"/>
      <c r="O23" s="38"/>
      <c r="P23" s="38"/>
      <c r="Q23" s="38"/>
      <c r="R23" s="38"/>
    </row>
    <row r="24" spans="2:18" ht="6.75" customHeight="1" x14ac:dyDescent="0.25">
      <c r="B24" s="145"/>
      <c r="C24" s="145"/>
      <c r="D24" s="145"/>
      <c r="E24" s="145"/>
      <c r="F24" s="145"/>
      <c r="G24" s="145"/>
      <c r="H24" s="145"/>
      <c r="I24" s="145"/>
      <c r="J24" s="145"/>
      <c r="K24" s="145"/>
      <c r="L24" s="145"/>
      <c r="M24" s="145"/>
      <c r="N24" s="32"/>
      <c r="O24" s="38"/>
      <c r="P24" s="38"/>
      <c r="Q24" s="38"/>
      <c r="R24" s="38"/>
    </row>
    <row r="25" spans="2:18" ht="6.75" customHeight="1" x14ac:dyDescent="0.25">
      <c r="B25" s="145"/>
      <c r="C25" s="145"/>
      <c r="D25" s="145"/>
      <c r="E25" s="145"/>
      <c r="F25" s="145"/>
      <c r="G25" s="145"/>
      <c r="H25" s="145"/>
      <c r="I25" s="145"/>
      <c r="J25" s="145"/>
      <c r="K25" s="145"/>
      <c r="L25" s="145"/>
      <c r="M25" s="145"/>
      <c r="N25" s="32"/>
      <c r="O25" s="38"/>
      <c r="P25" s="38"/>
      <c r="Q25" s="38"/>
      <c r="R25" s="38"/>
    </row>
    <row r="26" spans="2:18" s="43" customFormat="1" ht="6.75" customHeight="1" x14ac:dyDescent="0.25">
      <c r="B26" s="145"/>
      <c r="C26" s="145"/>
      <c r="D26" s="145"/>
      <c r="E26" s="145"/>
      <c r="F26" s="145"/>
      <c r="G26" s="145"/>
      <c r="H26" s="145"/>
      <c r="I26" s="145"/>
      <c r="J26" s="145"/>
      <c r="K26" s="145"/>
      <c r="L26" s="145"/>
      <c r="M26" s="145"/>
      <c r="O26" s="44"/>
      <c r="P26" s="44"/>
      <c r="Q26" s="44"/>
      <c r="R26" s="44"/>
    </row>
    <row r="27" spans="2:18" ht="6.75" customHeight="1" x14ac:dyDescent="0.25">
      <c r="B27" s="145"/>
      <c r="C27" s="145"/>
      <c r="D27" s="145"/>
      <c r="E27" s="145"/>
      <c r="F27" s="145"/>
      <c r="G27" s="145"/>
      <c r="H27" s="145"/>
      <c r="I27" s="145"/>
      <c r="J27" s="145"/>
      <c r="K27" s="145"/>
      <c r="L27" s="145"/>
      <c r="M27" s="145"/>
      <c r="N27" s="32"/>
      <c r="O27" s="38"/>
      <c r="P27" s="38"/>
      <c r="Q27" s="38"/>
      <c r="R27" s="38"/>
    </row>
    <row r="28" spans="2:18" ht="6.75" customHeight="1" x14ac:dyDescent="0.25">
      <c r="B28" s="145"/>
      <c r="C28" s="145"/>
      <c r="D28" s="145"/>
      <c r="E28" s="145"/>
      <c r="F28" s="145"/>
      <c r="G28" s="145"/>
      <c r="H28" s="145"/>
      <c r="I28" s="145"/>
      <c r="J28" s="145"/>
      <c r="K28" s="145"/>
      <c r="L28" s="145"/>
      <c r="M28" s="145"/>
      <c r="N28" s="32"/>
      <c r="O28" s="38"/>
      <c r="P28" s="38"/>
      <c r="Q28" s="38"/>
      <c r="R28" s="38"/>
    </row>
    <row r="29" spans="2:18" ht="6.75" customHeight="1" x14ac:dyDescent="0.25">
      <c r="B29" s="145"/>
      <c r="C29" s="145"/>
      <c r="D29" s="145"/>
      <c r="E29" s="145"/>
      <c r="F29" s="145"/>
      <c r="G29" s="145"/>
      <c r="H29" s="145"/>
      <c r="I29" s="145"/>
      <c r="J29" s="145"/>
      <c r="K29" s="145"/>
      <c r="L29" s="145"/>
      <c r="M29" s="145"/>
      <c r="N29" s="32"/>
      <c r="O29" s="38"/>
      <c r="P29" s="38"/>
      <c r="Q29" s="38"/>
      <c r="R29" s="38"/>
    </row>
    <row r="30" spans="2:18" ht="6.75" customHeight="1" x14ac:dyDescent="0.25">
      <c r="B30" s="145"/>
      <c r="C30" s="145"/>
      <c r="D30" s="145"/>
      <c r="E30" s="145"/>
      <c r="F30" s="145"/>
      <c r="G30" s="145"/>
      <c r="H30" s="145"/>
      <c r="I30" s="145"/>
      <c r="J30" s="145"/>
      <c r="K30" s="145"/>
      <c r="L30" s="145"/>
      <c r="M30" s="145"/>
      <c r="N30" s="32"/>
      <c r="O30" s="38"/>
      <c r="P30" s="38"/>
      <c r="Q30" s="38"/>
      <c r="R30" s="38"/>
    </row>
    <row r="31" spans="2:18" ht="6.75" customHeight="1" x14ac:dyDescent="0.25">
      <c r="B31" s="145"/>
      <c r="C31" s="145"/>
      <c r="D31" s="145"/>
      <c r="E31" s="145"/>
      <c r="F31" s="145"/>
      <c r="G31" s="145"/>
      <c r="H31" s="145"/>
      <c r="I31" s="145"/>
      <c r="J31" s="145"/>
      <c r="K31" s="145"/>
      <c r="L31" s="145"/>
      <c r="M31" s="145"/>
      <c r="N31" s="32"/>
      <c r="O31" s="38"/>
      <c r="P31" s="38"/>
      <c r="Q31" s="38"/>
      <c r="R31" s="38"/>
    </row>
    <row r="32" spans="2:18" x14ac:dyDescent="0.25">
      <c r="L32" s="45"/>
      <c r="N32" s="106"/>
      <c r="O32" s="46"/>
      <c r="P32" s="46"/>
      <c r="Q32" s="46"/>
      <c r="R32" s="46"/>
    </row>
    <row r="33" spans="12:18" ht="14.25" hidden="1" customHeight="1" x14ac:dyDescent="0.25">
      <c r="L33" s="45"/>
      <c r="N33" s="32"/>
    </row>
    <row r="34" spans="12:18" hidden="1" x14ac:dyDescent="0.25">
      <c r="L34" s="45"/>
      <c r="N34" s="32"/>
      <c r="O34" s="17"/>
      <c r="P34" s="17"/>
      <c r="Q34" s="17"/>
      <c r="R34" s="17"/>
    </row>
    <row r="35" spans="12:18" hidden="1" x14ac:dyDescent="0.25">
      <c r="N35" s="32"/>
    </row>
    <row r="36" spans="12:18" hidden="1" x14ac:dyDescent="0.25">
      <c r="N36" s="32"/>
    </row>
    <row r="37" spans="12:18" hidden="1" x14ac:dyDescent="0.25"/>
    <row r="38" spans="12:18" hidden="1" x14ac:dyDescent="0.25"/>
    <row r="39" spans="12:18" hidden="1" x14ac:dyDescent="0.25"/>
    <row r="40" spans="12:18" hidden="1" x14ac:dyDescent="0.25"/>
    <row r="41" spans="12:18" hidden="1" x14ac:dyDescent="0.25"/>
    <row r="42" spans="12:18" hidden="1" x14ac:dyDescent="0.25"/>
    <row r="43" spans="12:18" hidden="1" x14ac:dyDescent="0.25"/>
    <row r="44" spans="12:18" hidden="1" x14ac:dyDescent="0.25"/>
    <row r="45" spans="12:18" hidden="1" x14ac:dyDescent="0.25"/>
    <row r="46" spans="12:18" hidden="1" x14ac:dyDescent="0.25"/>
    <row r="47" spans="12:18" hidden="1" x14ac:dyDescent="0.25"/>
    <row r="48" spans="12:18" hidden="1" x14ac:dyDescent="0.25"/>
    <row r="49" hidden="1" x14ac:dyDescent="0.25"/>
    <row r="50" hidden="1" x14ac:dyDescent="0.25"/>
    <row r="51" hidden="1" x14ac:dyDescent="0.25"/>
  </sheetData>
  <mergeCells count="26">
    <mergeCell ref="B1:C4"/>
    <mergeCell ref="D1:R1"/>
    <mergeCell ref="D2:R2"/>
    <mergeCell ref="D3:R3"/>
    <mergeCell ref="D4:K4"/>
    <mergeCell ref="L4:R4"/>
    <mergeCell ref="B7:R7"/>
    <mergeCell ref="B10:E10"/>
    <mergeCell ref="F10:M10"/>
    <mergeCell ref="O10:R10"/>
    <mergeCell ref="B11:E11"/>
    <mergeCell ref="F11:M11"/>
    <mergeCell ref="N11:N12"/>
    <mergeCell ref="O11:R11"/>
    <mergeCell ref="B12:E12"/>
    <mergeCell ref="F12:M12"/>
    <mergeCell ref="B18:M31"/>
    <mergeCell ref="O20:R21"/>
    <mergeCell ref="B13:E13"/>
    <mergeCell ref="F13:M13"/>
    <mergeCell ref="B14:E14"/>
    <mergeCell ref="F14:M14"/>
    <mergeCell ref="B15:E16"/>
    <mergeCell ref="G15:K15"/>
    <mergeCell ref="L15:M16"/>
    <mergeCell ref="G16:K16"/>
  </mergeCells>
  <hyperlinks>
    <hyperlink ref="P16:S16" location="GLOSARIO!A1" display="GLOSARIO DE TÉRMINOS" xr:uid="{00000000-0004-0000-0000-000000000000}"/>
  </hyperlink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'G:\Unidades compartidas\Equipo Seguimiento OAPI\02_Proyectos inversión\Seguimiento\Seguimiento\2023\POAS_gestión 2023\Mar_2023\[Proceso PE04-C Inteligencia para  la Movilidad Trimestre I.xlsx]LISTAS_1'!#REF!</xm:f>
          </x14:formula1>
          <xm:sqref>F10:M10</xm:sqref>
        </x14:dataValidation>
        <x14:dataValidation type="list" allowBlank="1" showInputMessage="1" showErrorMessage="1" xr:uid="{00000000-0002-0000-0000-000001000000}">
          <x14:formula1>
            <xm:f>'G:\Unidades compartidas\Equipo Seguimiento OAPI\02_Proyectos inversión\Seguimiento\Seguimiento\2023\POAS_gestión 2023\Mar_2023\[Proceso PE04-C Inteligencia para  la Movilidad Trimestre I.xlsx]LISTAS_1'!#REF!</xm:f>
          </x14:formula1>
          <xm:sqref>F11:M11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A964C"/>
  </sheetPr>
  <dimension ref="A1:N198"/>
  <sheetViews>
    <sheetView topLeftCell="A180" workbookViewId="0">
      <selection sqref="A1:I1"/>
    </sheetView>
  </sheetViews>
  <sheetFormatPr baseColWidth="10" defaultColWidth="0" defaultRowHeight="12.75" customHeight="1" zeroHeight="1" x14ac:dyDescent="0.2"/>
  <cols>
    <col min="1" max="1" width="27.28515625" style="7" customWidth="1"/>
    <col min="2" max="2" width="14.5703125" style="7" customWidth="1"/>
    <col min="3" max="3" width="19.140625" style="7" customWidth="1"/>
    <col min="4" max="4" width="14.5703125" style="7" customWidth="1"/>
    <col min="5" max="5" width="16.5703125" style="7" customWidth="1"/>
    <col min="6" max="9" width="14.5703125" style="7" customWidth="1"/>
    <col min="10" max="10" width="11.42578125" style="7" customWidth="1"/>
    <col min="11" max="13" width="0" style="7" hidden="1" customWidth="1"/>
    <col min="14" max="16384" width="11.42578125" style="7" hidden="1"/>
  </cols>
  <sheetData>
    <row r="1" spans="1:13" s="1" customFormat="1" ht="13.5" customHeight="1" x14ac:dyDescent="0.2">
      <c r="A1" s="228" t="s">
        <v>0</v>
      </c>
      <c r="B1" s="229"/>
      <c r="C1" s="229"/>
      <c r="D1" s="229"/>
      <c r="E1" s="229"/>
      <c r="F1" s="229"/>
      <c r="G1" s="229"/>
      <c r="H1" s="229"/>
      <c r="I1" s="230"/>
    </row>
    <row r="2" spans="1:13" s="1" customFormat="1" ht="13.5" customHeight="1" x14ac:dyDescent="0.2">
      <c r="A2" s="231" t="s">
        <v>1</v>
      </c>
      <c r="B2" s="232"/>
      <c r="C2" s="232"/>
      <c r="D2" s="232"/>
      <c r="E2" s="232"/>
      <c r="F2" s="232"/>
      <c r="G2" s="232"/>
      <c r="H2" s="232"/>
      <c r="I2" s="233"/>
    </row>
    <row r="3" spans="1:13" s="1" customFormat="1" ht="13.5" customHeight="1" x14ac:dyDescent="0.2">
      <c r="A3" s="231" t="s">
        <v>2</v>
      </c>
      <c r="B3" s="232"/>
      <c r="C3" s="232"/>
      <c r="D3" s="232"/>
      <c r="E3" s="232"/>
      <c r="F3" s="232"/>
      <c r="G3" s="232"/>
      <c r="H3" s="232"/>
      <c r="I3" s="233"/>
    </row>
    <row r="4" spans="1:13" s="1" customFormat="1" ht="18.75" customHeight="1" x14ac:dyDescent="0.2">
      <c r="A4" s="2"/>
      <c r="B4" s="224" t="s">
        <v>3</v>
      </c>
      <c r="C4" s="224"/>
      <c r="D4" s="224"/>
      <c r="E4" s="224"/>
      <c r="F4" s="225" t="s">
        <v>4</v>
      </c>
      <c r="G4" s="225"/>
      <c r="H4" s="225"/>
      <c r="I4" s="226"/>
    </row>
    <row r="5" spans="1:13" s="3" customFormat="1" ht="30.75" customHeight="1" x14ac:dyDescent="0.2">
      <c r="A5" s="190" t="s">
        <v>5</v>
      </c>
      <c r="B5" s="191"/>
      <c r="C5" s="191"/>
      <c r="D5" s="191"/>
      <c r="E5" s="191"/>
      <c r="F5" s="191"/>
      <c r="G5" s="191"/>
      <c r="H5" s="191"/>
      <c r="I5" s="192"/>
      <c r="J5" s="1"/>
      <c r="K5" s="1"/>
      <c r="L5" s="1"/>
      <c r="M5" s="1"/>
    </row>
    <row r="6" spans="1:13" s="3" customFormat="1" ht="30.75" customHeight="1" x14ac:dyDescent="0.2">
      <c r="A6" s="190" t="s">
        <v>6</v>
      </c>
      <c r="B6" s="191"/>
      <c r="C6" s="191"/>
      <c r="D6" s="191"/>
      <c r="E6" s="191"/>
      <c r="F6" s="191"/>
      <c r="G6" s="191"/>
      <c r="H6" s="191"/>
      <c r="I6" s="192"/>
    </row>
    <row r="7" spans="1:13" s="3" customFormat="1" ht="30.75" customHeight="1" x14ac:dyDescent="0.2">
      <c r="A7" s="4" t="s">
        <v>7</v>
      </c>
      <c r="B7" s="5">
        <v>1</v>
      </c>
      <c r="C7" s="190" t="s">
        <v>8</v>
      </c>
      <c r="D7" s="192"/>
      <c r="E7" s="238" t="s">
        <v>9</v>
      </c>
      <c r="F7" s="238"/>
      <c r="G7" s="238"/>
      <c r="H7" s="4" t="s">
        <v>10</v>
      </c>
      <c r="I7" s="6" t="s">
        <v>11</v>
      </c>
    </row>
    <row r="8" spans="1:13" s="3" customFormat="1" ht="30.75" customHeight="1" x14ac:dyDescent="0.2">
      <c r="A8" s="4" t="s">
        <v>12</v>
      </c>
      <c r="B8" s="217" t="s">
        <v>13</v>
      </c>
      <c r="C8" s="217"/>
      <c r="D8" s="217"/>
      <c r="E8" s="190" t="s">
        <v>14</v>
      </c>
      <c r="F8" s="192"/>
      <c r="G8" s="186" t="s">
        <v>15</v>
      </c>
      <c r="H8" s="186"/>
      <c r="I8" s="186"/>
    </row>
    <row r="9" spans="1:13" s="3" customFormat="1" ht="36" customHeight="1" x14ac:dyDescent="0.2">
      <c r="A9" s="4" t="s">
        <v>16</v>
      </c>
      <c r="B9" s="217" t="s">
        <v>17</v>
      </c>
      <c r="C9" s="217"/>
      <c r="D9" s="217"/>
      <c r="E9" s="217"/>
      <c r="F9" s="217"/>
      <c r="G9" s="217"/>
      <c r="H9" s="217"/>
      <c r="I9" s="217"/>
      <c r="J9" s="7"/>
    </row>
    <row r="10" spans="1:13" s="3" customFormat="1" ht="30.75" customHeight="1" x14ac:dyDescent="0.2">
      <c r="A10" s="4" t="s">
        <v>18</v>
      </c>
      <c r="B10" s="217" t="s">
        <v>19</v>
      </c>
      <c r="C10" s="217"/>
      <c r="D10" s="217"/>
      <c r="E10" s="217"/>
      <c r="F10" s="217"/>
      <c r="G10" s="217"/>
      <c r="H10" s="217"/>
      <c r="I10" s="217"/>
      <c r="J10" s="7"/>
    </row>
    <row r="11" spans="1:13" s="3" customFormat="1" ht="30.75" customHeight="1" x14ac:dyDescent="0.2">
      <c r="A11" s="4" t="s">
        <v>20</v>
      </c>
      <c r="B11" s="8" t="s">
        <v>21</v>
      </c>
      <c r="C11" s="8" t="s">
        <v>22</v>
      </c>
      <c r="D11" s="8" t="s">
        <v>23</v>
      </c>
      <c r="E11" s="218" t="s">
        <v>24</v>
      </c>
      <c r="F11" s="219"/>
      <c r="G11" s="222" t="s">
        <v>25</v>
      </c>
      <c r="H11" s="222" t="s">
        <v>26</v>
      </c>
      <c r="I11" s="222" t="s">
        <v>27</v>
      </c>
    </row>
    <row r="12" spans="1:13" s="3" customFormat="1" ht="30.75" customHeight="1" x14ac:dyDescent="0.2">
      <c r="A12" s="4" t="s">
        <v>28</v>
      </c>
      <c r="B12" s="8" t="s">
        <v>21</v>
      </c>
      <c r="C12" s="8" t="s">
        <v>22</v>
      </c>
      <c r="D12" s="8" t="s">
        <v>29</v>
      </c>
      <c r="E12" s="220"/>
      <c r="F12" s="221"/>
      <c r="G12" s="223"/>
      <c r="H12" s="223"/>
      <c r="I12" s="223"/>
    </row>
    <row r="13" spans="1:13" s="3" customFormat="1" ht="30.75" customHeight="1" x14ac:dyDescent="0.2">
      <c r="A13" s="4" t="s">
        <v>30</v>
      </c>
      <c r="B13" s="9">
        <v>1</v>
      </c>
      <c r="C13" s="4" t="s">
        <v>31</v>
      </c>
      <c r="D13" s="10">
        <v>1</v>
      </c>
      <c r="E13" s="210" t="s">
        <v>32</v>
      </c>
      <c r="F13" s="211"/>
      <c r="G13" s="212" t="s">
        <v>33</v>
      </c>
      <c r="H13" s="213"/>
      <c r="I13" s="214"/>
    </row>
    <row r="14" spans="1:13" s="3" customFormat="1" ht="30.75" customHeight="1" x14ac:dyDescent="0.2">
      <c r="A14" s="190" t="s">
        <v>34</v>
      </c>
      <c r="B14" s="191"/>
      <c r="C14" s="191"/>
      <c r="D14" s="191"/>
      <c r="E14" s="191"/>
      <c r="F14" s="191"/>
      <c r="G14" s="191"/>
      <c r="H14" s="191"/>
      <c r="I14" s="192"/>
    </row>
    <row r="15" spans="1:13" s="3" customFormat="1" ht="30.75" customHeight="1" x14ac:dyDescent="0.2">
      <c r="A15" s="4" t="s">
        <v>35</v>
      </c>
      <c r="B15" s="245" t="s">
        <v>36</v>
      </c>
      <c r="C15" s="245"/>
      <c r="D15" s="4" t="s">
        <v>37</v>
      </c>
      <c r="E15" s="234" t="s">
        <v>38</v>
      </c>
      <c r="F15" s="235"/>
      <c r="G15" s="4" t="s">
        <v>39</v>
      </c>
      <c r="H15" s="187" t="s">
        <v>33</v>
      </c>
      <c r="I15" s="199"/>
    </row>
    <row r="16" spans="1:13" s="3" customFormat="1" ht="30.75" customHeight="1" x14ac:dyDescent="0.2">
      <c r="A16" s="4" t="s">
        <v>40</v>
      </c>
      <c r="B16" s="239" t="s">
        <v>41</v>
      </c>
      <c r="C16" s="239"/>
      <c r="D16" s="239"/>
      <c r="E16" s="239"/>
      <c r="F16" s="239"/>
      <c r="G16" s="239"/>
      <c r="H16" s="239"/>
      <c r="I16" s="239"/>
    </row>
    <row r="17" spans="1:14" s="3" customFormat="1" ht="30.75" customHeight="1" x14ac:dyDescent="0.2">
      <c r="A17" s="4" t="s">
        <v>42</v>
      </c>
      <c r="B17" s="11" t="s">
        <v>43</v>
      </c>
      <c r="C17" s="4" t="s">
        <v>44</v>
      </c>
      <c r="D17" s="12" t="s">
        <v>45</v>
      </c>
      <c r="E17" s="190" t="s">
        <v>46</v>
      </c>
      <c r="F17" s="192"/>
      <c r="G17" s="13" t="s">
        <v>47</v>
      </c>
      <c r="H17" s="4" t="s">
        <v>48</v>
      </c>
      <c r="I17" s="14">
        <v>1</v>
      </c>
    </row>
    <row r="18" spans="1:14" s="3" customFormat="1" ht="37.5" customHeight="1" x14ac:dyDescent="0.2">
      <c r="A18" s="4" t="s">
        <v>49</v>
      </c>
      <c r="B18" s="241" t="s">
        <v>50</v>
      </c>
      <c r="C18" s="241"/>
      <c r="D18" s="241"/>
      <c r="E18" s="241"/>
      <c r="F18" s="241"/>
      <c r="G18" s="241"/>
      <c r="H18" s="241"/>
      <c r="I18" s="241"/>
    </row>
    <row r="19" spans="1:14" s="3" customFormat="1" ht="63.75" customHeight="1" x14ac:dyDescent="0.2">
      <c r="A19" s="4" t="s">
        <v>51</v>
      </c>
      <c r="B19" s="205" t="s">
        <v>52</v>
      </c>
      <c r="C19" s="206"/>
      <c r="D19" s="207"/>
      <c r="E19" s="190" t="s">
        <v>53</v>
      </c>
      <c r="F19" s="192"/>
      <c r="G19" s="242" t="s">
        <v>54</v>
      </c>
      <c r="H19" s="243"/>
      <c r="I19" s="244"/>
    </row>
    <row r="20" spans="1:14" s="3" customFormat="1" ht="30.75" customHeight="1" x14ac:dyDescent="0.2">
      <c r="A20" s="190" t="s">
        <v>55</v>
      </c>
      <c r="B20" s="191"/>
      <c r="C20" s="191"/>
      <c r="D20" s="191"/>
      <c r="E20" s="191"/>
      <c r="F20" s="191"/>
      <c r="G20" s="191"/>
      <c r="H20" s="191"/>
      <c r="I20" s="192"/>
    </row>
    <row r="21" spans="1:14" s="3" customFormat="1" ht="30.75" customHeight="1" x14ac:dyDescent="0.2">
      <c r="A21" s="4" t="s">
        <v>56</v>
      </c>
      <c r="B21" s="205" t="s">
        <v>57</v>
      </c>
      <c r="C21" s="206"/>
      <c r="D21" s="206"/>
      <c r="E21" s="206"/>
      <c r="F21" s="206"/>
      <c r="G21" s="206"/>
      <c r="H21" s="206"/>
      <c r="I21" s="207"/>
    </row>
    <row r="22" spans="1:14" s="3" customFormat="1" ht="30.75" customHeight="1" x14ac:dyDescent="0.2">
      <c r="A22" s="4" t="s">
        <v>58</v>
      </c>
      <c r="B22" s="190" t="s">
        <v>59</v>
      </c>
      <c r="C22" s="192"/>
      <c r="D22" s="190" t="s">
        <v>60</v>
      </c>
      <c r="E22" s="192"/>
      <c r="F22" s="190" t="s">
        <v>61</v>
      </c>
      <c r="G22" s="192"/>
      <c r="H22" s="190" t="s">
        <v>62</v>
      </c>
      <c r="I22" s="192"/>
    </row>
    <row r="23" spans="1:14" s="3" customFormat="1" ht="30.75" customHeight="1" x14ac:dyDescent="0.2">
      <c r="A23" s="4" t="s">
        <v>63</v>
      </c>
      <c r="B23" s="200" t="s">
        <v>64</v>
      </c>
      <c r="C23" s="200"/>
      <c r="D23" s="200" t="s">
        <v>65</v>
      </c>
      <c r="E23" s="200"/>
      <c r="F23" s="200"/>
      <c r="G23" s="200"/>
      <c r="H23" s="201"/>
      <c r="I23" s="202"/>
    </row>
    <row r="24" spans="1:14" s="3" customFormat="1" ht="30.75" customHeight="1" x14ac:dyDescent="0.2">
      <c r="A24" s="4" t="s">
        <v>66</v>
      </c>
      <c r="B24" s="203" t="s">
        <v>67</v>
      </c>
      <c r="C24" s="204"/>
      <c r="D24" s="203" t="s">
        <v>67</v>
      </c>
      <c r="E24" s="204"/>
      <c r="F24" s="200"/>
      <c r="G24" s="200"/>
      <c r="H24" s="201"/>
      <c r="I24" s="202"/>
    </row>
    <row r="25" spans="1:14" s="3" customFormat="1" ht="30.75" customHeight="1" x14ac:dyDescent="0.2">
      <c r="A25" s="4" t="s">
        <v>68</v>
      </c>
      <c r="B25" s="240" t="s">
        <v>67</v>
      </c>
      <c r="C25" s="240"/>
      <c r="D25" s="240" t="s">
        <v>67</v>
      </c>
      <c r="E25" s="240"/>
      <c r="F25" s="200"/>
      <c r="G25" s="200"/>
      <c r="H25" s="201"/>
      <c r="I25" s="202"/>
    </row>
    <row r="26" spans="1:14" s="3" customFormat="1" ht="30.75" customHeight="1" x14ac:dyDescent="0.2">
      <c r="A26" s="4" t="s">
        <v>69</v>
      </c>
      <c r="B26" s="200" t="s">
        <v>47</v>
      </c>
      <c r="C26" s="200"/>
      <c r="D26" s="200" t="s">
        <v>47</v>
      </c>
      <c r="E26" s="200"/>
      <c r="F26" s="200"/>
      <c r="G26" s="200"/>
      <c r="H26" s="201"/>
      <c r="I26" s="202"/>
    </row>
    <row r="27" spans="1:14" s="3" customFormat="1" ht="41.25" customHeight="1" x14ac:dyDescent="0.2">
      <c r="A27" s="4" t="s">
        <v>70</v>
      </c>
      <c r="B27" s="239" t="s">
        <v>36</v>
      </c>
      <c r="C27" s="239"/>
      <c r="D27" s="239" t="s">
        <v>36</v>
      </c>
      <c r="E27" s="239"/>
      <c r="F27" s="200"/>
      <c r="G27" s="200"/>
      <c r="H27" s="201"/>
      <c r="I27" s="202"/>
    </row>
    <row r="28" spans="1:14" s="3" customFormat="1" ht="45" customHeight="1" x14ac:dyDescent="0.2">
      <c r="A28" s="4" t="s">
        <v>71</v>
      </c>
      <c r="B28" s="200" t="s">
        <v>72</v>
      </c>
      <c r="C28" s="200"/>
      <c r="D28" s="200" t="s">
        <v>73</v>
      </c>
      <c r="E28" s="200"/>
      <c r="F28" s="200"/>
      <c r="G28" s="200"/>
      <c r="H28" s="201"/>
      <c r="I28" s="202"/>
    </row>
    <row r="29" spans="1:14" s="3" customFormat="1" ht="30.75" customHeight="1" x14ac:dyDescent="0.2">
      <c r="A29" s="190" t="s">
        <v>74</v>
      </c>
      <c r="B29" s="191"/>
      <c r="C29" s="191"/>
      <c r="D29" s="191"/>
      <c r="E29" s="191"/>
      <c r="F29" s="191"/>
      <c r="G29" s="191"/>
      <c r="H29" s="191"/>
      <c r="I29" s="192"/>
    </row>
    <row r="30" spans="1:14" s="3" customFormat="1" ht="30.75" customHeight="1" x14ac:dyDescent="0.2">
      <c r="A30" s="4" t="s">
        <v>75</v>
      </c>
      <c r="B30" s="193" t="s">
        <v>76</v>
      </c>
      <c r="C30" s="194"/>
      <c r="D30" s="195"/>
      <c r="E30" s="4" t="s">
        <v>77</v>
      </c>
      <c r="F30" s="196" t="s">
        <v>76</v>
      </c>
      <c r="G30" s="197"/>
      <c r="H30" s="197"/>
      <c r="I30" s="198"/>
    </row>
    <row r="31" spans="1:14" s="3" customFormat="1" ht="30.75" customHeight="1" x14ac:dyDescent="0.2">
      <c r="A31" s="4" t="s">
        <v>78</v>
      </c>
      <c r="B31" s="185" t="s">
        <v>76</v>
      </c>
      <c r="C31" s="185"/>
      <c r="D31" s="185"/>
      <c r="E31" s="185"/>
      <c r="F31" s="185"/>
      <c r="G31" s="185"/>
      <c r="H31" s="185"/>
      <c r="I31" s="185"/>
    </row>
    <row r="32" spans="1:14" s="3" customFormat="1" ht="30.75" customHeight="1" x14ac:dyDescent="0.25">
      <c r="A32" s="4" t="s">
        <v>79</v>
      </c>
      <c r="B32" s="185" t="s">
        <v>76</v>
      </c>
      <c r="C32" s="185"/>
      <c r="D32" s="185"/>
      <c r="E32" s="185"/>
      <c r="F32" s="185"/>
      <c r="G32" s="185"/>
      <c r="H32" s="185"/>
      <c r="I32" s="185"/>
      <c r="N32" s="108"/>
    </row>
    <row r="33" spans="1:9" s="3" customFormat="1" ht="30.75" customHeight="1" x14ac:dyDescent="0.2">
      <c r="A33" s="4" t="s">
        <v>80</v>
      </c>
      <c r="B33" s="193" t="s">
        <v>76</v>
      </c>
      <c r="C33" s="194"/>
      <c r="D33" s="195"/>
      <c r="E33" s="4" t="s">
        <v>81</v>
      </c>
      <c r="F33" s="193" t="s">
        <v>76</v>
      </c>
      <c r="G33" s="194"/>
      <c r="H33" s="194"/>
      <c r="I33" s="195"/>
    </row>
    <row r="34" spans="1:9" s="3" customFormat="1" ht="30.75" customHeight="1" x14ac:dyDescent="0.2">
      <c r="A34" s="182" t="s">
        <v>82</v>
      </c>
      <c r="B34" s="183"/>
      <c r="C34" s="182" t="s">
        <v>83</v>
      </c>
      <c r="D34" s="183"/>
      <c r="E34" s="182" t="s">
        <v>84</v>
      </c>
      <c r="F34" s="184"/>
      <c r="G34" s="183"/>
      <c r="H34" s="182" t="s">
        <v>85</v>
      </c>
      <c r="I34" s="183"/>
    </row>
    <row r="35" spans="1:9" s="3" customFormat="1" ht="30.75" customHeight="1" x14ac:dyDescent="0.2">
      <c r="A35" s="185" t="s">
        <v>86</v>
      </c>
      <c r="B35" s="185"/>
      <c r="C35" s="186" t="s">
        <v>87</v>
      </c>
      <c r="D35" s="186"/>
      <c r="E35" s="187" t="s">
        <v>88</v>
      </c>
      <c r="F35" s="187"/>
      <c r="G35" s="187"/>
      <c r="H35" s="188" t="s">
        <v>88</v>
      </c>
      <c r="I35" s="189"/>
    </row>
    <row r="36" spans="1:9" s="3" customFormat="1" ht="30.75" customHeight="1" x14ac:dyDescent="0.2">
      <c r="A36" s="177" t="s">
        <v>89</v>
      </c>
      <c r="B36" s="177"/>
      <c r="C36" s="177"/>
      <c r="D36" s="177"/>
      <c r="E36" s="177"/>
      <c r="F36" s="177"/>
      <c r="G36" s="177"/>
      <c r="H36" s="177"/>
      <c r="I36" s="177"/>
    </row>
    <row r="37" spans="1:9" s="3" customFormat="1" ht="43.5" customHeight="1" x14ac:dyDescent="0.2">
      <c r="A37" s="4" t="s">
        <v>90</v>
      </c>
      <c r="B37" s="178" t="s">
        <v>91</v>
      </c>
      <c r="C37" s="178"/>
      <c r="D37" s="178"/>
      <c r="E37" s="178"/>
      <c r="F37" s="178"/>
      <c r="G37" s="178"/>
      <c r="H37" s="178"/>
      <c r="I37" s="4" t="s">
        <v>92</v>
      </c>
    </row>
    <row r="38" spans="1:9" ht="30.75" customHeight="1" x14ac:dyDescent="0.2">
      <c r="I38" s="15"/>
    </row>
    <row r="39" spans="1:9" ht="30.75" customHeight="1" x14ac:dyDescent="0.2"/>
    <row r="40" spans="1:9" x14ac:dyDescent="0.2">
      <c r="A40" s="228" t="s">
        <v>93</v>
      </c>
      <c r="B40" s="229"/>
      <c r="C40" s="229"/>
      <c r="D40" s="229"/>
      <c r="E40" s="229"/>
      <c r="F40" s="229"/>
      <c r="G40" s="229"/>
      <c r="H40" s="229"/>
      <c r="I40" s="230"/>
    </row>
    <row r="41" spans="1:9" x14ac:dyDescent="0.2">
      <c r="A41" s="231" t="s">
        <v>1</v>
      </c>
      <c r="B41" s="232"/>
      <c r="C41" s="232"/>
      <c r="D41" s="232"/>
      <c r="E41" s="232"/>
      <c r="F41" s="232"/>
      <c r="G41" s="232"/>
      <c r="H41" s="232"/>
      <c r="I41" s="233"/>
    </row>
    <row r="42" spans="1:9" x14ac:dyDescent="0.2">
      <c r="A42" s="231" t="s">
        <v>2</v>
      </c>
      <c r="B42" s="232"/>
      <c r="C42" s="232"/>
      <c r="D42" s="232"/>
      <c r="E42" s="232"/>
      <c r="F42" s="232"/>
      <c r="G42" s="232"/>
      <c r="H42" s="232"/>
      <c r="I42" s="233"/>
    </row>
    <row r="43" spans="1:9" x14ac:dyDescent="0.2">
      <c r="A43" s="2"/>
      <c r="B43" s="224" t="s">
        <v>3</v>
      </c>
      <c r="C43" s="224"/>
      <c r="D43" s="224"/>
      <c r="E43" s="224"/>
      <c r="F43" s="225" t="s">
        <v>4</v>
      </c>
      <c r="G43" s="225"/>
      <c r="H43" s="225"/>
      <c r="I43" s="226"/>
    </row>
    <row r="44" spans="1:9" ht="30" customHeight="1" x14ac:dyDescent="0.2">
      <c r="A44" s="190" t="s">
        <v>5</v>
      </c>
      <c r="B44" s="191"/>
      <c r="C44" s="191"/>
      <c r="D44" s="191"/>
      <c r="E44" s="191"/>
      <c r="F44" s="191"/>
      <c r="G44" s="191"/>
      <c r="H44" s="191"/>
      <c r="I44" s="192"/>
    </row>
    <row r="45" spans="1:9" ht="30" customHeight="1" x14ac:dyDescent="0.2">
      <c r="A45" s="190" t="s">
        <v>6</v>
      </c>
      <c r="B45" s="191"/>
      <c r="C45" s="191"/>
      <c r="D45" s="191"/>
      <c r="E45" s="191"/>
      <c r="F45" s="191"/>
      <c r="G45" s="191"/>
      <c r="H45" s="191"/>
      <c r="I45" s="192"/>
    </row>
    <row r="46" spans="1:9" ht="30" customHeight="1" x14ac:dyDescent="0.2">
      <c r="A46" s="4" t="s">
        <v>7</v>
      </c>
      <c r="B46" s="5">
        <v>2</v>
      </c>
      <c r="C46" s="190" t="s">
        <v>8</v>
      </c>
      <c r="D46" s="192"/>
      <c r="E46" s="238" t="s">
        <v>9</v>
      </c>
      <c r="F46" s="238"/>
      <c r="G46" s="238"/>
      <c r="H46" s="4" t="s">
        <v>10</v>
      </c>
      <c r="I46" s="6" t="s">
        <v>11</v>
      </c>
    </row>
    <row r="47" spans="1:9" ht="30" customHeight="1" x14ac:dyDescent="0.2">
      <c r="A47" s="4" t="s">
        <v>12</v>
      </c>
      <c r="B47" s="217" t="s">
        <v>13</v>
      </c>
      <c r="C47" s="217"/>
      <c r="D47" s="217"/>
      <c r="E47" s="190" t="s">
        <v>14</v>
      </c>
      <c r="F47" s="192"/>
      <c r="G47" s="186" t="s">
        <v>15</v>
      </c>
      <c r="H47" s="186"/>
      <c r="I47" s="186"/>
    </row>
    <row r="48" spans="1:9" ht="38.25" customHeight="1" x14ac:dyDescent="0.2">
      <c r="A48" s="4" t="s">
        <v>16</v>
      </c>
      <c r="B48" s="217" t="s">
        <v>267</v>
      </c>
      <c r="C48" s="217"/>
      <c r="D48" s="217"/>
      <c r="E48" s="217"/>
      <c r="F48" s="217"/>
      <c r="G48" s="217"/>
      <c r="H48" s="217"/>
      <c r="I48" s="217"/>
    </row>
    <row r="49" spans="1:9" ht="30" customHeight="1" x14ac:dyDescent="0.2">
      <c r="A49" s="4" t="s">
        <v>18</v>
      </c>
      <c r="B49" s="217" t="s">
        <v>94</v>
      </c>
      <c r="C49" s="217"/>
      <c r="D49" s="217"/>
      <c r="E49" s="217"/>
      <c r="F49" s="217"/>
      <c r="G49" s="217"/>
      <c r="H49" s="217"/>
      <c r="I49" s="217"/>
    </row>
    <row r="50" spans="1:9" ht="24" customHeight="1" x14ac:dyDescent="0.2">
      <c r="A50" s="4" t="s">
        <v>20</v>
      </c>
      <c r="B50" s="8" t="s">
        <v>21</v>
      </c>
      <c r="C50" s="8" t="s">
        <v>22</v>
      </c>
      <c r="D50" s="8" t="s">
        <v>23</v>
      </c>
      <c r="E50" s="218" t="s">
        <v>24</v>
      </c>
      <c r="F50" s="219"/>
      <c r="G50" s="222" t="s">
        <v>25</v>
      </c>
      <c r="H50" s="222" t="s">
        <v>26</v>
      </c>
      <c r="I50" s="222" t="s">
        <v>29</v>
      </c>
    </row>
    <row r="51" spans="1:9" ht="24" customHeight="1" x14ac:dyDescent="0.2">
      <c r="A51" s="4" t="s">
        <v>28</v>
      </c>
      <c r="B51" s="8" t="s">
        <v>21</v>
      </c>
      <c r="C51" s="8" t="s">
        <v>22</v>
      </c>
      <c r="D51" s="8" t="s">
        <v>29</v>
      </c>
      <c r="E51" s="220"/>
      <c r="F51" s="221"/>
      <c r="G51" s="223"/>
      <c r="H51" s="223"/>
      <c r="I51" s="223"/>
    </row>
    <row r="52" spans="1:9" ht="30" customHeight="1" x14ac:dyDescent="0.2">
      <c r="A52" s="4" t="s">
        <v>30</v>
      </c>
      <c r="B52" s="9">
        <v>1</v>
      </c>
      <c r="C52" s="4" t="s">
        <v>31</v>
      </c>
      <c r="D52" s="10">
        <v>1</v>
      </c>
      <c r="E52" s="210" t="s">
        <v>32</v>
      </c>
      <c r="F52" s="211"/>
      <c r="G52" s="212"/>
      <c r="H52" s="213"/>
      <c r="I52" s="214"/>
    </row>
    <row r="53" spans="1:9" ht="30" customHeight="1" x14ac:dyDescent="0.2">
      <c r="A53" s="190" t="s">
        <v>34</v>
      </c>
      <c r="B53" s="191"/>
      <c r="C53" s="191"/>
      <c r="D53" s="191"/>
      <c r="E53" s="191"/>
      <c r="F53" s="191"/>
      <c r="G53" s="191"/>
      <c r="H53" s="191"/>
      <c r="I53" s="192"/>
    </row>
    <row r="54" spans="1:9" ht="30" customHeight="1" x14ac:dyDescent="0.2">
      <c r="A54" s="4" t="s">
        <v>35</v>
      </c>
      <c r="B54" s="187" t="s">
        <v>95</v>
      </c>
      <c r="C54" s="199"/>
      <c r="D54" s="4" t="s">
        <v>37</v>
      </c>
      <c r="E54" s="234" t="s">
        <v>38</v>
      </c>
      <c r="F54" s="235"/>
      <c r="G54" s="4" t="s">
        <v>39</v>
      </c>
      <c r="H54" s="187" t="s">
        <v>33</v>
      </c>
      <c r="I54" s="199"/>
    </row>
    <row r="55" spans="1:9" ht="30" customHeight="1" x14ac:dyDescent="0.2">
      <c r="A55" s="4" t="s">
        <v>40</v>
      </c>
      <c r="B55" s="200" t="s">
        <v>41</v>
      </c>
      <c r="C55" s="208"/>
      <c r="D55" s="208"/>
      <c r="E55" s="208"/>
      <c r="F55" s="208"/>
      <c r="G55" s="208"/>
      <c r="H55" s="208"/>
      <c r="I55" s="208"/>
    </row>
    <row r="56" spans="1:9" ht="30" customHeight="1" x14ac:dyDescent="0.2">
      <c r="A56" s="4" t="s">
        <v>42</v>
      </c>
      <c r="B56" s="11" t="s">
        <v>96</v>
      </c>
      <c r="C56" s="4" t="s">
        <v>44</v>
      </c>
      <c r="D56" s="12" t="s">
        <v>45</v>
      </c>
      <c r="E56" s="190" t="s">
        <v>46</v>
      </c>
      <c r="F56" s="192"/>
      <c r="G56" s="13" t="s">
        <v>97</v>
      </c>
      <c r="H56" s="4" t="s">
        <v>48</v>
      </c>
      <c r="I56" s="14">
        <v>1</v>
      </c>
    </row>
    <row r="57" spans="1:9" ht="30" customHeight="1" x14ac:dyDescent="0.2">
      <c r="A57" s="4" t="s">
        <v>49</v>
      </c>
      <c r="B57" s="209" t="s">
        <v>98</v>
      </c>
      <c r="C57" s="209"/>
      <c r="D57" s="209"/>
      <c r="E57" s="209"/>
      <c r="F57" s="209"/>
      <c r="G57" s="209"/>
      <c r="H57" s="209"/>
      <c r="I57" s="209"/>
    </row>
    <row r="58" spans="1:9" ht="63.75" customHeight="1" x14ac:dyDescent="0.2">
      <c r="A58" s="4" t="s">
        <v>51</v>
      </c>
      <c r="B58" s="205" t="s">
        <v>99</v>
      </c>
      <c r="C58" s="206"/>
      <c r="D58" s="207"/>
      <c r="E58" s="190" t="s">
        <v>53</v>
      </c>
      <c r="F58" s="192"/>
      <c r="G58" s="205" t="s">
        <v>100</v>
      </c>
      <c r="H58" s="206"/>
      <c r="I58" s="207"/>
    </row>
    <row r="59" spans="1:9" ht="30" customHeight="1" x14ac:dyDescent="0.2">
      <c r="A59" s="190" t="s">
        <v>55</v>
      </c>
      <c r="B59" s="191"/>
      <c r="C59" s="191"/>
      <c r="D59" s="191"/>
      <c r="E59" s="191"/>
      <c r="F59" s="191"/>
      <c r="G59" s="191"/>
      <c r="H59" s="191"/>
      <c r="I59" s="192"/>
    </row>
    <row r="60" spans="1:9" ht="30" customHeight="1" x14ac:dyDescent="0.2">
      <c r="A60" s="4" t="s">
        <v>56</v>
      </c>
      <c r="B60" s="205" t="s">
        <v>101</v>
      </c>
      <c r="C60" s="206"/>
      <c r="D60" s="206"/>
      <c r="E60" s="206"/>
      <c r="F60" s="206"/>
      <c r="G60" s="206"/>
      <c r="H60" s="206"/>
      <c r="I60" s="207"/>
    </row>
    <row r="61" spans="1:9" ht="30" customHeight="1" x14ac:dyDescent="0.2">
      <c r="A61" s="4" t="s">
        <v>58</v>
      </c>
      <c r="B61" s="190" t="s">
        <v>59</v>
      </c>
      <c r="C61" s="192"/>
      <c r="D61" s="190" t="s">
        <v>60</v>
      </c>
      <c r="E61" s="192"/>
      <c r="F61" s="190" t="s">
        <v>61</v>
      </c>
      <c r="G61" s="192"/>
      <c r="H61" s="190" t="s">
        <v>62</v>
      </c>
      <c r="I61" s="192"/>
    </row>
    <row r="62" spans="1:9" ht="36" customHeight="1" x14ac:dyDescent="0.2">
      <c r="A62" s="4" t="s">
        <v>63</v>
      </c>
      <c r="B62" s="200" t="s">
        <v>102</v>
      </c>
      <c r="C62" s="200"/>
      <c r="D62" s="200" t="s">
        <v>103</v>
      </c>
      <c r="E62" s="200"/>
      <c r="F62" s="200"/>
      <c r="G62" s="200"/>
      <c r="H62" s="201"/>
      <c r="I62" s="202"/>
    </row>
    <row r="63" spans="1:9" ht="30" customHeight="1" x14ac:dyDescent="0.2">
      <c r="A63" s="4" t="s">
        <v>66</v>
      </c>
      <c r="B63" s="203" t="s">
        <v>67</v>
      </c>
      <c r="C63" s="204"/>
      <c r="D63" s="203" t="s">
        <v>67</v>
      </c>
      <c r="E63" s="204"/>
      <c r="F63" s="200"/>
      <c r="G63" s="200"/>
      <c r="H63" s="201"/>
      <c r="I63" s="202"/>
    </row>
    <row r="64" spans="1:9" ht="30" customHeight="1" x14ac:dyDescent="0.2">
      <c r="A64" s="4" t="s">
        <v>68</v>
      </c>
      <c r="B64" s="203" t="s">
        <v>67</v>
      </c>
      <c r="C64" s="204"/>
      <c r="D64" s="203" t="s">
        <v>67</v>
      </c>
      <c r="E64" s="204"/>
      <c r="F64" s="200"/>
      <c r="G64" s="200"/>
      <c r="H64" s="201"/>
      <c r="I64" s="202"/>
    </row>
    <row r="65" spans="1:9" ht="30" customHeight="1" x14ac:dyDescent="0.2">
      <c r="A65" s="4" t="s">
        <v>69</v>
      </c>
      <c r="B65" s="200" t="s">
        <v>104</v>
      </c>
      <c r="C65" s="200"/>
      <c r="D65" s="200" t="s">
        <v>104</v>
      </c>
      <c r="E65" s="200"/>
      <c r="F65" s="200"/>
      <c r="G65" s="200"/>
      <c r="H65" s="201"/>
      <c r="I65" s="202"/>
    </row>
    <row r="66" spans="1:9" ht="30" customHeight="1" x14ac:dyDescent="0.2">
      <c r="A66" s="4" t="s">
        <v>70</v>
      </c>
      <c r="B66" s="200" t="s">
        <v>95</v>
      </c>
      <c r="C66" s="200"/>
      <c r="D66" s="200" t="s">
        <v>95</v>
      </c>
      <c r="E66" s="200"/>
      <c r="F66" s="200"/>
      <c r="G66" s="200"/>
      <c r="H66" s="201"/>
      <c r="I66" s="202"/>
    </row>
    <row r="67" spans="1:9" ht="36" customHeight="1" x14ac:dyDescent="0.2">
      <c r="A67" s="4" t="s">
        <v>71</v>
      </c>
      <c r="B67" s="200" t="s">
        <v>105</v>
      </c>
      <c r="C67" s="200"/>
      <c r="D67" s="200" t="s">
        <v>106</v>
      </c>
      <c r="E67" s="200"/>
      <c r="F67" s="200"/>
      <c r="G67" s="200"/>
      <c r="H67" s="201"/>
      <c r="I67" s="202"/>
    </row>
    <row r="68" spans="1:9" ht="30" customHeight="1" x14ac:dyDescent="0.2">
      <c r="A68" s="190" t="s">
        <v>74</v>
      </c>
      <c r="B68" s="191"/>
      <c r="C68" s="191"/>
      <c r="D68" s="191"/>
      <c r="E68" s="191"/>
      <c r="F68" s="191"/>
      <c r="G68" s="191"/>
      <c r="H68" s="191"/>
      <c r="I68" s="192"/>
    </row>
    <row r="69" spans="1:9" ht="30" customHeight="1" x14ac:dyDescent="0.2">
      <c r="A69" s="4" t="s">
        <v>75</v>
      </c>
      <c r="B69" s="193" t="s">
        <v>76</v>
      </c>
      <c r="C69" s="194"/>
      <c r="D69" s="195"/>
      <c r="E69" s="4" t="s">
        <v>77</v>
      </c>
      <c r="F69" s="196" t="s">
        <v>76</v>
      </c>
      <c r="G69" s="197"/>
      <c r="H69" s="197"/>
      <c r="I69" s="198"/>
    </row>
    <row r="70" spans="1:9" ht="30" customHeight="1" x14ac:dyDescent="0.2">
      <c r="A70" s="4" t="s">
        <v>78</v>
      </c>
      <c r="B70" s="185" t="s">
        <v>76</v>
      </c>
      <c r="C70" s="185"/>
      <c r="D70" s="185"/>
      <c r="E70" s="185"/>
      <c r="F70" s="185"/>
      <c r="G70" s="185"/>
      <c r="H70" s="185"/>
      <c r="I70" s="185"/>
    </row>
    <row r="71" spans="1:9" ht="30" customHeight="1" x14ac:dyDescent="0.2">
      <c r="A71" s="4" t="s">
        <v>79</v>
      </c>
      <c r="B71" s="185" t="s">
        <v>76</v>
      </c>
      <c r="C71" s="185"/>
      <c r="D71" s="185"/>
      <c r="E71" s="185"/>
      <c r="F71" s="185"/>
      <c r="G71" s="185"/>
      <c r="H71" s="185"/>
      <c r="I71" s="185"/>
    </row>
    <row r="72" spans="1:9" ht="30" customHeight="1" x14ac:dyDescent="0.2">
      <c r="A72" s="4" t="s">
        <v>80</v>
      </c>
      <c r="B72" s="193" t="s">
        <v>76</v>
      </c>
      <c r="C72" s="194"/>
      <c r="D72" s="195"/>
      <c r="E72" s="4" t="s">
        <v>81</v>
      </c>
      <c r="F72" s="193" t="s">
        <v>76</v>
      </c>
      <c r="G72" s="194"/>
      <c r="H72" s="194"/>
      <c r="I72" s="195"/>
    </row>
    <row r="73" spans="1:9" ht="30" customHeight="1" x14ac:dyDescent="0.2">
      <c r="A73" s="182" t="s">
        <v>82</v>
      </c>
      <c r="B73" s="183"/>
      <c r="C73" s="182" t="s">
        <v>83</v>
      </c>
      <c r="D73" s="183"/>
      <c r="E73" s="182" t="s">
        <v>84</v>
      </c>
      <c r="F73" s="184"/>
      <c r="G73" s="183"/>
      <c r="H73" s="182" t="s">
        <v>85</v>
      </c>
      <c r="I73" s="183"/>
    </row>
    <row r="74" spans="1:9" ht="30" customHeight="1" x14ac:dyDescent="0.2">
      <c r="A74" s="185" t="s">
        <v>86</v>
      </c>
      <c r="B74" s="185"/>
      <c r="C74" s="186" t="s">
        <v>87</v>
      </c>
      <c r="D74" s="186"/>
      <c r="E74" s="187" t="s">
        <v>88</v>
      </c>
      <c r="F74" s="187"/>
      <c r="G74" s="187"/>
      <c r="H74" s="188" t="s">
        <v>88</v>
      </c>
      <c r="I74" s="189"/>
    </row>
    <row r="75" spans="1:9" ht="30" customHeight="1" x14ac:dyDescent="0.2">
      <c r="A75" s="177" t="s">
        <v>89</v>
      </c>
      <c r="B75" s="177"/>
      <c r="C75" s="177"/>
      <c r="D75" s="177"/>
      <c r="E75" s="177"/>
      <c r="F75" s="177"/>
      <c r="G75" s="177"/>
      <c r="H75" s="177"/>
      <c r="I75" s="177"/>
    </row>
    <row r="76" spans="1:9" ht="38.25" x14ac:dyDescent="0.2">
      <c r="A76" s="4" t="s">
        <v>90</v>
      </c>
      <c r="B76" s="178" t="s">
        <v>91</v>
      </c>
      <c r="C76" s="178"/>
      <c r="D76" s="178"/>
      <c r="E76" s="178"/>
      <c r="F76" s="178"/>
      <c r="G76" s="178"/>
      <c r="H76" s="178"/>
      <c r="I76" s="4" t="s">
        <v>92</v>
      </c>
    </row>
    <row r="77" spans="1:9" x14ac:dyDescent="0.2">
      <c r="A77" s="110">
        <v>45016</v>
      </c>
      <c r="B77" s="179" t="s">
        <v>107</v>
      </c>
      <c r="C77" s="180"/>
      <c r="D77" s="180"/>
      <c r="E77" s="180"/>
      <c r="F77" s="180"/>
      <c r="G77" s="180"/>
      <c r="H77" s="181"/>
      <c r="I77" s="15"/>
    </row>
    <row r="78" spans="1:9" ht="27" customHeight="1" x14ac:dyDescent="0.2"/>
    <row r="79" spans="1:9" ht="15" customHeight="1" x14ac:dyDescent="0.2">
      <c r="A79" s="228" t="s">
        <v>93</v>
      </c>
      <c r="B79" s="229"/>
      <c r="C79" s="229"/>
      <c r="D79" s="229"/>
      <c r="E79" s="229"/>
      <c r="F79" s="229"/>
      <c r="G79" s="229"/>
      <c r="H79" s="229"/>
      <c r="I79" s="230"/>
    </row>
    <row r="80" spans="1:9" ht="15" customHeight="1" x14ac:dyDescent="0.2">
      <c r="A80" s="231" t="s">
        <v>1</v>
      </c>
      <c r="B80" s="232"/>
      <c r="C80" s="232"/>
      <c r="D80" s="232"/>
      <c r="E80" s="232"/>
      <c r="F80" s="232"/>
      <c r="G80" s="232"/>
      <c r="H80" s="232"/>
      <c r="I80" s="233"/>
    </row>
    <row r="81" spans="1:9" ht="15" customHeight="1" x14ac:dyDescent="0.2">
      <c r="A81" s="231" t="s">
        <v>2</v>
      </c>
      <c r="B81" s="232"/>
      <c r="C81" s="232"/>
      <c r="D81" s="232"/>
      <c r="E81" s="232"/>
      <c r="F81" s="232"/>
      <c r="G81" s="232"/>
      <c r="H81" s="232"/>
      <c r="I81" s="233"/>
    </row>
    <row r="82" spans="1:9" ht="15" customHeight="1" x14ac:dyDescent="0.2">
      <c r="A82" s="2"/>
      <c r="B82" s="224" t="s">
        <v>3</v>
      </c>
      <c r="C82" s="224"/>
      <c r="D82" s="224"/>
      <c r="E82" s="224"/>
      <c r="F82" s="225" t="s">
        <v>4</v>
      </c>
      <c r="G82" s="225"/>
      <c r="H82" s="225"/>
      <c r="I82" s="226"/>
    </row>
    <row r="83" spans="1:9" ht="27" customHeight="1" x14ac:dyDescent="0.2">
      <c r="A83" s="190" t="s">
        <v>5</v>
      </c>
      <c r="B83" s="191"/>
      <c r="C83" s="191"/>
      <c r="D83" s="191"/>
      <c r="E83" s="191"/>
      <c r="F83" s="191"/>
      <c r="G83" s="191"/>
      <c r="H83" s="191"/>
      <c r="I83" s="192"/>
    </row>
    <row r="84" spans="1:9" ht="27" customHeight="1" x14ac:dyDescent="0.2">
      <c r="A84" s="190" t="s">
        <v>6</v>
      </c>
      <c r="B84" s="191"/>
      <c r="C84" s="191"/>
      <c r="D84" s="191"/>
      <c r="E84" s="191"/>
      <c r="F84" s="191"/>
      <c r="G84" s="191"/>
      <c r="H84" s="191"/>
      <c r="I84" s="192"/>
    </row>
    <row r="85" spans="1:9" ht="27" customHeight="1" x14ac:dyDescent="0.2">
      <c r="A85" s="4" t="s">
        <v>7</v>
      </c>
      <c r="B85" s="5">
        <v>3</v>
      </c>
      <c r="C85" s="190" t="s">
        <v>8</v>
      </c>
      <c r="D85" s="192"/>
      <c r="E85" s="227" t="s">
        <v>9</v>
      </c>
      <c r="F85" s="227"/>
      <c r="G85" s="227"/>
      <c r="H85" s="4" t="s">
        <v>10</v>
      </c>
      <c r="I85" s="6" t="s">
        <v>11</v>
      </c>
    </row>
    <row r="86" spans="1:9" ht="27" customHeight="1" x14ac:dyDescent="0.2">
      <c r="A86" s="4" t="s">
        <v>12</v>
      </c>
      <c r="B86" s="217" t="s">
        <v>13</v>
      </c>
      <c r="C86" s="217"/>
      <c r="D86" s="217"/>
      <c r="E86" s="190" t="s">
        <v>14</v>
      </c>
      <c r="F86" s="192"/>
      <c r="G86" s="186" t="s">
        <v>15</v>
      </c>
      <c r="H86" s="186"/>
      <c r="I86" s="186"/>
    </row>
    <row r="87" spans="1:9" ht="27" customHeight="1" x14ac:dyDescent="0.2">
      <c r="A87" s="4" t="s">
        <v>16</v>
      </c>
      <c r="B87" s="217" t="s">
        <v>268</v>
      </c>
      <c r="C87" s="217"/>
      <c r="D87" s="217"/>
      <c r="E87" s="217"/>
      <c r="F87" s="217"/>
      <c r="G87" s="217"/>
      <c r="H87" s="217"/>
      <c r="I87" s="217"/>
    </row>
    <row r="88" spans="1:9" ht="27" customHeight="1" x14ac:dyDescent="0.2">
      <c r="A88" s="4" t="s">
        <v>18</v>
      </c>
      <c r="B88" s="217" t="s">
        <v>108</v>
      </c>
      <c r="C88" s="217"/>
      <c r="D88" s="217"/>
      <c r="E88" s="217"/>
      <c r="F88" s="217"/>
      <c r="G88" s="217"/>
      <c r="H88" s="217"/>
      <c r="I88" s="217"/>
    </row>
    <row r="89" spans="1:9" ht="27" customHeight="1" x14ac:dyDescent="0.2">
      <c r="A89" s="4" t="s">
        <v>20</v>
      </c>
      <c r="B89" s="8" t="s">
        <v>21</v>
      </c>
      <c r="C89" s="8" t="s">
        <v>22</v>
      </c>
      <c r="D89" s="8" t="s">
        <v>23</v>
      </c>
      <c r="E89" s="218" t="s">
        <v>24</v>
      </c>
      <c r="F89" s="219"/>
      <c r="G89" s="222" t="s">
        <v>25</v>
      </c>
      <c r="H89" s="222" t="s">
        <v>26</v>
      </c>
      <c r="I89" s="222" t="s">
        <v>29</v>
      </c>
    </row>
    <row r="90" spans="1:9" ht="27" customHeight="1" x14ac:dyDescent="0.2">
      <c r="A90" s="4" t="s">
        <v>28</v>
      </c>
      <c r="B90" s="8" t="s">
        <v>21</v>
      </c>
      <c r="C90" s="8" t="s">
        <v>22</v>
      </c>
      <c r="D90" s="8" t="s">
        <v>29</v>
      </c>
      <c r="E90" s="220"/>
      <c r="F90" s="221"/>
      <c r="G90" s="223"/>
      <c r="H90" s="223"/>
      <c r="I90" s="223"/>
    </row>
    <row r="91" spans="1:9" ht="27" customHeight="1" x14ac:dyDescent="0.2">
      <c r="A91" s="4" t="s">
        <v>30</v>
      </c>
      <c r="B91" s="9">
        <v>1</v>
      </c>
      <c r="C91" s="4" t="s">
        <v>31</v>
      </c>
      <c r="D91" s="10" t="s">
        <v>33</v>
      </c>
      <c r="E91" s="210" t="s">
        <v>32</v>
      </c>
      <c r="F91" s="211"/>
      <c r="G91" s="212"/>
      <c r="H91" s="213"/>
      <c r="I91" s="214"/>
    </row>
    <row r="92" spans="1:9" ht="27" customHeight="1" x14ac:dyDescent="0.2">
      <c r="A92" s="190" t="s">
        <v>34</v>
      </c>
      <c r="B92" s="191"/>
      <c r="C92" s="191"/>
      <c r="D92" s="191"/>
      <c r="E92" s="191"/>
      <c r="F92" s="191"/>
      <c r="G92" s="191"/>
      <c r="H92" s="191"/>
      <c r="I92" s="192"/>
    </row>
    <row r="93" spans="1:9" ht="27" customHeight="1" x14ac:dyDescent="0.2">
      <c r="A93" s="4" t="s">
        <v>35</v>
      </c>
      <c r="B93" s="234" t="s">
        <v>109</v>
      </c>
      <c r="C93" s="235"/>
      <c r="D93" s="4" t="s">
        <v>37</v>
      </c>
      <c r="E93" s="234" t="s">
        <v>38</v>
      </c>
      <c r="F93" s="235"/>
      <c r="G93" s="4" t="s">
        <v>39</v>
      </c>
      <c r="H93" s="187" t="s">
        <v>33</v>
      </c>
      <c r="I93" s="199"/>
    </row>
    <row r="94" spans="1:9" ht="27" customHeight="1" x14ac:dyDescent="0.2">
      <c r="A94" s="4" t="s">
        <v>40</v>
      </c>
      <c r="B94" s="200" t="s">
        <v>110</v>
      </c>
      <c r="C94" s="208"/>
      <c r="D94" s="208"/>
      <c r="E94" s="208"/>
      <c r="F94" s="208"/>
      <c r="G94" s="208"/>
      <c r="H94" s="208"/>
      <c r="I94" s="208"/>
    </row>
    <row r="95" spans="1:9" ht="27" customHeight="1" x14ac:dyDescent="0.2">
      <c r="A95" s="4" t="s">
        <v>42</v>
      </c>
      <c r="B95" s="11" t="s">
        <v>43</v>
      </c>
      <c r="C95" s="4" t="s">
        <v>44</v>
      </c>
      <c r="D95" s="12" t="s">
        <v>45</v>
      </c>
      <c r="E95" s="190" t="s">
        <v>46</v>
      </c>
      <c r="F95" s="192"/>
      <c r="G95" s="13" t="s">
        <v>47</v>
      </c>
      <c r="H95" s="4" t="s">
        <v>48</v>
      </c>
      <c r="I95" s="14">
        <v>1</v>
      </c>
    </row>
    <row r="96" spans="1:9" ht="30" customHeight="1" x14ac:dyDescent="0.2">
      <c r="A96" s="4" t="s">
        <v>49</v>
      </c>
      <c r="B96" s="209" t="s">
        <v>111</v>
      </c>
      <c r="C96" s="209"/>
      <c r="D96" s="209"/>
      <c r="E96" s="209"/>
      <c r="F96" s="209"/>
      <c r="G96" s="209"/>
      <c r="H96" s="209"/>
      <c r="I96" s="209"/>
    </row>
    <row r="97" spans="1:9" ht="52.5" customHeight="1" x14ac:dyDescent="0.2">
      <c r="A97" s="4" t="s">
        <v>51</v>
      </c>
      <c r="B97" s="205" t="s">
        <v>112</v>
      </c>
      <c r="C97" s="206"/>
      <c r="D97" s="207"/>
      <c r="E97" s="190" t="s">
        <v>53</v>
      </c>
      <c r="F97" s="192"/>
      <c r="G97" s="205" t="s">
        <v>113</v>
      </c>
      <c r="H97" s="206"/>
      <c r="I97" s="207"/>
    </row>
    <row r="98" spans="1:9" ht="27" customHeight="1" x14ac:dyDescent="0.2">
      <c r="A98" s="190" t="s">
        <v>55</v>
      </c>
      <c r="B98" s="191"/>
      <c r="C98" s="191"/>
      <c r="D98" s="191"/>
      <c r="E98" s="191"/>
      <c r="F98" s="191"/>
      <c r="G98" s="191"/>
      <c r="H98" s="191"/>
      <c r="I98" s="192"/>
    </row>
    <row r="99" spans="1:9" ht="27" customHeight="1" x14ac:dyDescent="0.2">
      <c r="A99" s="4" t="s">
        <v>56</v>
      </c>
      <c r="B99" s="205" t="s">
        <v>114</v>
      </c>
      <c r="C99" s="206"/>
      <c r="D99" s="206"/>
      <c r="E99" s="206"/>
      <c r="F99" s="206"/>
      <c r="G99" s="206"/>
      <c r="H99" s="206"/>
      <c r="I99" s="207"/>
    </row>
    <row r="100" spans="1:9" ht="27" customHeight="1" x14ac:dyDescent="0.2">
      <c r="A100" s="4" t="s">
        <v>58</v>
      </c>
      <c r="B100" s="190" t="s">
        <v>59</v>
      </c>
      <c r="C100" s="192"/>
      <c r="D100" s="190" t="s">
        <v>60</v>
      </c>
      <c r="E100" s="192"/>
      <c r="F100" s="190" t="s">
        <v>61</v>
      </c>
      <c r="G100" s="192"/>
      <c r="H100" s="190" t="s">
        <v>62</v>
      </c>
      <c r="I100" s="192"/>
    </row>
    <row r="101" spans="1:9" ht="29.25" customHeight="1" x14ac:dyDescent="0.2">
      <c r="A101" s="4" t="s">
        <v>63</v>
      </c>
      <c r="B101" s="200" t="s">
        <v>115</v>
      </c>
      <c r="C101" s="200"/>
      <c r="D101" s="200" t="s">
        <v>116</v>
      </c>
      <c r="E101" s="200"/>
      <c r="F101" s="200"/>
      <c r="G101" s="200"/>
      <c r="H101" s="201"/>
      <c r="I101" s="202"/>
    </row>
    <row r="102" spans="1:9" ht="27" customHeight="1" x14ac:dyDescent="0.2">
      <c r="A102" s="4" t="s">
        <v>66</v>
      </c>
      <c r="B102" s="203" t="s">
        <v>67</v>
      </c>
      <c r="C102" s="204"/>
      <c r="D102" s="203" t="s">
        <v>67</v>
      </c>
      <c r="E102" s="204"/>
      <c r="F102" s="200"/>
      <c r="G102" s="200"/>
      <c r="H102" s="201"/>
      <c r="I102" s="202"/>
    </row>
    <row r="103" spans="1:9" ht="27" customHeight="1" x14ac:dyDescent="0.2">
      <c r="A103" s="4" t="s">
        <v>68</v>
      </c>
      <c r="B103" s="203" t="s">
        <v>67</v>
      </c>
      <c r="C103" s="204"/>
      <c r="D103" s="203" t="s">
        <v>67</v>
      </c>
      <c r="E103" s="204"/>
      <c r="F103" s="200"/>
      <c r="G103" s="200"/>
      <c r="H103" s="201"/>
      <c r="I103" s="202"/>
    </row>
    <row r="104" spans="1:9" ht="27" customHeight="1" x14ac:dyDescent="0.2">
      <c r="A104" s="4" t="s">
        <v>69</v>
      </c>
      <c r="B104" s="200" t="s">
        <v>47</v>
      </c>
      <c r="C104" s="200"/>
      <c r="D104" s="200" t="s">
        <v>47</v>
      </c>
      <c r="E104" s="200"/>
      <c r="F104" s="200"/>
      <c r="G104" s="200"/>
      <c r="H104" s="201"/>
      <c r="I104" s="202"/>
    </row>
    <row r="105" spans="1:9" ht="27" customHeight="1" x14ac:dyDescent="0.2">
      <c r="A105" s="4" t="s">
        <v>70</v>
      </c>
      <c r="B105" s="200" t="s">
        <v>117</v>
      </c>
      <c r="C105" s="200"/>
      <c r="D105" s="200" t="s">
        <v>117</v>
      </c>
      <c r="E105" s="200"/>
      <c r="F105" s="200"/>
      <c r="G105" s="200"/>
      <c r="H105" s="201"/>
      <c r="I105" s="202"/>
    </row>
    <row r="106" spans="1:9" ht="36.75" customHeight="1" x14ac:dyDescent="0.2">
      <c r="A106" s="4" t="s">
        <v>71</v>
      </c>
      <c r="B106" s="200" t="s">
        <v>118</v>
      </c>
      <c r="C106" s="200"/>
      <c r="D106" s="200" t="s">
        <v>119</v>
      </c>
      <c r="E106" s="200"/>
      <c r="F106" s="200"/>
      <c r="G106" s="200"/>
      <c r="H106" s="201"/>
      <c r="I106" s="202"/>
    </row>
    <row r="107" spans="1:9" ht="27" customHeight="1" x14ac:dyDescent="0.2">
      <c r="A107" s="190" t="s">
        <v>74</v>
      </c>
      <c r="B107" s="191"/>
      <c r="C107" s="191"/>
      <c r="D107" s="191"/>
      <c r="E107" s="191"/>
      <c r="F107" s="191"/>
      <c r="G107" s="191"/>
      <c r="H107" s="191"/>
      <c r="I107" s="192"/>
    </row>
    <row r="108" spans="1:9" ht="27" customHeight="1" x14ac:dyDescent="0.2">
      <c r="A108" s="4" t="s">
        <v>75</v>
      </c>
      <c r="B108" s="193" t="s">
        <v>76</v>
      </c>
      <c r="C108" s="194"/>
      <c r="D108" s="195"/>
      <c r="E108" s="4" t="s">
        <v>77</v>
      </c>
      <c r="F108" s="196" t="s">
        <v>76</v>
      </c>
      <c r="G108" s="197"/>
      <c r="H108" s="197"/>
      <c r="I108" s="198"/>
    </row>
    <row r="109" spans="1:9" ht="27" customHeight="1" x14ac:dyDescent="0.2">
      <c r="A109" s="4" t="s">
        <v>78</v>
      </c>
      <c r="B109" s="185" t="s">
        <v>76</v>
      </c>
      <c r="C109" s="185"/>
      <c r="D109" s="185"/>
      <c r="E109" s="185"/>
      <c r="F109" s="185"/>
      <c r="G109" s="185"/>
      <c r="H109" s="185"/>
      <c r="I109" s="185"/>
    </row>
    <row r="110" spans="1:9" ht="27" customHeight="1" x14ac:dyDescent="0.2">
      <c r="A110" s="4" t="s">
        <v>79</v>
      </c>
      <c r="B110" s="185" t="s">
        <v>76</v>
      </c>
      <c r="C110" s="185"/>
      <c r="D110" s="185"/>
      <c r="E110" s="185"/>
      <c r="F110" s="185"/>
      <c r="G110" s="185"/>
      <c r="H110" s="185"/>
      <c r="I110" s="185"/>
    </row>
    <row r="111" spans="1:9" ht="27" customHeight="1" x14ac:dyDescent="0.2">
      <c r="A111" s="4" t="s">
        <v>80</v>
      </c>
      <c r="B111" s="193" t="s">
        <v>76</v>
      </c>
      <c r="C111" s="194"/>
      <c r="D111" s="195"/>
      <c r="E111" s="4" t="s">
        <v>81</v>
      </c>
      <c r="F111" s="193" t="s">
        <v>76</v>
      </c>
      <c r="G111" s="194"/>
      <c r="H111" s="194"/>
      <c r="I111" s="195"/>
    </row>
    <row r="112" spans="1:9" ht="27" customHeight="1" x14ac:dyDescent="0.2">
      <c r="A112" s="182" t="s">
        <v>82</v>
      </c>
      <c r="B112" s="183"/>
      <c r="C112" s="182" t="s">
        <v>83</v>
      </c>
      <c r="D112" s="183"/>
      <c r="E112" s="182" t="s">
        <v>84</v>
      </c>
      <c r="F112" s="184"/>
      <c r="G112" s="183"/>
      <c r="H112" s="182" t="s">
        <v>85</v>
      </c>
      <c r="I112" s="183"/>
    </row>
    <row r="113" spans="1:9" ht="27" customHeight="1" x14ac:dyDescent="0.2">
      <c r="A113" s="185" t="s">
        <v>86</v>
      </c>
      <c r="B113" s="185"/>
      <c r="C113" s="186" t="s">
        <v>87</v>
      </c>
      <c r="D113" s="186"/>
      <c r="E113" s="187" t="s">
        <v>88</v>
      </c>
      <c r="F113" s="187"/>
      <c r="G113" s="187"/>
      <c r="H113" s="236" t="s">
        <v>88</v>
      </c>
      <c r="I113" s="237"/>
    </row>
    <row r="114" spans="1:9" ht="27" customHeight="1" x14ac:dyDescent="0.2">
      <c r="A114" s="177" t="s">
        <v>89</v>
      </c>
      <c r="B114" s="177"/>
      <c r="C114" s="177"/>
      <c r="D114" s="177"/>
      <c r="E114" s="177"/>
      <c r="F114" s="177"/>
      <c r="G114" s="177"/>
      <c r="H114" s="177"/>
      <c r="I114" s="177"/>
    </row>
    <row r="115" spans="1:9" ht="38.25" x14ac:dyDescent="0.2">
      <c r="A115" s="4" t="s">
        <v>90</v>
      </c>
      <c r="B115" s="178" t="s">
        <v>91</v>
      </c>
      <c r="C115" s="178"/>
      <c r="D115" s="178"/>
      <c r="E115" s="178"/>
      <c r="F115" s="178"/>
      <c r="G115" s="178"/>
      <c r="H115" s="178"/>
      <c r="I115" s="4" t="s">
        <v>92</v>
      </c>
    </row>
    <row r="116" spans="1:9" ht="15" customHeight="1" x14ac:dyDescent="0.2">
      <c r="A116" s="110">
        <v>45016</v>
      </c>
      <c r="B116" s="179" t="s">
        <v>120</v>
      </c>
      <c r="C116" s="180"/>
      <c r="D116" s="180"/>
      <c r="E116" s="180"/>
      <c r="F116" s="180"/>
      <c r="G116" s="180"/>
      <c r="H116" s="181"/>
      <c r="I116" s="15"/>
    </row>
    <row r="117" spans="1:9" x14ac:dyDescent="0.2"/>
    <row r="118" spans="1:9" x14ac:dyDescent="0.2"/>
    <row r="119" spans="1:9" ht="27" customHeight="1" x14ac:dyDescent="0.2"/>
    <row r="120" spans="1:9" ht="15" customHeight="1" x14ac:dyDescent="0.2">
      <c r="A120" s="228" t="s">
        <v>93</v>
      </c>
      <c r="B120" s="229"/>
      <c r="C120" s="229"/>
      <c r="D120" s="229"/>
      <c r="E120" s="229"/>
      <c r="F120" s="229"/>
      <c r="G120" s="229"/>
      <c r="H120" s="229"/>
      <c r="I120" s="230"/>
    </row>
    <row r="121" spans="1:9" ht="15" customHeight="1" x14ac:dyDescent="0.2">
      <c r="A121" s="231" t="s">
        <v>1</v>
      </c>
      <c r="B121" s="232"/>
      <c r="C121" s="232"/>
      <c r="D121" s="232"/>
      <c r="E121" s="232"/>
      <c r="F121" s="232"/>
      <c r="G121" s="232"/>
      <c r="H121" s="232"/>
      <c r="I121" s="233"/>
    </row>
    <row r="122" spans="1:9" ht="15" customHeight="1" x14ac:dyDescent="0.2">
      <c r="A122" s="231" t="s">
        <v>2</v>
      </c>
      <c r="B122" s="232"/>
      <c r="C122" s="232"/>
      <c r="D122" s="232"/>
      <c r="E122" s="232"/>
      <c r="F122" s="232"/>
      <c r="G122" s="232"/>
      <c r="H122" s="232"/>
      <c r="I122" s="233"/>
    </row>
    <row r="123" spans="1:9" ht="15" customHeight="1" x14ac:dyDescent="0.2">
      <c r="A123" s="2"/>
      <c r="B123" s="224" t="s">
        <v>3</v>
      </c>
      <c r="C123" s="224"/>
      <c r="D123" s="224"/>
      <c r="E123" s="224"/>
      <c r="F123" s="225" t="s">
        <v>4</v>
      </c>
      <c r="G123" s="225"/>
      <c r="H123" s="225"/>
      <c r="I123" s="226"/>
    </row>
    <row r="124" spans="1:9" ht="27" customHeight="1" x14ac:dyDescent="0.2">
      <c r="A124" s="190" t="s">
        <v>5</v>
      </c>
      <c r="B124" s="191"/>
      <c r="C124" s="191"/>
      <c r="D124" s="191"/>
      <c r="E124" s="191"/>
      <c r="F124" s="191"/>
      <c r="G124" s="191"/>
      <c r="H124" s="191"/>
      <c r="I124" s="192"/>
    </row>
    <row r="125" spans="1:9" ht="27" customHeight="1" x14ac:dyDescent="0.2">
      <c r="A125" s="190" t="s">
        <v>6</v>
      </c>
      <c r="B125" s="191"/>
      <c r="C125" s="191"/>
      <c r="D125" s="191"/>
      <c r="E125" s="191"/>
      <c r="F125" s="191"/>
      <c r="G125" s="191"/>
      <c r="H125" s="191"/>
      <c r="I125" s="192"/>
    </row>
    <row r="126" spans="1:9" ht="27" customHeight="1" x14ac:dyDescent="0.2">
      <c r="A126" s="4" t="s">
        <v>7</v>
      </c>
      <c r="B126" s="5">
        <v>4</v>
      </c>
      <c r="C126" s="190" t="s">
        <v>8</v>
      </c>
      <c r="D126" s="192"/>
      <c r="E126" s="227" t="s">
        <v>9</v>
      </c>
      <c r="F126" s="227"/>
      <c r="G126" s="227"/>
      <c r="H126" s="4" t="s">
        <v>10</v>
      </c>
      <c r="I126" s="6"/>
    </row>
    <row r="127" spans="1:9" ht="27" customHeight="1" x14ac:dyDescent="0.2">
      <c r="A127" s="4" t="s">
        <v>12</v>
      </c>
      <c r="B127" s="217" t="s">
        <v>13</v>
      </c>
      <c r="C127" s="217"/>
      <c r="D127" s="217"/>
      <c r="E127" s="190" t="s">
        <v>14</v>
      </c>
      <c r="F127" s="192"/>
      <c r="G127" s="186" t="s">
        <v>15</v>
      </c>
      <c r="H127" s="186"/>
      <c r="I127" s="186"/>
    </row>
    <row r="128" spans="1:9" ht="36.75" customHeight="1" x14ac:dyDescent="0.2">
      <c r="A128" s="4" t="s">
        <v>16</v>
      </c>
      <c r="B128" s="217" t="s">
        <v>269</v>
      </c>
      <c r="C128" s="217"/>
      <c r="D128" s="217"/>
      <c r="E128" s="217"/>
      <c r="F128" s="217"/>
      <c r="G128" s="217"/>
      <c r="H128" s="217"/>
      <c r="I128" s="217"/>
    </row>
    <row r="129" spans="1:9" ht="27" customHeight="1" x14ac:dyDescent="0.2">
      <c r="A129" s="4" t="s">
        <v>18</v>
      </c>
      <c r="B129" s="217" t="s">
        <v>121</v>
      </c>
      <c r="C129" s="217"/>
      <c r="D129" s="217"/>
      <c r="E129" s="217"/>
      <c r="F129" s="217"/>
      <c r="G129" s="217"/>
      <c r="H129" s="217"/>
      <c r="I129" s="217"/>
    </row>
    <row r="130" spans="1:9" ht="27" customHeight="1" x14ac:dyDescent="0.2">
      <c r="A130" s="4" t="s">
        <v>20</v>
      </c>
      <c r="B130" s="8" t="s">
        <v>21</v>
      </c>
      <c r="C130" s="8" t="s">
        <v>22</v>
      </c>
      <c r="D130" s="8" t="s">
        <v>23</v>
      </c>
      <c r="E130" s="218" t="s">
        <v>24</v>
      </c>
      <c r="F130" s="219"/>
      <c r="G130" s="222" t="s">
        <v>25</v>
      </c>
      <c r="H130" s="222" t="s">
        <v>26</v>
      </c>
      <c r="I130" s="222" t="s">
        <v>29</v>
      </c>
    </row>
    <row r="131" spans="1:9" ht="27" customHeight="1" x14ac:dyDescent="0.2">
      <c r="A131" s="4" t="s">
        <v>28</v>
      </c>
      <c r="B131" s="8" t="s">
        <v>21</v>
      </c>
      <c r="C131" s="8" t="s">
        <v>22</v>
      </c>
      <c r="D131" s="8" t="s">
        <v>29</v>
      </c>
      <c r="E131" s="220"/>
      <c r="F131" s="221"/>
      <c r="G131" s="223"/>
      <c r="H131" s="223"/>
      <c r="I131" s="223"/>
    </row>
    <row r="132" spans="1:9" ht="27" customHeight="1" x14ac:dyDescent="0.2">
      <c r="A132" s="4" t="s">
        <v>30</v>
      </c>
      <c r="B132" s="9">
        <v>1</v>
      </c>
      <c r="C132" s="4" t="s">
        <v>31</v>
      </c>
      <c r="D132" s="10" t="s">
        <v>33</v>
      </c>
      <c r="E132" s="210" t="s">
        <v>32</v>
      </c>
      <c r="F132" s="211"/>
      <c r="G132" s="212"/>
      <c r="H132" s="213"/>
      <c r="I132" s="214"/>
    </row>
    <row r="133" spans="1:9" ht="27" customHeight="1" x14ac:dyDescent="0.2">
      <c r="A133" s="190" t="s">
        <v>34</v>
      </c>
      <c r="B133" s="191"/>
      <c r="C133" s="191"/>
      <c r="D133" s="191"/>
      <c r="E133" s="191"/>
      <c r="F133" s="191"/>
      <c r="G133" s="191"/>
      <c r="H133" s="191"/>
      <c r="I133" s="192"/>
    </row>
    <row r="134" spans="1:9" ht="27" customHeight="1" x14ac:dyDescent="0.2">
      <c r="A134" s="4" t="s">
        <v>35</v>
      </c>
      <c r="B134" s="187" t="s">
        <v>122</v>
      </c>
      <c r="C134" s="199"/>
      <c r="D134" s="4" t="s">
        <v>37</v>
      </c>
      <c r="E134" s="234" t="s">
        <v>38</v>
      </c>
      <c r="F134" s="235"/>
      <c r="G134" s="4" t="s">
        <v>39</v>
      </c>
      <c r="H134" s="187" t="s">
        <v>33</v>
      </c>
      <c r="I134" s="199"/>
    </row>
    <row r="135" spans="1:9" ht="27" customHeight="1" x14ac:dyDescent="0.2">
      <c r="A135" s="4" t="s">
        <v>40</v>
      </c>
      <c r="B135" s="200" t="s">
        <v>110</v>
      </c>
      <c r="C135" s="208"/>
      <c r="D135" s="208"/>
      <c r="E135" s="208"/>
      <c r="F135" s="208"/>
      <c r="G135" s="208"/>
      <c r="H135" s="208"/>
      <c r="I135" s="208"/>
    </row>
    <row r="136" spans="1:9" ht="27" customHeight="1" x14ac:dyDescent="0.2">
      <c r="A136" s="4" t="s">
        <v>42</v>
      </c>
      <c r="B136" s="11" t="s">
        <v>43</v>
      </c>
      <c r="C136" s="4" t="s">
        <v>44</v>
      </c>
      <c r="D136" s="12" t="s">
        <v>45</v>
      </c>
      <c r="E136" s="190" t="s">
        <v>46</v>
      </c>
      <c r="F136" s="192"/>
      <c r="G136" s="13" t="s">
        <v>47</v>
      </c>
      <c r="H136" s="4" t="s">
        <v>48</v>
      </c>
      <c r="I136" s="14">
        <v>1</v>
      </c>
    </row>
    <row r="137" spans="1:9" ht="30" customHeight="1" x14ac:dyDescent="0.2">
      <c r="A137" s="4" t="s">
        <v>49</v>
      </c>
      <c r="B137" s="209" t="s">
        <v>123</v>
      </c>
      <c r="C137" s="209"/>
      <c r="D137" s="209"/>
      <c r="E137" s="209"/>
      <c r="F137" s="209"/>
      <c r="G137" s="209"/>
      <c r="H137" s="209"/>
      <c r="I137" s="209"/>
    </row>
    <row r="138" spans="1:9" ht="39" customHeight="1" x14ac:dyDescent="0.2">
      <c r="A138" s="4" t="s">
        <v>51</v>
      </c>
      <c r="B138" s="205" t="s">
        <v>124</v>
      </c>
      <c r="C138" s="206"/>
      <c r="D138" s="207"/>
      <c r="E138" s="190" t="s">
        <v>53</v>
      </c>
      <c r="F138" s="192"/>
      <c r="G138" s="205" t="s">
        <v>125</v>
      </c>
      <c r="H138" s="206"/>
      <c r="I138" s="207"/>
    </row>
    <row r="139" spans="1:9" ht="27" customHeight="1" x14ac:dyDescent="0.2">
      <c r="A139" s="190" t="s">
        <v>55</v>
      </c>
      <c r="B139" s="191"/>
      <c r="C139" s="191"/>
      <c r="D139" s="191"/>
      <c r="E139" s="191"/>
      <c r="F139" s="191"/>
      <c r="G139" s="191"/>
      <c r="H139" s="191"/>
      <c r="I139" s="192"/>
    </row>
    <row r="140" spans="1:9" ht="27" customHeight="1" x14ac:dyDescent="0.2">
      <c r="A140" s="4" t="s">
        <v>56</v>
      </c>
      <c r="B140" s="205" t="s">
        <v>126</v>
      </c>
      <c r="C140" s="206"/>
      <c r="D140" s="206"/>
      <c r="E140" s="206"/>
      <c r="F140" s="206"/>
      <c r="G140" s="206"/>
      <c r="H140" s="206"/>
      <c r="I140" s="207"/>
    </row>
    <row r="141" spans="1:9" ht="27" customHeight="1" x14ac:dyDescent="0.2">
      <c r="A141" s="4" t="s">
        <v>58</v>
      </c>
      <c r="B141" s="190" t="s">
        <v>59</v>
      </c>
      <c r="C141" s="192"/>
      <c r="D141" s="190" t="s">
        <v>60</v>
      </c>
      <c r="E141" s="192"/>
      <c r="F141" s="190" t="s">
        <v>61</v>
      </c>
      <c r="G141" s="192"/>
      <c r="H141" s="190" t="s">
        <v>62</v>
      </c>
      <c r="I141" s="192"/>
    </row>
    <row r="142" spans="1:9" ht="45.75" customHeight="1" x14ac:dyDescent="0.2">
      <c r="A142" s="4" t="s">
        <v>63</v>
      </c>
      <c r="B142" s="200" t="s">
        <v>127</v>
      </c>
      <c r="C142" s="200"/>
      <c r="D142" s="200" t="s">
        <v>128</v>
      </c>
      <c r="E142" s="200"/>
      <c r="F142" s="200"/>
      <c r="G142" s="200"/>
      <c r="H142" s="201"/>
      <c r="I142" s="202"/>
    </row>
    <row r="143" spans="1:9" ht="27" customHeight="1" x14ac:dyDescent="0.2">
      <c r="A143" s="4" t="s">
        <v>66</v>
      </c>
      <c r="B143" s="203" t="s">
        <v>129</v>
      </c>
      <c r="C143" s="204"/>
      <c r="D143" s="203" t="s">
        <v>129</v>
      </c>
      <c r="E143" s="204"/>
      <c r="F143" s="200"/>
      <c r="G143" s="200"/>
      <c r="H143" s="201"/>
      <c r="I143" s="202"/>
    </row>
    <row r="144" spans="1:9" ht="27" customHeight="1" x14ac:dyDescent="0.2">
      <c r="A144" s="4" t="s">
        <v>68</v>
      </c>
      <c r="B144" s="203" t="s">
        <v>129</v>
      </c>
      <c r="C144" s="204"/>
      <c r="D144" s="203" t="s">
        <v>129</v>
      </c>
      <c r="E144" s="204"/>
      <c r="F144" s="200"/>
      <c r="G144" s="200"/>
      <c r="H144" s="201"/>
      <c r="I144" s="202"/>
    </row>
    <row r="145" spans="1:9" ht="27" customHeight="1" x14ac:dyDescent="0.2">
      <c r="A145" s="4" t="s">
        <v>69</v>
      </c>
      <c r="B145" s="200" t="s">
        <v>47</v>
      </c>
      <c r="C145" s="200"/>
      <c r="D145" s="200" t="s">
        <v>47</v>
      </c>
      <c r="E145" s="200"/>
      <c r="F145" s="200"/>
      <c r="G145" s="200"/>
      <c r="H145" s="201"/>
      <c r="I145" s="202"/>
    </row>
    <row r="146" spans="1:9" ht="27" customHeight="1" x14ac:dyDescent="0.2">
      <c r="A146" s="4" t="s">
        <v>70</v>
      </c>
      <c r="B146" s="200" t="s">
        <v>130</v>
      </c>
      <c r="C146" s="200"/>
      <c r="D146" s="200" t="s">
        <v>130</v>
      </c>
      <c r="E146" s="200"/>
      <c r="F146" s="200"/>
      <c r="G146" s="200"/>
      <c r="H146" s="201"/>
      <c r="I146" s="202"/>
    </row>
    <row r="147" spans="1:9" ht="54" customHeight="1" x14ac:dyDescent="0.2">
      <c r="A147" s="4" t="s">
        <v>71</v>
      </c>
      <c r="B147" s="200" t="s">
        <v>131</v>
      </c>
      <c r="C147" s="200"/>
      <c r="D147" s="200" t="s">
        <v>132</v>
      </c>
      <c r="E147" s="200"/>
      <c r="F147" s="200"/>
      <c r="G147" s="200"/>
      <c r="H147" s="201"/>
      <c r="I147" s="202"/>
    </row>
    <row r="148" spans="1:9" ht="27" customHeight="1" x14ac:dyDescent="0.2">
      <c r="A148" s="190" t="s">
        <v>74</v>
      </c>
      <c r="B148" s="191"/>
      <c r="C148" s="191"/>
      <c r="D148" s="191"/>
      <c r="E148" s="191"/>
      <c r="F148" s="191"/>
      <c r="G148" s="191"/>
      <c r="H148" s="191"/>
      <c r="I148" s="192"/>
    </row>
    <row r="149" spans="1:9" ht="27" customHeight="1" x14ac:dyDescent="0.2">
      <c r="A149" s="4" t="s">
        <v>75</v>
      </c>
      <c r="B149" s="193" t="s">
        <v>76</v>
      </c>
      <c r="C149" s="194"/>
      <c r="D149" s="195"/>
      <c r="E149" s="4" t="s">
        <v>77</v>
      </c>
      <c r="F149" s="196" t="s">
        <v>76</v>
      </c>
      <c r="G149" s="197"/>
      <c r="H149" s="197"/>
      <c r="I149" s="198"/>
    </row>
    <row r="150" spans="1:9" ht="27" customHeight="1" x14ac:dyDescent="0.2">
      <c r="A150" s="4" t="s">
        <v>78</v>
      </c>
      <c r="B150" s="185" t="s">
        <v>76</v>
      </c>
      <c r="C150" s="185"/>
      <c r="D150" s="185"/>
      <c r="E150" s="185"/>
      <c r="F150" s="185"/>
      <c r="G150" s="185"/>
      <c r="H150" s="185"/>
      <c r="I150" s="185"/>
    </row>
    <row r="151" spans="1:9" ht="27" customHeight="1" x14ac:dyDescent="0.2">
      <c r="A151" s="4" t="s">
        <v>79</v>
      </c>
      <c r="B151" s="185" t="s">
        <v>76</v>
      </c>
      <c r="C151" s="185"/>
      <c r="D151" s="185"/>
      <c r="E151" s="185"/>
      <c r="F151" s="185"/>
      <c r="G151" s="185"/>
      <c r="H151" s="185"/>
      <c r="I151" s="185"/>
    </row>
    <row r="152" spans="1:9" ht="27" customHeight="1" x14ac:dyDescent="0.2">
      <c r="A152" s="4" t="s">
        <v>80</v>
      </c>
      <c r="B152" s="193" t="s">
        <v>76</v>
      </c>
      <c r="C152" s="194"/>
      <c r="D152" s="195"/>
      <c r="E152" s="4" t="s">
        <v>81</v>
      </c>
      <c r="F152" s="193" t="s">
        <v>76</v>
      </c>
      <c r="G152" s="194"/>
      <c r="H152" s="194"/>
      <c r="I152" s="195"/>
    </row>
    <row r="153" spans="1:9" ht="27" customHeight="1" x14ac:dyDescent="0.2">
      <c r="A153" s="182" t="s">
        <v>82</v>
      </c>
      <c r="B153" s="183"/>
      <c r="C153" s="182" t="s">
        <v>83</v>
      </c>
      <c r="D153" s="183"/>
      <c r="E153" s="182" t="s">
        <v>84</v>
      </c>
      <c r="F153" s="184"/>
      <c r="G153" s="183"/>
      <c r="H153" s="182" t="s">
        <v>85</v>
      </c>
      <c r="I153" s="183"/>
    </row>
    <row r="154" spans="1:9" ht="27" customHeight="1" x14ac:dyDescent="0.2">
      <c r="A154" s="185" t="s">
        <v>86</v>
      </c>
      <c r="B154" s="185"/>
      <c r="C154" s="186" t="s">
        <v>87</v>
      </c>
      <c r="D154" s="186"/>
      <c r="E154" s="187" t="s">
        <v>88</v>
      </c>
      <c r="F154" s="187"/>
      <c r="G154" s="187"/>
      <c r="H154" s="188" t="s">
        <v>88</v>
      </c>
      <c r="I154" s="189"/>
    </row>
    <row r="155" spans="1:9" ht="27" customHeight="1" x14ac:dyDescent="0.2">
      <c r="A155" s="177" t="s">
        <v>89</v>
      </c>
      <c r="B155" s="177"/>
      <c r="C155" s="177"/>
      <c r="D155" s="177"/>
      <c r="E155" s="177"/>
      <c r="F155" s="177"/>
      <c r="G155" s="177"/>
      <c r="H155" s="177"/>
      <c r="I155" s="177"/>
    </row>
    <row r="156" spans="1:9" ht="38.25" x14ac:dyDescent="0.2">
      <c r="A156" s="4" t="s">
        <v>90</v>
      </c>
      <c r="B156" s="178" t="s">
        <v>91</v>
      </c>
      <c r="C156" s="178"/>
      <c r="D156" s="178"/>
      <c r="E156" s="178"/>
      <c r="F156" s="178"/>
      <c r="G156" s="178"/>
      <c r="H156" s="178"/>
      <c r="I156" s="4" t="s">
        <v>92</v>
      </c>
    </row>
    <row r="157" spans="1:9" ht="15" customHeight="1" x14ac:dyDescent="0.2">
      <c r="A157" s="110">
        <v>45016</v>
      </c>
      <c r="B157" s="179" t="s">
        <v>133</v>
      </c>
      <c r="C157" s="180"/>
      <c r="D157" s="180"/>
      <c r="E157" s="180"/>
      <c r="F157" s="180"/>
      <c r="G157" s="180"/>
      <c r="H157" s="181"/>
      <c r="I157" s="15"/>
    </row>
    <row r="158" spans="1:9" x14ac:dyDescent="0.2"/>
    <row r="159" spans="1:9" x14ac:dyDescent="0.2"/>
    <row r="160" spans="1:9" ht="15" customHeight="1" x14ac:dyDescent="0.2">
      <c r="A160" s="228" t="s">
        <v>93</v>
      </c>
      <c r="B160" s="229"/>
      <c r="C160" s="229"/>
      <c r="D160" s="229"/>
      <c r="E160" s="229"/>
      <c r="F160" s="229"/>
      <c r="G160" s="229"/>
      <c r="H160" s="229"/>
      <c r="I160" s="230"/>
    </row>
    <row r="161" spans="1:9" ht="15" customHeight="1" x14ac:dyDescent="0.2">
      <c r="A161" s="231" t="s">
        <v>1</v>
      </c>
      <c r="B161" s="232"/>
      <c r="C161" s="232"/>
      <c r="D161" s="232"/>
      <c r="E161" s="232"/>
      <c r="F161" s="232"/>
      <c r="G161" s="232"/>
      <c r="H161" s="232"/>
      <c r="I161" s="233"/>
    </row>
    <row r="162" spans="1:9" ht="15" customHeight="1" x14ac:dyDescent="0.2">
      <c r="A162" s="231" t="s">
        <v>2</v>
      </c>
      <c r="B162" s="232"/>
      <c r="C162" s="232"/>
      <c r="D162" s="232"/>
      <c r="E162" s="232"/>
      <c r="F162" s="232"/>
      <c r="G162" s="232"/>
      <c r="H162" s="232"/>
      <c r="I162" s="233"/>
    </row>
    <row r="163" spans="1:9" ht="15" customHeight="1" x14ac:dyDescent="0.2">
      <c r="A163" s="2"/>
      <c r="B163" s="224" t="s">
        <v>3</v>
      </c>
      <c r="C163" s="224"/>
      <c r="D163" s="224"/>
      <c r="E163" s="224"/>
      <c r="F163" s="225" t="s">
        <v>4</v>
      </c>
      <c r="G163" s="225"/>
      <c r="H163" s="225"/>
      <c r="I163" s="226"/>
    </row>
    <row r="164" spans="1:9" ht="27" customHeight="1" x14ac:dyDescent="0.2">
      <c r="A164" s="190" t="s">
        <v>5</v>
      </c>
      <c r="B164" s="191"/>
      <c r="C164" s="191"/>
      <c r="D164" s="191"/>
      <c r="E164" s="191"/>
      <c r="F164" s="191"/>
      <c r="G164" s="191"/>
      <c r="H164" s="191"/>
      <c r="I164" s="192"/>
    </row>
    <row r="165" spans="1:9" ht="27" customHeight="1" x14ac:dyDescent="0.2">
      <c r="A165" s="190" t="s">
        <v>6</v>
      </c>
      <c r="B165" s="191"/>
      <c r="C165" s="191"/>
      <c r="D165" s="191"/>
      <c r="E165" s="191"/>
      <c r="F165" s="191"/>
      <c r="G165" s="191"/>
      <c r="H165" s="191"/>
      <c r="I165" s="192"/>
    </row>
    <row r="166" spans="1:9" ht="27" customHeight="1" x14ac:dyDescent="0.2">
      <c r="A166" s="4" t="s">
        <v>7</v>
      </c>
      <c r="B166" s="5">
        <v>5</v>
      </c>
      <c r="C166" s="190" t="s">
        <v>8</v>
      </c>
      <c r="D166" s="192"/>
      <c r="E166" s="227" t="s">
        <v>9</v>
      </c>
      <c r="F166" s="227"/>
      <c r="G166" s="227"/>
      <c r="H166" s="4" t="s">
        <v>10</v>
      </c>
      <c r="I166" s="6"/>
    </row>
    <row r="167" spans="1:9" ht="27" customHeight="1" x14ac:dyDescent="0.2">
      <c r="A167" s="4" t="s">
        <v>12</v>
      </c>
      <c r="B167" s="217" t="s">
        <v>13</v>
      </c>
      <c r="C167" s="217"/>
      <c r="D167" s="217"/>
      <c r="E167" s="190" t="s">
        <v>14</v>
      </c>
      <c r="F167" s="192"/>
      <c r="G167" s="186" t="s">
        <v>15</v>
      </c>
      <c r="H167" s="186"/>
      <c r="I167" s="186"/>
    </row>
    <row r="168" spans="1:9" ht="27" customHeight="1" x14ac:dyDescent="0.2">
      <c r="A168" s="4" t="s">
        <v>16</v>
      </c>
      <c r="B168" s="217" t="s">
        <v>270</v>
      </c>
      <c r="C168" s="217"/>
      <c r="D168" s="217"/>
      <c r="E168" s="217"/>
      <c r="F168" s="217"/>
      <c r="G168" s="217"/>
      <c r="H168" s="217"/>
      <c r="I168" s="217"/>
    </row>
    <row r="169" spans="1:9" ht="27" customHeight="1" x14ac:dyDescent="0.2">
      <c r="A169" s="4" t="s">
        <v>18</v>
      </c>
      <c r="B169" s="217" t="s">
        <v>134</v>
      </c>
      <c r="C169" s="217"/>
      <c r="D169" s="217"/>
      <c r="E169" s="217"/>
      <c r="F169" s="217"/>
      <c r="G169" s="217"/>
      <c r="H169" s="217"/>
      <c r="I169" s="217"/>
    </row>
    <row r="170" spans="1:9" ht="27" customHeight="1" x14ac:dyDescent="0.2">
      <c r="A170" s="4" t="s">
        <v>20</v>
      </c>
      <c r="B170" s="8" t="s">
        <v>21</v>
      </c>
      <c r="C170" s="8" t="s">
        <v>22</v>
      </c>
      <c r="D170" s="8" t="s">
        <v>23</v>
      </c>
      <c r="E170" s="218" t="s">
        <v>24</v>
      </c>
      <c r="F170" s="219"/>
      <c r="G170" s="222" t="s">
        <v>25</v>
      </c>
      <c r="H170" s="222" t="s">
        <v>26</v>
      </c>
      <c r="I170" s="222" t="s">
        <v>29</v>
      </c>
    </row>
    <row r="171" spans="1:9" ht="27" customHeight="1" x14ac:dyDescent="0.2">
      <c r="A171" s="4" t="s">
        <v>28</v>
      </c>
      <c r="B171" s="8" t="s">
        <v>21</v>
      </c>
      <c r="C171" s="8" t="s">
        <v>22</v>
      </c>
      <c r="D171" s="8" t="s">
        <v>29</v>
      </c>
      <c r="E171" s="220"/>
      <c r="F171" s="221"/>
      <c r="G171" s="223"/>
      <c r="H171" s="223"/>
      <c r="I171" s="223"/>
    </row>
    <row r="172" spans="1:9" ht="27" customHeight="1" x14ac:dyDescent="0.2">
      <c r="A172" s="4" t="s">
        <v>30</v>
      </c>
      <c r="B172" s="9">
        <v>1</v>
      </c>
      <c r="C172" s="4" t="s">
        <v>31</v>
      </c>
      <c r="D172" s="10" t="s">
        <v>33</v>
      </c>
      <c r="E172" s="210" t="s">
        <v>32</v>
      </c>
      <c r="F172" s="211"/>
      <c r="G172" s="212"/>
      <c r="H172" s="213"/>
      <c r="I172" s="214"/>
    </row>
    <row r="173" spans="1:9" ht="27" customHeight="1" x14ac:dyDescent="0.2">
      <c r="A173" s="190" t="s">
        <v>34</v>
      </c>
      <c r="B173" s="191"/>
      <c r="C173" s="191"/>
      <c r="D173" s="191"/>
      <c r="E173" s="191"/>
      <c r="F173" s="191"/>
      <c r="G173" s="191"/>
      <c r="H173" s="191"/>
      <c r="I173" s="192"/>
    </row>
    <row r="174" spans="1:9" ht="27" customHeight="1" x14ac:dyDescent="0.2">
      <c r="A174" s="4" t="s">
        <v>35</v>
      </c>
      <c r="B174" s="187" t="s">
        <v>135</v>
      </c>
      <c r="C174" s="199"/>
      <c r="D174" s="4" t="s">
        <v>37</v>
      </c>
      <c r="E174" s="205" t="s">
        <v>38</v>
      </c>
      <c r="F174" s="215"/>
      <c r="G174" s="4" t="s">
        <v>39</v>
      </c>
      <c r="H174" s="209" t="s">
        <v>33</v>
      </c>
      <c r="I174" s="216"/>
    </row>
    <row r="175" spans="1:9" ht="27" customHeight="1" x14ac:dyDescent="0.2">
      <c r="A175" s="4" t="s">
        <v>40</v>
      </c>
      <c r="B175" s="200" t="s">
        <v>110</v>
      </c>
      <c r="C175" s="208"/>
      <c r="D175" s="208"/>
      <c r="E175" s="208"/>
      <c r="F175" s="208"/>
      <c r="G175" s="208"/>
      <c r="H175" s="208"/>
      <c r="I175" s="208"/>
    </row>
    <row r="176" spans="1:9" ht="27" customHeight="1" x14ac:dyDescent="0.2">
      <c r="A176" s="4" t="s">
        <v>42</v>
      </c>
      <c r="B176" s="11" t="s">
        <v>43</v>
      </c>
      <c r="C176" s="4" t="s">
        <v>44</v>
      </c>
      <c r="D176" s="12" t="s">
        <v>45</v>
      </c>
      <c r="E176" s="190" t="s">
        <v>46</v>
      </c>
      <c r="F176" s="192"/>
      <c r="G176" s="13" t="s">
        <v>47</v>
      </c>
      <c r="H176" s="4" t="s">
        <v>48</v>
      </c>
      <c r="I176" s="14">
        <v>1</v>
      </c>
    </row>
    <row r="177" spans="1:9" ht="30" customHeight="1" x14ac:dyDescent="0.2">
      <c r="A177" s="4" t="s">
        <v>49</v>
      </c>
      <c r="B177" s="209" t="s">
        <v>136</v>
      </c>
      <c r="C177" s="209"/>
      <c r="D177" s="209"/>
      <c r="E177" s="209"/>
      <c r="F177" s="209"/>
      <c r="G177" s="209"/>
      <c r="H177" s="209"/>
      <c r="I177" s="209"/>
    </row>
    <row r="178" spans="1:9" ht="49.5" customHeight="1" x14ac:dyDescent="0.2">
      <c r="A178" s="4" t="s">
        <v>51</v>
      </c>
      <c r="B178" s="205" t="s">
        <v>137</v>
      </c>
      <c r="C178" s="206"/>
      <c r="D178" s="207"/>
      <c r="E178" s="190" t="s">
        <v>53</v>
      </c>
      <c r="F178" s="192"/>
      <c r="G178" s="205" t="s">
        <v>138</v>
      </c>
      <c r="H178" s="206"/>
      <c r="I178" s="207"/>
    </row>
    <row r="179" spans="1:9" ht="27" customHeight="1" x14ac:dyDescent="0.2">
      <c r="A179" s="190" t="s">
        <v>55</v>
      </c>
      <c r="B179" s="191"/>
      <c r="C179" s="191"/>
      <c r="D179" s="191"/>
      <c r="E179" s="191"/>
      <c r="F179" s="191"/>
      <c r="G179" s="191"/>
      <c r="H179" s="191"/>
      <c r="I179" s="192"/>
    </row>
    <row r="180" spans="1:9" ht="27" customHeight="1" x14ac:dyDescent="0.2">
      <c r="A180" s="4" t="s">
        <v>56</v>
      </c>
      <c r="B180" s="205" t="s">
        <v>139</v>
      </c>
      <c r="C180" s="206"/>
      <c r="D180" s="206"/>
      <c r="E180" s="206"/>
      <c r="F180" s="206"/>
      <c r="G180" s="206"/>
      <c r="H180" s="206"/>
      <c r="I180" s="207"/>
    </row>
    <row r="181" spans="1:9" ht="27" customHeight="1" x14ac:dyDescent="0.2">
      <c r="A181" s="4" t="s">
        <v>58</v>
      </c>
      <c r="B181" s="190" t="s">
        <v>59</v>
      </c>
      <c r="C181" s="192"/>
      <c r="D181" s="190" t="s">
        <v>60</v>
      </c>
      <c r="E181" s="192"/>
      <c r="F181" s="190" t="s">
        <v>61</v>
      </c>
      <c r="G181" s="192"/>
      <c r="H181" s="190" t="s">
        <v>62</v>
      </c>
      <c r="I181" s="192"/>
    </row>
    <row r="182" spans="1:9" ht="50.25" customHeight="1" x14ac:dyDescent="0.2">
      <c r="A182" s="4" t="s">
        <v>63</v>
      </c>
      <c r="B182" s="200" t="s">
        <v>140</v>
      </c>
      <c r="C182" s="200"/>
      <c r="D182" s="200" t="s">
        <v>141</v>
      </c>
      <c r="E182" s="200"/>
      <c r="F182" s="200"/>
      <c r="G182" s="200"/>
      <c r="H182" s="201"/>
      <c r="I182" s="202"/>
    </row>
    <row r="183" spans="1:9" ht="27" customHeight="1" x14ac:dyDescent="0.2">
      <c r="A183" s="4" t="s">
        <v>66</v>
      </c>
      <c r="B183" s="203" t="s">
        <v>67</v>
      </c>
      <c r="C183" s="204"/>
      <c r="D183" s="203" t="s">
        <v>67</v>
      </c>
      <c r="E183" s="204"/>
      <c r="F183" s="200"/>
      <c r="G183" s="200"/>
      <c r="H183" s="201"/>
      <c r="I183" s="202"/>
    </row>
    <row r="184" spans="1:9" ht="27" customHeight="1" x14ac:dyDescent="0.2">
      <c r="A184" s="4" t="s">
        <v>68</v>
      </c>
      <c r="B184" s="203" t="s">
        <v>67</v>
      </c>
      <c r="C184" s="204"/>
      <c r="D184" s="203" t="s">
        <v>67</v>
      </c>
      <c r="E184" s="204"/>
      <c r="F184" s="200"/>
      <c r="G184" s="200"/>
      <c r="H184" s="201"/>
      <c r="I184" s="202"/>
    </row>
    <row r="185" spans="1:9" ht="27" customHeight="1" x14ac:dyDescent="0.2">
      <c r="A185" s="4" t="s">
        <v>69</v>
      </c>
      <c r="B185" s="200" t="s">
        <v>47</v>
      </c>
      <c r="C185" s="200"/>
      <c r="D185" s="200" t="s">
        <v>47</v>
      </c>
      <c r="E185" s="200"/>
      <c r="F185" s="200"/>
      <c r="G185" s="200"/>
      <c r="H185" s="201"/>
      <c r="I185" s="202"/>
    </row>
    <row r="186" spans="1:9" ht="27" customHeight="1" x14ac:dyDescent="0.2">
      <c r="A186" s="4" t="s">
        <v>70</v>
      </c>
      <c r="B186" s="187" t="s">
        <v>135</v>
      </c>
      <c r="C186" s="199"/>
      <c r="D186" s="187" t="s">
        <v>135</v>
      </c>
      <c r="E186" s="199"/>
      <c r="F186" s="200"/>
      <c r="G186" s="200"/>
      <c r="H186" s="201"/>
      <c r="I186" s="202"/>
    </row>
    <row r="187" spans="1:9" ht="38.25" customHeight="1" x14ac:dyDescent="0.2">
      <c r="A187" s="4" t="s">
        <v>71</v>
      </c>
      <c r="B187" s="200" t="s">
        <v>142</v>
      </c>
      <c r="C187" s="200"/>
      <c r="D187" s="200" t="s">
        <v>143</v>
      </c>
      <c r="E187" s="200"/>
      <c r="F187" s="200"/>
      <c r="G187" s="200"/>
      <c r="H187" s="201"/>
      <c r="I187" s="202"/>
    </row>
    <row r="188" spans="1:9" ht="27" customHeight="1" x14ac:dyDescent="0.2">
      <c r="A188" s="190" t="s">
        <v>74</v>
      </c>
      <c r="B188" s="191"/>
      <c r="C188" s="191"/>
      <c r="D188" s="191"/>
      <c r="E188" s="191"/>
      <c r="F188" s="191"/>
      <c r="G188" s="191"/>
      <c r="H188" s="191"/>
      <c r="I188" s="192"/>
    </row>
    <row r="189" spans="1:9" ht="27" customHeight="1" x14ac:dyDescent="0.2">
      <c r="A189" s="4" t="s">
        <v>75</v>
      </c>
      <c r="B189" s="193" t="s">
        <v>76</v>
      </c>
      <c r="C189" s="194"/>
      <c r="D189" s="195"/>
      <c r="E189" s="4" t="s">
        <v>77</v>
      </c>
      <c r="F189" s="196" t="s">
        <v>76</v>
      </c>
      <c r="G189" s="197"/>
      <c r="H189" s="197"/>
      <c r="I189" s="198"/>
    </row>
    <row r="190" spans="1:9" ht="27" customHeight="1" x14ac:dyDescent="0.2">
      <c r="A190" s="4" t="s">
        <v>78</v>
      </c>
      <c r="B190" s="185" t="s">
        <v>76</v>
      </c>
      <c r="C190" s="185"/>
      <c r="D190" s="185"/>
      <c r="E190" s="185"/>
      <c r="F190" s="185"/>
      <c r="G190" s="185"/>
      <c r="H190" s="185"/>
      <c r="I190" s="185"/>
    </row>
    <row r="191" spans="1:9" ht="27" customHeight="1" x14ac:dyDescent="0.2">
      <c r="A191" s="4" t="s">
        <v>79</v>
      </c>
      <c r="B191" s="185" t="s">
        <v>76</v>
      </c>
      <c r="C191" s="185"/>
      <c r="D191" s="185"/>
      <c r="E191" s="185"/>
      <c r="F191" s="185"/>
      <c r="G191" s="185"/>
      <c r="H191" s="185"/>
      <c r="I191" s="185"/>
    </row>
    <row r="192" spans="1:9" ht="27" customHeight="1" x14ac:dyDescent="0.2">
      <c r="A192" s="4" t="s">
        <v>80</v>
      </c>
      <c r="B192" s="193" t="s">
        <v>76</v>
      </c>
      <c r="C192" s="194"/>
      <c r="D192" s="195"/>
      <c r="E192" s="4" t="s">
        <v>81</v>
      </c>
      <c r="F192" s="193" t="s">
        <v>76</v>
      </c>
      <c r="G192" s="194"/>
      <c r="H192" s="194"/>
      <c r="I192" s="195"/>
    </row>
    <row r="193" spans="1:9" ht="27" customHeight="1" x14ac:dyDescent="0.2">
      <c r="A193" s="182" t="s">
        <v>82</v>
      </c>
      <c r="B193" s="183"/>
      <c r="C193" s="182" t="s">
        <v>83</v>
      </c>
      <c r="D193" s="183"/>
      <c r="E193" s="182" t="s">
        <v>84</v>
      </c>
      <c r="F193" s="184"/>
      <c r="G193" s="183"/>
      <c r="H193" s="182" t="s">
        <v>85</v>
      </c>
      <c r="I193" s="183"/>
    </row>
    <row r="194" spans="1:9" ht="27" customHeight="1" x14ac:dyDescent="0.2">
      <c r="A194" s="185" t="s">
        <v>86</v>
      </c>
      <c r="B194" s="185"/>
      <c r="C194" s="186" t="s">
        <v>87</v>
      </c>
      <c r="D194" s="186"/>
      <c r="E194" s="187" t="s">
        <v>88</v>
      </c>
      <c r="F194" s="187"/>
      <c r="G194" s="187"/>
      <c r="H194" s="188" t="s">
        <v>88</v>
      </c>
      <c r="I194" s="189"/>
    </row>
    <row r="195" spans="1:9" ht="27" customHeight="1" x14ac:dyDescent="0.2">
      <c r="A195" s="177" t="s">
        <v>89</v>
      </c>
      <c r="B195" s="177"/>
      <c r="C195" s="177"/>
      <c r="D195" s="177"/>
      <c r="E195" s="177"/>
      <c r="F195" s="177"/>
      <c r="G195" s="177"/>
      <c r="H195" s="177"/>
      <c r="I195" s="177"/>
    </row>
    <row r="196" spans="1:9" ht="38.25" x14ac:dyDescent="0.2">
      <c r="A196" s="4" t="s">
        <v>90</v>
      </c>
      <c r="B196" s="178" t="s">
        <v>91</v>
      </c>
      <c r="C196" s="178"/>
      <c r="D196" s="178"/>
      <c r="E196" s="178"/>
      <c r="F196" s="178"/>
      <c r="G196" s="178"/>
      <c r="H196" s="178"/>
      <c r="I196" s="4" t="s">
        <v>92</v>
      </c>
    </row>
    <row r="197" spans="1:9" ht="15" customHeight="1" x14ac:dyDescent="0.2">
      <c r="A197" s="110">
        <v>45016</v>
      </c>
      <c r="B197" s="179" t="s">
        <v>271</v>
      </c>
      <c r="C197" s="180"/>
      <c r="D197" s="180"/>
      <c r="E197" s="180"/>
      <c r="F197" s="180"/>
      <c r="G197" s="180"/>
      <c r="H197" s="181"/>
      <c r="I197" s="15"/>
    </row>
    <row r="198" spans="1:9" x14ac:dyDescent="0.2"/>
  </sheetData>
  <mergeCells count="389">
    <mergeCell ref="A6:I6"/>
    <mergeCell ref="C7:D7"/>
    <mergeCell ref="E7:G7"/>
    <mergeCell ref="B8:D8"/>
    <mergeCell ref="E8:F8"/>
    <mergeCell ref="G8:I8"/>
    <mergeCell ref="A1:I1"/>
    <mergeCell ref="A2:I2"/>
    <mergeCell ref="A3:I3"/>
    <mergeCell ref="B4:E4"/>
    <mergeCell ref="F4:I4"/>
    <mergeCell ref="A5:I5"/>
    <mergeCell ref="E13:F13"/>
    <mergeCell ref="G13:I13"/>
    <mergeCell ref="A14:I14"/>
    <mergeCell ref="B15:C15"/>
    <mergeCell ref="E15:F15"/>
    <mergeCell ref="H15:I15"/>
    <mergeCell ref="B9:I9"/>
    <mergeCell ref="B10:I10"/>
    <mergeCell ref="E11:F12"/>
    <mergeCell ref="G11:G12"/>
    <mergeCell ref="H11:H12"/>
    <mergeCell ref="I11:I12"/>
    <mergeCell ref="A20:I20"/>
    <mergeCell ref="B21:I21"/>
    <mergeCell ref="B22:C22"/>
    <mergeCell ref="D22:E22"/>
    <mergeCell ref="F22:G22"/>
    <mergeCell ref="H22:I22"/>
    <mergeCell ref="B16:I16"/>
    <mergeCell ref="E17:F17"/>
    <mergeCell ref="B18:I18"/>
    <mergeCell ref="B19:D19"/>
    <mergeCell ref="E19:F19"/>
    <mergeCell ref="G19:I19"/>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A29:I29"/>
    <mergeCell ref="B30:D30"/>
    <mergeCell ref="F30:I30"/>
    <mergeCell ref="B31:I31"/>
    <mergeCell ref="B32:I32"/>
    <mergeCell ref="B33:D33"/>
    <mergeCell ref="F33:I33"/>
    <mergeCell ref="B27:C27"/>
    <mergeCell ref="D27:E27"/>
    <mergeCell ref="F27:G27"/>
    <mergeCell ref="H27:I27"/>
    <mergeCell ref="B28:C28"/>
    <mergeCell ref="D28:E28"/>
    <mergeCell ref="F28:G28"/>
    <mergeCell ref="H28:I28"/>
    <mergeCell ref="A36:I36"/>
    <mergeCell ref="B37:H37"/>
    <mergeCell ref="A40:I40"/>
    <mergeCell ref="A41:I41"/>
    <mergeCell ref="A42:I42"/>
    <mergeCell ref="B43:E43"/>
    <mergeCell ref="F43:I43"/>
    <mergeCell ref="A34:B34"/>
    <mergeCell ref="C34:D34"/>
    <mergeCell ref="E34:G34"/>
    <mergeCell ref="H34:I34"/>
    <mergeCell ref="A35:B35"/>
    <mergeCell ref="C35:D35"/>
    <mergeCell ref="E35:G35"/>
    <mergeCell ref="H35:I35"/>
    <mergeCell ref="B48:I48"/>
    <mergeCell ref="B49:I49"/>
    <mergeCell ref="E50:F51"/>
    <mergeCell ref="G50:G51"/>
    <mergeCell ref="H50:H51"/>
    <mergeCell ref="I50:I51"/>
    <mergeCell ref="A44:I44"/>
    <mergeCell ref="A45:I45"/>
    <mergeCell ref="C46:D46"/>
    <mergeCell ref="E46:G46"/>
    <mergeCell ref="B47:D47"/>
    <mergeCell ref="E47:F47"/>
    <mergeCell ref="G47:I47"/>
    <mergeCell ref="B55:I55"/>
    <mergeCell ref="E56:F56"/>
    <mergeCell ref="B57:I57"/>
    <mergeCell ref="B58:D58"/>
    <mergeCell ref="E58:F58"/>
    <mergeCell ref="G58:I58"/>
    <mergeCell ref="E52:F52"/>
    <mergeCell ref="G52:I52"/>
    <mergeCell ref="A53:I53"/>
    <mergeCell ref="B54:C54"/>
    <mergeCell ref="E54:F54"/>
    <mergeCell ref="H54:I54"/>
    <mergeCell ref="B62:C62"/>
    <mergeCell ref="D62:E62"/>
    <mergeCell ref="F62:G62"/>
    <mergeCell ref="H62:I62"/>
    <mergeCell ref="B63:C63"/>
    <mergeCell ref="D63:E63"/>
    <mergeCell ref="F63:G63"/>
    <mergeCell ref="H63:I63"/>
    <mergeCell ref="A59:I59"/>
    <mergeCell ref="B60:I60"/>
    <mergeCell ref="B61:C61"/>
    <mergeCell ref="D61:E61"/>
    <mergeCell ref="F61:G61"/>
    <mergeCell ref="H61:I61"/>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A73:B73"/>
    <mergeCell ref="C73:D73"/>
    <mergeCell ref="E73:G73"/>
    <mergeCell ref="H73:I73"/>
    <mergeCell ref="A74:B74"/>
    <mergeCell ref="C74:D74"/>
    <mergeCell ref="E74:G74"/>
    <mergeCell ref="H74:I74"/>
    <mergeCell ref="A68:I68"/>
    <mergeCell ref="B69:D69"/>
    <mergeCell ref="F69:I69"/>
    <mergeCell ref="B70:I70"/>
    <mergeCell ref="B71:I71"/>
    <mergeCell ref="B72:D72"/>
    <mergeCell ref="F72:I72"/>
    <mergeCell ref="B82:E82"/>
    <mergeCell ref="F82:I82"/>
    <mergeCell ref="A83:I83"/>
    <mergeCell ref="A84:I84"/>
    <mergeCell ref="C85:D85"/>
    <mergeCell ref="E85:G85"/>
    <mergeCell ref="A75:I75"/>
    <mergeCell ref="B76:H76"/>
    <mergeCell ref="B77:H77"/>
    <mergeCell ref="A79:I79"/>
    <mergeCell ref="A80:I80"/>
    <mergeCell ref="A81:I81"/>
    <mergeCell ref="B86:D86"/>
    <mergeCell ref="E86:F86"/>
    <mergeCell ref="G86:I86"/>
    <mergeCell ref="B87:I87"/>
    <mergeCell ref="B88:I88"/>
    <mergeCell ref="E89:F90"/>
    <mergeCell ref="G89:G90"/>
    <mergeCell ref="H89:H90"/>
    <mergeCell ref="I89:I90"/>
    <mergeCell ref="B94:I94"/>
    <mergeCell ref="E95:F95"/>
    <mergeCell ref="B96:I96"/>
    <mergeCell ref="B97:D97"/>
    <mergeCell ref="E97:F97"/>
    <mergeCell ref="G97:I97"/>
    <mergeCell ref="E91:F91"/>
    <mergeCell ref="G91:I91"/>
    <mergeCell ref="A92:I92"/>
    <mergeCell ref="B93:C93"/>
    <mergeCell ref="E93:F93"/>
    <mergeCell ref="H93:I93"/>
    <mergeCell ref="B101:C101"/>
    <mergeCell ref="D101:E101"/>
    <mergeCell ref="F101:G101"/>
    <mergeCell ref="H101:I101"/>
    <mergeCell ref="B102:C102"/>
    <mergeCell ref="D102:E102"/>
    <mergeCell ref="F102:G102"/>
    <mergeCell ref="H102:I102"/>
    <mergeCell ref="A98:I98"/>
    <mergeCell ref="B99:I99"/>
    <mergeCell ref="B100:C100"/>
    <mergeCell ref="D100:E100"/>
    <mergeCell ref="F100:G100"/>
    <mergeCell ref="H100:I100"/>
    <mergeCell ref="B105:C105"/>
    <mergeCell ref="D105:E105"/>
    <mergeCell ref="F105:G105"/>
    <mergeCell ref="H105:I105"/>
    <mergeCell ref="B106:C106"/>
    <mergeCell ref="D106:E106"/>
    <mergeCell ref="F106:G106"/>
    <mergeCell ref="H106:I106"/>
    <mergeCell ref="B103:C103"/>
    <mergeCell ref="D103:E103"/>
    <mergeCell ref="F103:G103"/>
    <mergeCell ref="H103:I103"/>
    <mergeCell ref="B104:C104"/>
    <mergeCell ref="D104:E104"/>
    <mergeCell ref="F104:G104"/>
    <mergeCell ref="H104:I104"/>
    <mergeCell ref="A112:B112"/>
    <mergeCell ref="C112:D112"/>
    <mergeCell ref="E112:G112"/>
    <mergeCell ref="H112:I112"/>
    <mergeCell ref="A113:B113"/>
    <mergeCell ref="C113:D113"/>
    <mergeCell ref="E113:G113"/>
    <mergeCell ref="H113:I113"/>
    <mergeCell ref="A107:I107"/>
    <mergeCell ref="B108:D108"/>
    <mergeCell ref="F108:I108"/>
    <mergeCell ref="B109:I109"/>
    <mergeCell ref="B110:I110"/>
    <mergeCell ref="B111:D111"/>
    <mergeCell ref="F111:I111"/>
    <mergeCell ref="B123:E123"/>
    <mergeCell ref="F123:I123"/>
    <mergeCell ref="A124:I124"/>
    <mergeCell ref="A125:I125"/>
    <mergeCell ref="C126:D126"/>
    <mergeCell ref="E126:G126"/>
    <mergeCell ref="A114:I114"/>
    <mergeCell ref="B115:H115"/>
    <mergeCell ref="B116:H116"/>
    <mergeCell ref="A120:I120"/>
    <mergeCell ref="A121:I121"/>
    <mergeCell ref="A122:I122"/>
    <mergeCell ref="B127:D127"/>
    <mergeCell ref="E127:F127"/>
    <mergeCell ref="G127:I127"/>
    <mergeCell ref="B128:I128"/>
    <mergeCell ref="B129:I129"/>
    <mergeCell ref="E130:F131"/>
    <mergeCell ref="G130:G131"/>
    <mergeCell ref="H130:H131"/>
    <mergeCell ref="I130:I131"/>
    <mergeCell ref="B135:I135"/>
    <mergeCell ref="E136:F136"/>
    <mergeCell ref="B137:I137"/>
    <mergeCell ref="B138:D138"/>
    <mergeCell ref="E138:F138"/>
    <mergeCell ref="G138:I138"/>
    <mergeCell ref="E132:F132"/>
    <mergeCell ref="G132:I132"/>
    <mergeCell ref="A133:I133"/>
    <mergeCell ref="B134:C134"/>
    <mergeCell ref="E134:F134"/>
    <mergeCell ref="H134:I134"/>
    <mergeCell ref="B142:C142"/>
    <mergeCell ref="D142:E142"/>
    <mergeCell ref="F142:G142"/>
    <mergeCell ref="H142:I142"/>
    <mergeCell ref="B143:C143"/>
    <mergeCell ref="D143:E143"/>
    <mergeCell ref="F143:G143"/>
    <mergeCell ref="H143:I143"/>
    <mergeCell ref="A139:I139"/>
    <mergeCell ref="B140:I140"/>
    <mergeCell ref="B141:C141"/>
    <mergeCell ref="D141:E141"/>
    <mergeCell ref="F141:G141"/>
    <mergeCell ref="H141:I141"/>
    <mergeCell ref="B146:C146"/>
    <mergeCell ref="D146:E146"/>
    <mergeCell ref="F146:G146"/>
    <mergeCell ref="H146:I146"/>
    <mergeCell ref="B147:C147"/>
    <mergeCell ref="D147:E147"/>
    <mergeCell ref="F147:G147"/>
    <mergeCell ref="H147:I147"/>
    <mergeCell ref="B144:C144"/>
    <mergeCell ref="D144:E144"/>
    <mergeCell ref="F144:G144"/>
    <mergeCell ref="H144:I144"/>
    <mergeCell ref="B145:C145"/>
    <mergeCell ref="D145:E145"/>
    <mergeCell ref="F145:G145"/>
    <mergeCell ref="H145:I145"/>
    <mergeCell ref="A153:B153"/>
    <mergeCell ref="C153:D153"/>
    <mergeCell ref="E153:G153"/>
    <mergeCell ref="H153:I153"/>
    <mergeCell ref="A154:B154"/>
    <mergeCell ref="C154:D154"/>
    <mergeCell ref="E154:G154"/>
    <mergeCell ref="H154:I154"/>
    <mergeCell ref="A148:I148"/>
    <mergeCell ref="B149:D149"/>
    <mergeCell ref="F149:I149"/>
    <mergeCell ref="B150:I150"/>
    <mergeCell ref="B151:I151"/>
    <mergeCell ref="B152:D152"/>
    <mergeCell ref="F152:I152"/>
    <mergeCell ref="B163:E163"/>
    <mergeCell ref="F163:I163"/>
    <mergeCell ref="A164:I164"/>
    <mergeCell ref="A165:I165"/>
    <mergeCell ref="C166:D166"/>
    <mergeCell ref="E166:G166"/>
    <mergeCell ref="A155:I155"/>
    <mergeCell ref="B156:H156"/>
    <mergeCell ref="B157:H157"/>
    <mergeCell ref="A160:I160"/>
    <mergeCell ref="A161:I161"/>
    <mergeCell ref="A162:I162"/>
    <mergeCell ref="E172:F172"/>
    <mergeCell ref="G172:I172"/>
    <mergeCell ref="A173:I173"/>
    <mergeCell ref="B174:C174"/>
    <mergeCell ref="E174:F174"/>
    <mergeCell ref="H174:I174"/>
    <mergeCell ref="B167:D167"/>
    <mergeCell ref="E167:F167"/>
    <mergeCell ref="G167:I167"/>
    <mergeCell ref="B168:I168"/>
    <mergeCell ref="B169:I169"/>
    <mergeCell ref="E170:F171"/>
    <mergeCell ref="G170:G171"/>
    <mergeCell ref="H170:H171"/>
    <mergeCell ref="I170:I171"/>
    <mergeCell ref="A179:I179"/>
    <mergeCell ref="B180:I180"/>
    <mergeCell ref="B181:C181"/>
    <mergeCell ref="D181:E181"/>
    <mergeCell ref="F181:G181"/>
    <mergeCell ref="H181:I181"/>
    <mergeCell ref="B175:I175"/>
    <mergeCell ref="E176:F176"/>
    <mergeCell ref="B177:I177"/>
    <mergeCell ref="B178:D178"/>
    <mergeCell ref="E178:F178"/>
    <mergeCell ref="G178:I178"/>
    <mergeCell ref="B184:C184"/>
    <mergeCell ref="D184:E184"/>
    <mergeCell ref="F184:G184"/>
    <mergeCell ref="H184:I184"/>
    <mergeCell ref="B185:C185"/>
    <mergeCell ref="D185:E185"/>
    <mergeCell ref="F185:G185"/>
    <mergeCell ref="H185:I185"/>
    <mergeCell ref="B182:C182"/>
    <mergeCell ref="D182:E182"/>
    <mergeCell ref="F182:G182"/>
    <mergeCell ref="H182:I182"/>
    <mergeCell ref="B183:C183"/>
    <mergeCell ref="D183:E183"/>
    <mergeCell ref="F183:G183"/>
    <mergeCell ref="H183:I183"/>
    <mergeCell ref="A188:I188"/>
    <mergeCell ref="B189:D189"/>
    <mergeCell ref="F189:I189"/>
    <mergeCell ref="B190:I190"/>
    <mergeCell ref="B191:I191"/>
    <mergeCell ref="B192:D192"/>
    <mergeCell ref="F192:I192"/>
    <mergeCell ref="B186:C186"/>
    <mergeCell ref="D186:E186"/>
    <mergeCell ref="F186:G186"/>
    <mergeCell ref="H186:I186"/>
    <mergeCell ref="B187:C187"/>
    <mergeCell ref="D187:E187"/>
    <mergeCell ref="F187:G187"/>
    <mergeCell ref="H187:I187"/>
    <mergeCell ref="A195:I195"/>
    <mergeCell ref="B196:H196"/>
    <mergeCell ref="B197:H197"/>
    <mergeCell ref="A193:B193"/>
    <mergeCell ref="C193:D193"/>
    <mergeCell ref="E193:G193"/>
    <mergeCell ref="H193:I193"/>
    <mergeCell ref="A194:B194"/>
    <mergeCell ref="C194:D194"/>
    <mergeCell ref="E194:G194"/>
    <mergeCell ref="H194:I194"/>
  </mergeCells>
  <dataValidations count="39">
    <dataValidation allowBlank="1" showInputMessage="1" showErrorMessage="1" prompt="Corresponde al tipo de proceso (Misional, Estratégico, de Apoyo o de Evaluación), conforme al mapa de procesos de la entidad." sqref="H166:I166 H7:I7 H85:I85 H126:I126 H46:I46" xr:uid="{00000000-0002-0000-0100-000000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6 A17 A95 A136 A56" xr:uid="{00000000-0002-0000-0100-000001000000}"/>
    <dataValidation allowBlank="1" showInputMessage="1" showErrorMessage="1" prompt="Relacionar el campo modificado y una breve descripción del cambio realizado" sqref="B196 B37 B115 B156 B76" xr:uid="{00000000-0002-0000-0100-000002000000}"/>
    <dataValidation allowBlank="1" showInputMessage="1" showErrorMessage="1" prompt="Se genera una versión nueva cada vez que se realice un cambio relacionado con el  indicador" sqref="I196 I37 I115 I156 I76" xr:uid="{00000000-0002-0000-0100-000003000000}"/>
    <dataValidation allowBlank="1" showInputMessage="1" showErrorMessage="1" prompt="Es la fecha de finalización de la medición del indicador " sqref="E170 E11 E89 E130 E50" xr:uid="{00000000-0002-0000-0100-000004000000}"/>
    <dataValidation allowBlank="1" showInputMessage="1" showErrorMessage="1" prompt="Indicar el nombre que recibe la gráfica" sqref="A191 A32 A110 A151 A71" xr:uid="{00000000-0002-0000-0100-000005000000}"/>
    <dataValidation allowBlank="1" showInputMessage="1" showErrorMessage="1" prompt="Tipo de nivel de agregación de la información que puede ser por estrato, deciles, quintiles, género, grupos poblaciones, manzanas, barrios, UPZ, localidades, etc." sqref="A190 A31 A109 A150 A70" xr:uid="{00000000-0002-0000-0100-000006000000}"/>
    <dataValidation allowBlank="1" showInputMessage="1" showErrorMessage="1" prompt="Indicar el origen de la gráfica: Link/ base de datos / drive/ pág web" sqref="E189 E30 E108 E149 E69" xr:uid="{00000000-0002-0000-0100-000007000000}"/>
    <dataValidation allowBlank="1" showInputMessage="1" showErrorMessage="1" prompt="Forma en que se presenta gráficamente el indicador: torta, barras, mapas, líneas, dispersión, histograma, caja-y-bigotes, etc." sqref="A189 A30 A108 A149 A69" xr:uid="{00000000-0002-0000-0100-000008000000}"/>
    <dataValidation allowBlank="1" showInputMessage="1" showErrorMessage="1" prompt="Indicar el tipo de variable: alfanumérico, texto, cadena, entero, etc." sqref="A184 A25 A103 A144 A64" xr:uid="{00000000-0002-0000-0100-000009000000}"/>
    <dataValidation allowBlank="1" showInputMessage="1" showErrorMessage="1" prompt="Indicar la metodología utilizada y/o aspectos a tener en cuenta para la medición del indicador. ej suma de variables_x000a_" sqref="E178:F178 E19:F19 E97:F97 E138:F138 E58:F58" xr:uid="{00000000-0002-0000-0100-00000A000000}"/>
    <dataValidation allowBlank="1" showInputMessage="1" showErrorMessage="1" prompt="Relacionar el sistema de información (si aplica) de la fuente u origen de datos del indicador. ej Sistema de información estadística de apoyo territorial SIEAT del DANE" sqref="G174 G15 G93 G54 G134" xr:uid="{00000000-0002-0000-0100-00000B000000}"/>
    <dataValidation allowBlank="1" showInputMessage="1" showErrorMessage="1" prompt="Se debe hacer mención al tipo de formato de la fuente y origen de datos, pueder ser Excel, pdf, archivo plano, shapefile, entre otros. " sqref="D174 D15 D93 D54 D134" xr:uid="{00000000-0002-0000-0100-00000C000000}"/>
    <dataValidation allowBlank="1" showInputMessage="1" showErrorMessage="1" prompt="Señalar la información adicional que debe agregarse en la gráfica para dar mayor claridad de la información que se está presentando." sqref="A192 A33 A111 A152 A72" xr:uid="{00000000-0002-0000-0100-00000D000000}"/>
    <dataValidation allowBlank="1" showInputMessage="1" showErrorMessage="1" prompt="Corresponde al número asignado para el Indicador/ Número de Meta_x000a_" sqref="A166 A7 A85 A126 A46" xr:uid="{00000000-0002-0000-0100-00000E000000}"/>
    <dataValidation allowBlank="1" showInputMessage="1" showErrorMessage="1" prompt="Corresponde al código y nombre del proceso que ampara el indicador conforme al mapa de procesos de la entidad._x000a_Área al cual está asociado el indicador" sqref="C166 C7 C85 C126 C46" xr:uid="{00000000-0002-0000-0100-00000F000000}"/>
    <dataValidation allowBlank="1" showInputMessage="1" showErrorMessage="1" prompt="Subsecretaria a la cual esta adscrita la dependencia responsable" sqref="A167 A8 A86 A127 A47" xr:uid="{00000000-0002-0000-0100-000010000000}"/>
    <dataValidation allowBlank="1" showInputMessage="1" showErrorMessage="1" prompt="Corresponde a la dependencia responsable de la_x000a_construcción y seguimiento al indicador" sqref="E167 E8 E86 E127 E47" xr:uid="{00000000-0002-0000-0100-000011000000}"/>
    <dataValidation allowBlank="1" showInputMessage="1" showErrorMessage="1" prompt="En este espacio se relacionará el tema bajo el cual se define el indicador_x000a_1. Proyecto de inversión_x000a_2. Meta PDD_x000a_3. Meta de gestión_x000a_4. Otro tipo de indicador_x000a_" sqref="A168 A9 A87 A128 A48" xr:uid="{00000000-0002-0000-0100-000012000000}"/>
    <dataValidation allowBlank="1" showInputMessage="1" showErrorMessage="1" prompt="Se refiere a la denominación dada al indicador,que exprese la característica, el evento o el hecho que se pretende medir con el mismo. " sqref="A169 A10 A88 A129 A49" xr:uid="{00000000-0002-0000-0100-000013000000}"/>
    <dataValidation allowBlank="1" showInputMessage="1" showErrorMessage="1" prompt="Indica la periodicidad en que se reporta el indicador (Anual, Semestral, Trimestral, Bimestral o Mensual)" sqref="E176 E17 E95 E136 E56" xr:uid="{00000000-0002-0000-0100-000014000000}"/>
    <dataValidation allowBlank="1" showInputMessage="1" showErrorMessage="1" prompt="Corresponde al valor total obtenido y reportado por las Áreas en la vigencia inmediatamente anterior. En el caso de que no exista se colocará “No Aplica - N/A”" sqref="H176 H17 H95 H136 H56" xr:uid="{00000000-0002-0000-0100-000015000000}"/>
    <dataValidation allowBlank="1" showInputMessage="1" showErrorMessage="1" prompt="Corresponde al día, mes y año en que la dependencia realiza la programación de los indicadores a efectuar seguimiento en la vigencia" sqref="A170 A11 A89 A130 A50" xr:uid="{00000000-0002-0000-0100-000016000000}"/>
    <dataValidation allowBlank="1" showInputMessage="1" showErrorMessage="1" prompt="Es la fecha de inicio de la medición del indicador en la_x000a_vigencia. (Ej: enero de 2020)" sqref="A171 A12 A90 A131 A51" xr:uid="{00000000-0002-0000-0100-000017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72 A13 A91 A132 A52" xr:uid="{00000000-0002-0000-0100-000018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72 C13 C91 C132 C52" xr:uid="{00000000-0002-0000-0100-000019000000}"/>
    <dataValidation allowBlank="1" showInputMessage="1" showErrorMessage="1" prompt="Campo destinado para registrar una breve justificación cuando el valor de la meta sea inferior a la línea base_x000a_" sqref="E172 E13 E91 E132 E52" xr:uid="{00000000-0002-0000-0100-00001A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74 A15 A93 A134 A54" xr:uid="{00000000-0002-0000-0100-00001B000000}"/>
    <dataValidation allowBlank="1" showInputMessage="1" showErrorMessage="1" prompt="Es  la cuantificación o unidad de medida de lo que se pretende medir con el indicador, ej: Km, m, km/hora, personas, etc" sqref="A175 A16 A94 A135 A55" xr:uid="{00000000-0002-0000-0100-00001C000000}"/>
    <dataValidation allowBlank="1" showInputMessage="1" showErrorMessage="1" prompt="Define si el indicador es de eficacia, eficiencia, efectividad, o calidad._x000a_Guía para la construcción y análisis de indicadores de gestión V.4_DAFP" sqref="C176 C17 C95 C136 C56" xr:uid="{00000000-0002-0000-0100-00001D000000}"/>
    <dataValidation allowBlank="1" showInputMessage="1" showErrorMessage="1" prompt="Señalar la justificación y/o normatividad que le aplique para el diseño del indicador (PMM, PDD, Decretos, etc)" sqref="A177 A18 A96 A137 A57" xr:uid="{00000000-0002-0000-0100-00001E000000}"/>
    <dataValidation allowBlank="1" showInputMessage="1" showErrorMessage="1" prompt="Propósito que se pretende alcanzar con la medición de dicho indicador, es decir, la finalidad e importancia del indicador." sqref="A178 A19 A97 A138 A58" xr:uid="{00000000-0002-0000-0100-00001F000000}"/>
    <dataValidation allowBlank="1" showInputMessage="1" showErrorMessage="1" prompt="Representación matemática del cálculo del indicador. La fórmula se debe presentar con siglas claras o abreviación de variables" sqref="A180 A21 A99 A140 A60" xr:uid="{00000000-0002-0000-0100-000020000000}"/>
    <dataValidation allowBlank="1" showInputMessage="1" showErrorMessage="1" prompt="Presente el nombre de cada una de las variables a partir de las cuales se construye la fórmula del indicador." sqref="A182 A23 A101 A142 A62" xr:uid="{00000000-0002-0000-0100-000021000000}"/>
    <dataValidation allowBlank="1" showInputMessage="1" showErrorMessage="1" prompt="Indicar el parámetro de referencia para la medición, de acuerdo con la(s) variable(s) establecidas, Ejemplo: porcentaje, número, kilo, grados, hectáreas, personas, hogares, etc." sqref="A183 A24 A102 A143 A63" xr:uid="{00000000-0002-0000-0100-000022000000}"/>
    <dataValidation allowBlank="1" showInputMessage="1" showErrorMessage="1" prompt="Indica la periodicidad en que se reporta la variable (Anual, Semestral, Trimestral, Bimestral o Mensual)" sqref="A185 A26 A104 A145 A65" xr:uid="{00000000-0002-0000-0100-000023000000}"/>
    <dataValidation allowBlank="1" showInputMessage="1" showErrorMessage="1" prompt="Describe de dónde se obtiene la información_x000a_para alimentar o establecer la información de la variable" sqref="A186 A27 A105 A146 A66" xr:uid="{00000000-0002-0000-0100-000024000000}"/>
    <dataValidation allowBlank="1" showInputMessage="1" showErrorMessage="1" prompt="Descripción corta que explique el contenido, objeto o lo que mide la variable que compone el indicador._x000a_" sqref="A187 A28 A106 A147 A67" xr:uid="{00000000-0002-0000-0100-000025000000}"/>
    <dataValidation allowBlank="1" showInputMessage="1" showErrorMessage="1" prompt="Señalar el enlace donde está publicados los resultados del indicador. (Si aplica)" sqref="E192 E33 E111 E152 E72" xr:uid="{00000000-0002-0000-0100-000026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A964C"/>
  </sheetPr>
  <dimension ref="A1:BV32"/>
  <sheetViews>
    <sheetView tabSelected="1" topLeftCell="Y4" zoomScaleNormal="100" workbookViewId="0">
      <selection activeCell="AC8" sqref="AC8"/>
    </sheetView>
  </sheetViews>
  <sheetFormatPr baseColWidth="10" defaultColWidth="0" defaultRowHeight="17.25" customHeight="1" zeroHeight="1" x14ac:dyDescent="0.25"/>
  <cols>
    <col min="1" max="1" width="16.5703125" customWidth="1"/>
    <col min="2" max="5" width="26.140625" customWidth="1"/>
    <col min="6" max="6" width="8.140625" style="95" customWidth="1"/>
    <col min="7" max="7" width="32.7109375" customWidth="1"/>
    <col min="8" max="8" width="12.85546875" customWidth="1"/>
    <col min="9" max="9" width="11.42578125" customWidth="1"/>
    <col min="10" max="12" width="10.7109375" hidden="1" customWidth="1"/>
    <col min="13" max="13" width="23.28515625" hidden="1" customWidth="1"/>
    <col min="14" max="14" width="16.85546875" hidden="1" customWidth="1"/>
    <col min="15" max="17" width="9.42578125" hidden="1" customWidth="1"/>
    <col min="18" max="19" width="27.5703125" hidden="1" customWidth="1"/>
    <col min="20" max="20" width="8.28515625" hidden="1" customWidth="1"/>
    <col min="21" max="21" width="7.42578125" hidden="1" customWidth="1"/>
    <col min="22" max="22" width="8.140625" hidden="1" customWidth="1"/>
    <col min="23" max="23" width="34.85546875" hidden="1" customWidth="1"/>
    <col min="24" max="24" width="32.140625" hidden="1" customWidth="1"/>
    <col min="25" max="27" width="11.28515625" customWidth="1"/>
    <col min="28" max="28" width="36.7109375" customWidth="1"/>
    <col min="29" max="29" width="32.7109375" customWidth="1"/>
    <col min="30" max="30" width="33.7109375" customWidth="1"/>
    <col min="31" max="31" width="22" style="120" customWidth="1"/>
    <col min="32" max="32" width="28.85546875" customWidth="1"/>
    <col min="33" max="33" width="10" customWidth="1"/>
    <col min="34" max="34" width="26.140625" customWidth="1"/>
    <col min="35" max="35" width="11.5703125" customWidth="1"/>
    <col min="36" max="36" width="9.28515625" customWidth="1"/>
    <col min="37" max="37" width="22.28515625" customWidth="1"/>
    <col min="38" max="38" width="11.42578125" customWidth="1"/>
    <col min="39" max="50" width="11.7109375" hidden="1" customWidth="1"/>
    <col min="51" max="51" width="17.5703125" hidden="1" customWidth="1"/>
    <col min="52" max="52" width="15.42578125" hidden="1" customWidth="1"/>
    <col min="53" max="53" width="16.7109375" hidden="1" customWidth="1"/>
    <col min="54" max="54" width="15.28515625" hidden="1" customWidth="1"/>
    <col min="55" max="55" width="13.28515625" hidden="1" customWidth="1"/>
    <col min="56" max="56" width="11.42578125" hidden="1" customWidth="1"/>
    <col min="57" max="57" width="18" customWidth="1"/>
    <col min="58" max="58" width="15.85546875" customWidth="1"/>
    <col min="59" max="59" width="16.7109375" customWidth="1"/>
    <col min="60" max="60" width="15.28515625" customWidth="1"/>
    <col min="61" max="61" width="13.28515625" customWidth="1"/>
    <col min="62" max="62" width="12.42578125" customWidth="1"/>
    <col min="63" max="63" width="11.42578125" style="90" customWidth="1"/>
    <col min="64" max="64" width="13" style="101" customWidth="1"/>
    <col min="65" max="66" width="11.42578125" style="101" customWidth="1"/>
    <col min="67" max="67" width="12.85546875" style="101" customWidth="1"/>
    <col min="68" max="72" width="11.42578125" style="101" customWidth="1"/>
    <col min="73" max="73" width="11.42578125" style="90" customWidth="1"/>
    <col min="74" max="74" width="0" hidden="1" customWidth="1"/>
    <col min="75" max="16384" width="11.42578125" hidden="1"/>
  </cols>
  <sheetData>
    <row r="1" spans="1:72" s="90" customFormat="1" ht="17.25" customHeight="1" x14ac:dyDescent="0.25">
      <c r="F1" s="91"/>
      <c r="AE1" s="117"/>
      <c r="BL1" s="99"/>
      <c r="BM1" s="99"/>
      <c r="BN1" s="99"/>
      <c r="BO1" s="99"/>
      <c r="BP1" s="99"/>
      <c r="BQ1" s="99"/>
      <c r="BR1" s="99"/>
      <c r="BS1" s="99"/>
      <c r="BT1" s="99"/>
    </row>
    <row r="2" spans="1:72" ht="17.25" customHeight="1" x14ac:dyDescent="0.25">
      <c r="A2" s="259" t="s">
        <v>161</v>
      </c>
      <c r="B2" s="259" t="s">
        <v>162</v>
      </c>
      <c r="C2" s="259"/>
      <c r="D2" s="259"/>
      <c r="E2" s="259"/>
      <c r="F2" s="260" t="s">
        <v>163</v>
      </c>
      <c r="G2" s="260" t="s">
        <v>164</v>
      </c>
      <c r="H2" s="260" t="s">
        <v>165</v>
      </c>
      <c r="I2" s="260" t="s">
        <v>166</v>
      </c>
      <c r="J2" s="263" t="s">
        <v>167</v>
      </c>
      <c r="K2" s="264"/>
      <c r="L2" s="264"/>
      <c r="M2" s="264"/>
      <c r="N2" s="265"/>
      <c r="O2" s="266" t="s">
        <v>168</v>
      </c>
      <c r="P2" s="267"/>
      <c r="Q2" s="267"/>
      <c r="R2" s="267"/>
      <c r="S2" s="268"/>
      <c r="T2" s="269" t="s">
        <v>169</v>
      </c>
      <c r="U2" s="270"/>
      <c r="V2" s="270"/>
      <c r="W2" s="270"/>
      <c r="X2" s="271"/>
      <c r="Y2" s="272" t="s">
        <v>170</v>
      </c>
      <c r="Z2" s="273"/>
      <c r="AA2" s="273"/>
      <c r="AB2" s="273"/>
      <c r="AC2" s="274"/>
      <c r="AD2" s="262" t="s">
        <v>171</v>
      </c>
      <c r="AE2" s="262"/>
      <c r="AF2" s="262"/>
      <c r="AG2" s="246" t="s">
        <v>172</v>
      </c>
      <c r="AH2" s="247"/>
      <c r="AI2" s="248"/>
      <c r="AJ2" s="252" t="s">
        <v>173</v>
      </c>
      <c r="AK2" s="253"/>
      <c r="AL2" s="254"/>
      <c r="AM2" s="255" t="s">
        <v>167</v>
      </c>
      <c r="AN2" s="255"/>
      <c r="AO2" s="255"/>
      <c r="AP2" s="255"/>
      <c r="AQ2" s="255"/>
      <c r="AR2" s="255"/>
      <c r="AS2" s="255" t="s">
        <v>168</v>
      </c>
      <c r="AT2" s="255"/>
      <c r="AU2" s="255"/>
      <c r="AV2" s="255"/>
      <c r="AW2" s="255"/>
      <c r="AX2" s="255"/>
      <c r="AY2" s="255" t="s">
        <v>169</v>
      </c>
      <c r="AZ2" s="255"/>
      <c r="BA2" s="255"/>
      <c r="BB2" s="255"/>
      <c r="BC2" s="255"/>
      <c r="BD2" s="255"/>
      <c r="BE2" s="255" t="s">
        <v>170</v>
      </c>
      <c r="BF2" s="255"/>
      <c r="BG2" s="255"/>
      <c r="BH2" s="255"/>
      <c r="BI2" s="255"/>
      <c r="BJ2" s="255"/>
      <c r="BK2" s="109"/>
      <c r="BL2" s="256" t="s">
        <v>174</v>
      </c>
      <c r="BM2" s="257"/>
      <c r="BN2" s="258"/>
      <c r="BO2" s="246" t="s">
        <v>175</v>
      </c>
      <c r="BP2" s="247"/>
      <c r="BQ2" s="248"/>
      <c r="BR2" s="249" t="s">
        <v>176</v>
      </c>
      <c r="BS2" s="250"/>
      <c r="BT2" s="251"/>
    </row>
    <row r="3" spans="1:72" ht="59.25" customHeight="1" x14ac:dyDescent="0.25">
      <c r="A3" s="260"/>
      <c r="B3" s="121" t="s">
        <v>177</v>
      </c>
      <c r="C3" s="121" t="s">
        <v>178</v>
      </c>
      <c r="D3" s="121" t="s">
        <v>179</v>
      </c>
      <c r="E3" s="121" t="s">
        <v>180</v>
      </c>
      <c r="F3" s="261"/>
      <c r="G3" s="261"/>
      <c r="H3" s="261"/>
      <c r="I3" s="261"/>
      <c r="J3" s="125" t="s">
        <v>181</v>
      </c>
      <c r="K3" s="125" t="s">
        <v>182</v>
      </c>
      <c r="L3" s="125" t="s">
        <v>183</v>
      </c>
      <c r="M3" s="125" t="s">
        <v>277</v>
      </c>
      <c r="N3" s="125" t="s">
        <v>278</v>
      </c>
      <c r="O3" s="129" t="s">
        <v>184</v>
      </c>
      <c r="P3" s="129" t="s">
        <v>185</v>
      </c>
      <c r="Q3" s="129" t="s">
        <v>183</v>
      </c>
      <c r="R3" s="129" t="s">
        <v>277</v>
      </c>
      <c r="S3" s="129" t="s">
        <v>278</v>
      </c>
      <c r="T3" s="130" t="s">
        <v>186</v>
      </c>
      <c r="U3" s="130" t="s">
        <v>187</v>
      </c>
      <c r="V3" s="130" t="s">
        <v>183</v>
      </c>
      <c r="W3" s="130" t="s">
        <v>277</v>
      </c>
      <c r="X3" s="130" t="s">
        <v>278</v>
      </c>
      <c r="Y3" s="131" t="s">
        <v>188</v>
      </c>
      <c r="Z3" s="131" t="s">
        <v>189</v>
      </c>
      <c r="AA3" s="131" t="s">
        <v>183</v>
      </c>
      <c r="AB3" s="131" t="s">
        <v>277</v>
      </c>
      <c r="AC3" s="131" t="s">
        <v>278</v>
      </c>
      <c r="AD3" s="136" t="s">
        <v>190</v>
      </c>
      <c r="AE3" s="136" t="s">
        <v>191</v>
      </c>
      <c r="AF3" s="136" t="s">
        <v>192</v>
      </c>
      <c r="AG3" s="47" t="s">
        <v>193</v>
      </c>
      <c r="AH3" s="47" t="s">
        <v>194</v>
      </c>
      <c r="AI3" s="47" t="s">
        <v>195</v>
      </c>
      <c r="AJ3" s="48" t="s">
        <v>196</v>
      </c>
      <c r="AK3" s="48" t="s">
        <v>197</v>
      </c>
      <c r="AL3" s="48" t="s">
        <v>198</v>
      </c>
      <c r="AM3" s="47" t="str">
        <f>AM2&amp;": Programado actividad"</f>
        <v>Ene-Mar: Programado actividad</v>
      </c>
      <c r="AN3" s="47" t="str">
        <f>AM2&amp;": Ejecutado actividad"</f>
        <v>Ene-Mar: Ejecutado actividad</v>
      </c>
      <c r="AO3" s="47" t="s">
        <v>199</v>
      </c>
      <c r="AP3" s="48" t="str">
        <f>AM2&amp;": % Programado tarea"</f>
        <v>Ene-Mar: % Programado tarea</v>
      </c>
      <c r="AQ3" s="48" t="str">
        <f>AM2&amp;": % Ejecutado tarea"</f>
        <v>Ene-Mar: % Ejecutado tarea</v>
      </c>
      <c r="AR3" s="48" t="s">
        <v>200</v>
      </c>
      <c r="AS3" s="47" t="str">
        <f>AS2&amp;": Programado actividad"</f>
        <v>Abr-Jun: Programado actividad</v>
      </c>
      <c r="AT3" s="47" t="str">
        <f>AS2&amp;": Ejecutado actividad"</f>
        <v>Abr-Jun: Ejecutado actividad</v>
      </c>
      <c r="AU3" s="47" t="s">
        <v>199</v>
      </c>
      <c r="AV3" s="48" t="str">
        <f>AS2&amp;": Programado tarea"</f>
        <v>Abr-Jun: Programado tarea</v>
      </c>
      <c r="AW3" s="48" t="str">
        <f>AS2&amp;": Ejecutado tarea"</f>
        <v>Abr-Jun: Ejecutado tarea</v>
      </c>
      <c r="AX3" s="48" t="s">
        <v>200</v>
      </c>
      <c r="AY3" s="47" t="str">
        <f>AY2&amp;": Programado actividad"</f>
        <v>Jul-Sep: Programado actividad</v>
      </c>
      <c r="AZ3" s="47" t="str">
        <f>AY2&amp;": Ejecutado actividad"</f>
        <v>Jul-Sep: Ejecutado actividad</v>
      </c>
      <c r="BA3" s="47" t="s">
        <v>199</v>
      </c>
      <c r="BB3" s="48" t="str">
        <f>AY2&amp;": % Programado tarea"</f>
        <v>Jul-Sep: % Programado tarea</v>
      </c>
      <c r="BC3" s="48" t="str">
        <f>AY2&amp;": % Ejecutado tarea"</f>
        <v>Jul-Sep: % Ejecutado tarea</v>
      </c>
      <c r="BD3" s="48" t="s">
        <v>200</v>
      </c>
      <c r="BE3" s="47" t="str">
        <f>BE2&amp;": Programado actividad"</f>
        <v>Oct-Dic: Programado actividad</v>
      </c>
      <c r="BF3" s="47" t="str">
        <f>BE2&amp;": Ejecutado actividad"</f>
        <v>Oct-Dic: Ejecutado actividad</v>
      </c>
      <c r="BG3" s="47" t="s">
        <v>199</v>
      </c>
      <c r="BH3" s="48" t="str">
        <f>BE2&amp;": % Programado tarea"</f>
        <v>Oct-Dic: % Programado tarea</v>
      </c>
      <c r="BI3" s="48" t="str">
        <f>BE2&amp;": % Ejecutado tarea"</f>
        <v>Oct-Dic: % Ejecutado tarea</v>
      </c>
      <c r="BJ3" s="48" t="s">
        <v>201</v>
      </c>
      <c r="BK3" s="109"/>
      <c r="BL3" s="49" t="s">
        <v>202</v>
      </c>
      <c r="BM3" s="49" t="s">
        <v>203</v>
      </c>
      <c r="BN3" s="49" t="s">
        <v>204</v>
      </c>
      <c r="BO3" s="100" t="s">
        <v>205</v>
      </c>
      <c r="BP3" s="100" t="s">
        <v>206</v>
      </c>
      <c r="BQ3" s="100" t="s">
        <v>207</v>
      </c>
      <c r="BR3" s="50" t="s">
        <v>208</v>
      </c>
      <c r="BS3" s="50" t="s">
        <v>209</v>
      </c>
      <c r="BT3" s="50" t="s">
        <v>210</v>
      </c>
    </row>
    <row r="4" spans="1:72" ht="89.25" customHeight="1" x14ac:dyDescent="0.25">
      <c r="A4" s="51" t="s">
        <v>15</v>
      </c>
      <c r="B4" s="51" t="s">
        <v>211</v>
      </c>
      <c r="C4" s="51" t="s">
        <v>212</v>
      </c>
      <c r="D4" s="51" t="s">
        <v>213</v>
      </c>
      <c r="E4" s="51" t="s">
        <v>214</v>
      </c>
      <c r="F4" s="92">
        <v>1</v>
      </c>
      <c r="G4" s="51" t="s">
        <v>215</v>
      </c>
      <c r="H4" s="92">
        <v>1</v>
      </c>
      <c r="I4" s="92" t="s">
        <v>216</v>
      </c>
      <c r="J4" s="114">
        <f>((AM4*AI4)*100%)/AI4</f>
        <v>0</v>
      </c>
      <c r="K4" s="114">
        <f>((AN4*AI4)*100%)/AI4</f>
        <v>0</v>
      </c>
      <c r="L4" s="114">
        <f t="shared" ref="L4:L8" si="0">IFERROR(K4/J4,0)</f>
        <v>0</v>
      </c>
      <c r="M4" s="51" t="s">
        <v>217</v>
      </c>
      <c r="N4" s="122"/>
      <c r="O4" s="52">
        <f>((AS4*AI4)*100%)/AI4</f>
        <v>0</v>
      </c>
      <c r="P4" s="52">
        <f>((AT4*AI4)*100%)/AI4</f>
        <v>0</v>
      </c>
      <c r="Q4" s="52">
        <f t="shared" ref="Q4:Q8" si="1">IFERROR(P4/O4,0)</f>
        <v>0</v>
      </c>
      <c r="R4" s="134" t="s">
        <v>272</v>
      </c>
      <c r="S4" s="126"/>
      <c r="T4" s="52">
        <f>((AY4*AI4)*100%)/AI4</f>
        <v>0</v>
      </c>
      <c r="U4" s="52">
        <f>((AZ4*AI4)*100%)/AI4</f>
        <v>0</v>
      </c>
      <c r="V4" s="52">
        <f t="shared" ref="V4:V8" si="2">IFERROR(U4/T4,0)</f>
        <v>0</v>
      </c>
      <c r="W4" s="134" t="s">
        <v>282</v>
      </c>
      <c r="X4" s="122" t="s">
        <v>283</v>
      </c>
      <c r="Y4" s="96">
        <f>((BE4*AI4)*100%)/AI4</f>
        <v>1</v>
      </c>
      <c r="Z4" s="96">
        <f>((BF4*AI4)*100%)/AI4</f>
        <v>1</v>
      </c>
      <c r="AA4" s="96">
        <f t="shared" ref="AA4:AA8" si="3">IFERROR(Z4/Y4,0)</f>
        <v>1</v>
      </c>
      <c r="AB4" s="134" t="s">
        <v>292</v>
      </c>
      <c r="AC4" s="134" t="s">
        <v>302</v>
      </c>
      <c r="AD4" s="134" t="s">
        <v>295</v>
      </c>
      <c r="AE4" s="118" t="s">
        <v>218</v>
      </c>
      <c r="AF4" s="54" t="s">
        <v>219</v>
      </c>
      <c r="AG4" s="55">
        <v>1</v>
      </c>
      <c r="AH4" s="56" t="s">
        <v>220</v>
      </c>
      <c r="AI4" s="57">
        <v>1</v>
      </c>
      <c r="AJ4" s="58">
        <v>1</v>
      </c>
      <c r="AK4" s="56" t="s">
        <v>221</v>
      </c>
      <c r="AL4" s="59">
        <v>1</v>
      </c>
      <c r="AM4" s="60">
        <f>AP4</f>
        <v>0</v>
      </c>
      <c r="AN4" s="61">
        <f>AQ4</f>
        <v>0</v>
      </c>
      <c r="AO4" s="62">
        <f>IFERROR(AN4/AM4,AM4)</f>
        <v>0</v>
      </c>
      <c r="AP4" s="63">
        <v>0</v>
      </c>
      <c r="AQ4" s="63"/>
      <c r="AR4" s="64">
        <f>IFERROR(AQ4/AP4,AQ4)</f>
        <v>0</v>
      </c>
      <c r="AS4" s="61">
        <f>AV4</f>
        <v>0</v>
      </c>
      <c r="AT4" s="61">
        <f>AW4</f>
        <v>0</v>
      </c>
      <c r="AU4" s="62">
        <f>IFERROR(AT4/AS4,AS4)</f>
        <v>0</v>
      </c>
      <c r="AV4" s="63">
        <v>0</v>
      </c>
      <c r="AW4" s="63">
        <v>0</v>
      </c>
      <c r="AX4" s="64">
        <f>IFERROR(AW4/AV4,AW4)</f>
        <v>0</v>
      </c>
      <c r="AY4" s="61">
        <f>BB4</f>
        <v>0</v>
      </c>
      <c r="AZ4" s="61">
        <f>BC4</f>
        <v>0</v>
      </c>
      <c r="BA4" s="62">
        <f>IFERROR(AZ4/AY4,AY4)</f>
        <v>0</v>
      </c>
      <c r="BB4" s="63">
        <v>0</v>
      </c>
      <c r="BC4" s="140">
        <v>0</v>
      </c>
      <c r="BD4" s="64">
        <f>IFERROR(BC4/BB4,BC4)</f>
        <v>0</v>
      </c>
      <c r="BE4" s="62">
        <f>BH4</f>
        <v>1</v>
      </c>
      <c r="BF4" s="62">
        <f>BI4</f>
        <v>1</v>
      </c>
      <c r="BG4" s="62">
        <f>IFERROR(BF4/BE4,BE4)</f>
        <v>1</v>
      </c>
      <c r="BH4" s="112">
        <v>1</v>
      </c>
      <c r="BI4" s="144">
        <v>1</v>
      </c>
      <c r="BJ4" s="64">
        <f>IFERROR(BI4/BH4,BI4)</f>
        <v>1</v>
      </c>
      <c r="BK4" s="65"/>
      <c r="BL4" s="62">
        <f t="shared" ref="BL4:BM8" si="4">AP4+AV4+BB4+BH4</f>
        <v>1</v>
      </c>
      <c r="BM4" s="62">
        <f t="shared" si="4"/>
        <v>1</v>
      </c>
      <c r="BN4" s="62">
        <f>BM4/BL4</f>
        <v>1</v>
      </c>
      <c r="BO4" s="62">
        <f>AM4+AS4+AY4+BE4</f>
        <v>1</v>
      </c>
      <c r="BP4" s="62">
        <f>+AN4+AT4+AZ4+BF4</f>
        <v>1</v>
      </c>
      <c r="BQ4" s="62">
        <f>BP4/BO4</f>
        <v>1</v>
      </c>
      <c r="BR4" s="62">
        <f t="shared" ref="BR4:BS8" si="5">J4+O4+T4+Y4</f>
        <v>1</v>
      </c>
      <c r="BS4" s="62">
        <f t="shared" si="5"/>
        <v>1</v>
      </c>
      <c r="BT4" s="62">
        <f>BS4/BR4</f>
        <v>1</v>
      </c>
    </row>
    <row r="5" spans="1:72" ht="114.75" customHeight="1" x14ac:dyDescent="0.25">
      <c r="A5" s="51" t="s">
        <v>15</v>
      </c>
      <c r="B5" s="51" t="s">
        <v>222</v>
      </c>
      <c r="C5" s="51" t="s">
        <v>212</v>
      </c>
      <c r="D5" s="51" t="s">
        <v>223</v>
      </c>
      <c r="E5" s="51" t="s">
        <v>224</v>
      </c>
      <c r="F5" s="92">
        <v>2</v>
      </c>
      <c r="G5" s="51" t="s">
        <v>225</v>
      </c>
      <c r="H5" s="92">
        <v>1</v>
      </c>
      <c r="I5" s="92" t="s">
        <v>216</v>
      </c>
      <c r="J5" s="114">
        <f t="shared" ref="J5" si="6">((AM5*AI5)*100%)/AI5</f>
        <v>0</v>
      </c>
      <c r="K5" s="114">
        <f>((AN5*AI5)*100%)/AI5</f>
        <v>0</v>
      </c>
      <c r="L5" s="114">
        <f t="shared" si="0"/>
        <v>0</v>
      </c>
      <c r="M5" s="51" t="s">
        <v>226</v>
      </c>
      <c r="N5" s="122"/>
      <c r="O5" s="52">
        <f t="shared" ref="O5:O8" si="7">((AS5*AI5)*100%)/AI5</f>
        <v>0.33</v>
      </c>
      <c r="P5" s="52">
        <f t="shared" ref="P5:P8" si="8">((AT5*AI5)*100%)/AI5</f>
        <v>0.33</v>
      </c>
      <c r="Q5" s="52">
        <f t="shared" si="1"/>
        <v>1</v>
      </c>
      <c r="R5" s="134" t="s">
        <v>279</v>
      </c>
      <c r="S5" s="126"/>
      <c r="T5" s="52">
        <f t="shared" ref="T5:T8" si="9">((AY5*AI5)*100%)/AI5</f>
        <v>0.33</v>
      </c>
      <c r="U5" s="52">
        <f t="shared" ref="U5:U8" si="10">((AZ5*AI5)*100%)/AI5</f>
        <v>0.33</v>
      </c>
      <c r="V5" s="52">
        <f t="shared" si="2"/>
        <v>1</v>
      </c>
      <c r="W5" s="134" t="s">
        <v>280</v>
      </c>
      <c r="X5" s="137" t="s">
        <v>281</v>
      </c>
      <c r="Y5" s="96">
        <f t="shared" ref="Y5:Y8" si="11">((BE5*AI5)*100%)/AI5</f>
        <v>0.34</v>
      </c>
      <c r="Z5" s="96">
        <f t="shared" ref="Z5:Z8" si="12">((BF5*AI5)*100%)/AI5</f>
        <v>0.34</v>
      </c>
      <c r="AA5" s="96">
        <f t="shared" si="3"/>
        <v>1</v>
      </c>
      <c r="AB5" s="134" t="s">
        <v>296</v>
      </c>
      <c r="AC5" s="137" t="s">
        <v>303</v>
      </c>
      <c r="AD5" s="134" t="s">
        <v>297</v>
      </c>
      <c r="AE5" s="118" t="s">
        <v>218</v>
      </c>
      <c r="AF5" s="54" t="s">
        <v>227</v>
      </c>
      <c r="AG5" s="55">
        <v>1</v>
      </c>
      <c r="AH5" s="56" t="s">
        <v>228</v>
      </c>
      <c r="AI5" s="57">
        <v>1</v>
      </c>
      <c r="AJ5" s="66">
        <v>1</v>
      </c>
      <c r="AK5" s="56" t="s">
        <v>229</v>
      </c>
      <c r="AL5" s="59">
        <v>1</v>
      </c>
      <c r="AM5" s="60">
        <f t="shared" ref="AM5:AN7" si="13">AP5</f>
        <v>0</v>
      </c>
      <c r="AN5" s="61">
        <f t="shared" si="13"/>
        <v>0</v>
      </c>
      <c r="AO5" s="62">
        <f t="shared" ref="AO5:AO7" si="14">IFERROR(AN5/AM5,AM5)</f>
        <v>0</v>
      </c>
      <c r="AP5" s="64">
        <v>0</v>
      </c>
      <c r="AQ5" s="64"/>
      <c r="AR5" s="64">
        <f t="shared" ref="AR5" si="15">IFERROR(AQ5/AP5,AQ5)</f>
        <v>0</v>
      </c>
      <c r="AS5" s="67">
        <f>AV5</f>
        <v>0.33</v>
      </c>
      <c r="AT5" s="68">
        <f t="shared" ref="AT5:AT8" si="16">AW5</f>
        <v>0.33</v>
      </c>
      <c r="AU5" s="62">
        <f t="shared" ref="AU5:AU8" si="17">IFERROR(AT5/AS5,AS5)</f>
        <v>1</v>
      </c>
      <c r="AV5" s="64">
        <v>0.33</v>
      </c>
      <c r="AW5" s="64">
        <v>0.33</v>
      </c>
      <c r="AX5" s="64">
        <f t="shared" ref="AX5" si="18">AW5/AV5</f>
        <v>1</v>
      </c>
      <c r="AY5" s="67">
        <f>BB5</f>
        <v>0.33</v>
      </c>
      <c r="AZ5" s="68">
        <f t="shared" ref="AZ5:AZ8" si="19">BC5</f>
        <v>0.33</v>
      </c>
      <c r="BA5" s="62">
        <f t="shared" ref="BA5:BA8" si="20">IFERROR(AZ5/AY5,AY5)</f>
        <v>1</v>
      </c>
      <c r="BB5" s="64">
        <v>0.33</v>
      </c>
      <c r="BC5" s="141">
        <v>0.33</v>
      </c>
      <c r="BD5" s="64">
        <f t="shared" ref="BD5" si="21">IFERROR(BC5/BB5,0)</f>
        <v>1</v>
      </c>
      <c r="BE5" s="67">
        <f>BH5</f>
        <v>0.34</v>
      </c>
      <c r="BF5" s="67">
        <f>BI5</f>
        <v>0.34</v>
      </c>
      <c r="BG5" s="62">
        <f t="shared" ref="BG5:BG8" si="22">IFERROR(BF5/BE5,BE5)</f>
        <v>1</v>
      </c>
      <c r="BH5" s="64">
        <v>0.34</v>
      </c>
      <c r="BI5" s="64">
        <v>0.34</v>
      </c>
      <c r="BJ5" s="64">
        <f t="shared" ref="BJ5" si="23">IFERROR(BI5/BH5,0)</f>
        <v>1</v>
      </c>
      <c r="BK5" s="65"/>
      <c r="BL5" s="62">
        <f t="shared" si="4"/>
        <v>1</v>
      </c>
      <c r="BM5" s="62">
        <f t="shared" si="4"/>
        <v>1</v>
      </c>
      <c r="BN5" s="62">
        <f t="shared" ref="BN5:BN8" si="24">BM5/BL5</f>
        <v>1</v>
      </c>
      <c r="BO5" s="62">
        <f>AM5+AS5+AY5+BE5</f>
        <v>1</v>
      </c>
      <c r="BP5" s="62">
        <f>+AN5+AT5+AZ5+BF5</f>
        <v>1</v>
      </c>
      <c r="BQ5" s="62">
        <f t="shared" ref="BQ5:BQ8" si="25">BP5/BO5</f>
        <v>1</v>
      </c>
      <c r="BR5" s="62">
        <f t="shared" si="5"/>
        <v>1</v>
      </c>
      <c r="BS5" s="62">
        <f t="shared" si="5"/>
        <v>1</v>
      </c>
      <c r="BT5" s="62">
        <f t="shared" ref="BT5:BT8" si="26">BS5/BR5</f>
        <v>1</v>
      </c>
    </row>
    <row r="6" spans="1:72" ht="89.25" customHeight="1" x14ac:dyDescent="0.25">
      <c r="A6" s="51" t="s">
        <v>15</v>
      </c>
      <c r="B6" s="69" t="s">
        <v>211</v>
      </c>
      <c r="C6" s="69" t="s">
        <v>212</v>
      </c>
      <c r="D6" s="69" t="s">
        <v>213</v>
      </c>
      <c r="E6" s="69" t="s">
        <v>214</v>
      </c>
      <c r="F6" s="93">
        <v>3</v>
      </c>
      <c r="G6" s="70" t="s">
        <v>230</v>
      </c>
      <c r="H6" s="93">
        <v>1</v>
      </c>
      <c r="I6" s="93" t="s">
        <v>216</v>
      </c>
      <c r="J6" s="114">
        <v>0</v>
      </c>
      <c r="K6" s="114">
        <v>0</v>
      </c>
      <c r="L6" s="114">
        <f t="shared" si="0"/>
        <v>0</v>
      </c>
      <c r="M6" s="69" t="s">
        <v>231</v>
      </c>
      <c r="N6" s="123"/>
      <c r="O6" s="52">
        <f t="shared" si="7"/>
        <v>0</v>
      </c>
      <c r="P6" s="52">
        <f t="shared" si="8"/>
        <v>0</v>
      </c>
      <c r="Q6" s="52">
        <f t="shared" si="1"/>
        <v>0</v>
      </c>
      <c r="R6" s="69" t="s">
        <v>273</v>
      </c>
      <c r="S6" s="127"/>
      <c r="T6" s="52">
        <f t="shared" si="9"/>
        <v>0</v>
      </c>
      <c r="U6" s="52">
        <f t="shared" si="10"/>
        <v>0</v>
      </c>
      <c r="V6" s="52">
        <f t="shared" si="2"/>
        <v>0</v>
      </c>
      <c r="W6" s="134" t="s">
        <v>284</v>
      </c>
      <c r="X6" s="138" t="s">
        <v>285</v>
      </c>
      <c r="Y6" s="96">
        <f t="shared" si="11"/>
        <v>1</v>
      </c>
      <c r="Z6" s="96">
        <f t="shared" si="12"/>
        <v>1</v>
      </c>
      <c r="AA6" s="96">
        <f t="shared" si="3"/>
        <v>1</v>
      </c>
      <c r="AB6" s="51" t="s">
        <v>294</v>
      </c>
      <c r="AC6" s="138" t="s">
        <v>304</v>
      </c>
      <c r="AD6" s="134" t="s">
        <v>298</v>
      </c>
      <c r="AE6" s="118" t="s">
        <v>218</v>
      </c>
      <c r="AF6" s="51" t="s">
        <v>232</v>
      </c>
      <c r="AG6" s="55">
        <v>1</v>
      </c>
      <c r="AH6" s="56" t="s">
        <v>233</v>
      </c>
      <c r="AI6" s="57">
        <v>1</v>
      </c>
      <c r="AJ6" s="58">
        <v>1</v>
      </c>
      <c r="AK6" s="56" t="s">
        <v>234</v>
      </c>
      <c r="AL6" s="59">
        <v>1</v>
      </c>
      <c r="AM6" s="60">
        <f>AP6</f>
        <v>0</v>
      </c>
      <c r="AN6" s="61">
        <f>AQ6</f>
        <v>0</v>
      </c>
      <c r="AO6" s="62">
        <f t="shared" si="14"/>
        <v>0</v>
      </c>
      <c r="AP6" s="63">
        <v>0</v>
      </c>
      <c r="AQ6" s="63"/>
      <c r="AR6" s="64">
        <f>IFERROR(AQ6/AP6,AQ6)</f>
        <v>0</v>
      </c>
      <c r="AS6" s="61">
        <f t="shared" ref="AS6" si="27">AV6</f>
        <v>0</v>
      </c>
      <c r="AT6" s="61">
        <f t="shared" si="16"/>
        <v>0</v>
      </c>
      <c r="AU6" s="62">
        <f t="shared" si="17"/>
        <v>0</v>
      </c>
      <c r="AV6" s="63">
        <v>0</v>
      </c>
      <c r="AW6" s="63"/>
      <c r="AX6" s="64">
        <f>IFERROR(AW6/AV6,AW6)</f>
        <v>0</v>
      </c>
      <c r="AY6" s="61">
        <f t="shared" ref="AY6:AY8" si="28">BB6</f>
        <v>0</v>
      </c>
      <c r="AZ6" s="61">
        <f t="shared" si="19"/>
        <v>0</v>
      </c>
      <c r="BA6" s="62">
        <f t="shared" si="20"/>
        <v>0</v>
      </c>
      <c r="BB6" s="63">
        <v>0</v>
      </c>
      <c r="BC6" s="140">
        <v>0</v>
      </c>
      <c r="BD6" s="64">
        <f>IFERROR(BC6/BB6,BC6)</f>
        <v>0</v>
      </c>
      <c r="BE6" s="62">
        <f t="shared" ref="BE6:BF8" si="29">BH6</f>
        <v>1</v>
      </c>
      <c r="BF6" s="62">
        <f t="shared" si="29"/>
        <v>1</v>
      </c>
      <c r="BG6" s="62">
        <f t="shared" si="22"/>
        <v>1</v>
      </c>
      <c r="BH6" s="112">
        <v>1</v>
      </c>
      <c r="BI6" s="112">
        <v>1</v>
      </c>
      <c r="BJ6" s="64">
        <f>IFERROR(BI6/BH6,BI6)</f>
        <v>1</v>
      </c>
      <c r="BK6" s="65"/>
      <c r="BL6" s="62">
        <f t="shared" si="4"/>
        <v>1</v>
      </c>
      <c r="BM6" s="62">
        <f t="shared" si="4"/>
        <v>1</v>
      </c>
      <c r="BN6" s="62">
        <f t="shared" si="24"/>
        <v>1</v>
      </c>
      <c r="BO6" s="62">
        <f>AM6+AS6+AY6+BE6</f>
        <v>1</v>
      </c>
      <c r="BP6" s="62">
        <f>+AN6+AT6+AZ6+BF6</f>
        <v>1</v>
      </c>
      <c r="BQ6" s="62">
        <f t="shared" si="25"/>
        <v>1</v>
      </c>
      <c r="BR6" s="62">
        <f t="shared" si="5"/>
        <v>1</v>
      </c>
      <c r="BS6" s="62">
        <f t="shared" si="5"/>
        <v>1</v>
      </c>
      <c r="BT6" s="62">
        <f t="shared" si="26"/>
        <v>1</v>
      </c>
    </row>
    <row r="7" spans="1:72" ht="89.25" customHeight="1" x14ac:dyDescent="0.25">
      <c r="A7" s="71" t="s">
        <v>15</v>
      </c>
      <c r="B7" s="72" t="s">
        <v>222</v>
      </c>
      <c r="C7" s="72" t="s">
        <v>212</v>
      </c>
      <c r="D7" s="72" t="s">
        <v>223</v>
      </c>
      <c r="E7" s="72" t="s">
        <v>214</v>
      </c>
      <c r="F7" s="94">
        <v>4</v>
      </c>
      <c r="G7" s="73" t="s">
        <v>235</v>
      </c>
      <c r="H7" s="94">
        <v>1</v>
      </c>
      <c r="I7" s="94" t="s">
        <v>216</v>
      </c>
      <c r="J7" s="115">
        <f t="shared" ref="J7:J8" si="30">((AM7*AI7)*100%)/AI7</f>
        <v>0.25</v>
      </c>
      <c r="K7" s="115">
        <f>((AN7*AI7)*100%)/AI7</f>
        <v>0.25</v>
      </c>
      <c r="L7" s="115">
        <f t="shared" si="0"/>
        <v>1</v>
      </c>
      <c r="M7" s="75" t="s">
        <v>236</v>
      </c>
      <c r="N7" s="124"/>
      <c r="O7" s="74">
        <f t="shared" si="7"/>
        <v>0.25</v>
      </c>
      <c r="P7" s="74">
        <f t="shared" si="8"/>
        <v>0.25</v>
      </c>
      <c r="Q7" s="74">
        <f t="shared" si="1"/>
        <v>1</v>
      </c>
      <c r="R7" s="135" t="s">
        <v>274</v>
      </c>
      <c r="S7" s="128"/>
      <c r="T7" s="74">
        <f t="shared" si="9"/>
        <v>0.25</v>
      </c>
      <c r="U7" s="74">
        <f t="shared" si="10"/>
        <v>0.25</v>
      </c>
      <c r="V7" s="74">
        <f t="shared" si="2"/>
        <v>1</v>
      </c>
      <c r="W7" s="135" t="s">
        <v>286</v>
      </c>
      <c r="X7" s="139" t="s">
        <v>289</v>
      </c>
      <c r="Y7" s="97">
        <f t="shared" si="11"/>
        <v>0.25</v>
      </c>
      <c r="Z7" s="97">
        <f t="shared" si="12"/>
        <v>0.25</v>
      </c>
      <c r="AA7" s="97">
        <f t="shared" si="3"/>
        <v>1</v>
      </c>
      <c r="AB7" s="135" t="s">
        <v>293</v>
      </c>
      <c r="AC7" s="139" t="s">
        <v>305</v>
      </c>
      <c r="AD7" s="143" t="s">
        <v>299</v>
      </c>
      <c r="AE7" s="119" t="s">
        <v>218</v>
      </c>
      <c r="AF7" s="71" t="s">
        <v>237</v>
      </c>
      <c r="AG7" s="76">
        <v>1</v>
      </c>
      <c r="AH7" s="77" t="s">
        <v>238</v>
      </c>
      <c r="AI7" s="78">
        <v>1</v>
      </c>
      <c r="AJ7" s="79">
        <v>1</v>
      </c>
      <c r="AK7" s="77" t="s">
        <v>239</v>
      </c>
      <c r="AL7" s="80">
        <v>1</v>
      </c>
      <c r="AM7" s="81">
        <f t="shared" si="13"/>
        <v>0.25</v>
      </c>
      <c r="AN7" s="82">
        <f t="shared" si="13"/>
        <v>0.25</v>
      </c>
      <c r="AO7" s="82">
        <f t="shared" si="14"/>
        <v>1</v>
      </c>
      <c r="AP7" s="83">
        <v>0.25</v>
      </c>
      <c r="AQ7" s="83">
        <v>0.25</v>
      </c>
      <c r="AR7" s="83">
        <f>IFERROR(AQ7/AP7,AQ7)</f>
        <v>1</v>
      </c>
      <c r="AS7" s="84">
        <f>AV7</f>
        <v>0.25</v>
      </c>
      <c r="AT7" s="84">
        <f>AW7</f>
        <v>0.25</v>
      </c>
      <c r="AU7" s="82">
        <f t="shared" si="17"/>
        <v>1</v>
      </c>
      <c r="AV7" s="83">
        <v>0.25</v>
      </c>
      <c r="AW7" s="83">
        <v>0.25</v>
      </c>
      <c r="AX7" s="83">
        <f t="shared" ref="AX7" si="31">AW7/AV7</f>
        <v>1</v>
      </c>
      <c r="AY7" s="84">
        <f>BB7</f>
        <v>0.25</v>
      </c>
      <c r="AZ7" s="84">
        <f>BC7</f>
        <v>0.25</v>
      </c>
      <c r="BA7" s="82">
        <f t="shared" si="20"/>
        <v>1</v>
      </c>
      <c r="BB7" s="83">
        <v>0.25</v>
      </c>
      <c r="BC7" s="142">
        <v>0.25</v>
      </c>
      <c r="BD7" s="83">
        <f t="shared" ref="BD7" si="32">IFERROR(BC7/BB7,0)</f>
        <v>1</v>
      </c>
      <c r="BE7" s="84">
        <f>BH7</f>
        <v>0.25</v>
      </c>
      <c r="BF7" s="84">
        <f>BI7</f>
        <v>0.25</v>
      </c>
      <c r="BG7" s="82">
        <f t="shared" si="22"/>
        <v>1</v>
      </c>
      <c r="BH7" s="83">
        <v>0.25</v>
      </c>
      <c r="BI7" s="83">
        <v>0.25</v>
      </c>
      <c r="BJ7" s="83">
        <f>IFERROR(BI7/BH7,0)</f>
        <v>1</v>
      </c>
      <c r="BK7" s="65"/>
      <c r="BL7" s="62">
        <f t="shared" si="4"/>
        <v>1</v>
      </c>
      <c r="BM7" s="62">
        <f t="shared" si="4"/>
        <v>1</v>
      </c>
      <c r="BN7" s="62">
        <f t="shared" si="24"/>
        <v>1</v>
      </c>
      <c r="BO7" s="62">
        <f>AM7+AS7+AY7+BE7</f>
        <v>1</v>
      </c>
      <c r="BP7" s="62">
        <f>+AN7+AT7+AZ7+BF7</f>
        <v>1</v>
      </c>
      <c r="BQ7" s="62">
        <f t="shared" si="25"/>
        <v>1</v>
      </c>
      <c r="BR7" s="62">
        <f t="shared" si="5"/>
        <v>1</v>
      </c>
      <c r="BS7" s="62">
        <f t="shared" si="5"/>
        <v>1</v>
      </c>
      <c r="BT7" s="62">
        <f t="shared" si="26"/>
        <v>1</v>
      </c>
    </row>
    <row r="8" spans="1:72" ht="89.25" customHeight="1" x14ac:dyDescent="0.25">
      <c r="A8" s="51" t="s">
        <v>15</v>
      </c>
      <c r="B8" s="69" t="s">
        <v>222</v>
      </c>
      <c r="C8" s="69" t="s">
        <v>212</v>
      </c>
      <c r="D8" s="69" t="s">
        <v>223</v>
      </c>
      <c r="E8" s="69" t="s">
        <v>224</v>
      </c>
      <c r="F8" s="93">
        <v>5</v>
      </c>
      <c r="G8" s="69" t="s">
        <v>240</v>
      </c>
      <c r="H8" s="93">
        <v>1</v>
      </c>
      <c r="I8" s="93" t="s">
        <v>216</v>
      </c>
      <c r="J8" s="116">
        <f t="shared" si="30"/>
        <v>1</v>
      </c>
      <c r="K8" s="116">
        <f>((AN8*AI8)*100%)/AI8</f>
        <v>1</v>
      </c>
      <c r="L8" s="116">
        <f t="shared" si="0"/>
        <v>1</v>
      </c>
      <c r="M8" s="69" t="s">
        <v>241</v>
      </c>
      <c r="N8" s="69"/>
      <c r="O8" s="85">
        <f t="shared" si="7"/>
        <v>0</v>
      </c>
      <c r="P8" s="85">
        <f t="shared" si="8"/>
        <v>0</v>
      </c>
      <c r="Q8" s="85">
        <f t="shared" si="1"/>
        <v>0</v>
      </c>
      <c r="R8" s="69" t="s">
        <v>275</v>
      </c>
      <c r="S8" s="113"/>
      <c r="T8" s="85">
        <f t="shared" si="9"/>
        <v>0</v>
      </c>
      <c r="U8" s="85">
        <f t="shared" si="10"/>
        <v>0</v>
      </c>
      <c r="V8" s="85">
        <f t="shared" si="2"/>
        <v>0</v>
      </c>
      <c r="W8" s="134" t="s">
        <v>287</v>
      </c>
      <c r="X8" s="51" t="s">
        <v>288</v>
      </c>
      <c r="Y8" s="98">
        <f t="shared" si="11"/>
        <v>0</v>
      </c>
      <c r="Z8" s="98">
        <f t="shared" si="12"/>
        <v>0</v>
      </c>
      <c r="AA8" s="98">
        <f t="shared" si="3"/>
        <v>0</v>
      </c>
      <c r="AB8" s="134" t="s">
        <v>300</v>
      </c>
      <c r="AC8" s="134" t="s">
        <v>306</v>
      </c>
      <c r="AD8" s="134" t="s">
        <v>301</v>
      </c>
      <c r="AE8" s="118" t="s">
        <v>218</v>
      </c>
      <c r="AF8" s="51" t="s">
        <v>242</v>
      </c>
      <c r="AG8" s="86">
        <v>1</v>
      </c>
      <c r="AH8" s="111" t="s">
        <v>243</v>
      </c>
      <c r="AI8" s="53">
        <v>1</v>
      </c>
      <c r="AJ8" s="87">
        <v>1</v>
      </c>
      <c r="AK8" s="111" t="s">
        <v>244</v>
      </c>
      <c r="AL8" s="59">
        <v>1</v>
      </c>
      <c r="AM8" s="88">
        <f>AP8</f>
        <v>1</v>
      </c>
      <c r="AN8" s="62">
        <f>AQ8</f>
        <v>1</v>
      </c>
      <c r="AO8" s="62">
        <f>IFERROR(AN8/AM8,AM8)</f>
        <v>1</v>
      </c>
      <c r="AP8" s="64">
        <v>1</v>
      </c>
      <c r="AQ8" s="64">
        <v>1</v>
      </c>
      <c r="AR8" s="64">
        <f>IFERROR(AQ8/AP8,AQ8)</f>
        <v>1</v>
      </c>
      <c r="AS8" s="67">
        <f>AV8</f>
        <v>0</v>
      </c>
      <c r="AT8" s="61">
        <f t="shared" si="16"/>
        <v>0</v>
      </c>
      <c r="AU8" s="62">
        <f t="shared" si="17"/>
        <v>0</v>
      </c>
      <c r="AV8" s="64">
        <v>0</v>
      </c>
      <c r="AW8" s="64">
        <v>0</v>
      </c>
      <c r="AX8" s="64">
        <f>IFERROR(AW8/AV8,AW8)</f>
        <v>0</v>
      </c>
      <c r="AY8" s="61">
        <f t="shared" si="28"/>
        <v>0</v>
      </c>
      <c r="AZ8" s="61">
        <f t="shared" si="19"/>
        <v>0</v>
      </c>
      <c r="BA8" s="62">
        <f t="shared" si="20"/>
        <v>0</v>
      </c>
      <c r="BB8" s="64">
        <v>0</v>
      </c>
      <c r="BC8" s="141">
        <v>0</v>
      </c>
      <c r="BD8" s="64">
        <f>IFERROR(BC8/BB8,BC8)</f>
        <v>0</v>
      </c>
      <c r="BE8" s="61">
        <f t="shared" si="29"/>
        <v>0</v>
      </c>
      <c r="BF8" s="61">
        <f t="shared" si="29"/>
        <v>0</v>
      </c>
      <c r="BG8" s="62">
        <f t="shared" si="22"/>
        <v>0</v>
      </c>
      <c r="BH8" s="64">
        <v>0</v>
      </c>
      <c r="BI8" s="64">
        <v>0</v>
      </c>
      <c r="BJ8" s="64">
        <f>IFERROR(BI8/BH8,BI8)</f>
        <v>0</v>
      </c>
      <c r="BK8" s="65"/>
      <c r="BL8" s="62">
        <f t="shared" si="4"/>
        <v>1</v>
      </c>
      <c r="BM8" s="62">
        <f t="shared" si="4"/>
        <v>1</v>
      </c>
      <c r="BN8" s="62">
        <f t="shared" si="24"/>
        <v>1</v>
      </c>
      <c r="BO8" s="62">
        <f>AM8+AS8+AY8+BE8</f>
        <v>1</v>
      </c>
      <c r="BP8" s="62">
        <f>+AN8+AT8+AZ8+BF8</f>
        <v>1</v>
      </c>
      <c r="BQ8" s="62">
        <f t="shared" si="25"/>
        <v>1</v>
      </c>
      <c r="BR8" s="62">
        <f t="shared" si="5"/>
        <v>1</v>
      </c>
      <c r="BS8" s="62">
        <f t="shared" si="5"/>
        <v>1</v>
      </c>
      <c r="BT8" s="62">
        <f t="shared" si="26"/>
        <v>1</v>
      </c>
    </row>
    <row r="9" spans="1:72" s="90" customFormat="1" ht="17.25" customHeight="1" x14ac:dyDescent="0.25">
      <c r="F9" s="91"/>
      <c r="AE9" s="117"/>
      <c r="BL9" s="99"/>
      <c r="BM9" s="99"/>
      <c r="BN9" s="99"/>
      <c r="BO9" s="99"/>
      <c r="BP9" s="99"/>
      <c r="BQ9" s="99"/>
      <c r="BR9" s="99"/>
      <c r="BS9" s="99"/>
      <c r="BT9" s="99"/>
    </row>
    <row r="32" spans="15:15" ht="17.25" hidden="1" customHeight="1" x14ac:dyDescent="0.25">
      <c r="O32" s="107"/>
    </row>
  </sheetData>
  <mergeCells count="20">
    <mergeCell ref="AG2:AI2"/>
    <mergeCell ref="A2:A3"/>
    <mergeCell ref="B2:E2"/>
    <mergeCell ref="F2:F3"/>
    <mergeCell ref="G2:G3"/>
    <mergeCell ref="H2:H3"/>
    <mergeCell ref="I2:I3"/>
    <mergeCell ref="AD2:AF2"/>
    <mergeCell ref="J2:N2"/>
    <mergeCell ref="O2:S2"/>
    <mergeCell ref="T2:X2"/>
    <mergeCell ref="Y2:AC2"/>
    <mergeCell ref="BO2:BQ2"/>
    <mergeCell ref="BR2:BT2"/>
    <mergeCell ref="AJ2:AL2"/>
    <mergeCell ref="AM2:AR2"/>
    <mergeCell ref="AS2:AX2"/>
    <mergeCell ref="AY2:BD2"/>
    <mergeCell ref="BE2:BJ2"/>
    <mergeCell ref="BL2:BN2"/>
  </mergeCells>
  <dataValidations count="39">
    <dataValidation allowBlank="1" showInputMessage="1" showErrorMessage="1" prompt="Escoja el objetivo estratégico de la lista desplegable conforme a la meta." sqref="D3" xr:uid="{00000000-0002-0000-0200-000000000000}"/>
    <dataValidation allowBlank="1" showInputMessage="1" showErrorMessage="1" prompt="Escoja el componente de la lista desplegable conforme a la meta." sqref="B3:C3" xr:uid="{00000000-0002-0000-0200-000001000000}"/>
    <dataValidation allowBlank="1" showInputMessage="1" showErrorMessage="1" prompt="Corresponde a la magnitud TOTAL programada para la vigencia. Debe guardar coherencia con la magnitud relacionada en la columna H." sqref="BR3" xr:uid="{00000000-0002-0000-0200-000002000000}"/>
    <dataValidation allowBlank="1" showInputMessage="1" showErrorMessage="1" prompt="Corresponde a la magnitud TOTAL ejecutada en la vigencia." sqref="BS3" xr:uid="{00000000-0002-0000-0200-000003000000}"/>
    <dataValidation allowBlank="1" showInputMessage="1" showErrorMessage="1" prompt="Corresponde al porcentaje total programado para la tarea en la vigencia._x000a_" sqref="BL3" xr:uid="{00000000-0002-0000-0200-000004000000}"/>
    <dataValidation allowBlank="1" showInputMessage="1" showErrorMessage="1" prompt="Corresponde al porcentaje total ejecutado para la tarea en la vigencia._x000a_" sqref="BM3" xr:uid="{00000000-0002-0000-0200-000005000000}"/>
    <dataValidation allowBlank="1" showInputMessage="1" showErrorMessage="1" prompt="Corresponde al porcentaje total programado para la actividad en la vigencia." sqref="BO3" xr:uid="{00000000-0002-0000-0200-000006000000}"/>
    <dataValidation allowBlank="1" showInputMessage="1" showErrorMessage="1" prompt="Corresponde al porcentaje total ejecutado para la actividad en la vigencia." sqref="BP3" xr:uid="{00000000-0002-0000-0200-000007000000}"/>
    <dataValidation allowBlank="1" showInputMessage="1" showErrorMessage="1" prompt="Corresponde a la ponderación de la actividad para la vigencia." sqref="AI3" xr:uid="{00000000-0002-0000-0200-000008000000}"/>
    <dataValidation allowBlank="1" showInputMessage="1" showErrorMessage="1" prompt="Corresponde a la ponderación de la tarea para la vigencia." sqref="AL3" xr:uid="{00000000-0002-0000-0200-000009000000}"/>
    <dataValidation allowBlank="1" showInputMessage="1" showErrorMessage="1" prompt="Numerar las actividades con las que considera se da cumplimiento a la meta." sqref="AG3" xr:uid="{00000000-0002-0000-0200-00000A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B000000}"/>
    <dataValidation allowBlank="1" showInputMessage="1" showErrorMessage="1" prompt="Numerar las tareas con las que considera se da cumplimiento a la actividad." sqref="AJ3" xr:uid="{00000000-0002-0000-0200-00000C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0E000000}"/>
    <dataValidation allowBlank="1" showInputMessage="1" showErrorMessage="1" prompt="Este campo se encuentra formulado, por tanto no se debe incluir ningún tipo de información." sqref="AG2:AI2" xr:uid="{00000000-0002-0000-0200-00000F000000}"/>
    <dataValidation allowBlank="1" showInputMessage="1" showErrorMessage="1" prompt="Muestra la relación de la ejecución frente a la programación" sqref="AR3 BD3 AX3 BJ3 BN3 BQ3" xr:uid="{00000000-0002-0000-0200-000010000000}"/>
    <dataValidation allowBlank="1" showInputMessage="1" showErrorMessage="1" prompt="Corresponde a la ejecución de tareas para el periodo reportado" sqref="AQ3 BC3 AW3 BI3" xr:uid="{00000000-0002-0000-0200-000011000000}"/>
    <dataValidation allowBlank="1" showInputMessage="1" showErrorMessage="1" prompt="Corresponde a la programación de tareas para el periodo, conforme al cronograma de cumplimiento en la vigencia" sqref="AP3 BB3 AV3 BH3" xr:uid="{00000000-0002-0000-0200-000012000000}"/>
    <dataValidation allowBlank="1" showInputMessage="1" showErrorMessage="1" prompt="Corresponde a la sumatoria de las tareas ejecutadas para el cumplimiento de la actividad" sqref="AZ3 AT3 AN3 BF3" xr:uid="{00000000-0002-0000-0200-000013000000}"/>
    <dataValidation allowBlank="1" showInputMessage="1" showErrorMessage="1" prompt="Corresponde a la sumatoria de las tareas programadas para el cumplimiento de la actividad" sqref="AY3 AM3 AS3 BE3" xr:uid="{00000000-0002-0000-0200-000014000000}"/>
    <dataValidation allowBlank="1" showInputMessage="1" showErrorMessage="1" prompt="Muestra los resultados de la ejecución frente a la programación" sqref="AU3 BA3 AO3 BG3 BT3 L3 Q3 V3 AA3" xr:uid="{00000000-0002-0000-0200-000015000000}"/>
    <dataValidation allowBlank="1" showInputMessage="1" showErrorMessage="1" prompt="Relacione el o los objetivos, según corresponda, de los Subsistemas de Gestión Ambiental, de Calidad, de Seguridad y Salud en el trabajo y Antisoborno. En la pestaña LISTAS_1 se encuentran los objetivos (Columna S)." sqref="E3" xr:uid="{00000000-0002-0000-0200-000016000000}"/>
    <dataValidation allowBlank="1" showInputMessage="1" showErrorMessage="1" prompt="Relacione el nombre completo de la dependencia a la que pertenece la meta" sqref="A2:A3" xr:uid="{00000000-0002-0000-0200-000017000000}"/>
    <dataValidation allowBlank="1" showInputMessage="1" showErrorMessage="1" prompt="Relacione el nombre de la meta del proyecto. Debe guardar coherencia con el registrado en la hoja de vida de indicador." sqref="G2:G3" xr:uid="{00000000-0002-0000-0200-000018000000}"/>
    <dataValidation allowBlank="1" showInputMessage="1" showErrorMessage="1" prompt="Relacione el número de la meta que corresponda." sqref="F2:F3" xr:uid="{00000000-0002-0000-0200-000019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A000000}"/>
    <dataValidation allowBlank="1" showInputMessage="1" showErrorMessage="1" prompt="Relacione la magnitud de la meta programada (vigencia y/o cuatrienio) según aplique." sqref="H2:H3" xr:uid="{00000000-0002-0000-0200-00001B000000}"/>
    <dataValidation allowBlank="1" showInputMessage="1" showErrorMessage="1" prompt="Relacione el nombre de las evidencias que dan cuenta de la gestión trimestral. Deben ser cargadas por trimestre en la carpeta destinada para ello." sqref="N3 S3 X3 AC3" xr:uid="{00000000-0002-0000-0200-00001C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1D000000}"/>
    <dataValidation allowBlank="1" showInputMessage="1" showErrorMessage="1" prompt="Corresponde a la magnitud ejecutada para el primer trimestre. Tener presente si ésta depende o no del avance de las actividades de la pestaña 3." sqref="K3" xr:uid="{00000000-0002-0000-0200-00001E000000}"/>
    <dataValidation allowBlank="1" showInputMessage="1" showErrorMessage="1" prompt="Corresponde a la magnitud programada para el primer trimestre. Tener presente si ésta depende o no del avance de las actividades de la pestaña 3." sqref="J3" xr:uid="{00000000-0002-0000-0200-00001F000000}"/>
    <dataValidation allowBlank="1" showInputMessage="1" showErrorMessage="1" prompt="Relacionar el nombre de la meta del proyecto. Debe guardar coherencia con el registrado en la hoja de vida de indicador." sqref="AD3:AF3" xr:uid="{00000000-0002-0000-0200-000020000000}"/>
    <dataValidation allowBlank="1" showInputMessage="1" showErrorMessage="1" prompt="Corresponde a la magnitud ejecutada para el segundo trimestre. Tener presente si ésta depende o no del avance de las actividades de la pestaña 3." sqref="P3" xr:uid="{00000000-0002-0000-0200-000021000000}"/>
    <dataValidation allowBlank="1" showInputMessage="1" showErrorMessage="1" prompt="Corresponde a la magnitud programada para el segundo trimestre. Tener presente si ésta depende o no del avance de las actividades de la pestaña 3." sqref="O3" xr:uid="{00000000-0002-0000-0200-000022000000}"/>
    <dataValidation allowBlank="1" showInputMessage="1" showErrorMessage="1" prompt="Corresponde a la magnitud ejecutada para el tercer trimestre. Tener presente si ésta depende o no del avance de las actividades de la pestaña 3." sqref="U3" xr:uid="{00000000-0002-0000-0200-000023000000}"/>
    <dataValidation allowBlank="1" showInputMessage="1" showErrorMessage="1" prompt="Corresponde a la magnitud programada para el tercer trimestre. Tener presente si ésta depende o no del avance de las actividades de la pestaña 3." sqref="T3" xr:uid="{00000000-0002-0000-0200-000024000000}"/>
    <dataValidation allowBlank="1" showInputMessage="1" showErrorMessage="1" prompt="Corresponde a la magnitud programada para el cuarto trimestre. Tener presente si ésta depende o no del avance de las actividades de la pestaña 3." sqref="Y3" xr:uid="{00000000-0002-0000-0200-000025000000}"/>
    <dataValidation allowBlank="1" showInputMessage="1" showErrorMessage="1" prompt="Corresponde a la magnitud ejecutada para el cuarto trimestre. Tener presente si ésta depende o no del avance de las actividades de la pestaña 3." sqref="Z3" xr:uid="{00000000-0002-0000-0200-00002600000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A964C"/>
  </sheetPr>
  <dimension ref="A1:BN32"/>
  <sheetViews>
    <sheetView topLeftCell="B4" workbookViewId="0">
      <selection activeCell="B7" sqref="B7"/>
    </sheetView>
  </sheetViews>
  <sheetFormatPr baseColWidth="10" defaultColWidth="0" defaultRowHeight="24" customHeight="1" zeroHeight="1" x14ac:dyDescent="0.25"/>
  <cols>
    <col min="1" max="1" width="13.42578125" customWidth="1"/>
    <col min="2" max="2" width="7" customWidth="1"/>
    <col min="3" max="3" width="26" customWidth="1"/>
    <col min="4" max="4" width="14.5703125" customWidth="1"/>
    <col min="5" max="5" width="12.7109375" customWidth="1"/>
    <col min="6" max="6" width="11.5703125" customWidth="1"/>
    <col min="7" max="18" width="14" customWidth="1"/>
    <col min="19" max="19" width="10" customWidth="1"/>
    <col min="20" max="66" width="0" hidden="1" customWidth="1"/>
    <col min="67" max="16384" width="7" hidden="1"/>
  </cols>
  <sheetData>
    <row r="1" spans="1:66" s="90" customFormat="1" ht="24" customHeight="1" x14ac:dyDescent="0.25"/>
    <row r="2" spans="1:66" s="105" customFormat="1" ht="42.75" customHeight="1" x14ac:dyDescent="0.2">
      <c r="A2" s="132" t="s">
        <v>161</v>
      </c>
      <c r="B2" s="133" t="s">
        <v>245</v>
      </c>
      <c r="C2" s="133" t="s">
        <v>246</v>
      </c>
      <c r="D2" s="133" t="s">
        <v>247</v>
      </c>
      <c r="E2" s="133" t="s">
        <v>248</v>
      </c>
      <c r="F2" s="133" t="s">
        <v>249</v>
      </c>
      <c r="G2" s="133" t="s">
        <v>250</v>
      </c>
      <c r="H2" s="133" t="s">
        <v>251</v>
      </c>
      <c r="I2" s="133" t="s">
        <v>252</v>
      </c>
      <c r="J2" s="133" t="s">
        <v>253</v>
      </c>
      <c r="K2" s="133" t="s">
        <v>254</v>
      </c>
      <c r="L2" s="133" t="s">
        <v>255</v>
      </c>
      <c r="M2" s="133" t="s">
        <v>256</v>
      </c>
      <c r="N2" s="133" t="s">
        <v>257</v>
      </c>
      <c r="O2" s="133" t="s">
        <v>258</v>
      </c>
      <c r="P2" s="133" t="s">
        <v>259</v>
      </c>
      <c r="Q2" s="48" t="s">
        <v>260</v>
      </c>
      <c r="R2" s="48" t="s">
        <v>266</v>
      </c>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row>
    <row r="3" spans="1:66" s="7" customFormat="1" ht="74.25" customHeight="1" x14ac:dyDescent="0.2">
      <c r="A3" s="51" t="s">
        <v>15</v>
      </c>
      <c r="B3" s="102">
        <v>1</v>
      </c>
      <c r="C3" s="69" t="s">
        <v>215</v>
      </c>
      <c r="D3" s="93" t="str">
        <f>'[2]2. HOJAS DE VIDA'!J4</f>
        <v>Constante</v>
      </c>
      <c r="E3" s="103" t="s">
        <v>261</v>
      </c>
      <c r="F3" s="104">
        <v>1</v>
      </c>
      <c r="G3" s="104">
        <v>1</v>
      </c>
      <c r="H3" s="104">
        <v>1</v>
      </c>
      <c r="I3" s="104">
        <v>1</v>
      </c>
      <c r="J3" s="104">
        <f>'[2]4. METAS-CUALITAT TRI'!M6</f>
        <v>1</v>
      </c>
      <c r="K3" s="104">
        <v>1</v>
      </c>
      <c r="L3" s="104">
        <v>1</v>
      </c>
      <c r="M3" s="104">
        <f>'2.Actividades_Tareas_vig'!BR4</f>
        <v>1</v>
      </c>
      <c r="N3" s="104">
        <f>'2.Actividades_Tareas_vig'!BS4</f>
        <v>1</v>
      </c>
      <c r="O3" s="104"/>
      <c r="P3" s="104"/>
      <c r="Q3" s="104">
        <f>(H3+J3+L3+N3)/(G3+I3+K3+M3)</f>
        <v>1</v>
      </c>
      <c r="R3" s="104">
        <f>(I3+K3+M3+O3)/(H3+J3+L3+N3)</f>
        <v>0.75</v>
      </c>
    </row>
    <row r="4" spans="1:66" s="7" customFormat="1" ht="74.25" customHeight="1" x14ac:dyDescent="0.2">
      <c r="A4" s="51" t="s">
        <v>15</v>
      </c>
      <c r="B4" s="102">
        <v>2</v>
      </c>
      <c r="C4" s="69" t="s">
        <v>262</v>
      </c>
      <c r="D4" s="93" t="str">
        <f>'[2]2. HOJAS DE VIDA'!J21</f>
        <v xml:space="preserve">Constante </v>
      </c>
      <c r="E4" s="103" t="s">
        <v>261</v>
      </c>
      <c r="F4" s="104">
        <v>1</v>
      </c>
      <c r="G4" s="104">
        <v>1</v>
      </c>
      <c r="H4" s="104">
        <v>1</v>
      </c>
      <c r="I4" s="104">
        <v>1</v>
      </c>
      <c r="J4" s="104">
        <v>1</v>
      </c>
      <c r="K4" s="104">
        <v>1</v>
      </c>
      <c r="L4" s="104">
        <v>1</v>
      </c>
      <c r="M4" s="104">
        <f>'2.Actividades_Tareas_vig'!BR5</f>
        <v>1</v>
      </c>
      <c r="N4" s="104">
        <f>'2.Actividades_Tareas_vig'!BS5</f>
        <v>1</v>
      </c>
      <c r="O4" s="104"/>
      <c r="P4" s="104"/>
      <c r="Q4" s="104">
        <f t="shared" ref="Q4:Q7" si="0">(H4+J4+L4+N4)/(G4+I4+K4+M4)</f>
        <v>1</v>
      </c>
      <c r="R4" s="104">
        <f t="shared" ref="R4:R7" si="1">(I4+K4+M4+O4)/(H4+J4+L4+N4)</f>
        <v>0.75</v>
      </c>
    </row>
    <row r="5" spans="1:66" s="89" customFormat="1" ht="74.25" customHeight="1" x14ac:dyDescent="0.2">
      <c r="A5" s="51" t="s">
        <v>15</v>
      </c>
      <c r="B5" s="102">
        <v>3</v>
      </c>
      <c r="C5" s="69" t="s">
        <v>263</v>
      </c>
      <c r="D5" s="93" t="str">
        <f>'[2]2. HOJAS DE VIDA'!J38</f>
        <v>Constante</v>
      </c>
      <c r="E5" s="103" t="s">
        <v>261</v>
      </c>
      <c r="F5" s="104">
        <v>1</v>
      </c>
      <c r="G5" s="104">
        <v>1</v>
      </c>
      <c r="H5" s="104">
        <v>1</v>
      </c>
      <c r="I5" s="104">
        <v>1</v>
      </c>
      <c r="J5" s="104">
        <f>'[2]4. METAS-CUALITAT TRI'!M12</f>
        <v>1</v>
      </c>
      <c r="K5" s="104">
        <v>1</v>
      </c>
      <c r="L5" s="104">
        <v>1</v>
      </c>
      <c r="M5" s="104">
        <f>'2.Actividades_Tareas_vig'!BR6</f>
        <v>1</v>
      </c>
      <c r="N5" s="104">
        <f>'2.Actividades_Tareas_vig'!BS6</f>
        <v>1</v>
      </c>
      <c r="O5" s="104"/>
      <c r="P5" s="104"/>
      <c r="Q5" s="104">
        <f t="shared" si="0"/>
        <v>1</v>
      </c>
      <c r="R5" s="104">
        <f t="shared" si="1"/>
        <v>0.75</v>
      </c>
      <c r="S5" s="7"/>
      <c r="T5" s="7"/>
    </row>
    <row r="6" spans="1:66" s="89" customFormat="1" ht="74.25" customHeight="1" x14ac:dyDescent="0.2">
      <c r="A6" s="71" t="s">
        <v>15</v>
      </c>
      <c r="B6" s="102">
        <v>4</v>
      </c>
      <c r="C6" s="69" t="s">
        <v>264</v>
      </c>
      <c r="D6" s="93" t="str">
        <f>'[2]2. HOJAS DE VIDA'!J55</f>
        <v>Constante</v>
      </c>
      <c r="E6" s="103" t="s">
        <v>261</v>
      </c>
      <c r="F6" s="104">
        <v>1</v>
      </c>
      <c r="G6" s="104">
        <v>1</v>
      </c>
      <c r="H6" s="104">
        <v>1</v>
      </c>
      <c r="I6" s="104">
        <v>1</v>
      </c>
      <c r="J6" s="104">
        <v>1</v>
      </c>
      <c r="K6" s="104">
        <v>1</v>
      </c>
      <c r="L6" s="104">
        <v>1</v>
      </c>
      <c r="M6" s="104">
        <f>'2.Actividades_Tareas_vig'!BR7</f>
        <v>1</v>
      </c>
      <c r="N6" s="104">
        <f>'2.Actividades_Tareas_vig'!BS7</f>
        <v>1</v>
      </c>
      <c r="O6" s="104"/>
      <c r="P6" s="104"/>
      <c r="Q6" s="104">
        <f t="shared" si="0"/>
        <v>1</v>
      </c>
      <c r="R6" s="104">
        <f t="shared" si="1"/>
        <v>0.75</v>
      </c>
      <c r="S6" s="7"/>
      <c r="T6" s="7"/>
    </row>
    <row r="7" spans="1:66" s="89" customFormat="1" ht="74.25" customHeight="1" x14ac:dyDescent="0.2">
      <c r="A7" s="51" t="s">
        <v>15</v>
      </c>
      <c r="B7" s="102">
        <v>5</v>
      </c>
      <c r="C7" s="69" t="s">
        <v>265</v>
      </c>
      <c r="D7" s="93" t="str">
        <f>'[3]2. HOJAS DE VIDA'!J8</f>
        <v>Trimestral</v>
      </c>
      <c r="E7" s="103" t="s">
        <v>261</v>
      </c>
      <c r="F7" s="104">
        <v>1</v>
      </c>
      <c r="G7" s="104">
        <v>0</v>
      </c>
      <c r="H7" s="104">
        <v>0</v>
      </c>
      <c r="I7" s="104">
        <v>1</v>
      </c>
      <c r="J7" s="104">
        <f>'[2]4. METAS-CUALITAT TRI'!M18</f>
        <v>1</v>
      </c>
      <c r="K7" s="104">
        <v>1</v>
      </c>
      <c r="L7" s="104">
        <v>1</v>
      </c>
      <c r="M7" s="104">
        <f>'2.Actividades_Tareas_vig'!BR8</f>
        <v>1</v>
      </c>
      <c r="N7" s="104">
        <f>'2.Actividades_Tareas_vig'!BS8</f>
        <v>1</v>
      </c>
      <c r="O7" s="104"/>
      <c r="P7" s="104"/>
      <c r="Q7" s="104">
        <f t="shared" si="0"/>
        <v>1</v>
      </c>
      <c r="R7" s="104">
        <f t="shared" si="1"/>
        <v>1</v>
      </c>
      <c r="S7" s="7"/>
      <c r="T7" s="7"/>
    </row>
    <row r="8" spans="1:66" s="90" customFormat="1" ht="24" customHeight="1" x14ac:dyDescent="0.25"/>
    <row r="32" spans="15:15" ht="24" hidden="1" customHeight="1" x14ac:dyDescent="0.25">
      <c r="O32" s="107"/>
    </row>
  </sheetData>
  <dataValidations count="2">
    <dataValidation allowBlank="1" showInputMessage="1" showErrorMessage="1" prompt="Para las metas de tipo  suma: Suma del Ejecutado a la vigencia del informe/ Suma Programado a la vigencia del informe_x000a_Para las metas tipo Constante: Promedio Ejecutado de los años programados/ Promedio Años Programados del Plan" sqref="Q2" xr:uid="{00000000-0002-0000-0300-000000000000}"/>
    <dataValidation allowBlank="1" showInputMessage="1" showErrorMessage="1" prompt="Relacione el nombre completo de la dependencia a la que pertenece la meta" sqref="A2" xr:uid="{00000000-0002-0000-0300-000001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Generalidades</vt:lpstr>
      <vt:lpstr>Hoja de Vida_Ind</vt:lpstr>
      <vt:lpstr>2.Actividades_Tareas_vig</vt:lpstr>
      <vt:lpstr>3. Anualización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Diana Marcela Perez Useche</cp:lastModifiedBy>
  <dcterms:created xsi:type="dcterms:W3CDTF">2023-04-25T16:05:58Z</dcterms:created>
  <dcterms:modified xsi:type="dcterms:W3CDTF">2024-01-22T23:24:33Z</dcterms:modified>
</cp:coreProperties>
</file>