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296DF907-37D4-49DC-B3D3-2208C874268A}" xr6:coauthVersionLast="47" xr6:coauthVersionMax="47" xr10:uidLastSave="{00000000-0000-0000-0000-000000000000}"/>
  <bookViews>
    <workbookView xWindow="120" yWindow="30" windowWidth="38235" windowHeight="15255" tabRatio="754" xr2:uid="{00000000-000D-0000-FFFF-FFFF00000000}"/>
  </bookViews>
  <sheets>
    <sheet name="Avance Metas e Indicadores PDD" sheetId="16" r:id="rId1"/>
    <sheet name="Indicadores Acuerdo 223" sheetId="33" r:id="rId2"/>
    <sheet name="UPZ" sheetId="31" state="hidden" r:id="rId3"/>
    <sheet name="Barrios" sheetId="32"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 PDD'!$B$13:$AY$41</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 PDD'!$B$2:$AS$19</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3" i="16" l="1"/>
  <c r="Y22" i="16"/>
  <c r="W60" i="16"/>
  <c r="AY14" i="16"/>
  <c r="AY15" i="16"/>
  <c r="AY16" i="16"/>
  <c r="AY17" i="16"/>
  <c r="AY18" i="16"/>
  <c r="AY19" i="16"/>
  <c r="AY20" i="16"/>
  <c r="AY21" i="16"/>
  <c r="AY22" i="16"/>
  <c r="AY23" i="16"/>
  <c r="AY24" i="16"/>
  <c r="AY25" i="16"/>
  <c r="AY26" i="16"/>
  <c r="AY27" i="16"/>
  <c r="AY28" i="16"/>
  <c r="AY29" i="16"/>
  <c r="AY30" i="16"/>
  <c r="AY31" i="16"/>
  <c r="AY32" i="16"/>
  <c r="AY33" i="16"/>
  <c r="AY34" i="16"/>
  <c r="AY35" i="16"/>
  <c r="AY36" i="16"/>
  <c r="AY37" i="16"/>
  <c r="AY38" i="16"/>
  <c r="AY39" i="16"/>
  <c r="AY40" i="16"/>
  <c r="AY41" i="16"/>
  <c r="AY42" i="16"/>
  <c r="AY43" i="16"/>
  <c r="AY44" i="16"/>
  <c r="AY45" i="16"/>
  <c r="AY46" i="16"/>
  <c r="AY48" i="16"/>
  <c r="AY49" i="16"/>
  <c r="AY50" i="16"/>
  <c r="AY51" i="16"/>
  <c r="AY52" i="16"/>
  <c r="AY55" i="16"/>
  <c r="AY56" i="16"/>
  <c r="AY57" i="16"/>
  <c r="AY58" i="16"/>
  <c r="AY59" i="16"/>
  <c r="AY60" i="16"/>
  <c r="AY61" i="16"/>
  <c r="AY62" i="16"/>
  <c r="AY63" i="16"/>
  <c r="AY64" i="16"/>
  <c r="AY65" i="16"/>
  <c r="AY66" i="16"/>
  <c r="AY67" i="16"/>
  <c r="AY68" i="16"/>
  <c r="AY69" i="16"/>
  <c r="AY70" i="16"/>
  <c r="AY71" i="16"/>
  <c r="AY72" i="16"/>
  <c r="AY73" i="16"/>
  <c r="AY74" i="16"/>
  <c r="AY75" i="16"/>
  <c r="AY76" i="16"/>
  <c r="AY77" i="16"/>
  <c r="AY78" i="16"/>
  <c r="AY79" i="16"/>
  <c r="AY80" i="16"/>
  <c r="AY81" i="16"/>
  <c r="AY82" i="16"/>
  <c r="AY83" i="16"/>
  <c r="AY84" i="16"/>
  <c r="AY85" i="16"/>
  <c r="AY86" i="16"/>
  <c r="AY87" i="16"/>
  <c r="AY88" i="16"/>
  <c r="AY89" i="16"/>
  <c r="AY90" i="16"/>
  <c r="AY13" i="16"/>
  <c r="AX13" i="16"/>
  <c r="AX14" i="16"/>
  <c r="AX15" i="16"/>
  <c r="AX16" i="16"/>
  <c r="AX17" i="16"/>
  <c r="AX18" i="16"/>
  <c r="AX19" i="16"/>
  <c r="AX20" i="16"/>
  <c r="AX21" i="16"/>
  <c r="AX22" i="16"/>
  <c r="AX23" i="16"/>
  <c r="AX24" i="16"/>
  <c r="AX25" i="16"/>
  <c r="AX26" i="16"/>
  <c r="AX27" i="16"/>
  <c r="AX28" i="16"/>
  <c r="AX29" i="16"/>
  <c r="AX30" i="16"/>
  <c r="AX31" i="16"/>
  <c r="AX32" i="16"/>
  <c r="AX33" i="16"/>
  <c r="AX34" i="16"/>
  <c r="AX35" i="16"/>
  <c r="AX36" i="16"/>
  <c r="AX37" i="16"/>
  <c r="AX38" i="16"/>
  <c r="AX39" i="16"/>
  <c r="AX40" i="16"/>
  <c r="AX41" i="16"/>
  <c r="AX42" i="16"/>
  <c r="AX43" i="16"/>
  <c r="AX44" i="16"/>
  <c r="AX45" i="16"/>
  <c r="AX46" i="16"/>
  <c r="AX48" i="16"/>
  <c r="AX49" i="16"/>
  <c r="AX50" i="16"/>
  <c r="AX51" i="16"/>
  <c r="AX52" i="16"/>
  <c r="AX55" i="16"/>
  <c r="AX56" i="16"/>
  <c r="AX57" i="16"/>
  <c r="AX58" i="16"/>
  <c r="AX59" i="16"/>
  <c r="AX60" i="16"/>
  <c r="AX61" i="16"/>
  <c r="AX62" i="16"/>
  <c r="AX63" i="16"/>
  <c r="AX64" i="16"/>
  <c r="AX65" i="16"/>
  <c r="AX66" i="16"/>
  <c r="AX67" i="16"/>
  <c r="AX68" i="16"/>
  <c r="AX69" i="16"/>
  <c r="AX70" i="16"/>
  <c r="AX71" i="16"/>
  <c r="AX72" i="16"/>
  <c r="AX73" i="16"/>
  <c r="AX74" i="16"/>
  <c r="AX75" i="16"/>
  <c r="AX76" i="16"/>
  <c r="AX77" i="16"/>
  <c r="AX78" i="16"/>
  <c r="AX79" i="16"/>
  <c r="AX80" i="16"/>
  <c r="AX81" i="16"/>
  <c r="AX82" i="16"/>
  <c r="AX83" i="16"/>
  <c r="AX84" i="16"/>
  <c r="AX85" i="16"/>
  <c r="AX86" i="16"/>
  <c r="AX87" i="16"/>
  <c r="AX88" i="16"/>
  <c r="AX89" i="16"/>
  <c r="AX90" i="16"/>
  <c r="AM90" i="16"/>
  <c r="Y90" i="16"/>
  <c r="Z90" i="16" s="1"/>
  <c r="AM87" i="16"/>
  <c r="AM82" i="16"/>
  <c r="AM83" i="16"/>
  <c r="AM84" i="16"/>
  <c r="AM85" i="16"/>
  <c r="AM86" i="16"/>
  <c r="AM81" i="16"/>
  <c r="AM72" i="16"/>
  <c r="Y72" i="16"/>
  <c r="V71" i="16"/>
  <c r="V70" i="16"/>
  <c r="V62" i="16"/>
  <c r="V63" i="16"/>
  <c r="V69" i="16"/>
  <c r="V54" i="16"/>
  <c r="V41" i="16"/>
  <c r="V42" i="16"/>
  <c r="Y42" i="16" s="1"/>
  <c r="V43" i="16"/>
  <c r="Y43" i="16" s="1"/>
  <c r="Z43" i="16" s="1"/>
  <c r="V44" i="16"/>
  <c r="V45" i="16"/>
  <c r="V46" i="16"/>
  <c r="V47" i="16"/>
  <c r="V48" i="16"/>
  <c r="V49" i="16"/>
  <c r="V50" i="16"/>
  <c r="V51" i="16"/>
  <c r="V52" i="16"/>
  <c r="V40" i="16"/>
  <c r="Y28" i="16"/>
  <c r="AN53" i="16"/>
  <c r="Y53" i="16"/>
  <c r="Z53" i="16" s="1"/>
  <c r="Y14" i="16"/>
  <c r="Y80" i="16"/>
  <c r="W14" i="16"/>
  <c r="W15" i="16"/>
  <c r="W16" i="16"/>
  <c r="W17" i="16"/>
  <c r="W18" i="16"/>
  <c r="W19" i="16"/>
  <c r="W20" i="16"/>
  <c r="W21" i="16"/>
  <c r="W22" i="16"/>
  <c r="W23" i="16"/>
  <c r="W24" i="16"/>
  <c r="W25" i="16"/>
  <c r="W26" i="16"/>
  <c r="W27" i="16"/>
  <c r="W28" i="16"/>
  <c r="W29" i="16"/>
  <c r="W30" i="16"/>
  <c r="W31" i="16"/>
  <c r="W32" i="16"/>
  <c r="W33" i="16"/>
  <c r="W34" i="16"/>
  <c r="W35" i="16"/>
  <c r="W36" i="16"/>
  <c r="W37" i="16"/>
  <c r="W38" i="16"/>
  <c r="W39" i="16"/>
  <c r="W13" i="16"/>
  <c r="U80" i="16"/>
  <c r="U14" i="16"/>
  <c r="U15" i="16"/>
  <c r="U16" i="16"/>
  <c r="U17" i="16"/>
  <c r="U18" i="16"/>
  <c r="U19" i="16"/>
  <c r="U20" i="16"/>
  <c r="U21" i="16"/>
  <c r="U22" i="16"/>
  <c r="U23" i="16"/>
  <c r="U24" i="16"/>
  <c r="U25" i="16"/>
  <c r="U26" i="16"/>
  <c r="U27" i="16"/>
  <c r="U28" i="16"/>
  <c r="U29" i="16"/>
  <c r="U30" i="16"/>
  <c r="U31" i="16"/>
  <c r="U33" i="16"/>
  <c r="U34" i="16"/>
  <c r="U35" i="16"/>
  <c r="U36" i="16"/>
  <c r="U37" i="16"/>
  <c r="U38" i="16"/>
  <c r="U39" i="16"/>
  <c r="U13" i="16"/>
  <c r="AI14" i="16"/>
  <c r="AM14" i="16" s="1"/>
  <c r="AI15" i="16"/>
  <c r="AI16" i="16"/>
  <c r="AI17" i="16"/>
  <c r="AM17" i="16" s="1"/>
  <c r="AI18" i="16"/>
  <c r="AM18" i="16" s="1"/>
  <c r="AI19" i="16"/>
  <c r="AM19" i="16" s="1"/>
  <c r="AI20" i="16"/>
  <c r="AM20" i="16" s="1"/>
  <c r="AI21" i="16"/>
  <c r="AM21" i="16" s="1"/>
  <c r="AI22" i="16"/>
  <c r="AM22" i="16" s="1"/>
  <c r="AI23" i="16"/>
  <c r="AM23" i="16" s="1"/>
  <c r="AI24" i="16"/>
  <c r="AM24" i="16" s="1"/>
  <c r="AI25" i="16"/>
  <c r="AM25" i="16" s="1"/>
  <c r="AI26" i="16"/>
  <c r="AM26" i="16" s="1"/>
  <c r="AI27" i="16"/>
  <c r="AM27" i="16" s="1"/>
  <c r="AI28" i="16"/>
  <c r="AM28" i="16" s="1"/>
  <c r="AI29" i="16"/>
  <c r="AM29" i="16" s="1"/>
  <c r="AI30" i="16"/>
  <c r="AM30" i="16" s="1"/>
  <c r="AI31" i="16"/>
  <c r="AM31" i="16" s="1"/>
  <c r="AI32" i="16"/>
  <c r="AM32" i="16" s="1"/>
  <c r="AI33" i="16"/>
  <c r="AM33" i="16" s="1"/>
  <c r="AI34" i="16"/>
  <c r="AM34" i="16" s="1"/>
  <c r="AI35" i="16"/>
  <c r="AM35" i="16" s="1"/>
  <c r="AI36" i="16"/>
  <c r="AM36" i="16" s="1"/>
  <c r="AI37" i="16"/>
  <c r="AM37" i="16" s="1"/>
  <c r="AI38" i="16"/>
  <c r="AM38" i="16" s="1"/>
  <c r="AI39" i="16"/>
  <c r="AM39" i="16" s="1"/>
  <c r="AI40" i="16"/>
  <c r="AM40" i="16" s="1"/>
  <c r="AI41" i="16"/>
  <c r="AM41" i="16" s="1"/>
  <c r="AM42" i="16"/>
  <c r="AN42" i="16" s="1"/>
  <c r="AI43" i="16"/>
  <c r="AM43" i="16" s="1"/>
  <c r="AI44" i="16"/>
  <c r="AM44" i="16" s="1"/>
  <c r="AI45" i="16"/>
  <c r="AM45" i="16" s="1"/>
  <c r="AI46" i="16"/>
  <c r="AM46" i="16" s="1"/>
  <c r="AI47" i="16"/>
  <c r="AM47" i="16" s="1"/>
  <c r="AI48" i="16"/>
  <c r="AM48" i="16" s="1"/>
  <c r="AI49" i="16"/>
  <c r="AM49" i="16" s="1"/>
  <c r="AI50" i="16"/>
  <c r="AM50" i="16" s="1"/>
  <c r="AI51" i="16"/>
  <c r="AM51" i="16" s="1"/>
  <c r="AI52" i="16"/>
  <c r="AM52" i="16" s="1"/>
  <c r="AI54" i="16"/>
  <c r="AM54" i="16" s="1"/>
  <c r="AI55" i="16"/>
  <c r="AM55" i="16" s="1"/>
  <c r="AI56" i="16"/>
  <c r="AM56" i="16" s="1"/>
  <c r="AI57" i="16"/>
  <c r="AM57" i="16" s="1"/>
  <c r="AI59" i="16"/>
  <c r="AM59" i="16" s="1"/>
  <c r="AI60" i="16"/>
  <c r="AM60" i="16" s="1"/>
  <c r="AI61" i="16"/>
  <c r="AM61" i="16" s="1"/>
  <c r="AI62" i="16"/>
  <c r="AM62" i="16" s="1"/>
  <c r="AI63" i="16"/>
  <c r="AM63" i="16" s="1"/>
  <c r="AI64" i="16"/>
  <c r="AM64" i="16" s="1"/>
  <c r="AI65" i="16"/>
  <c r="AM65" i="16" s="1"/>
  <c r="AI66" i="16"/>
  <c r="AM66" i="16" s="1"/>
  <c r="AN66" i="16" s="1"/>
  <c r="AI67" i="16"/>
  <c r="AM67" i="16" s="1"/>
  <c r="AI68" i="16"/>
  <c r="AM68" i="16" s="1"/>
  <c r="AI69" i="16"/>
  <c r="AM69" i="16" s="1"/>
  <c r="AI70" i="16"/>
  <c r="AM70" i="16" s="1"/>
  <c r="AI71" i="16"/>
  <c r="AM71" i="16" s="1"/>
  <c r="AI74" i="16"/>
  <c r="AM74" i="16" s="1"/>
  <c r="AM75" i="16"/>
  <c r="AI76" i="16"/>
  <c r="AI77" i="16"/>
  <c r="AM78" i="16"/>
  <c r="AI79" i="16"/>
  <c r="AM80" i="16"/>
  <c r="AI81" i="16"/>
  <c r="AI82" i="16"/>
  <c r="AI83" i="16"/>
  <c r="AI84" i="16"/>
  <c r="AI85" i="16"/>
  <c r="AI86" i="16"/>
  <c r="AI87" i="16"/>
  <c r="AM88" i="16"/>
  <c r="AI89" i="16"/>
  <c r="AI90" i="16"/>
  <c r="AI13" i="16"/>
  <c r="AM13" i="16" s="1"/>
  <c r="W40" i="16"/>
  <c r="W41" i="16"/>
  <c r="W43" i="16"/>
  <c r="W44" i="16"/>
  <c r="W45" i="16"/>
  <c r="W46" i="16"/>
  <c r="W47" i="16"/>
  <c r="W48" i="16"/>
  <c r="W49" i="16"/>
  <c r="W50" i="16"/>
  <c r="W51" i="16"/>
  <c r="W52" i="16"/>
  <c r="W54" i="16"/>
  <c r="W55" i="16"/>
  <c r="W56" i="16"/>
  <c r="W57" i="16"/>
  <c r="W62" i="16"/>
  <c r="W63" i="16"/>
  <c r="W64" i="16"/>
  <c r="W66" i="16"/>
  <c r="W67" i="16"/>
  <c r="W68" i="16"/>
  <c r="W69" i="16"/>
  <c r="W70" i="16"/>
  <c r="W71" i="16"/>
  <c r="W74" i="16"/>
  <c r="W76" i="16"/>
  <c r="W77" i="16"/>
  <c r="W78" i="16"/>
  <c r="W81" i="16"/>
  <c r="W82" i="16"/>
  <c r="W83" i="16"/>
  <c r="W84" i="16"/>
  <c r="W85" i="16"/>
  <c r="W86" i="16"/>
  <c r="W87" i="16"/>
  <c r="W89" i="16"/>
  <c r="W90" i="16"/>
  <c r="Y15" i="16"/>
  <c r="Y16" i="16"/>
  <c r="Y17" i="16"/>
  <c r="Z17" i="16" s="1"/>
  <c r="Y18" i="16"/>
  <c r="Z18" i="16" s="1"/>
  <c r="Y19" i="16"/>
  <c r="Y20" i="16"/>
  <c r="Y21" i="16"/>
  <c r="Y23" i="16"/>
  <c r="Y24" i="16"/>
  <c r="Y25" i="16"/>
  <c r="Y26" i="16"/>
  <c r="Y27" i="16"/>
  <c r="Y29" i="16"/>
  <c r="Y30" i="16"/>
  <c r="Y31" i="16"/>
  <c r="Y32" i="16"/>
  <c r="Y34" i="16"/>
  <c r="Y35" i="16"/>
  <c r="Y36" i="16"/>
  <c r="Y37" i="16"/>
  <c r="Y38" i="16"/>
  <c r="Y39" i="16"/>
  <c r="V55" i="16"/>
  <c r="Y55" i="16" s="1"/>
  <c r="V77" i="16"/>
  <c r="V13" i="16"/>
  <c r="Y13" i="16" s="1"/>
  <c r="U40" i="16"/>
  <c r="U41" i="16"/>
  <c r="U43" i="16"/>
  <c r="U44" i="16"/>
  <c r="U45" i="16"/>
  <c r="U46" i="16"/>
  <c r="U47" i="16"/>
  <c r="U48" i="16"/>
  <c r="U49" i="16"/>
  <c r="U50" i="16"/>
  <c r="U51" i="16"/>
  <c r="U52" i="16"/>
  <c r="U54" i="16"/>
  <c r="U55" i="16"/>
  <c r="U56" i="16"/>
  <c r="U57" i="16"/>
  <c r="U60" i="16"/>
  <c r="U62" i="16"/>
  <c r="U63" i="16"/>
  <c r="U64" i="16"/>
  <c r="U67" i="16"/>
  <c r="U68" i="16"/>
  <c r="U69" i="16"/>
  <c r="U70" i="16"/>
  <c r="U71" i="16"/>
  <c r="U74" i="16"/>
  <c r="U77" i="16"/>
  <c r="U79" i="16"/>
  <c r="AN79" i="16" s="1"/>
  <c r="U81" i="16"/>
  <c r="U82" i="16"/>
  <c r="U83" i="16"/>
  <c r="U84" i="16"/>
  <c r="U85" i="16"/>
  <c r="U86" i="16"/>
  <c r="U87" i="16"/>
  <c r="AN87" i="16" s="1"/>
  <c r="U89" i="16"/>
  <c r="U90" i="16"/>
  <c r="Z33" i="16" l="1"/>
  <c r="AN68" i="16"/>
  <c r="AN32" i="16"/>
  <c r="AN31" i="16"/>
  <c r="AN25" i="16"/>
  <c r="AN24" i="16"/>
  <c r="AN90" i="16"/>
  <c r="AN89" i="16"/>
  <c r="AN80" i="16"/>
  <c r="AN77" i="16"/>
  <c r="AN76" i="16"/>
  <c r="AN41" i="16"/>
  <c r="AN18" i="16"/>
  <c r="AN13" i="16"/>
  <c r="Z38" i="16"/>
  <c r="Z86" i="16"/>
  <c r="Z85" i="16"/>
  <c r="Z84" i="16"/>
  <c r="Z83" i="16"/>
  <c r="Z82" i="16"/>
  <c r="Z81" i="16"/>
  <c r="Z39" i="16"/>
  <c r="Z35" i="16"/>
  <c r="Z34" i="16"/>
  <c r="Y73" i="16" l="1"/>
  <c r="Z73" i="16" s="1"/>
  <c r="AN73" i="16"/>
  <c r="AN39" i="16"/>
  <c r="Z32" i="16" l="1"/>
  <c r="AN14" i="16"/>
  <c r="AN17" i="16"/>
  <c r="AN19" i="16"/>
  <c r="AN20" i="16"/>
  <c r="AN21" i="16"/>
  <c r="AN26" i="16"/>
  <c r="AN27" i="16"/>
  <c r="AN28" i="16"/>
  <c r="AN29" i="16"/>
  <c r="AN30" i="16"/>
  <c r="AN33" i="16"/>
  <c r="AN34" i="16"/>
  <c r="AN35" i="16"/>
  <c r="AN36" i="16"/>
  <c r="AN37" i="16"/>
  <c r="AN40" i="16"/>
  <c r="AN43" i="16"/>
  <c r="AN44" i="16"/>
  <c r="AN45" i="16"/>
  <c r="AN46" i="16"/>
  <c r="AN47" i="16"/>
  <c r="AN48" i="16"/>
  <c r="AN49" i="16"/>
  <c r="AN50" i="16"/>
  <c r="AN51" i="16"/>
  <c r="AN52" i="16"/>
  <c r="AN54" i="16"/>
  <c r="AN55" i="16"/>
  <c r="AN56" i="16"/>
  <c r="AN57" i="16"/>
  <c r="AN58" i="16"/>
  <c r="AN59" i="16"/>
  <c r="AN60" i="16"/>
  <c r="AN61" i="16"/>
  <c r="AN62" i="16"/>
  <c r="AN63" i="16"/>
  <c r="AN64" i="16"/>
  <c r="AN65" i="16"/>
  <c r="AN67" i="16"/>
  <c r="AN69" i="16"/>
  <c r="AN70" i="16"/>
  <c r="AN71" i="16"/>
  <c r="AN72" i="16"/>
  <c r="AN74" i="16"/>
  <c r="AN75" i="16"/>
  <c r="AN78" i="16"/>
  <c r="AN81" i="16"/>
  <c r="AN82" i="16"/>
  <c r="AN83" i="16"/>
  <c r="AN84" i="16"/>
  <c r="AN85" i="16"/>
  <c r="AN86" i="16"/>
  <c r="AN88" i="16"/>
  <c r="Z89" i="16"/>
  <c r="Y87" i="16"/>
  <c r="Z87" i="16" s="1"/>
  <c r="Z80" i="16"/>
  <c r="Y79" i="16"/>
  <c r="Z79" i="16" s="1"/>
  <c r="Y77" i="16"/>
  <c r="Z77" i="16" s="1"/>
  <c r="Y76" i="16"/>
  <c r="Z76" i="16" s="1"/>
  <c r="Z25" i="16"/>
  <c r="Z24" i="16"/>
  <c r="Z13" i="16"/>
  <c r="Z14" i="16"/>
  <c r="Z19" i="16"/>
  <c r="Z20" i="16"/>
  <c r="Z21" i="16"/>
  <c r="Z26" i="16"/>
  <c r="Z27" i="16"/>
  <c r="Z29" i="16"/>
  <c r="Z30" i="16"/>
  <c r="Z36" i="16"/>
  <c r="Z37" i="16"/>
  <c r="Y40" i="16"/>
  <c r="Z40" i="16" s="1"/>
  <c r="Y41" i="16"/>
  <c r="Z41" i="16" s="1"/>
  <c r="Z42" i="16"/>
  <c r="Y44" i="16"/>
  <c r="Z44" i="16" s="1"/>
  <c r="Y45" i="16"/>
  <c r="Z45" i="16" s="1"/>
  <c r="Y46" i="16"/>
  <c r="Z46" i="16" s="1"/>
  <c r="Y47" i="16"/>
  <c r="Z47" i="16" s="1"/>
  <c r="Y48" i="16"/>
  <c r="Z48" i="16" s="1"/>
  <c r="Y49" i="16"/>
  <c r="Z49" i="16" s="1"/>
  <c r="Y50" i="16"/>
  <c r="Z50" i="16" s="1"/>
  <c r="Y51" i="16"/>
  <c r="Z51" i="16" s="1"/>
  <c r="Y52" i="16"/>
  <c r="Z52" i="16" s="1"/>
  <c r="Y54" i="16"/>
  <c r="Z54" i="16" s="1"/>
  <c r="Z55" i="16"/>
  <c r="Y56" i="16"/>
  <c r="Z56" i="16" s="1"/>
  <c r="Y57" i="16"/>
  <c r="Z57" i="16" s="1"/>
  <c r="Y58" i="16"/>
  <c r="Z58" i="16" s="1"/>
  <c r="Y59" i="16"/>
  <c r="Z59" i="16" s="1"/>
  <c r="Y60" i="16"/>
  <c r="Z60" i="16" s="1"/>
  <c r="Y61" i="16"/>
  <c r="Z61" i="16" s="1"/>
  <c r="Y62" i="16"/>
  <c r="Z62" i="16" s="1"/>
  <c r="Y63" i="16"/>
  <c r="Z63" i="16" s="1"/>
  <c r="Y64" i="16"/>
  <c r="Z64" i="16" s="1"/>
  <c r="Y65" i="16"/>
  <c r="Z65" i="16" s="1"/>
  <c r="Y66" i="16"/>
  <c r="Z66" i="16" s="1"/>
  <c r="Y67" i="16"/>
  <c r="Z67" i="16" s="1"/>
  <c r="Y68" i="16"/>
  <c r="Z68" i="16" s="1"/>
  <c r="Y69" i="16"/>
  <c r="Z69" i="16" s="1"/>
  <c r="Y70" i="16"/>
  <c r="Z70" i="16" s="1"/>
  <c r="Y71" i="16"/>
  <c r="Z71" i="16" s="1"/>
  <c r="Z72" i="16"/>
  <c r="Y74" i="16"/>
  <c r="Z74" i="16" s="1"/>
  <c r="Y75" i="16"/>
  <c r="Z75" i="16" s="1"/>
  <c r="Y78" i="16"/>
  <c r="Z78" i="16" s="1"/>
  <c r="Y88" i="16"/>
  <c r="Z8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100-00000100000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E10" authorId="0" shapeId="0" xr:uid="{00000000-0006-0000-0100-00000200000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E11" authorId="0" shapeId="0" xr:uid="{00000000-0006-0000-0100-00000300000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E12" authorId="0" shapeId="0" xr:uid="{00000000-0006-0000-0100-00000400000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E13" authorId="0" shapeId="0" xr:uid="{00000000-0006-0000-0100-000005000000}">
      <text>
        <r>
          <rPr>
            <b/>
            <sz val="9"/>
            <color indexed="81"/>
            <rFont val="Tahoma"/>
            <family val="2"/>
          </rPr>
          <t>User:</t>
        </r>
        <r>
          <rPr>
            <sz val="9"/>
            <color indexed="81"/>
            <rFont val="Tahoma"/>
            <family val="2"/>
          </rPr>
          <t xml:space="preserve">
Información suministrada por la Dirección de Inteligencia para la Movilidad (DIM), 2020</t>
        </r>
      </text>
    </comment>
    <comment ref="E14" authorId="0" shapeId="0" xr:uid="{00000000-0006-0000-0100-00000600000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E15" authorId="0" shapeId="0" xr:uid="{00000000-0006-0000-0100-00000700000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E16" authorId="0" shapeId="0" xr:uid="{00000000-0006-0000-0100-00000800000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F16" authorId="0" shapeId="0" xr:uid="{00000000-0006-0000-0100-00000900000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E17" authorId="0" shapeId="0" xr:uid="{00000000-0006-0000-0100-00000A00000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F17" authorId="0" shapeId="0" xr:uid="{00000000-0006-0000-0100-00000B00000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E18" authorId="0" shapeId="0" xr:uid="{00000000-0006-0000-0100-00000C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F18" authorId="0" shapeId="0" xr:uid="{00000000-0006-0000-0100-00000D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G18" authorId="0" shapeId="0" xr:uid="{A70FD622-B5FF-47D9-952D-148D1D6A61A1}">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E19" authorId="0" shapeId="0" xr:uid="{00000000-0006-0000-0100-00000E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F19" authorId="0" shapeId="0" xr:uid="{00000000-0006-0000-0100-00000F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E20" authorId="0" shapeId="0" xr:uid="{00000000-0006-0000-0100-00001000000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E21" authorId="0" shapeId="0" xr:uid="{00000000-0006-0000-0100-000011000000}">
      <text>
        <r>
          <rPr>
            <b/>
            <sz val="9"/>
            <color indexed="81"/>
            <rFont val="Tahoma"/>
            <family val="2"/>
          </rPr>
          <t>User:</t>
        </r>
        <r>
          <rPr>
            <sz val="9"/>
            <color indexed="81"/>
            <rFont val="Tahoma"/>
            <family val="2"/>
          </rPr>
          <t xml:space="preserve">
Información consolidada desde la Dirección de Planeación de la Movilidad y la OTIC.</t>
        </r>
      </text>
    </comment>
    <comment ref="F21" authorId="0" shapeId="0" xr:uid="{00000000-0006-0000-0100-000012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E22" authorId="0" shapeId="0" xr:uid="{00000000-0006-0000-0100-000013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<sst xmlns="http://schemas.openxmlformats.org/spreadsheetml/2006/main" count="3451" uniqueCount="2606">
  <si>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</si>
  <si>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</si>
  <si>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</si>
  <si>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</si>
  <si>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</si>
  <si>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</si>
  <si>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</si>
  <si>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</si>
  <si>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</si>
  <si>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</si>
  <si>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</si>
  <si>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</si>
  <si>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</si>
  <si>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</si>
  <si>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</si>
  <si>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</si>
  <si>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</si>
  <si>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</si>
  <si>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</si>
  <si>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</si>
  <si>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</si>
  <si>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</si>
  <si>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</si>
  <si>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</si>
  <si>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</si>
  <si>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</si>
  <si>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</si>
  <si>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</si>
  <si>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</si>
  <si>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</si>
  <si>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</si>
  <si>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</si>
  <si>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</si>
  <si>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</si>
  <si>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</si>
  <si>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</si>
  <si>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</si>
  <si>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</si>
  <si>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</si>
  <si>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</si>
  <si>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</si>
  <si>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</si>
  <si>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</si>
  <si>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</si>
  <si>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</si>
  <si>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</si>
  <si>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</si>
  <si>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</si>
  <si>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</si>
  <si>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</si>
  <si>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</si>
  <si>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</si>
  <si>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</si>
  <si>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</si>
  <si>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</si>
  <si>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</si>
  <si>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</si>
  <si>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</si>
  <si>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</si>
  <si>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</si>
  <si>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</si>
  <si>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</si>
  <si>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</si>
  <si>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</si>
  <si>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</si>
  <si>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</si>
  <si>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</si>
  <si>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</si>
  <si>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</si>
  <si>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</si>
  <si>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</si>
  <si>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</si>
  <si>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</si>
  <si>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</si>
  <si>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</si>
  <si>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</si>
  <si>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</si>
  <si>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</si>
  <si>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</si>
  <si>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</si>
  <si>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</si>
  <si>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</si>
  <si>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</si>
  <si>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</si>
  <si>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</si>
  <si>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</si>
  <si>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</si>
  <si>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</si>
  <si>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</si>
  <si>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</si>
  <si>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</si>
  <si>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</si>
  <si>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</si>
  <si>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</si>
  <si>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</si>
  <si>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</si>
  <si>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</si>
  <si>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</si>
  <si>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</si>
  <si>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</si>
  <si>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</si>
  <si>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</si>
  <si>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</si>
  <si>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</si>
  <si>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</si>
  <si>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</si>
  <si>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</si>
  <si>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</si>
  <si>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</si>
  <si>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</si>
  <si>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</si>
  <si>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</si>
  <si>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</si>
  <si>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</si>
  <si>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</si>
  <si>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</si>
  <si>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</si>
  <si>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</si>
  <si>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</si>
  <si>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</si>
  <si>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</si>
  <si>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</si>
  <si>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</si>
  <si>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</si>
  <si>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</si>
  <si>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</si>
  <si>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</si>
  <si>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</si>
  <si>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</si>
  <si>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</si>
  <si>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</si>
  <si>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</si>
  <si>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</si>
  <si>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</si>
  <si>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</si>
  <si>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</si>
  <si>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</si>
  <si>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</si>
  <si>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</si>
  <si>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</si>
  <si>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</si>
  <si>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</si>
  <si>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</si>
  <si>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</si>
  <si>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</si>
  <si>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</si>
  <si>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</si>
  <si>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</si>
  <si>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</si>
  <si>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</si>
  <si>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</si>
  <si>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</si>
  <si>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</si>
  <si>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</si>
  <si>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</si>
  <si>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</si>
  <si>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</si>
  <si>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</si>
  <si>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</si>
  <si>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</si>
  <si>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</si>
  <si>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</si>
  <si>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</si>
  <si>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</si>
  <si>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</si>
  <si>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</si>
  <si>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</si>
  <si>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</si>
  <si>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</si>
  <si>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</si>
  <si>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</si>
  <si>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</si>
  <si>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</si>
  <si>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</si>
  <si>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</si>
  <si>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</si>
  <si>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</si>
  <si>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</si>
  <si>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</si>
  <si>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</si>
  <si>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</si>
  <si>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</si>
  <si>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</si>
  <si>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</si>
  <si>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</si>
  <si>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</si>
  <si>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</si>
  <si>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</si>
  <si>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</si>
  <si>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</si>
  <si>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</si>
  <si>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</si>
  <si>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</si>
  <si>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</si>
  <si>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</si>
  <si>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</si>
  <si>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</si>
  <si>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</si>
  <si>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</si>
  <si>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</si>
  <si>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</si>
  <si>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</si>
  <si>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</si>
  <si>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</si>
  <si>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</si>
  <si>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</si>
  <si>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</si>
  <si>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</si>
  <si>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</si>
  <si>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</si>
  <si>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</si>
  <si>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</si>
  <si>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</si>
  <si>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</si>
  <si>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</si>
  <si>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</si>
  <si>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</si>
  <si>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</si>
  <si>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</si>
  <si>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</si>
  <si>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</si>
  <si>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</si>
  <si>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</si>
  <si>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</si>
  <si>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</si>
  <si>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</si>
  <si>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</si>
  <si>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</si>
  <si>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</si>
  <si>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</si>
  <si>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</si>
  <si>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</si>
  <si>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</si>
  <si>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</si>
  <si>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</si>
  <si>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</si>
  <si>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</si>
  <si>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</si>
  <si>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</si>
  <si>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</si>
  <si>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</si>
  <si>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</si>
  <si>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</si>
  <si>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</si>
  <si>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</si>
  <si>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</si>
  <si>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</si>
  <si>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</si>
  <si>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</si>
  <si>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</si>
  <si>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</si>
  <si>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</si>
  <si>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</si>
  <si>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</si>
  <si>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</si>
  <si>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</si>
  <si>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</si>
  <si>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</si>
  <si>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</si>
  <si>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</si>
  <si>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</si>
  <si>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</si>
  <si>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</si>
  <si>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</si>
  <si>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</si>
  <si>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</si>
  <si>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</si>
  <si>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</si>
  <si>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</si>
  <si>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</si>
  <si>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</si>
  <si>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</si>
  <si>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</si>
  <si>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</si>
  <si>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</si>
  <si>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</si>
  <si>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</si>
  <si>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</si>
  <si>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</si>
  <si>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</si>
  <si>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</si>
  <si>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</si>
  <si>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</si>
  <si>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</si>
  <si>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</si>
  <si>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</si>
  <si>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</si>
  <si>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</si>
  <si>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</si>
  <si>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</si>
  <si>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</si>
  <si>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</si>
  <si>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</si>
  <si>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</si>
  <si>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</si>
  <si>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</si>
  <si>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</si>
  <si>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</si>
  <si>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</si>
  <si>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</si>
  <si>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</si>
  <si>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</si>
  <si>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</si>
  <si>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</si>
  <si>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</si>
  <si>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</si>
  <si>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</si>
  <si>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</si>
  <si>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</si>
  <si>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</si>
  <si>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</si>
  <si>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</si>
  <si>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</si>
  <si>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</si>
  <si>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</si>
  <si>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</si>
  <si>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</si>
  <si>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</si>
  <si>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</si>
  <si>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</si>
  <si>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</si>
  <si>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</si>
  <si>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</si>
  <si>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</si>
  <si>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</si>
  <si>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</si>
  <si>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</si>
  <si>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</si>
  <si>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</si>
  <si>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</si>
  <si>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</si>
  <si>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</si>
  <si>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</si>
  <si>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</si>
  <si>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</si>
  <si>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</si>
  <si>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</si>
  <si>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</si>
  <si>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</si>
  <si>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</si>
  <si>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</si>
  <si>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</si>
  <si>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</si>
  <si>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</si>
  <si>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</si>
  <si>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</si>
  <si>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</si>
  <si>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</si>
  <si>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</si>
  <si>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</si>
  <si>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</si>
  <si>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</si>
  <si>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</si>
  <si>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</si>
  <si>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</si>
  <si>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</si>
  <si>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</si>
  <si>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</si>
  <si>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</si>
  <si>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</si>
  <si>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</si>
  <si>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</si>
  <si>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</si>
  <si>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</si>
  <si>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</si>
  <si>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</si>
  <si>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</si>
  <si>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</si>
  <si>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</si>
  <si>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</si>
  <si>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</si>
  <si>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</si>
  <si>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</si>
  <si>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</si>
  <si>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</si>
  <si>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</si>
  <si>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</si>
  <si>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</si>
  <si>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</si>
  <si>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</si>
  <si>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</si>
  <si>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</si>
  <si>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</si>
  <si>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</si>
  <si>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</si>
  <si>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</si>
  <si>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</si>
  <si>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</si>
  <si>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</si>
  <si>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</si>
  <si>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</si>
  <si>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</si>
  <si>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</si>
  <si>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</si>
  <si>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</si>
  <si>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</si>
  <si>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</si>
  <si>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</si>
  <si>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</si>
  <si>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</si>
  <si>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</si>
  <si>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</si>
  <si>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</si>
  <si>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</si>
  <si>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</si>
  <si>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</si>
  <si>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</si>
  <si>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</si>
  <si>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</si>
  <si>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</si>
  <si>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</si>
  <si>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</si>
  <si>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</si>
  <si>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</si>
  <si>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</si>
  <si>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</si>
  <si>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</si>
  <si>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</si>
  <si>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</si>
  <si>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</si>
  <si>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</si>
  <si>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</si>
  <si>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</si>
  <si>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</si>
  <si>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</si>
  <si>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</si>
  <si>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</si>
  <si>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</si>
  <si>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</si>
  <si>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</si>
  <si>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</si>
  <si>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</si>
  <si>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</si>
  <si>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</si>
  <si>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</si>
  <si>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</si>
  <si>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</si>
  <si>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</si>
  <si>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</si>
  <si>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</si>
  <si>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</si>
  <si>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</si>
  <si>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</si>
  <si>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</si>
  <si>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</si>
  <si>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</si>
  <si>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</si>
  <si>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</si>
  <si>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</si>
  <si>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</si>
  <si>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</si>
  <si>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</si>
  <si>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</si>
  <si>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</si>
  <si>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</si>
  <si>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</si>
  <si>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</si>
  <si>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</si>
  <si>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</si>
  <si>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</si>
  <si>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</si>
  <si>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</si>
  <si>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</si>
  <si>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</si>
  <si>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</si>
  <si>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</si>
  <si>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</si>
  <si>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</si>
  <si>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</si>
  <si>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</si>
  <si>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</si>
  <si>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</si>
  <si>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</si>
  <si>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</si>
  <si>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</si>
  <si>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</si>
  <si>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</si>
  <si>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</si>
  <si>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</si>
  <si>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</si>
  <si>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</si>
  <si>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</si>
  <si>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</si>
  <si>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</si>
  <si>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</si>
  <si>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</si>
  <si>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</si>
  <si>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</si>
  <si>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</si>
  <si>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</si>
  <si>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</si>
  <si>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</si>
  <si>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</si>
  <si>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</si>
  <si>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</si>
  <si>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</si>
  <si>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</si>
  <si>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</si>
  <si>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</si>
  <si>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</si>
  <si>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</si>
  <si>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</si>
  <si>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</si>
  <si>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</si>
  <si>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</si>
  <si>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</si>
  <si>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</si>
  <si>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</si>
  <si>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</si>
  <si>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</si>
  <si>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</si>
  <si>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</si>
  <si>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</si>
  <si>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</si>
  <si>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</si>
  <si>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</si>
  <si>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</si>
  <si>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</si>
  <si>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</si>
  <si>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</si>
  <si>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</si>
  <si>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</si>
  <si>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</si>
  <si>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</si>
  <si>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</si>
  <si>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</si>
  <si>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</si>
  <si>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</si>
  <si>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</si>
  <si>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</si>
  <si>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</si>
  <si>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</si>
  <si>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</si>
  <si>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</si>
  <si>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</si>
  <si>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</si>
  <si>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</si>
  <si>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</si>
  <si>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</si>
  <si>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</si>
  <si>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</si>
  <si>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</si>
  <si>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</si>
  <si>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</si>
  <si>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</si>
  <si>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</si>
  <si>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</si>
  <si>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</si>
  <si>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</si>
  <si>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</si>
  <si>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</si>
  <si>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</si>
  <si>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</si>
  <si>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</si>
  <si>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</si>
  <si>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</si>
  <si>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</si>
  <si>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</si>
  <si>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</si>
  <si>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</si>
  <si>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</si>
  <si>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</si>
  <si>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</si>
  <si>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</si>
  <si>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</si>
  <si>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</si>
  <si>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</si>
  <si>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</si>
  <si>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</si>
  <si>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</si>
  <si>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</si>
  <si>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</si>
  <si>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</si>
  <si>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</si>
  <si>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</si>
  <si>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</si>
  <si>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</si>
  <si>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</si>
  <si>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</si>
  <si>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</si>
  <si>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</si>
  <si>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</si>
  <si>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</si>
  <si>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</si>
  <si>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</si>
  <si>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</si>
  <si>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</si>
  <si>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</si>
  <si>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</si>
  <si>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</si>
  <si>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</si>
  <si>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</si>
  <si>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</si>
  <si>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</si>
  <si>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</si>
  <si>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</si>
  <si>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</si>
  <si>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</si>
  <si>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</si>
  <si>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</si>
  <si>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</si>
  <si>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</si>
  <si>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</si>
  <si>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</si>
  <si>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</si>
  <si>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</si>
  <si>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</si>
  <si>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</si>
  <si>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</si>
  <si>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</si>
  <si>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</si>
  <si>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</si>
  <si>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</si>
  <si>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</si>
  <si>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</si>
  <si>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</si>
  <si>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</si>
  <si>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</si>
  <si>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</si>
  <si>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</si>
  <si>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</si>
  <si>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</si>
  <si>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</si>
  <si>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</si>
  <si>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</si>
  <si>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</si>
  <si>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</si>
  <si>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</si>
  <si>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</si>
  <si>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</si>
  <si>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</si>
  <si>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</si>
  <si>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</si>
  <si>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</si>
  <si>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</si>
  <si>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</si>
  <si>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</si>
  <si>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</si>
  <si>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</si>
  <si>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</si>
  <si>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</si>
  <si>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</si>
  <si>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</si>
  <si>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</si>
  <si>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</si>
  <si>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</si>
  <si>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</si>
  <si>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</si>
  <si>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</si>
  <si>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</si>
  <si>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</si>
  <si>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</si>
  <si>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</si>
  <si>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</si>
  <si>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</si>
  <si>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</si>
  <si>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</si>
  <si>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</si>
  <si>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</si>
  <si>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</si>
  <si>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</si>
  <si>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</si>
  <si>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</si>
  <si>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</si>
  <si>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</si>
  <si>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</si>
  <si>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</si>
  <si>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</si>
  <si>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</si>
  <si>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</si>
  <si>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</si>
  <si>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</si>
  <si>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</si>
  <si>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</si>
  <si>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</si>
  <si>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</si>
  <si>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</si>
  <si>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</si>
  <si>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</si>
  <si>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</si>
  <si>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</si>
  <si>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</si>
  <si>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</si>
  <si>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</si>
  <si>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</si>
  <si>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</si>
  <si>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</si>
  <si>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</si>
  <si>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</si>
  <si>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</si>
  <si>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</si>
  <si>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</si>
  <si>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</si>
  <si>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</si>
  <si>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</si>
  <si>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</si>
  <si>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</si>
  <si>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</si>
  <si>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</si>
  <si>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</si>
  <si>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</si>
  <si>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</si>
  <si>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</si>
  <si>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</si>
  <si>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</si>
  <si>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</si>
  <si>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</si>
  <si>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</si>
  <si>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</si>
  <si>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</si>
  <si>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</si>
  <si>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</si>
  <si>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</si>
  <si>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</si>
  <si>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</si>
  <si>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</si>
  <si>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</si>
  <si>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</si>
  <si>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</si>
  <si>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</si>
  <si>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</si>
  <si>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</si>
  <si>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</si>
  <si>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</si>
  <si>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</si>
  <si>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</si>
  <si>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</si>
  <si>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</si>
  <si>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</si>
  <si>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</si>
  <si>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</si>
  <si>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</si>
  <si>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</si>
  <si>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</si>
  <si>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</si>
  <si>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</si>
  <si>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</si>
  <si>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</si>
  <si>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</si>
  <si>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</si>
  <si>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</si>
  <si>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</si>
  <si>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</si>
  <si>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</si>
  <si>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</si>
  <si>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</si>
  <si>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</si>
  <si>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</si>
  <si>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</si>
  <si>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</si>
  <si>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</si>
  <si>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</si>
  <si>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</si>
  <si>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</si>
  <si>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</si>
  <si>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</si>
  <si>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</si>
  <si>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</si>
  <si>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</si>
  <si>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</si>
  <si>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</si>
  <si>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</si>
  <si>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</si>
  <si>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</si>
  <si>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</si>
  <si>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</si>
  <si>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</si>
  <si>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</si>
  <si>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</si>
  <si>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</si>
  <si>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</si>
  <si>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</si>
  <si>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</si>
  <si>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</si>
  <si>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</si>
  <si>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</si>
  <si>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</si>
  <si>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</si>
  <si>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</si>
  <si>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</si>
  <si>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</si>
  <si>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</si>
  <si>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</si>
  <si>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</si>
  <si>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</si>
  <si>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</si>
  <si>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</si>
  <si>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</si>
  <si>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</si>
  <si>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</si>
  <si>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</si>
  <si>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</si>
  <si>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</si>
  <si>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</si>
  <si>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</si>
  <si>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</si>
  <si>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</si>
  <si>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</si>
  <si>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</si>
  <si>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</si>
  <si>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</si>
  <si>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</si>
  <si>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</si>
  <si>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</si>
  <si>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</si>
  <si>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</si>
  <si>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</si>
  <si>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</si>
  <si>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</si>
  <si>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</si>
  <si>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</si>
  <si>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</si>
  <si>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</si>
  <si>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</si>
  <si>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</si>
  <si>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</si>
  <si>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</si>
  <si>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</si>
  <si>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</si>
  <si>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</si>
  <si>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</si>
  <si>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</si>
  <si>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</si>
  <si>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</si>
  <si>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</si>
  <si>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</si>
  <si>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</si>
  <si>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</si>
  <si>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</si>
  <si>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</si>
  <si>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</si>
  <si>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</si>
  <si>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</si>
  <si>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</si>
  <si>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</si>
  <si>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</si>
  <si>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</si>
  <si>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</si>
  <si>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</si>
  <si>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</si>
  <si>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</si>
  <si>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</si>
  <si>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</si>
  <si>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</si>
  <si>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</si>
  <si>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</si>
  <si>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</si>
  <si>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</si>
  <si>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</si>
  <si>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</si>
  <si>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</si>
  <si>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</si>
  <si>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</si>
  <si>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</si>
  <si>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</si>
  <si>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</si>
  <si>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</si>
  <si>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</si>
  <si>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</si>
  <si>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</si>
  <si>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</si>
  <si>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</si>
  <si>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</si>
  <si>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</si>
  <si>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</si>
  <si>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</si>
  <si>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</si>
  <si>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</si>
  <si>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</si>
  <si>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</si>
  <si>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</si>
  <si>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</si>
  <si>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</si>
  <si>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</si>
  <si>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</si>
  <si>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</si>
  <si>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</si>
  <si>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</si>
  <si>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</si>
  <si>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</si>
  <si>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</si>
  <si>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</si>
  <si>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</si>
  <si>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</si>
  <si>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</si>
  <si>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</si>
  <si>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</si>
  <si>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</si>
  <si>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</si>
  <si>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</si>
  <si>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</si>
  <si>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</si>
  <si>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</si>
  <si>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</si>
  <si>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</si>
  <si>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</si>
  <si>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</si>
  <si>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</si>
  <si>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</si>
  <si>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</si>
  <si>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</si>
  <si>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</si>
  <si>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</si>
  <si>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</si>
  <si>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</si>
  <si>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</si>
  <si>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</si>
  <si>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</si>
  <si>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</si>
  <si>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</si>
  <si>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</si>
  <si>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</si>
  <si>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</si>
  <si>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</si>
  <si>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</si>
  <si>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</si>
  <si>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</si>
  <si>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</si>
  <si>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</si>
  <si>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</si>
  <si>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</si>
  <si>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</si>
  <si>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</si>
  <si>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</si>
  <si>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</si>
  <si>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</si>
  <si>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</si>
  <si>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</si>
  <si>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</si>
  <si>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</si>
  <si>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</si>
  <si>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</si>
  <si>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</si>
  <si>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</si>
  <si>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</si>
  <si>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</si>
  <si>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</si>
  <si>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</si>
  <si>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</si>
  <si>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</si>
  <si>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</si>
  <si>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</si>
  <si>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</si>
  <si>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</si>
  <si>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</si>
  <si>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</si>
  <si>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</si>
  <si>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</si>
  <si>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</si>
  <si>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</si>
  <si>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</si>
  <si>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</si>
  <si>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</si>
  <si>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</si>
  <si>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</si>
  <si>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</si>
  <si>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</si>
  <si>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</si>
  <si>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</si>
  <si>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</si>
  <si>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</si>
  <si>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</si>
  <si>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</si>
  <si>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</si>
  <si>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</si>
  <si>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</si>
  <si>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</si>
  <si>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</si>
  <si>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</si>
  <si>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</si>
  <si>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</si>
  <si>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</si>
  <si>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</si>
  <si>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</si>
  <si>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</si>
  <si>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</si>
  <si>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</si>
  <si>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</si>
  <si>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</si>
  <si>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</si>
  <si>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</si>
  <si>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</si>
  <si>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</si>
  <si>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</si>
  <si>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</si>
  <si>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</si>
  <si>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</si>
  <si>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</si>
  <si>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</si>
  <si>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</si>
  <si>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</si>
  <si>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</si>
  <si>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</si>
  <si>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</si>
  <si>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</si>
  <si>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</si>
  <si>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</si>
  <si>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</si>
  <si>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</si>
  <si>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</si>
  <si>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</si>
  <si>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</si>
  <si>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</si>
  <si>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</si>
  <si>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</si>
  <si>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</si>
  <si>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</si>
  <si>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</si>
  <si>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</si>
  <si>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</si>
  <si>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</si>
  <si>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</si>
  <si>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</si>
  <si>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</si>
  <si>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</si>
  <si>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</si>
  <si>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</si>
  <si>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</si>
  <si>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</si>
  <si>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</si>
  <si>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</si>
  <si>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</si>
  <si>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</si>
  <si>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</si>
  <si>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</si>
  <si>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</si>
  <si>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</si>
  <si>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</si>
  <si>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</si>
  <si>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</si>
  <si>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</si>
  <si>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</si>
  <si>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</si>
  <si>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</si>
  <si>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</si>
  <si>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</si>
  <si>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</si>
  <si>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</si>
  <si>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</si>
  <si>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</si>
  <si>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</si>
  <si>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</si>
  <si>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</si>
  <si>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</si>
  <si>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</si>
  <si>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</si>
  <si>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</si>
  <si>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</si>
  <si>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</si>
  <si>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</si>
  <si>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</si>
  <si>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</si>
  <si>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</si>
  <si>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</si>
  <si>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</si>
  <si>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</si>
  <si>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</si>
  <si>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</si>
  <si>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</si>
  <si>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</si>
  <si>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</si>
  <si>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</si>
  <si>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</si>
  <si>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</si>
  <si>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</si>
  <si>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</si>
  <si>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</si>
  <si>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</si>
  <si>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</si>
  <si>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</si>
  <si>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</si>
  <si>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</si>
  <si>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</si>
  <si>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</si>
  <si>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</si>
  <si>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</si>
  <si>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</si>
  <si>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</si>
  <si>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</si>
  <si>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</si>
  <si>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</si>
  <si>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</si>
  <si>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</si>
  <si>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</si>
  <si>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</si>
  <si>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</si>
  <si>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</si>
  <si>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</si>
  <si>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</si>
  <si>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</si>
  <si>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</si>
  <si>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</si>
  <si>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</si>
  <si>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</si>
  <si>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</si>
  <si>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</si>
  <si>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</si>
  <si>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</si>
  <si>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</si>
  <si>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</si>
  <si>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</si>
  <si>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</si>
  <si>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</si>
  <si>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</si>
  <si>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</si>
  <si>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</si>
  <si>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</si>
  <si>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</si>
  <si>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</si>
  <si>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</si>
  <si>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</si>
  <si>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</si>
  <si>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</si>
  <si>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</si>
  <si>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</si>
  <si>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</si>
  <si>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</si>
  <si>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</si>
  <si>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</si>
  <si>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</si>
  <si>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</si>
  <si>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</si>
  <si>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</si>
  <si>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</si>
  <si>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</si>
  <si>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</si>
  <si>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</si>
  <si>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</si>
  <si>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</si>
  <si>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</si>
  <si>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</si>
  <si>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</si>
  <si>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</si>
  <si>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</si>
  <si>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</si>
  <si>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</si>
  <si>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</si>
  <si>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</si>
  <si>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</si>
  <si>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</si>
  <si>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</si>
  <si>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</si>
  <si>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</si>
  <si>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</si>
  <si>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</si>
  <si>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</si>
  <si>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</si>
  <si>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</si>
  <si>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</si>
  <si>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</si>
  <si>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</si>
  <si>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</si>
  <si>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</si>
  <si>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</si>
  <si>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</si>
  <si>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</si>
  <si>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</si>
  <si>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</si>
  <si>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</si>
  <si>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</si>
  <si>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</si>
  <si>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</si>
  <si>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</si>
  <si>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</si>
  <si>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</si>
  <si>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</si>
  <si>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</si>
  <si>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</si>
  <si>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</si>
  <si>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</si>
  <si>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</si>
  <si>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</si>
  <si>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</si>
  <si>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</si>
  <si>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</si>
  <si>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</si>
  <si>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</si>
  <si>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</si>
  <si>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</si>
  <si>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</si>
  <si>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</si>
  <si>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</si>
  <si>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</si>
  <si>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</si>
  <si>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</si>
  <si>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</si>
  <si>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</si>
  <si>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</si>
  <si>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</si>
  <si>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</si>
  <si>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</si>
  <si>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</si>
  <si>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</si>
  <si>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</si>
  <si>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</si>
  <si>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</si>
  <si>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</si>
  <si>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</si>
  <si>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</si>
  <si>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</si>
  <si>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</si>
  <si>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</si>
  <si>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</si>
  <si>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</si>
  <si>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</si>
  <si>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</si>
  <si>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</si>
  <si>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</si>
  <si>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</si>
  <si>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</si>
  <si>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</si>
  <si>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</si>
  <si>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</si>
  <si>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</si>
  <si>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</si>
  <si>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</si>
  <si>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</si>
  <si>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</si>
  <si>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</si>
  <si>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</si>
  <si>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</si>
  <si>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</si>
  <si>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</si>
  <si>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</si>
  <si>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</si>
  <si>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</si>
  <si>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</si>
  <si>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</si>
  <si>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</si>
  <si>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</si>
  <si>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</si>
  <si>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</si>
  <si>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</si>
  <si>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</si>
  <si>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</si>
  <si>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</si>
  <si>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</si>
  <si>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</si>
  <si>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</si>
  <si>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</si>
  <si>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</si>
  <si>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</si>
  <si>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</si>
  <si>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</si>
  <si>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</si>
  <si>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</si>
  <si>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</si>
  <si>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</si>
  <si>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</si>
  <si>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</si>
  <si>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</si>
  <si>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</si>
  <si>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</si>
  <si>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</si>
  <si>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</si>
  <si>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</si>
  <si>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</si>
  <si>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</si>
  <si>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</si>
  <si>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</si>
  <si>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</si>
  <si>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</si>
  <si>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</si>
  <si>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</si>
  <si>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</si>
  <si>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</si>
  <si>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</si>
  <si>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</si>
  <si>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</si>
  <si>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</si>
  <si>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</si>
  <si>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</si>
  <si>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</si>
  <si>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</si>
  <si>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</si>
  <si>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</si>
  <si>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</si>
  <si>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</si>
  <si>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</si>
  <si>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</si>
  <si>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</si>
  <si>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</si>
  <si>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</si>
  <si>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</si>
  <si>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</si>
  <si>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</si>
  <si>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</si>
  <si>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</si>
  <si>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</si>
  <si>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</si>
  <si>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</si>
  <si>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</si>
  <si>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</si>
  <si>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</si>
  <si>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</si>
  <si>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</si>
  <si>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</si>
  <si>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</si>
  <si>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</si>
  <si>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</si>
  <si>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</si>
  <si>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</si>
  <si>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</si>
  <si>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</si>
  <si>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</si>
  <si>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</si>
  <si>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</si>
  <si>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</si>
  <si>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</si>
  <si>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</si>
  <si>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</si>
  <si>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</si>
  <si>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</si>
  <si>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</si>
  <si>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</si>
  <si>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</si>
  <si>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</si>
  <si>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</si>
  <si>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</si>
  <si>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</si>
  <si>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</si>
  <si>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</si>
  <si>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</si>
  <si>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</si>
  <si>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</si>
  <si>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</si>
  <si>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</si>
  <si>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</si>
  <si>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</si>
  <si>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</si>
  <si>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</si>
  <si>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</si>
  <si>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</si>
  <si>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</si>
  <si>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</si>
  <si>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</si>
  <si>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</si>
  <si>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</si>
  <si>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</si>
  <si>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</si>
  <si>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</si>
  <si>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</si>
  <si>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</si>
  <si>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</si>
  <si>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</si>
  <si>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</si>
  <si>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</si>
  <si>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</si>
  <si>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</si>
  <si>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</si>
  <si>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</si>
  <si>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</si>
  <si>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</si>
  <si>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</si>
  <si>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</si>
  <si>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</si>
  <si>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</si>
  <si>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</si>
  <si>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</si>
  <si>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</si>
  <si>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</si>
  <si>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</si>
  <si>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</si>
  <si>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</si>
  <si>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</si>
  <si>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</si>
  <si>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</si>
  <si>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</si>
  <si>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</si>
  <si>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</si>
  <si>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</si>
  <si>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</si>
  <si>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</si>
  <si>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</si>
  <si>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</si>
  <si>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</si>
  <si>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</si>
  <si>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</si>
  <si>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</si>
  <si>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</si>
  <si>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</si>
  <si>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</si>
  <si>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</si>
  <si>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</si>
  <si>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</si>
  <si>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</si>
  <si>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</si>
  <si>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</si>
  <si>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</si>
  <si>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</si>
  <si>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</si>
  <si>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</si>
  <si>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</si>
  <si>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</si>
  <si>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</si>
  <si>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</si>
  <si>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</si>
  <si>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</si>
  <si>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</si>
  <si>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</si>
  <si>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</si>
  <si>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</si>
  <si>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</si>
  <si>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</si>
  <si>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</si>
  <si>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</si>
  <si>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</si>
  <si>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</si>
  <si>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</si>
  <si>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</si>
  <si>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</si>
  <si>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</si>
  <si>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</si>
  <si>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</si>
  <si>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</si>
  <si>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</si>
  <si>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</si>
  <si>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</si>
  <si>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</si>
  <si>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</si>
  <si>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</si>
  <si>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</si>
  <si>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</si>
  <si>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</si>
  <si>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</si>
  <si>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</si>
  <si>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</si>
  <si>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</si>
  <si>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</si>
  <si>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</si>
  <si>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</si>
  <si>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</si>
  <si>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</si>
  <si>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</si>
  <si>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</si>
  <si>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</si>
  <si>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</si>
  <si>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</si>
  <si>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</si>
  <si>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</si>
  <si>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</si>
  <si>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</si>
  <si>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</si>
  <si>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</si>
  <si>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</si>
  <si>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</si>
  <si>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</si>
  <si>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</si>
  <si>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</si>
  <si>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</si>
  <si>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</si>
  <si>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</si>
  <si>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</si>
  <si>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</si>
  <si>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</si>
  <si>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</si>
  <si>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</si>
  <si>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</si>
  <si>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</si>
  <si>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</si>
  <si>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</si>
  <si>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</si>
  <si>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</si>
  <si>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</si>
  <si>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</si>
  <si>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</si>
  <si>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</si>
  <si>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</si>
  <si>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</si>
  <si>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</si>
  <si>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</si>
  <si>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</si>
  <si>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</si>
  <si>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</si>
  <si>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</si>
  <si>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</si>
  <si>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</si>
  <si>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</si>
  <si>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</si>
  <si>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</si>
  <si>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</si>
  <si>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</si>
  <si>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</si>
  <si>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</si>
  <si>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</si>
  <si>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</si>
  <si>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</si>
  <si>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</si>
  <si>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</si>
  <si>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</si>
  <si>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</si>
  <si>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</si>
  <si>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</si>
  <si>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</si>
  <si>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</si>
  <si>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</si>
  <si>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</si>
  <si>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</si>
  <si>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</si>
  <si>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</si>
  <si>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</si>
  <si>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</si>
  <si>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</si>
  <si>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</si>
  <si>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</si>
  <si>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</si>
  <si>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</si>
  <si>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</si>
  <si>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</si>
  <si>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</si>
  <si>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</si>
  <si>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</si>
  <si>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</si>
  <si>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</si>
  <si>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</si>
  <si>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</si>
  <si>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</si>
  <si>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</si>
  <si>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</si>
  <si>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</si>
  <si>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</si>
  <si>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</si>
  <si>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</si>
  <si>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</si>
  <si>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</si>
  <si>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</si>
  <si>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</si>
  <si>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</si>
  <si>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</si>
  <si>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</si>
  <si>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</si>
  <si>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</si>
  <si>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</si>
  <si>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</si>
  <si>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</si>
  <si>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</si>
  <si>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</si>
  <si>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</si>
  <si>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</si>
  <si>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</si>
  <si>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</si>
  <si>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</si>
  <si>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</si>
  <si>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</si>
  <si>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</si>
  <si>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</si>
  <si>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</si>
  <si>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</si>
  <si>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</si>
  <si>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</si>
  <si>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</si>
  <si>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</si>
  <si>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</si>
  <si>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</si>
  <si>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</si>
  <si>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</si>
  <si>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</si>
  <si>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</si>
  <si>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</si>
  <si>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</si>
  <si>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</si>
  <si>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</si>
  <si>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</si>
  <si>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</si>
  <si>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</si>
  <si>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</si>
  <si>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</si>
  <si>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</si>
  <si>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</si>
  <si>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</si>
  <si>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</si>
  <si>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</si>
  <si>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</si>
  <si>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</si>
  <si>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</si>
  <si>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</si>
  <si>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</si>
  <si>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</si>
  <si>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</si>
  <si>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</si>
  <si>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</si>
  <si>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</si>
  <si>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</si>
  <si>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</si>
  <si>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</si>
  <si>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</si>
  <si>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</si>
  <si>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</si>
  <si>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</si>
  <si>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</si>
  <si>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</si>
  <si>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</si>
  <si>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</si>
  <si>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</si>
  <si>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</si>
  <si>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</si>
  <si>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</si>
  <si>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</si>
  <si>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</si>
  <si>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</si>
  <si>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</si>
  <si>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</si>
  <si>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</si>
  <si>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</si>
  <si>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</si>
  <si>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</si>
  <si>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</si>
  <si>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</si>
  <si>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</si>
  <si>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</si>
  <si>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</si>
  <si>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</si>
  <si>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</si>
  <si>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</si>
  <si>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</si>
  <si>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</si>
  <si>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</si>
  <si>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</si>
  <si>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</si>
  <si>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</si>
  <si>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</si>
  <si>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</si>
  <si>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</si>
  <si>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</si>
  <si>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</si>
  <si>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</si>
  <si>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</si>
  <si>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</si>
  <si>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</si>
  <si>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</si>
  <si>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</si>
  <si>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</si>
  <si>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</si>
  <si>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</si>
  <si>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</si>
  <si>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</si>
  <si>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</si>
  <si>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</si>
  <si>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</si>
  <si>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</si>
  <si>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</si>
  <si>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</si>
  <si>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</si>
  <si>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</si>
  <si>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</si>
  <si>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</si>
  <si>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</si>
  <si>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</si>
  <si>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</si>
  <si>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</si>
  <si>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</si>
  <si>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</si>
  <si>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</si>
  <si>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</si>
  <si>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</si>
  <si>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</si>
  <si>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</si>
  <si>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</si>
  <si>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</si>
  <si>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</si>
  <si>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</si>
  <si>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</si>
  <si>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</si>
  <si>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</si>
  <si>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</si>
  <si>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</si>
  <si>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</si>
  <si>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</si>
  <si>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</si>
  <si>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</si>
  <si>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</si>
  <si>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</si>
  <si>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</si>
  <si>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</si>
  <si>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</si>
  <si>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</si>
  <si>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</si>
  <si>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</si>
  <si>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</si>
  <si>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</si>
  <si>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</si>
  <si>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</si>
  <si>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</si>
  <si>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</si>
  <si>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</si>
  <si>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</si>
  <si>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</si>
  <si>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</si>
  <si>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</si>
  <si>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</si>
  <si>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</si>
  <si>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</si>
  <si>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</si>
  <si>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</si>
  <si>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</si>
  <si>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</si>
  <si>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</si>
  <si>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</si>
  <si>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</si>
  <si>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</si>
  <si>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</si>
  <si>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</si>
  <si>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</si>
  <si>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</si>
  <si>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</si>
  <si>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</si>
  <si>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</si>
  <si>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</si>
  <si>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</si>
  <si>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</si>
  <si>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</si>
  <si>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</si>
  <si>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</si>
  <si>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</si>
  <si>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</si>
  <si>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</si>
  <si>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</si>
  <si>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</si>
  <si>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</si>
  <si>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</si>
  <si>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</si>
  <si>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</si>
  <si>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</si>
  <si>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</si>
  <si>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</si>
  <si>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</si>
  <si>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</si>
  <si>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</si>
  <si>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</si>
  <si>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</si>
  <si>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</si>
  <si>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</si>
  <si>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</si>
  <si>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</si>
  <si>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</si>
  <si>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</si>
  <si>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</si>
  <si>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</si>
  <si>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</si>
  <si>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</si>
  <si>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</si>
  <si>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</si>
  <si>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</si>
  <si>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</si>
  <si>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</si>
  <si>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</si>
  <si>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</si>
  <si>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</si>
  <si>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</si>
  <si>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</si>
  <si>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</si>
  <si>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</si>
  <si>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</si>
  <si>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</si>
  <si>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</si>
  <si>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</si>
  <si>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</si>
  <si>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</si>
  <si>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</si>
  <si>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</si>
  <si>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</si>
  <si>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</si>
  <si>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</si>
  <si>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</si>
  <si>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</si>
  <si>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</si>
  <si>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</si>
  <si>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</si>
  <si>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</si>
  <si>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</si>
  <si>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</si>
  <si>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</si>
  <si>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</si>
  <si>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</si>
  <si>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</si>
  <si>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</si>
  <si>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</si>
  <si>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</si>
  <si>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</si>
  <si>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</si>
  <si>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</si>
  <si>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</si>
  <si>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</si>
  <si>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</si>
  <si>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</si>
  <si>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</si>
  <si>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</si>
  <si>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</si>
  <si>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</si>
  <si>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</si>
  <si>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</si>
  <si>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</si>
  <si>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</si>
  <si>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</si>
  <si>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</si>
  <si>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</si>
  <si>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</si>
  <si>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</si>
  <si>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</si>
  <si>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</si>
  <si>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</si>
  <si>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</si>
  <si>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</si>
  <si>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</si>
  <si>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</si>
  <si>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</si>
  <si>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</si>
  <si>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</si>
  <si>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</si>
  <si>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</si>
  <si>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</si>
  <si>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</si>
  <si>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</si>
  <si>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</si>
  <si>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</si>
  <si>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</si>
  <si>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</si>
  <si>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</si>
  <si>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</si>
  <si>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</si>
  <si>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</si>
  <si>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</si>
  <si>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</si>
  <si>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</si>
  <si>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</si>
  <si>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</si>
  <si>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</si>
  <si>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</si>
  <si>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</si>
  <si>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</si>
  <si>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</si>
  <si>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</si>
  <si>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</si>
  <si>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</si>
  <si>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</si>
  <si>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</si>
  <si>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</si>
  <si>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</si>
  <si>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</si>
  <si>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</si>
  <si>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</si>
  <si>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</si>
  <si>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</si>
  <si>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</si>
  <si>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</si>
  <si>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</si>
  <si>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</si>
  <si>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</si>
  <si>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</si>
  <si>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</si>
  <si>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</si>
  <si>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</si>
  <si>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</si>
  <si>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</si>
  <si>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</si>
  <si>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</si>
  <si>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</si>
  <si>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</si>
  <si>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</si>
  <si>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</si>
  <si>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</si>
  <si>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</si>
  <si>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</si>
  <si>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</si>
  <si>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</si>
  <si>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</si>
  <si>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</si>
  <si>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</si>
  <si>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</si>
  <si>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</si>
  <si>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</si>
  <si>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</si>
  <si>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</si>
  <si>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</si>
  <si>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</si>
  <si>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</si>
  <si>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</si>
  <si>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</si>
  <si>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</si>
  <si>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</si>
  <si>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</si>
  <si>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</si>
  <si>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</si>
  <si>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</si>
  <si>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</si>
  <si>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</si>
  <si>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</si>
  <si>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</si>
  <si>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</si>
  <si>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</si>
  <si>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</si>
  <si>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</si>
  <si>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</si>
  <si>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</si>
  <si>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</si>
  <si>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</si>
  <si>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</si>
  <si>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</si>
  <si>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</si>
  <si>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</si>
  <si>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</si>
  <si>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</si>
  <si>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</si>
  <si>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</si>
  <si>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</si>
  <si>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</si>
  <si>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</si>
  <si>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</si>
  <si>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</si>
  <si>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</si>
  <si>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</si>
  <si>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</si>
  <si>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</si>
  <si>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</si>
  <si>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</si>
  <si>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</si>
  <si>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</si>
  <si>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</si>
  <si>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</si>
  <si>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</si>
  <si>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</si>
  <si>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</si>
  <si>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</si>
  <si>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</si>
  <si>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</si>
  <si>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</si>
  <si>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</si>
  <si>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</si>
  <si>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</si>
  <si>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</si>
  <si>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</si>
  <si>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</si>
  <si>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</si>
  <si>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</si>
  <si>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</si>
  <si>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</si>
  <si>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</si>
  <si>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</si>
  <si>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</si>
  <si>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</si>
  <si>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</si>
  <si>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</si>
  <si>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</si>
  <si>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</si>
  <si>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</si>
  <si>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</si>
  <si>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</si>
  <si>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</si>
  <si>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</si>
  <si>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</si>
  <si>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</si>
  <si>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</si>
  <si>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</si>
  <si>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</si>
  <si>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</si>
  <si>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</si>
  <si>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</si>
  <si>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</si>
  <si>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</si>
  <si>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</si>
  <si>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</si>
  <si>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</si>
  <si>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</si>
  <si>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</si>
  <si>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</si>
  <si>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</si>
  <si>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</si>
  <si>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</si>
  <si>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</si>
  <si>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</si>
  <si>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</si>
  <si>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</si>
  <si>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</si>
  <si>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</si>
  <si>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</si>
  <si>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</si>
  <si>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</si>
  <si>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</si>
  <si>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</si>
  <si>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</si>
  <si>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</si>
  <si>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</si>
  <si>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</si>
  <si>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</si>
  <si>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</si>
  <si>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</si>
  <si>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</si>
  <si>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</si>
  <si>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</si>
  <si>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</si>
  <si>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</si>
  <si>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</si>
  <si>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</si>
  <si>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</si>
  <si>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</si>
  <si>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</si>
  <si>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</si>
  <si>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</si>
  <si>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</si>
  <si>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</si>
  <si>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</si>
  <si>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</si>
  <si>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</si>
  <si>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</si>
  <si>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</si>
  <si>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</si>
  <si>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</si>
  <si>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</si>
  <si>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</si>
  <si>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</si>
  <si>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</si>
  <si>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</si>
  <si>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</si>
  <si>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</si>
  <si>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</si>
  <si>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</si>
  <si>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</si>
  <si>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</si>
  <si>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</si>
  <si>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</si>
  <si>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</si>
  <si>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</si>
  <si>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</si>
  <si>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</si>
  <si>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</si>
  <si>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</si>
  <si>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</si>
  <si>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</si>
  <si>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</si>
  <si>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</si>
  <si>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</si>
  <si>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</si>
  <si>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</si>
  <si>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</si>
  <si>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</si>
  <si>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</si>
  <si>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</si>
  <si>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</si>
  <si>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</si>
  <si>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</si>
  <si>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</si>
  <si>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</si>
  <si>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</si>
  <si>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</si>
  <si>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</si>
  <si>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</si>
  <si>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</si>
  <si>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</si>
  <si>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</si>
  <si>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</si>
  <si>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</si>
  <si>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</si>
  <si>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</si>
  <si>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</si>
  <si>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</si>
  <si>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</si>
  <si>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</si>
  <si>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</si>
  <si>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</si>
  <si>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</si>
  <si>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</si>
  <si>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</si>
  <si>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</si>
  <si>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</si>
  <si>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</si>
  <si>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</si>
  <si>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</si>
  <si>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</si>
  <si>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</si>
  <si>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</si>
  <si>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</si>
  <si>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</si>
  <si>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</si>
  <si>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</si>
  <si>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</si>
  <si>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</si>
  <si>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</si>
  <si>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</si>
  <si>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</si>
  <si>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</si>
  <si>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</si>
  <si>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</si>
  <si>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</si>
  <si>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</si>
  <si>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</si>
  <si>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</si>
  <si>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</si>
  <si>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</si>
  <si>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</si>
  <si>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</si>
  <si>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</si>
  <si>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</si>
  <si>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</si>
  <si>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</si>
  <si>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</si>
  <si>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</si>
  <si>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</si>
  <si>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</si>
  <si>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</si>
  <si>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</si>
  <si>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</si>
  <si>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</si>
  <si>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</si>
  <si>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</si>
  <si>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</si>
  <si>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</si>
  <si>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</si>
  <si>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</si>
  <si>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</si>
  <si>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</si>
  <si>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</si>
  <si>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</si>
  <si>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</si>
  <si>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</si>
  <si>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</si>
  <si>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</si>
  <si>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</si>
  <si>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</si>
  <si>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</si>
  <si>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</si>
  <si>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</si>
  <si>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</si>
  <si>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</si>
  <si>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</si>
  <si>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</si>
  <si>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</si>
  <si>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</si>
  <si>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</si>
  <si>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</si>
  <si>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</si>
  <si>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</si>
  <si>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</si>
  <si>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</si>
  <si>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</si>
  <si>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</si>
  <si>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</si>
  <si>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</si>
  <si>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</si>
  <si>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</si>
  <si>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</si>
  <si>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</si>
  <si>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</si>
  <si>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</si>
  <si>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</si>
  <si>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</si>
  <si>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</si>
  <si>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</si>
  <si>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</si>
  <si>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</si>
  <si>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</si>
  <si>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</si>
  <si>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</si>
  <si>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</si>
  <si>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</si>
  <si>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</si>
  <si>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</si>
  <si>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</si>
  <si>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</si>
  <si>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</si>
  <si>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</si>
  <si>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</si>
  <si>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</si>
  <si>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</si>
  <si>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</si>
  <si>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</si>
  <si>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</si>
  <si>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</si>
  <si>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</si>
  <si>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</si>
  <si>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</si>
  <si>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</si>
  <si>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</si>
  <si>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</si>
  <si>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</si>
  <si>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</si>
  <si>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</si>
  <si>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</si>
  <si>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</si>
  <si>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</si>
  <si>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</si>
  <si>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</si>
  <si>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</si>
  <si>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</si>
  <si>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</si>
  <si>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</si>
  <si>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</si>
  <si>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</si>
  <si>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</si>
  <si>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</si>
  <si>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</si>
  <si>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</si>
  <si>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</si>
  <si>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</si>
  <si>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</si>
  <si>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</si>
  <si>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</si>
  <si>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</si>
  <si>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</si>
  <si>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</si>
  <si>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</si>
  <si>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</si>
  <si>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</si>
  <si>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</si>
  <si>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</si>
  <si>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</si>
  <si>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</si>
  <si>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</si>
  <si>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</si>
  <si>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</si>
  <si>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</si>
  <si>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</si>
  <si>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</si>
  <si>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</si>
  <si>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</si>
  <si>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</si>
  <si>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</si>
  <si>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</si>
  <si>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</si>
  <si>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</si>
  <si>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</si>
  <si>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</si>
  <si>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</si>
  <si>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</si>
  <si>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</si>
  <si>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</si>
  <si>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</si>
  <si>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</si>
  <si>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</si>
  <si>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</si>
  <si>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</si>
  <si>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</si>
  <si>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</si>
  <si>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</si>
  <si>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Total Plan de Desarrollo</t>
  </si>
  <si>
    <t>Ene</t>
  </si>
  <si>
    <t>Feb</t>
  </si>
  <si>
    <t xml:space="preserve">Mar </t>
  </si>
  <si>
    <t>Abr</t>
  </si>
  <si>
    <t>May</t>
  </si>
  <si>
    <t>Jun</t>
  </si>
  <si>
    <t>Jul</t>
  </si>
  <si>
    <t>Ago</t>
  </si>
  <si>
    <t>Sep</t>
  </si>
  <si>
    <t>Oct</t>
  </si>
  <si>
    <t>Nov</t>
  </si>
  <si>
    <t>Dic</t>
  </si>
  <si>
    <t>% Cumplimiento</t>
  </si>
  <si>
    <t>% Cumplimiento Plan de Desarrollo</t>
  </si>
  <si>
    <t>Meta Cuatrienio</t>
  </si>
  <si>
    <t>Tipo de Anualización</t>
  </si>
  <si>
    <t>Constante</t>
  </si>
  <si>
    <t>Creciente</t>
  </si>
  <si>
    <t>Decreciente</t>
  </si>
  <si>
    <t>Suma</t>
  </si>
  <si>
    <t>Programa</t>
  </si>
  <si>
    <t>Avances y Logros</t>
  </si>
  <si>
    <t>Beneficios</t>
  </si>
  <si>
    <t>Total Vigencia</t>
  </si>
  <si>
    <t>Retrasos y soluciones</t>
  </si>
  <si>
    <t>Fecha de seguimiento</t>
  </si>
  <si>
    <t xml:space="preserve">Componente </t>
  </si>
  <si>
    <t>Código</t>
  </si>
  <si>
    <t>Descripción</t>
  </si>
  <si>
    <t>Entidad responsable</t>
  </si>
  <si>
    <t>PROCESO DE PLANEACIÓN DE TRANSPORTE E INFRAESTRUCTURA</t>
  </si>
  <si>
    <t>SISTEMA INTEGRADO DE GESTIÓN BAJO EL ESTÁNDAR MIPG</t>
  </si>
  <si>
    <t>Meta Plan de Desarrollo</t>
  </si>
  <si>
    <t>Propósito</t>
  </si>
  <si>
    <t>Programas</t>
  </si>
  <si>
    <t>Propósitos</t>
  </si>
  <si>
    <t>PLAN MAESTRO DE MOVILIDAD</t>
  </si>
  <si>
    <t>AVANCE CUALITATIVO</t>
  </si>
  <si>
    <t xml:space="preserve">
PRESUPUESTO (Millones de pesos)</t>
  </si>
  <si>
    <t>AVANCE TRIMESTRAL (Magnitud)</t>
  </si>
  <si>
    <t>FORMATO DE SEGUIMIENTO A LA POLÍTICA PÚBLICA DE MOVILIDAD</t>
  </si>
  <si>
    <t>Código: PM01-PR05-F01</t>
  </si>
  <si>
    <t>Programado 2020</t>
  </si>
  <si>
    <t>Ejecutado
 2020</t>
  </si>
  <si>
    <t>Programado 2021</t>
  </si>
  <si>
    <t>Ejecutado
 2021</t>
  </si>
  <si>
    <t>Programado 2022</t>
  </si>
  <si>
    <t>Ejecutado
 2022</t>
  </si>
  <si>
    <t>Programado 2023</t>
  </si>
  <si>
    <t>Ejecutado
 2023</t>
  </si>
  <si>
    <t>Diseñar e implementar 4 fuentes de fondeo para el SITP y el Sector Movilidad</t>
  </si>
  <si>
    <t>Reducir el gasto en transporte público de los hogares de mayor vulnerabilidad económica, con enfoque poblacional, diferencial y de género, para que represente el 15% de sus ingresos</t>
  </si>
  <si>
    <t>Aumentar en un 50% los viajes en bicicleta a través de la implementación de la política publica de la bicicleta</t>
  </si>
  <si>
    <t>Generar las condiciones para aumentar a 6.500 los vehículos de cero y bajas emisiones en el parque automotor de Bogotá, incluyendo la implementación de 20 puntos públicos de carga rápida</t>
  </si>
  <si>
    <t>Gestionar la implementación de un sistema de bicicletas públicas</t>
  </si>
  <si>
    <t>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</si>
  <si>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Reducir en el 10% como promedio ponderado ciudad, la concentración de material particulado PM10 y PM2.5, mediante la implementación del Plan de Gestión Integral de Calidad de Aire (aporte de movilidad a meta del sector ambiente)</t>
  </si>
  <si>
    <t>1. Reducir en 20% el número de víctimas fatales por siniestros viales para cada uno de los actores de la vía 2. Reducir en 20% el número de jóvenes (entre 14 y 28 años) fallecidos por siniestros viales</t>
  </si>
  <si>
    <t>Aumentar en 20% la oferta de transporte público del SITP</t>
  </si>
  <si>
    <t>Aumentar en 4 puntos porcentuales la confiabilidad del servicio del SITP en sus componentes troncal y zonal</t>
  </si>
  <si>
    <t>Mejoramiento de 43 estaciones del sistema TransMilenio</t>
  </si>
  <si>
    <t>Diseñar y contratar la construcción de 6 patios troncales y zonales del SITP</t>
  </si>
  <si>
    <t>Ejecutar las obras para la adecuación de 29.6 km de corredores de transporte masivo</t>
  </si>
  <si>
    <t>Ejecutar las obras para la adecuación de 20 Km del corredor verde de la carrera séptima</t>
  </si>
  <si>
    <t>Avanzar en un 60% en la construcción del cable aéreo de San Cristóbal y el 100% de la estructuración de otros 2 cables</t>
  </si>
  <si>
    <t>Diseñar y contratar la construcción de la estación central del Sistema TransMilenio</t>
  </si>
  <si>
    <t>Conservar 190 km. de cicloinfraestructura</t>
  </si>
  <si>
    <t>Consolidar y reforzar el programa de movilidad Niños y Niñas Primero con el fin de aumentar el número de beneficiados y facilitar el acceso a la educación de niñas, niños y adolescentes</t>
  </si>
  <si>
    <t>Construir 280 km. de cicloinfraestructura</t>
  </si>
  <si>
    <t>Definir e implementar dos estrategias de cultura ciudadana para el sistema de movilidad, con enfoque diferencial, de género y territorial, donde una de ellas incluya la prevención, atención y sanción de la violencia contra la mujer en el transporte</t>
  </si>
  <si>
    <t>Definir e implementar un instrumento para la medición y seguimiento de la experiencia del usuario y del prestador del servicio en el transporte público individual</t>
  </si>
  <si>
    <t>Diseñar, gestionar e implementar una estrategia para aumentar la ocupación promedio del vehículo privado en la ciudad</t>
  </si>
  <si>
    <t>Disminuir en un 10% el tiempo promedio en minutos, de acceso al Transporte Público</t>
  </si>
  <si>
    <t>Formular e implementar una estrategia integral para mejorar la calidad del transporte público urbano regional</t>
  </si>
  <si>
    <t>Reducir en 2 puntos porcentuales la evasión en el SITP</t>
  </si>
  <si>
    <t>Alcanzar el 100% del proceso de contratación para la expansión de la PLMB-Fase 2</t>
  </si>
  <si>
    <t>Alcanzar el 60 % del ciclo de vida del proyecto PLMB - Tramo 1</t>
  </si>
  <si>
    <t>Implementar 5.000 cupos de cicloparqueaderos</t>
  </si>
  <si>
    <t>Implementar y operar el Centro de Orientación a Victimas por Siniestros Viales</t>
  </si>
  <si>
    <t>Mantener el tiempo promedio de viaje en los 14 corredores principales de la ciudad para todos los usuarios de la vía</t>
  </si>
  <si>
    <t>Mantenimiento del 100% de las estaciones del Sistema TransMilenio</t>
  </si>
  <si>
    <t>Realizar actividades de conservación a 2.308 km carril de malla vial</t>
  </si>
  <si>
    <t>Construir 146 km. de malla vial. En esta construcción se contara con un 35% de mano de obra de la localidad donde se ejecute el proyecto</t>
  </si>
  <si>
    <t>Número de fuentes de fondeo implementadas para el sector Movilidad</t>
  </si>
  <si>
    <t>Porcentaje de avance en la estructuración, implementación y operación del estacionamiento en vía para la ciudad de Bogotá</t>
  </si>
  <si>
    <t>Porcentaje de gasto en transporte público de hogares estrato 1</t>
  </si>
  <si>
    <t>Porcentaje de gasto en transporte público de hogares estrato 2</t>
  </si>
  <si>
    <t>Número de viajes en bicicleta</t>
  </si>
  <si>
    <t>Número de vehículos de cero y bajas emisiones en el parque automotor de Bogotá</t>
  </si>
  <si>
    <t>Número de puntos públicos de carga rápida implementados</t>
  </si>
  <si>
    <t>Porcentaje de avance en la implementación de un sistema de bicicletas públicas</t>
  </si>
  <si>
    <t>Porcentaje de implementación de la estrategia de fomento de la micromovilidad</t>
  </si>
  <si>
    <t>Concentración promedio ponderado de ciudad de material particulado PM 10</t>
  </si>
  <si>
    <t>Concentración promedio ponderado de ciudad de material particulado PM 2,5</t>
  </si>
  <si>
    <t>Número de personas fallecidas por siniestros viales</t>
  </si>
  <si>
    <t>Número de sillas adicionales</t>
  </si>
  <si>
    <t>Confiabilidad del servicio del SITP en el componente troncal y zonal</t>
  </si>
  <si>
    <t>Número de jóvenes fallecidos por siniestros viales en jóvenes entre 14 y 28 años</t>
  </si>
  <si>
    <t>Porcentaje de Acciones de seguimiento a la implementación del SITP alcanzado</t>
  </si>
  <si>
    <t>Porcentaje de acciones de seguimiento a los proyectos de infraestructura vial y equipamientos de transporte del sistema de movilidad alcanzado</t>
  </si>
  <si>
    <t>Porcentaje de avance anual en las actividades a cargo de TMSA para el mejoramiento de 43 estaciones del sistema Transmilenio</t>
  </si>
  <si>
    <t>Porcentaje de avance anual en las actividades a cargo de TMSA para diseñar y contratar la construcción de 6 patios troncales y zonales del SITP</t>
  </si>
  <si>
    <t>Porcentaje de avance anual en las actividades a cargo de TMSA para adecuación de 29.6 km de corredores de transporte masivo</t>
  </si>
  <si>
    <t>Porcentaje de avance anual en las actividades a cargo de TMSA para ejecutar las obras para la adecuación de 20 Km del corredor verde de la carrera séptima</t>
  </si>
  <si>
    <t>Porcentaje  de cable aéreo construido</t>
  </si>
  <si>
    <t>Porcentaje de avance anual en las actividades a cargo de TMSA para diseñar y contratar la construcción de la estación central del Sistema Transmilenio</t>
  </si>
  <si>
    <t>Kilómetros de ciclorruta conservados</t>
  </si>
  <si>
    <t>Número de Niños y niñas beneficiados con el programa</t>
  </si>
  <si>
    <t>Kilómetros de ciclorruta construidos</t>
  </si>
  <si>
    <t>Kilómetros de ciclovía temporal en operación</t>
  </si>
  <si>
    <t>Número de estrategias de cultura ciudadana implementadas</t>
  </si>
  <si>
    <t>Número de Instrumentos implementados para la medición y seguimiento de la experiencia del usuario y del prestador del servicio de taxis</t>
  </si>
  <si>
    <t>Número de estrategias implementadas para el aumento de ocupación de vehículos privados</t>
  </si>
  <si>
    <t>Tiempo promedio en minutos de acceso al Transporte Público (tiempo de caminata y tiempo de espera) para SITP provisional, Zonal y Troncal en la primera etapa para los hogares ubicados en Bogotá</t>
  </si>
  <si>
    <t>Número de estrategias implementadas para mejorar la calidad del transporte público urbano regional</t>
  </si>
  <si>
    <t>Kilómetros de corredores de transporte masivo ejecutados</t>
  </si>
  <si>
    <t>Kilómetros de corredor verde de la carrera séptima ejecutado</t>
  </si>
  <si>
    <t>Reducir en 2 puntos porcentuales la evasión en el componente troncal y zonal del SITP</t>
  </si>
  <si>
    <t>Porcentaje de avance del Proceso de contratación para la expansión de la PLMB - Fase 2 culminado</t>
  </si>
  <si>
    <t>Porcentaje de Avance en el ciclo del proyecto PLMB - Tramo 1</t>
  </si>
  <si>
    <t>Número de cupos de cicloparquederos gestionados en infraestructura pública</t>
  </si>
  <si>
    <t>Porcentaje de avance de las acciones para aumentar el número de cupos de cicloparqueaderos en infraestructura privada</t>
  </si>
  <si>
    <t>Porcentaje de avance en la ejecución física de la construcción del proyecto Avenida 68 alimentadora de la PLMB</t>
  </si>
  <si>
    <t>Número de Centros de Orientación a Victimas por Siniestros Viales implementados y operando</t>
  </si>
  <si>
    <t>Tiempo promedio de viaje en los 14 corredores principales de la ciudad</t>
  </si>
  <si>
    <t>Porcentaje de estaciones mantenidas anualmente</t>
  </si>
  <si>
    <t>Numero de Cables aéreos implementados y estructurados (se mide solo estructurados)</t>
  </si>
  <si>
    <t>Kilómetros de malla vial conservada</t>
  </si>
  <si>
    <t>Kilómetros de malla vial construida</t>
  </si>
  <si>
    <t>Porcentaje de estructuración del proyecto de la Avenida Centenario entre la Crrera 50 y el límite del Distrito, como parte del borde occidental</t>
  </si>
  <si>
    <t>Porcentaje de avance en la ejecución física del proyecto de la extension del tramo 1 de la troncal de Transmilenio por la Avenida Caracas</t>
  </si>
  <si>
    <t>Porcentaje de avance en la ejecución física del proyecto de la troncal de Transmilenio por la Avenida Ciudad de Cali</t>
  </si>
  <si>
    <t>Porcentaje de ejecución de los diseños y las obras requeridas en el proyecto denominado Ciclo Alameda Medio Milenio</t>
  </si>
  <si>
    <t>Número de Puentes vehiculares construidos (puentes vehiculares o intersecciones a desnivel)</t>
  </si>
  <si>
    <t>Número de puentes vehiculares reforzados</t>
  </si>
  <si>
    <t>Número de cupos de cicloparqueaderos implementados</t>
  </si>
  <si>
    <t>Kilómetros carril de malla vial troncal conservados</t>
  </si>
  <si>
    <t>Número de estaciones mejoradas</t>
  </si>
  <si>
    <t>Número de estaciones centrales del sistema Transmilenio diseñadas y contratadas</t>
  </si>
  <si>
    <t>Número de patios diseñados y contratada su construcción (patios troncales y zonales de SITP diseñados)</t>
  </si>
  <si>
    <t>Número de patios troncales y zonales de SITP con su construcción contratada</t>
  </si>
  <si>
    <t>Número de Regiotrams estructurados</t>
  </si>
  <si>
    <t>Número de Regiotrams implementados</t>
  </si>
  <si>
    <t>Kilometros de malla vial conservada con fuente SGR</t>
  </si>
  <si>
    <t>Transporte Público</t>
  </si>
  <si>
    <t xml:space="preserve">Transporte no motorizado </t>
  </si>
  <si>
    <t>Componente ambiental</t>
  </si>
  <si>
    <t>Plan de Seguridad Vial</t>
  </si>
  <si>
    <t xml:space="preserve">Infraestructura Vial </t>
  </si>
  <si>
    <t>Codigo meta PDD</t>
  </si>
  <si>
    <t>Código Indicador</t>
  </si>
  <si>
    <t>Nombre Indicador</t>
  </si>
  <si>
    <t>Porcentaje de avance físico en los estudios  del proyecto financiado con regalías denominado 'Canal Salitre'</t>
  </si>
  <si>
    <t>Porcentaje de avance físico en los estudios  del proyecto financiado con regalías denominado 'Avenida Centenario'</t>
  </si>
  <si>
    <t>Porcentaje de avance físico en los estudios  del proyecto financiado con regalías denominado 'Avenida 170'</t>
  </si>
  <si>
    <t>Porcentaje de avance físico en los estudios  del proyecto financiado con regalías denominado 'ALO'</t>
  </si>
  <si>
    <t>Porcentaje de avance físico en los estudios  del proyecto financiado con regalías denominado 'Autonorte'</t>
  </si>
  <si>
    <t>Porcentaje de avance físico en los estudios  del proyecto financiado con regalías denominado 'Circunvalar de Oriente'</t>
  </si>
  <si>
    <t>Porcentaje de avance físico en los estudios  del proyecto financiado con regalías denominado 'Avenida Boyacá'</t>
  </si>
  <si>
    <t>Porcentaje de avance físico del proyecto financiado con regalías denominado 'Construcción del Intercambiador NQS-BOSA'</t>
  </si>
  <si>
    <t>Construir o reforzar 29 Puentes vehiculares e intersecciones a desnivel</t>
  </si>
  <si>
    <t>Conservar 360 km-carril de malla vial troncal</t>
  </si>
  <si>
    <t>Gestionar el 100% de la inserción urbana del Regiotram de Occidente, diseñar una estrategia de apoyo a la estructuración del Regiotram del Norte y estructuración del Regiotram del sur</t>
  </si>
  <si>
    <t>Codigo Programa</t>
  </si>
  <si>
    <t>Subsidios y transferencias para la equidad</t>
  </si>
  <si>
    <t>Manejo y prevención de contaminación</t>
  </si>
  <si>
    <t>Movilidad segura, sostenible y accesible</t>
  </si>
  <si>
    <t>Red de Metros</t>
  </si>
  <si>
    <t>Codigo Propósito</t>
  </si>
  <si>
    <t>Hacer un nuevo contrato social con igualdad de oportunidades para la inclusión social, productiva y política</t>
  </si>
  <si>
    <t>Cambiar nuestros hábitos de vida para reverdecer a Bogotá y adaptarnos y mitigar la crisis climática</t>
  </si>
  <si>
    <t>Hacer de Bogotá Región un modelo de movilidad multimodal, incluyente y sostenible</t>
  </si>
  <si>
    <t>Meta 2020</t>
  </si>
  <si>
    <t>Avance 2020</t>
  </si>
  <si>
    <t>Meta 2021</t>
  </si>
  <si>
    <t>Avance 2021</t>
  </si>
  <si>
    <t>Meta 2022</t>
  </si>
  <si>
    <t>Avance 2022</t>
  </si>
  <si>
    <t>Meta 2023</t>
  </si>
  <si>
    <t>Avance 2023</t>
  </si>
  <si>
    <t>Meta 2024</t>
  </si>
  <si>
    <t>Avance 2024</t>
  </si>
  <si>
    <t>Logistica de Movilidad</t>
  </si>
  <si>
    <t>ἱ1</t>
  </si>
  <si>
    <t>ἱ2</t>
  </si>
  <si>
    <t>ἱ3</t>
  </si>
  <si>
    <t>ἱ4</t>
  </si>
  <si>
    <t>ἱ5</t>
  </si>
  <si>
    <t>ἱ6</t>
  </si>
  <si>
    <t>ἱ7</t>
  </si>
  <si>
    <t>ἱ8</t>
  </si>
  <si>
    <t>ἱ9</t>
  </si>
  <si>
    <t>ἱ10</t>
  </si>
  <si>
    <t>ἱ11</t>
  </si>
  <si>
    <t>ἱ12</t>
  </si>
  <si>
    <t>ἱ13</t>
  </si>
  <si>
    <t>ἱ14</t>
  </si>
  <si>
    <t>Indice de pasajeros por kilómetro (IPK)</t>
  </si>
  <si>
    <t>Edad promedio de los vehículos de transporte público</t>
  </si>
  <si>
    <t>Porcentaje de taxis ocupados</t>
  </si>
  <si>
    <t>Estado de la malla vial</t>
  </si>
  <si>
    <t>Índice de accidentalidad</t>
  </si>
  <si>
    <t>Distancia promedio de viajes</t>
  </si>
  <si>
    <t>Velocidad promedio para modos motorizados</t>
  </si>
  <si>
    <t>Porcentaje de ejecución de las estrategias de ordenamiento logístico que incluye los corredores y centros logísticos</t>
  </si>
  <si>
    <t>Participación del GNV y otros combustibles amigables con el medio ambiente, en el total de energía consumida para el sector transporte</t>
  </si>
  <si>
    <t>Distancia promedio recorrida a pie</t>
  </si>
  <si>
    <t>Distancia promedio recorrida en bicicleta</t>
  </si>
  <si>
    <t>Sostenibilidad financiera</t>
  </si>
  <si>
    <t>Porcentaje de implementación del SIMUR y ejecutorias de la Agenda de Movilidad</t>
  </si>
  <si>
    <t>Porcentaje de la población de los municipios con viajes rutinarios a Bogotá</t>
  </si>
  <si>
    <t>TMSA</t>
  </si>
  <si>
    <t>SDM</t>
  </si>
  <si>
    <t>IDU - UMMV</t>
  </si>
  <si>
    <t>TMSA - SDM</t>
  </si>
  <si>
    <t>SDM - IDU - TMSA - UMMV - TT</t>
  </si>
  <si>
    <t>SDM - TT</t>
  </si>
  <si>
    <t>Pendiente</t>
  </si>
  <si>
    <t>Periodicidad quinquenal</t>
  </si>
  <si>
    <t>2020</t>
  </si>
  <si>
    <t>2021</t>
  </si>
  <si>
    <t>2022</t>
  </si>
  <si>
    <t>2023</t>
  </si>
  <si>
    <t>2024</t>
  </si>
  <si>
    <t>Cód. Entidad Responsable</t>
  </si>
  <si>
    <t>Nombre Entidad Responsable</t>
  </si>
  <si>
    <t>Secretaría Distrital de Movilidad</t>
  </si>
  <si>
    <t>Instituto de Desarrollo Urbano</t>
  </si>
  <si>
    <t>Unidad Administrativa Especial de Rehabilitación y Mantenimiento Vial</t>
  </si>
  <si>
    <t>Empresa de Transporte del Tercer Milenio - Transmilenio S.A.</t>
  </si>
  <si>
    <t>Empresa Metro de Bogotá S.A.</t>
  </si>
  <si>
    <t>El mayor impacto registrado es La reducción de fallecimientos por siniestros viales en peatones. De manera específica, con respecto al mismo periodo de 2019, se salvaron 3 vidas de peatones von una reducción de 5%, el cual era el más vulnerable en época de prepandemia.</t>
  </si>
  <si>
    <t>La meta no presenta retrasos.</t>
  </si>
  <si>
    <t>La meta no presenta retrasos</t>
  </si>
  <si>
    <t>En cuanto a la conservación de malla vial, se pretende mantener en buen estado lla malla vial arterial, intermedia y tratar que las  curvas de deteriodo de dichas malla no disminuyan con lo cual se disminuyen costos en las intervenciones a futuro a realizar.</t>
  </si>
  <si>
    <t>La meta ha ido avanzando satisfactoriamente, aún cuando en las vigencias 2020 y 2021 por causa del aislamiento generado por la pandemia.</t>
  </si>
  <si>
    <t>Con la contratación de las etapas antecesoras  se pretende avanzar en el ciclo de vida de los proyectos  y por otra parte con la  la contrucción de nuevas  vías se espera  ejecutar proyectos integrales incluyendo en su desarrollo entre otras la planeación, evaluación y priorización de proyectos y la construcción de la infraestructura requerida bajo los parámetros de diseño que concuerden con la denominación de las vías y andenes según el Plan de Ordenamiento Territorial POT, garantizando especificaciones técnicas que hagan posible una movilidad eficiente para optimizar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t>
  </si>
  <si>
    <t>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t>
  </si>
  <si>
    <t>Con la construccion , reforzamiento o mantenimiento de los puentes vehiculares se pretende dar conectividad a las vías con lo cual se disminuye los tiempos de  de recorrido vial.</t>
  </si>
  <si>
    <t>Con la implementación de la estrategia de cultura ciudadana a través de los objetivos definidos se pretende mejorar el sistema de movilidad de forma segura y sostenible.</t>
  </si>
  <si>
    <t>Con la implementación de los cicloparqueaderos ha logrado incentivar el uso de la bicicleta  y la seguridad vial, asi como la mejora en la calidad de vida de los ciudadanos dado que se incrementa la actividad fisica y contemplativa del paisaje urbano.
Así mismo, estas acciones permitieron que los y las ciclistas cuenten con un lugar adecuado, seguro y cómodo para poder guardar su bicicleta, reduciendo la posibilidad del hurto y facilitando su movilidad en la ciudad.</t>
  </si>
  <si>
    <t>Pese al aumento de los frentes de obra vigentes en la ciudad y la temporada invernal, a través de la ejecución de acciones complementarias con las demás subdirecciones enfocadas a mantener en 100% operando el sistema de semaforización inteligente, manteniendo las jornadas de gestión en vía e implementando señalización en algunos corredores prioritarios y la implementación de acciones de gestión de la demanda para la ciudad, se contribuyó con tratar de mantener la velocidad de operación de la ciudad, manteniendo los tiempo de viaje, sin descuidar la seguridad vial y mitigando los impactos de congestion en los corredores de mayor volumen de tránsito, brindando una buena experiencia de viaje para los usuarios de los corredores.</t>
  </si>
  <si>
    <t>No presenta retrasos</t>
  </si>
  <si>
    <t>El IDU desde el inicio de las troncales ha tenido un programa recurrente de construcción y mantenimiento de troncales con el cual pretende que el sistema se mantenga y/o avance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t>
  </si>
  <si>
    <t>No se reportan retrasos.</t>
  </si>
  <si>
    <t>Con el mejoramiento de las estaciones se proyecta mejoras en el sistema integrado de transporte en cuanto a la cantidad de personas que puedan estar dentro de las estaciones y mejorar los recorridos y frecuencias del sistema.</t>
  </si>
  <si>
    <t>La Estación Central será el mayor centro de intercambio modal del componente troncal del SITP, donde confluyen la Primera Línea de Metro, Regiotram y dos corredores troncales de TransMilenio</t>
  </si>
  <si>
    <t>El corredor verde ofrece una solución urbanística sustentable y de movilidad para el sector oriental de la ciudad.</t>
  </si>
  <si>
    <t>No se presentan.</t>
  </si>
  <si>
    <t>Específicamente, este proyecto se sustenta sobre la necesidad de integrar funcionalmente los corredores férreos con la estructura urbana de la ciudad, garantizando que estos ejes de transporte masivo sean ejes estructuradores y articuladores del tejido
urbano y socioeconómico de Bogotá. Para tal fin, se tiene previsto acciones e intervenciones de construcción y adecuación de espacio público y ciclo infraestructuras en el entorno de las estaciones y las líneas férreas de la ciudad, así como las
inversiones necesarias para garantizar la integración intermodal con los demás sistemas de transporte. La implementación del Regiotram de occidente traerá impactos positivos, como:
1. Mejoras contundentes enfocadas a la experiencia de los tiempos de desplazamiento en la ciudad- región, a través de un sistema de transporte masivo multimodal, regional, limpio y sostenible cuyo eje estructurador es la red de metro regional.
2. Optimización de las condiciones productivas de los hogares, las industrias y la comunidad que incremente la productividad social y económica en la generación de riqueza y poder distribuir equitativamente la prosperidad que de ella se derive, a través
del logro de mayor pertinencia y calidad en la educación y el empleo, y la transformación de los patrones de consumo y de los hábitos de vida.
3. Beneficio en temas de movilidad y calidad de vida de los habitantes de la ciudad a través de un enfoque intersectorial, territorial, poblacional-diferencial y de género (grupos étnicos, mujeres, jóvenes, LGBTI, entre otros) que coadyuve a la sana
interacción de todos los capitalinos.
De igual manera, se decidió que la alternativa a estructurar debe integrar funcionalmente los corredores férreos con la estructura urbana de la ciudad, garantizando que estos ejes de transporte masivo sean ejes estructuradores y articuladores del tejido
urbano y socioeconómico de Bogotá. Se decidió que la alternativa debe tener cambios estructurales que permitan la permeabilidad de la malla vial de la ciudad. Así como un diseño con la capacidad para atender la demanda del proyecto. En tal sentido,
es necesario aumentar el número de estaciones al interior de la ciudad.</t>
  </si>
  <si>
    <t>La implementación de las nuevas fuentes de fondeo permitirá garantizar la sostenibilidad financiera del SITP en el corto, mediano y largo plazo, y reformular las políticas orientadas a la implementación de las fuentes alternas de financiación con tarifas
preferenciales para algunos grupos poblacionales, promoviendo el acceso y disfrute igualitario y con calidad al sistema de movilidad de Bogotá, con un énfasis en la población económicamente vulnerable.</t>
  </si>
  <si>
    <t>Este programa tiene como objetivo contribuir a que los hogares vulnerables económicamente mejoren sus ingresos y su calidad de vida, al tener acceso y disfrute igualitario y con calidad al sistema de movilidad de Bogotá, y por ende a las oportunidades
laborales, educativas y culturales que ofrece la ciudad.</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</si>
  <si>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aportaron en la reducción de los siniestros viales y el hurto de bicicletas al que están expuestos los ciclistas de la ciudad y brindan las condiciones físicas, culturales y socioeconómicos para que los ciclistas ejerzan su
derecho a disfrutar de la ciudad en Bicicleta.</t>
  </si>
  <si>
    <t>Aumento de la flota de transporte de cero y bajas emisiones se refleja en menor cantidad de material particulado y gases de efecto invernadero emitidos. Esto contribuye en beneficios de salud pública para la ciudadanía.</t>
  </si>
  <si>
    <t>Establecer un nuevo esquema de ciudad mediante la promoción alternativas de micromovilidad en la ciudad, entendida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"última milla" que conecta a los viajeros a las paraderos o estaciones del transporte público, lo cual ayuda a descongestionar el
transporte público.</t>
  </si>
  <si>
    <t>No calculado</t>
  </si>
  <si>
    <t xml:space="preserve">Código: PM01-PR05-F01                                                      </t>
  </si>
  <si>
    <t xml:space="preserve">   Versión: 2.0</t>
  </si>
  <si>
    <t>Este aumento de 189.258 sillas (22.67%) en el sistema de transporte público de la ciudad da cuenta del cumplimiento de la meta trazada del 20%, lo cual se ve reflejado en una cobertura total del Sistema Integrado de Transporte Público ¿ SITP en la ciudad y la posibilidad para todos los usuarios del Transporte Público de acceder a los beneficios del SITP, como la integración tarifaría y la posibilidad de realizar transbordos entre los diferentes servicios (tanto troncales como zonales) para realizar un determinado viaje dentro de la Ciudad, es decir una mejora en la prestación del servicio de transporte y en la calidad de vida de los usuarios.</t>
  </si>
  <si>
    <t>Con el aseguramiento de la operatividad de los componentes ITS SIRCI y NO SIRCI en flota zonal y troncal e integración de información con el CDEG, entrega de datos de calidad y disposición de los GTFS y sistemas de información actualizados y mejorados, se benefició la Entidad y su misión, con la disposición de información base para toma de acciones y decisiones de operación, en el marco de un esquema de seguridad de la información confiable e integral.</t>
  </si>
  <si>
    <t>Se incrementaron los despachos ordenados por TRANSMILENIO S.A. para dar servicio a la demanda que recibe el sistema. Se mejoró el cumplimiento del servicio troncal en cuanto a los despachos y kilómetros programados. Se aumentó la flota de buses nuevos troncales a 1.441, gracias a la vincularon de 595 buses.Se logró mejorar la gestión de mantenimiento que realizan los concesionarios de operación.</t>
  </si>
  <si>
    <t>El Cable reencuentro Monserrate tendrá más de 7 kilómetros que se conectara con el corredor verde la séptima en inmediaciones del Museo Nacional y el centro internacional y conectara el sector universitario los barrios los Laches, El Consuelo, El dorado con la estación bicentenario de Transmilenio y con la PMLM en el parque tercer Milenio.</t>
  </si>
  <si>
    <t>Con la ejecución de los contratos a través del  programa de Conservación se genera una movilidad sostenible para estimular el uso de la bicicleta con adecuada cicloinfraestructura y condiciones de seguridad para el desplazamiento de los biciusuaros, con lo cual se pretende generar conectividad entre los tramos de la red existente ya que en ocasiones se ve interrumpida o discontinua, adicional a esto se pretende motivar a los biciusuarios al uso continuo de la bicicleta al proporcionarle condiciones adecuadas dentro de sus recorridos, incentivando el uso de transporte multimodal.</t>
  </si>
  <si>
    <t>Se han mejorado las experiencias de viaje mediante prácticas de seguridad vial, enseñanza de conocimientos en movilidad, cultura vial y modos sostenibles de transporte para que las niñas, niños apliquen en sus diferentes recorridos.
-Se han realizado los acompañamientos en los recorridos de las NNA hacia los parques y espacios públicos de manera segura.
- Se brindaron espacios más seguros y eficientes para el desplazamiento diario de la población infantil y adolescente en Bogotá, mediante medidas preventivas y correctivas enfocadas en los vehículos de transporte escolar que se mueven por la ciudad.
-Se crearon espacios para que la población escolar explore su entorno de manera segura y feliz. Esto, con el objetivo de que reconocieran su ciudad, la disfrutaran y se apropiaran de ella.
-Se logró coadyuvar al acceso y la permanencia en las instituciones educativas, mediante la realización de actividad física e incentivos del deporte como hábito y práctica saludable para sus vidas.
Se realizaron aportes al proceso formativo de niñas, niños y adolescentes a través de la actividad física al aire libre, acciones pedagógicas y recreativas.</t>
  </si>
  <si>
    <t>Mejorar la experiencia de viaje del usuario y del prestador del servicio de transporte público individual a través del reporte de información de taxi, el uso de plataformas por parte de los usuarios y mayor control por parte de la SDM de las tarjetas de control, así como la elaboración de estrategias de mejora que incidan en la experiencia del usuario de taxi y los prestadores del servicio, confiabilidad en el servicio y mejor experiencia de viaje en Bogotá y la Región, mediante el desarrollo de estrategias como las zonas amarillas, organizan la ciudad y dan confianza a los usuarios de taxi.</t>
  </si>
  <si>
    <t>Generación de una cultura de la movilidad compartida en el Distrito, a través de la caracterización de grupos poblacionales que pueden compartir sus viajes y la generación de incentivos que pueden ofrecerse tanto en el sector público como el privado para incidir en la disposición a compartir viajes.</t>
  </si>
  <si>
    <t>Respecto a las acciones y los beneficios para alcanzar la meta, se resumen a continuación enumerando los más relevantes así: finalización de la implementación de los patios de la Fase V, finalización de la implementación de rutas de Fase V, implementación de cambios en el diseño del componente zonal entre los que predominan cambios de flota y trazado junto con la implementación de nuevos servicios, en troncoalimentación se implementaron rutas nuevas, se ajustaron existentes, que redundaron en una mejora de aproximadamente 1,5 min en intervalo promedio en rutas modificadas y un intervalo promedio de rutas nuevas de 8,9 min. 
En el componente troncal se presentaron diferentes redistribuciones de servicios para mejorar la organización interna de los servicios, se dio alivio en la saturación de estaciones por cuenta de la entrega de nuevos vagones, se ampliaron horarios de servicios, se adicionaron paradas y se amplió el horario troncal con base en las solicitudes y necesidades de la comunidad; algunos de estos mejoramientos redundan entre 4 y 7 minutos de ahorro en tiempos de recorrido y un uso más eficiente de la flota. Con la ampliación de estaciones se mejoró la oferta de servicios y se amplió la capacidad máxima, así como la adición de paradas, obteniendo, así como beneficio una disminución en los tiempos de espera de 1.07 minutos, con respecto a las mediciones iniciales.</t>
  </si>
  <si>
    <t>Esta estrategia busca generar una conectividad entre el SITP y el transporte regional, a partir de la mejora de la cobertura y capacidad de la infraestructura del Distrito y la implementación de los CIM.
Así mismo, con la implementación se busca fortalecer los procesos de planeación, gestión y operación del sistema de movilidad urbano - rural ¿ regional que permita impulsar la calidad de vida de los ciudadanos y la competitividad, abarcando todos los modos de transporte y los diferentes tipos de logística y de carga para la ciudad. 
- Mitigar las externalidades negativas que genera el transporte de carga en Bogotá-Región.
- Concretar el modelo de ocupación del territorio para la ciudad de acuerdo con el POT y la conformación del sistema de movilidad multimodal y sostenible.
- Incentivar la circulación y cargue y descargue de vehículos de carga por fuera de las horas pico de la ciudad disminuyendo la congestión vial y el impacto ambiental generado por la circulación de vehículos de carga en la ciudad.</t>
  </si>
  <si>
    <t>Con las acciones adelantadas se fortalece la visibilización de ORVI a través de la Ventanilla Única de Servicios, se abrió a la ciudadanía un nuevo canal de ingreso al centro, dando la posibilidad a las personas usuarias de realizar   auto agendamiento desde el sistema consolidado de atención de todos los servicios que presta la Secretaria Distrital de Movilidad.  Con la puesta en marcha de la operación de ORVI se han beneficiado un total 1307 ciudadanos. La formalización del manual permite tener una línea técnica clara para el buen funcionamiento en la operación del servicio de ORVI.</t>
  </si>
  <si>
    <t>Con el mantenimiento realizado al 100% de la infraestructura del componente troncal se ha beneficiado en promedio a 2.000.000 de usuarios/día en el componente troncal.
ASEO: Con la ejecución de las actividades de aseo rutinario las 24 horas del día, sumado a las jornadas de aseo profundo y especializado sobre la infraestructura del componente BRT, se ha logrado alcanzar estándares de limpieza en beneficio de nuestros usuarios, entre el 1 de enero de 2020 y el 31 de julio de 2023 se han realizado 1878 jornadas de aseo intensivo, con el Plan de aseo intensivo establecido para el contrato en ejecución, se realizarán 620 aseos de este tipo hasta junio del 2024.</t>
  </si>
  <si>
    <t>Con la implementación de los patios portal, se pretende mejorar el sistema integrado de transporte en cuanto a la capacidad que tendría cada patio para la organización de la flota de buses articulados y biarticulados.</t>
  </si>
  <si>
    <t>La implementación de nuevos corredores troncales permitirá mejorar los tiempos de viaje y calidad del servicio de transporte público en viajes de larga distancia.
El IDU desde el inicio de las troncales ha tenido un programa recurrente de construcción y mantenimiento de troncales con el cual pretende que el sistema se mantenga y/o avance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t>
  </si>
  <si>
    <t>Mayor presencia institucional en portales, estaciones, paraderos y buses previniendo la evasión del pago y fomentando el buen uso del Sistema, especialmente en la zona de torniquetes que es la más vulnerable según las mediciones en campo. 
Sensibilización sobre la importancia del pago del pasaje para usuarios del Sistema y ciudadanía en general.
Monitoreo de la evasión y búsqueda de soluciones tecnológicas para seguimiento en tiempo real del fenómeno.
Mediciones del impacto de las estrategias frente a la evasión del pago para mejorar focalización de recursos, puntos y acciones de intervención. Incremento de las validaciones en el Sistema. 
Concesionarios del Componente Zonal y TRANSMILENIO S.A. trabajando juntos para minimizar la evasión de pago en el SITP. 
Fiscalización y sanción a evasores del pago para buscar sanción y no repetición del comportamiento. 
Abstención de conducta de evasión del pago por parte de algunas personas, gracias a acciones de disuasión de personal de Gestores de Convivencia TM y de Reguladores de Evasión. 
Control y judicialización a revendedores ilegales de pasajes para el ingreso al Sistema. 
Sensibilización a la ciudadanía sobre la elusión del pago (reventa de pasajes) como un delito que afecta la seguridad y la sostenibilidad del Sistema.</t>
  </si>
  <si>
    <t>La Línea 2 del Metro de Bogotá o Fase 2 de la PLMB, es un proyecto que ha sido conceptualizado para ofrecer nuevas alternativas de transporte especialmente a los habitantes de las localidades de Suba y Engativá, que se movilizan hacia el centro
ampliado de la ciudad. Se espera que este proyecto movilice en su año de entrada en operación cerca de 76 mil pasajeros en la hora pico y generando un ahorro de tiempo de promedio por pasajero de 16 minutos. Para el caso de los pasajeros que
viven al final de la línea en la localidad de Suba, tendrán un ahorro en sus tiempos de viaje del 30% en sus desplazamientos hacia el centro de la ciudad.
Así mismo, la construcción y operación de la Línea 2 del Metro de Bogotá contribuirá a mejorar y complementar la red de transporte público integrado de la ciudad; lo que se traduce en mayor facilidad para los usuarios de completar sus viajes y mayor
nivel de conexión entre modos de transporte integrados.</t>
  </si>
  <si>
    <t>Mediante el Sistema de Bicicletas Compartidas se genera nuevos viajes diarios en bicicleta, beneficiando no sólo a los usuarios de este, sino también contribuyendo en el descongestionamiento del Sistema de Transporte Público, y a su vez reduciendo
las emisiones de CO2 debido al cambio de modos motorizados que incentiva este sistema.
En el mediano / largo plazo, estos sistemas incentivan que nuevos ciudadanos se vuelvan bici usuarios y cambien su modo de transporte motorizado actual, no sólo por el Sistema de Bicicletas Compartidas per-se, sino también por su propia bicicleta
mecánica o eléctrica</t>
  </si>
  <si>
    <t>Disminuir la concentración de material particulado, lo cual se refleja en beneficios en salud pública para la ciudadanía.
Se considera importante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t>
  </si>
  <si>
    <t>En lo corrido del Plan de Desarrollo se cuenta con un avance del 97,5%. La estructuración y puesta en marcha de la totalidad del proyecto se dio en 2021. A la fecha se cuenta con la implementación de 8.127 cupos de estacionamiento. En lo que respecta a la vigencia 2023, se ha avanzado en la implementación de 3.119 cupos en las localidades de Chapinero, Engativá, Fontibón, Kennedy, Los Mártires, Puente Aranda, Rafael Uribe Uribe, Santa Fe, Teusaquillo y Usaquén. 
En cuanto a la planificación del proyecto en enero de 2023 se realizaron mesas de trabajo de sector para acordar las estrategias a seguir para lograr la estabilidad social y financiera del proyecto. A lo largo del año ha resultado necesario ejecutar actividades adicionales de gestión social con el fin de reforzar el enfoque de crecimiento con sostenibilidad en lo financiero y en lo social, considerando las relaciones con las comunidades aledañas al proyecto y, en general, la ciudadanía que hace uso del estacionamiento en vía, así como actividades adicionales de relacionamiento interinstitucional. 
Así mismo, se ha continuado con el flujo de actividades en la habilitación, señalización y gestión social de segmentos que se habían identificado en las zonas de implementación en las que ya se inició la operación, así como en las nuevas zonas a ser implementadas.
Durante el último trimestre se avanzó en fijar las tarifas que deben ser cobradas a los usuarios de las áreas de implementación de la 14 a la 17, y se dio inicio a la operación en las áreas de implementación 16 y 17, se espera para el inicio del 2024 el inicio de operación del área 15, continuando con el crecimiento porcentual para lo que resta del PDD y poder así dar cumplimiento a la meta establecida. En todo caso, la implementación en los cupos restantes en los 5  meses del 2024,  está sujeta a la viabilidad social y técnica (de demanda) del proyecto, de manera que se realice una implementación sostenible tanto socialmente como financieramente y se cumplan con las demás actividades que se tienen planeadas para el PDD, como parte del Convenio interadministrativo firmado con La Terminal.</t>
  </si>
  <si>
    <t>En lo corrido del plan de Desarrollo 2020- 2023, en relación con el cumplimiento de la meta de reducción del transporte público de los hogares de mayor vulnerabilidad económica, para que represente el 15% de sus ingresos, y a pesar de las estrategias establecidas por la SDM como el congelamiento de tarifas durante 2020, 2021 y 2022, la EM2023 muestra un aumento del indicador al 28% en el estrato 1 y una reducción al 23% en el estrato 2. Esta situación se debe principalmente a factores externos como la inflación, el desempleo y la crisis sanitaria, que afectaron negativamente la variable de ingresos.
La inflación en 2021 fue la más alta en cinco años debido al aumento de precios de alimentos. En 2022, la variación de precios aumentó 13.12%, influenciada por la invasión Rusa a Ucrania y factores nacionales. Para 2023, la variación del IPC por encima del 8,7% se vincula con El Niño, el precio de la gasolina y el conflicto en Oriente Medio.
El desempleo, que se mantuvo por encima del 10% en los últimos 3 años, también afectó directamente los ingresos de los hogares, y los eventos imprevistos como el COVID-19, intensificaron la presión económica. Además, el cambio en el comportamiento del viaje después de la pandemia, con medidas de confinamiento como el teletrabajo, disminuyó la movilidad en estratos medios y altos, en contraste con el aumento de viajes y uso de modos alternos de transporte privado en estratos bajos (principalmente motocicletas), contribuyeron a un aumento en los costos del transporte público.
De acuerdo con los factores mencionados, se observa que la combinación de estos impactan especialmente a los hogares con menor capacidad de pago. La gestión de una política tarifaria para el transporte debe considerar la complejidad económica y social, integrando medidas no sólo operativas y tarifarias, sino también estrategias para abordar el desempleo, la inflación e imprevistos, que no dependen de la gestión de la Administración.</t>
  </si>
  <si>
    <t>Retraso: El incumplimiento de la meta se debe principalmente a factores externos como la inflación, el desempleo y la crisis sanitaria, que afectaron negativamente la variable de ingresos.
Solución: La gestión de una política tarifaria para el transporte debe considerar la complejidad económica y social, integrando medidas no sólo operativas y tarifarias, sino también estrategias para abordar el desempleo, la inflación e imprevistos, por lo que se recomienda un esfuerzo conjunto entre las entidades que tienen competencias sobre dichos factores.</t>
  </si>
  <si>
    <t>Conforme con los resultados obtenidos en la Encuesta de Movilidad 2023, se determinó que en la ciudad se realizan cada día 886.655 viajes en bicicleta, lo que representa un incremento del 0,71% respecto de la medición realizada en la Encuesta de Movilidad 2019. El aumento en el número de viajes en bicicleta se justifica en la implementación del plan de acción de la política pública de la bicicleta (CONPES 15 del 23 de marzo de 2021), que con corte a septiembre de 2023 (última reporte oficial de la SDP) tiene un avance en su ejecución del 64.01% teniendo en cuenta que tenía una programación de avance del 57.31%; lo anterior debido a la ejecucuión de las acciones de los objetivos específicos de dicha política pública, así:
Más seguridad personal: Bicicletas registradas acumulado 292.555  (31/12/2023)
Mayor seguridad vial: Desarrollo de acciones pedagógicas de seguridad vial
Más y mejores viajes en bicicleta: Construcción de los Documentos Técnicos de Soporte para el mantenimiento y la implementación de ciclorruta
Más bici para todas y todos: Actividades de promoción del uso de la bicicleta: 
i) Espacios de dialogo con los consejeros y consejeras locales relacionados con el Sistema de Bicicletas Compartidas, mapas bici Bogotá, seguridad vial con Transmilenio, ORVI, ofertas y servicios institucionales , mesas interlocales para la socialización de proyectos de cicloinfraestructura y se inició la ruta de fortalecimiento a instancias de participación.
ii) Acompañamiento en el desarrollo de los consejos locales de la bicicleta, y apoyo en la difusión y socialización del nuevo proceso de elecciones de consejos locales de la bici para el periodo 2024-2027. Se da aprobación para ampliar el cronograma de elecciones de consejos locales de la bicicleta a febrero de 2024.
iii) Propuesta de sensibilización con enfoque de género, paridad por parte de la Secretaria de la Mujer para el Consejo distrital de la bicicleta, se dictó el módulo Conceptos básicos de género y derechos de las mujeres
iv) Identificación de espacios para la resignificación del espacio público con enfoque de género.
v) Convenio 2022-1586 SDM-SDCRD, inicialmente se dieron 9 becas y se realizó una adición y prórroga, en la cual se seleccionaron 4 ganadores de la BECA edición 2023.
vi) Firma del decreto 480 de 2022, Por medio del cual se crea la Comisión intersectorial de la Bicicleta del Distrito Capital
vii) Celebración de la semana de la Bicicleta en forma anual
viii) Se realizaron jornadas de dialogo ciclista con participación ciudadana.
ix) Acompañamiento a los talleres de creación de Plan Especial de Salvaguardias, los cuales aportaron al proceso de la declaratoria de la cultura bogotana de los usos y disfrutes de la bicicleta como patrimonio Cultural e inmaterial. Se publica Resolución 918 de 07 de diciembre de 2023</t>
  </si>
  <si>
    <t>La pandemia produjo múltiples disrupciones, globales y locales con fuertes afectaciones económicas, sociales y políticas en todas las ciudades del mundo. En Bogotá se presentó una disminución del 2.3% en matrículas de educación presencial (Secretaría de Educación del Distrito, Marzo 2023), un aumento del 197% en educación virtual respecto a 2018 (MinEducación - SNIES), un aumento del 83% en ventas en línea respecto a 2021 (Cámara Colombiana de Comercio Electrónico)., el teletrabajo aumentó a 6.3% en 2023 (DANE 2023). Estos  fenómenos se entrelazan y tienen efectos en el número de viajes, en las preferencias de los usuarios por medios de transporte y en los patrones temporales.</t>
  </si>
  <si>
    <t>En lo corrido del Plan Distrital de Desarrollo se ha logrado el aumento del número de vehículos de cero y bajas emisiones con un resultado a 31 de diciembre de 2023, de 9.487 vehículos de cero y bajas emisiones registrados, 7.049 de éstos son vehículos eléctricos y 2.438 vehículos dedicados a gas natural vehicular.</t>
  </si>
  <si>
    <t>En cuanto a la meta relacionada a la implementación de los puntos públicos de carga rápida se generó el marco legal (Resolución 218 de 2021 expedida por el DADEP; mediante la cual se creó la actividad de recarga de vehículos eléctricos en el espacio público y se incluyeron los artículos 212 y 213 del POT, los cuales habilitan la instalación de cargadores en el espacio público y bienes fiscales), en el 2021 la ciudad contaba con 4 puntos de carga rápida implementados desde la entrada en vigencia del PDD. Posteriormente en junio de 2023, se expidió la Resolución 149772 de 2023 de la SDM por medio de la cual se adoptó el protocolo de la actividad de recarga de vehículos eléctricos en el marco del aprovechamiento económico del espacio público reglamentado por el Decreto Distrital 552 de 2018,  se incluyó un punto de carga rápida (línea base) y se suscribió el contrato interadministrativo 2023-2687 entre la Secretaría Distrital de Movilidad y la Operadora Distrital de Transporte S.A.S., el cual tiene por objeto la ¿ADMINISTRACIÓN, MANTENIMIENTO Y APROVECHAMIENTO ECONÓMICO DE ESPACIOS PARA DESARROLLAR LA ACTIVIDAD DE RECARGA DE VEHÍCULOS ELÉCTRICOS, SUJETO A SU PRESERVACIÓN, BUEN USO, DISFRUTE COLECTIVO Y SOSTENIBILIDAD¿, con ocasión de lo anterior el 28 de diciembre de 2023, se realizó el evento de inauguración de 10 puntos públicos de carga rápida, distribuidos en 4 predios del distrito. (Alhambra, Calle 97, Nicolas de Federman y Modelia)</t>
  </si>
  <si>
    <t>La SDM mediante el contrato de aprovechamiento del espacio público CAMEP 202263 implementó e inició la operación de un sistema de bicicleta compartida en la ciudad.  
Durante la vigencia 2022 se inició la ejecución del contrato, lo que permitió el inicio de la operación parcial del sistema. 
En 2023 se inició la fase de la operación total, operando con 296 estaciones, 1500 bicicletas mecánicas, 1500 bicicletas de pedaleo asistido, 150 manocletas, 150 bicicletas de cajón, 150 sillas para niños.
Así mismo, se instalaron 300 ciclotalleres y 620 (31/12/2023) cicloparqueaderos del sistema de bicicletas compartidas. 
El Sistema de Bicicletas Compartidas es un servicio para la ciudadanía, dispuesto como medio de transporte, ideal para los viajes de `último kilómetro¿, debido a su fácil integración con otros modos. Opera en seis localidades de Bogotá, desde la calle 6 hasta la calle 127 entre la carrera 7 y Autonorte, hasta la av. NQS con av. de Las Américas y por la calle 7 hasta la carrera 3;  para que la ciudadanía se mueva  de forma sostenible.
Entre sus beneficios se destacan el ahorro de tiempo, la comodidad para los viajeros, la mitigación de la congestión del tráfico, la promoción de estilos de vida más saludables, la reducción de contaminación del aire y del ruido, entre otros. 
Además, nuestro Sistema de Bicicletas Compartidas fue concebido bajo un enfoque de género, con 150 sillas integradas para transportar niñas y niños.
Los principales logros alcanzados para esta iniciativa en su primer año de funcionamiento son:
* Inicio de operación del sistema después de 10 años de distintos procesos de contratación.
* En su primer año de operación: 1.432.373 viajes corte 31 de octubre. 
* Más de 93.000 usuarios activos. 4.319 viajes diarios (Hora de más viajes 5:00 p.m.)
* 3.8 millones de kilómetros recorridos y 93.000 usuarios han hecho uso del sistema.
* Bajo hurto, solo se registran 9 (0.3%) bicicletas en su primer año de funcionamiento.
* Es un referente a nivel nacional e internacional, ha logrado tener más viajes que otras ciudades con sistemas similares en latinoamérica como Sao Paulo en Brasil.
* 60% de los viajes  se realizan a través de las bicicletas de pedaleo asistido
* Los usuarios que más utilizan el SBC rango de  edad entre los 28 y 55 años. 
* 32 % de las personas que lo usan son mujeres y el 68% hombres con un tiempo promedio de viaje de 21 minutos.
A continuación, se presentan a corte 31 de diciembre de 2023 las siguientes cifras de uso del sistema:
- Se han reportado 1.696.549 viajes acumulados
- Viajes por bicicleta día 2.0
- Promedio de viajes al día durante el 2023: 4.427
- Distancia media recorrida 2km
- Hora de más viajes 5:00 p.m.</t>
  </si>
  <si>
    <t>La Secretaría Distrital de Movilidad lidera la implementación de nuevas alternativas de movilización para la ciudadanía, y es por ello que estableció un esquema de transporte alternativo y ambientalmente sostenible, a través del cual las empresas interesadas pueden acceder a un permiso de uso y aprovechamiento del espacio público para la actividad de alquiler de vehículos de micromovilidad, y así la ciudadanía puede acceder a estos servicios que les brindan una alternativa de movilidad ambientalmente sostenible.
A continuación se presentan las actividades realizadas por la SDM para el cumplimiento de esta meta:
-  Construcción y publicación del protocolo de la actividad -Alquiler de vehículos de micromovilidad- mediante la Resolución No. 86572.
-  Expedición de la regulación de provisión de servicio de la actividad de micromovilidad mediante la resolución No. 93495.
-  Se gestionó con Secretaría de Ambiente la expedición de la resolución No. 03815 de 2021, en lo relacionado a la instalación de elementos de publicidad exterior visual en los vehículos de movilidad individual en Bogotá D.C
- Aprobación del Acuerdo 811 de 2021 que: 1. Permite la Publicidad Exterior Visual en vehículos de micromovilidad y 2. Permite a la Administración Distrital regular la provisión del servicio ante el Concejo Distrital.
- Expedición de la Circular 13 de 2020, Circular 11 de 2021 y Resolución 205885 de 2022, relacionadas con los lineamientos y condiciones para la actividad de alquiler de vehículos de micromovilidad
- Construcción del procedimiento interno para otorgar permisos de micromovilidad 
-En la vigencia 2022 fue expedido el Documento Técnico de Soporte para Autorizar la Actividad de Alquiler de Vehículos de Micromovilidad en el Espacio Público de la Ciudad de Bogotá D.C. bajo el esquema de permisos de aprovechamiento económico del espacio público, mediante el cual se definen zonas y condiciones de operación para autorizar el alquiler de vehículos de micromovilidad mediante permisos. 
- Se finalizo el permiso de alquiler de patinetas de las empresas GRIN COLOMBIA SAS y OTESTRA SAS el 28 de diciembre de 2022 y el 2 de abril de 2023, respectivamente.
- Se apoyó la revisión del producto 4 de la Estructuración técnica, legal, financiera, social y ambiental de un esquema de ciclorrutas territoriales, en su dimensión de infraestructura física y modelo de operación, que permita la articulación con el proyecto RegioTram de occidente y los municipios de su área de influencia.
- Acompañamiento y asesoría a las empresas interesadas en acceder a los permisos de aprovechamiento del espacio público para la actividad de alquiler de vehículos de micromovilidad
Actualmente la SDM se encuentra en un proceso de promoción y difusión de este esquema, para que la oferta de vehículos de micromovilidad sea mayor y así la ciudadanía se beneficie de este modo de transporte ambientalmente sostenible.</t>
  </si>
  <si>
    <t>La Secretaría Distrital de Movilidad (SDM) ha trabajado con la Secretaría Distrital de Ambiente (SDA) en la construcción del Plan Aire, instrumento que traza la hoja de ruta para mejorar la calidad del aire en Bogotá, con una proyección entre 2020 y 2030.
En alianza con Gobiernos Locales por la Sostenibilidad (ICLEI), se consolidó el Plan de Logística Baja en Carbono, definiendo las acciones para disminuir las emisiones del sector logístico en Bogotá-Región y, se culminó el proyecto piloto de desconsolidación de transporte de carga de última milla con vehículos de cero emisiones. 
Se avanzó en el proceso de licitación para la formación de colaboradores de la SDM y el Distrito en términos de movilidad sostenible y toda su cadena del valor, en el marco del proyecto de cooperación denominado MoToRec/AVANTIA (con recursos de financiamiento de la Unión Europea).
-Se expidió el Decreto Distrital 497 de 2023 por el cual se adopta el Plan de Movilidad Sostenible y Segura -PMSS- para Bogotá D.C.
Se avanzó en el diligenciamiento de las Fichas técnicas del Plan de implementación y seguimiento Ley 2169/21 y NDC_Sector Movilidad
Se creó el Fondo Distrital para la Promoción del Ascenso Tecnológico de la carga urbana en Distrito Capital (Art. 32 de la Ley 2169/2021), y se expidió el Decreto Distrital 203 de 2023, estableciendo lineamientos para la constitución, administración y funcionamiento del Fondo.
 Se expidió el Decreto 446 del 04 de octubre de 2023, por medio del cual se reglamenta la Mesa Permanente por la Calidad del Aire en la ciudad de Bogotá D.C., (Acuerdo Distrital 800 de 2021).
-Se expidió el Decreto 492 de 2023 Por medio del cual se reglamenta el artículo 120 del Decreto Distrital 555 de 2021 en relación con las Zonas Urbanas por un Mejor Aire (ZUMA) en Bogotá, D.C. y se declara la ZUMA Bosa-Apogeo. 
La SDM junto con la SDA y FINDETER firmaron el Convenio 2671 de 2023 con el objeto de aunar esfuerzos para la mitigacion de los gases del efecto de invernadero en el sector transporte (Green Climate Fund-GFC).
La Secretaría Distrital de Ambiente, en el marco del cumplimiento de la meta de la concentración promedio ponderado de ciudad de material particulado PM2.5 presenta un reporte en la vigencia 2023 de 17.9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t>
  </si>
  <si>
    <t>El cumplimiento de este indicador está influenciado por factores de meteorología, emisiones por fuentes locales, actividad económica, la dinámica de la ciudad, eventos regionales y globales de contaminación de gran magnitud, entre otros; que influyen en la calidad del aire de la ciudad. Sumado al incremento del material particulado postpandemia producto de la reactivación de la movilidad y la reactivación económica que incluye obras de infraestructura.
La variabilidad en magnitud y tiempo de los anteriores factores demuestran que no es posible asegurar que su tendencia siempre sea decreciente; pese a que la meta se proyectó como una reducción a lo largo del cuatrienio, considerando que las gestiones encaminadas al mejoramiento de la calidad del aire establecidas en el marco del Plan Aire, tienen un impacto en la reducción de las emisiones locales, no obstante no se tiene injerencia en el aporte de emisiones externas que influyen en la calidad del aire de la ciudad.</t>
  </si>
  <si>
    <t>La Secretaría Distrital de Movilidad (SDM) ha trabajado con la Secretaría Distrital de Ambiente (SDA) en la construcción del Plan Aire, instrumento que traza la hoja de ruta para mejorar la calidad del aire en Bogotá, con una proyección entre 2020 y 2030.
En alianza con Gobiernos Locales por la Sostenibilidad (ICLEI), se consolidó el Plan de Logística Baja en Carbono, definiendo las acciones para disminuir las emisiones del sector logístico en Bogotá-Región y, se culminó el proyecto piloto de desconsolidación de transporte de carga de última milla con vehículos de cero emisiones.
Se avanzó en el proceso de licitación para la formación de colaboradores de la SDM y el Distrito en términos de movilidad sostenible y toda su cadena del valor, en el marco del proyecto de cooperación denominado MoToRec/AVANTIA (con recursos de financiamiento de la Unión Europea).
-Se expidió el Decreto Distrital 497 de 2023 por el cual se adopta el Plan de Movilidad Sostenible y Segura -PMSS- para Bogotá D.C.
Se avanzó en el diligenciamiento de las Fichas técnicas del Plan de implementación y seguimiento Ley 2169/21 y NDC_Sector Movilidad.
Se creó el Fondo Distrital para la Promoción del Ascenso Tecnológico de la carga urbana en Distrito Capital (Art. 32 de la Ley 2169/2021), y se expidió el Decreto Distrital 203 de 2023, estableciendo lineamientos para la constitución, administración y funcionamiento del Fondo.
 Se expidió el Decreto 446 del 04 de octubre de 2023, por medio del cual se reglamenta la Mesa Permanente por la Calidad del Aire en la ciudad de Bogotá D.C., (Acuerdo Distrital 800 de 2021).
-Se expidió el Decreto 492 de 2023 Por medio del cual se reglamenta el artículo 120 del Decreto Distrital 555 de 2021 en relación con las Zonas Urbanas por un Mejor Aire (ZUMA) en Bogotá, D.C. y se declara la ZUMA Bosa-Apogeo. 
La SDM junto con la SDA y FINDETER firmaron el Convenio 2671 de 2023 con el objeto de aunar esfuerzos para la mitigacion de los gases del efecto de invernadero en el sector transporte (Green Climate Fund-GFC).
La Secretaría Distrital de Ambiente, en el marco del cumplimiento de la meta de la concentración promedio ponderado de ciudad de material particulado PM10 reporta en la vigencia 2023 de 34,9 microgramos por metro cúbico.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t>
  </si>
  <si>
    <t>En Bogotá aumentaron 48 víctimas fatales en siniestros viales en 2023 en comparación con 2019, con un aumento del 9% en las fatalidades. No obstante, en comparación con 2019 se salvaron 22 vidas de peatones con una (reducción de 9%), respecto a las fatalidades de menores de 13 años disminuyeron en 5 víctimas fatales (reducción del 38%), aumentó en 10 las fatalidades de adultos mayores (aumento del 9%), y aumentó en 12 víctimas fatales mujeres (aumento del 10%). Fuente de información preliminar SIGAT (Sistema de Información Geográfico de Accidentes de Tránsito, fecha de consulta de datos el 09-01-2024).
De acuerdo con lo anterior, es de precisar que, aunque el número de víctimas por siniestros viales en la ciudad aumentó, el total de las acciones realizadas en el Plan Distrital de Seguridad Vial (PDSV) 2017-2026, impactan positivamente evitando mayores pérdidas humanas. A continuación, se presentan algunas de estas acciones:
Eje 1:  Se realizó el lanzamiento del nuevo Plan Distrital de Seguridad Vial 2023-2032, el cual fue adoptado mediante el Decreto 494 del 26 de octubre de 2023.  Así mismo, se trabajó en la formulación del plan de trabajo para el año 2024. Se realizaron diferentes análisis de siniestralidad vial en torno a las fatalidades de los actores más vulnerables, identificación de puntos críticos, seguimiento a fallecidos, análisis de Informes Policiales de Accidentes de Tránsito-IPATs, entre otros, con el fin de generar alertas de riesgo para evitar posibles siniestros en la ciudad de Bogotá.
Eje 2: Se realizó la coordinación y seguimiento de las jornadas de capacitación dirigidas a Transmilenio S.A y a los concesionarios del Sistema Integrado de Transporte Público-SITP. En la vigencia 2023, se realizaron en promedio 900 sesiones de jornadas de capacitación y 85 jornadas en vía en puntos críticos de la operación del Sistema. 
Eje 3: Víctimas: Durante el 2023, fueron atendidas 752 nuevas víctimas de siniestros viales, de las cuales 211 son conductores, 288 motociclistas, 65 pasajeros, 97 ciclistas y 91 peatones. Se realizaron 752 citas de acogida, 1.144 citas de orientación jurídica, 231 citas de orientación social y 1.012 citas de orientación psicológica, para un total de 3.139 citas. CorreoMauricioIsaza11012024.</t>
  </si>
  <si>
    <t>En Bogotá los factores de riesgo y las situaciones más relevantes que contribuyen en el aumento de fallecidos en siniestros de tránsito se describen enseguida: 
¿Los usuarios viales inciden de forma repetida en el exceso de los límites reglamentarios, situación más preocupante en el caso de motociclistas. Según medición de la Universidad de Jhons Hopkins, en 2022 el 57% de los motociclistas excedían la velocidad.
¿Aumento del uso de motocicleta y viajes en motocicleta desde los municipios de la región. El 58% del total de motocicletas involucradas en siniestros con fatalidades en Bogotá en 2023 se encontraban matriculadas en los municipios vecinos.
¿Mayor número de motociclistas noveles o sin experiencia. Para el año 2022 respecto a 2019, aumentó 45% en el número de conductores de motocicleta noveles involucrados en siniestros con fatalidades
¿Se vienen evidenciando percepciones y comportamientos temerarios, de ausencia de cuidado y empatía que afectan la seguridad vial; entre otros.</t>
  </si>
  <si>
    <t>En cifras preliminares, en comparación con 2019 disminuyó en 0 las fatalidades de jóvenes entre los 14 y 28 años (reducción del 0%). Fuente de información preliminar SIGAT (Sistema de Información Geográfico de Accidentes de Tránsito, fecha de consulta de datos el 09-01-2024).
Eje 1:  Se realizó el lanzamiento del nuevo Plan Distrital de Seguridad Vial 2023-2032, el cual fue adoptado mediante el Decreto 494 del 26 de octubre de 2023.  Así mismo, se trabajó en la formulación del plan de trabajo para el año 2024. 
Se realizaron y/o apoyaron diferentes mesas de trabajo interinstitucionales para los siguientes temas: (4) Comités relacionados con temas de seguridad vial del Sistema Integrado Transporte Público¿SITP destacando mesa de trabajo para mejorar la interacción entre buses del sistema y motociclistas y combatir problemática de personas que se cuelgan en la parte de atrás de los buses generando alto riesgo de siniestralidad, (1) Participación en la 4ta Mesa Movilidad Escolar con la presencia de  SDM, Secretaría de Salud y Secretaría de Educación en la que cada entidad y informó las acciones ejecutadas para la movilidad escolar como lo son los Planes de Movilidad Escolar de los colegios o las implementaciones de zonas escolares, entre otras.
Eje 2: Se realizó la coordinación y seguimiento de las jornadas de capacitación dirigidas a Transmilenio S.A y a los concesionarios del Sistema Integrado de Transporte Público-SITP. En la vigencia 2023, se realizaron en promedio 900 sesiones de jornadas de capacitación y 85 jornadas en vía en puntos críticos de la operación del Sistema.
Eje 3: Víctimas: Durante el 2023, fueron atendidas 752 nuevas víctimas de siniestros viales, de las cuales 211 son conductores, 288 motociclistas, 65 pasajeros, 97 ciclistas y 91 peatones. Se realizaron 752 citas de acogida, 1.144 citas de orientación jurídica, 231 citas de orientación social y 1.012 citas de orientación psicológica, para un total de 3.139 citas.
Eje 4: Infraestructura Segura: En esta vigencia, se han implementado 4.194 medidas integrales de gestión de tránsito, se demarcaron 7.890 pasos peatonales y se han beneficiado 706 Instituciones Educativas. 
Eje 5: Control para la seguridad vial, tecnología y vehículos: Seguimiento a las actividades de control impulsadas por Subdirección de Control de Tránsito y Transporte. Entre el 1 de enero al 31 de diciembre de 2023 se programaron 3.940 controles de velocidad, que han resultado en la imposición de 12.883 comparendos por exceso de velocidad C29. 
Adicionalmente, mediante la operación de las Cámaras Salvavidas, se han impuesto 634.921 comparendos C29. En cuanto a los controles de embriaguez, se han realizado 600 controles, que han resultado en la imposición de 1.929 comparendos F.</t>
  </si>
  <si>
    <t>R: Entre 2020  y diciembre de 2023, de los usuarios de motocicleta fallecidos, el 24% de los conductores de la moto tenía entre 0 y 2 años de haber expedido la licencia de conducción (nóveles) y un 17% no tenía licencia de conducción. Para 2023 (corte 21 diciembre), el 28% eran conductores nóveles y un 12% no tenía licencia. Si comparamos 2023 respecto a 2019, se presenta un incremento de conductores noveles del 74% y de conductores sin licencia del 53%. Si se comparan 2023 y 2022, el incremento de conductores noveles es del 20% y los conductores sin licencia se presenta una disminución del 34%.
S: Fortalecimiento del Curso Teórico Práctico para Motociclistas, de enero a diciembre de 2023 se desarrollaron 35 cursos, 16 de libre inscripción y 19 en empresas, con la participación de 1.831 motociclistas. A partir de abril de 2023 se creó el Curso Teórico Práctico para Mujeres Motociclistas</t>
  </si>
  <si>
    <t>El desmonte del Transporte Público Colectivo finalizo a finales de 2021 dando paso a la implementación del 100% del SITP.  Sujetos a los procesos de finalización del TPC y SITP Provisional, se chatarrizarón alrededor de 5600 vehículos, los cuales no estaban en condiciones de prestar el servicio de transporte en la ciudad. Durante la implementación del SITP, se implementaron y consolidaron las Unidades Funcionales: 6 Fontibón, 8 Perdomo, 13 Usme y 17 Fontibón, consiguiendo de esta manera mejoras operacionales que permitieron absorber la demanda proveniente del esquema TPC y del SITP provisional. Estudio técnico STPUB-ET-014-2023 ¿medida de restricción vehicular pico y placa al servicio de transporte público especial¿, el análisis de transporte público para brindar cobertura en las zonas rurales de Bogotá D.C, se realizó la expedición de dos Documentos Técnicos de Soporte (DTS): DPM-ET-010-2021: transporte público en localidades con áreas rurales, se analizó las necesidades de transporte público en la localidad de Sumapaz y STPUB-ET-010-2022 Diagnóstico socioeconómico para 8 localidades con zona rural, generando propuestas de esquemas operacionales para estructurar el proyecto de implementación de transporte público de pasajeros en zonas rurales de Bogotá D.C bajo el marco de la Política Pública de Ruralidad y el Programa de Desarrollo con Enfoque Territorial en Zona Rural ¿ Sumapaz. Se implementaron 15,8 km/carril en dos corredores de transporte público y se actualizó el diseño de 55,7 km-carril
 Plan Movilidad Accesible (PMA)  Mesas de seguimiento a la tutela Resol. 246/15 con la participación de Transmilenio S.A., IDU, DADEP, UMV, FDL, Alta Consejería de la Tics - ADTICs y Secretaria Jurídica Distrital se han realizado 17 mesas de seguimiento. Inicio de la consultoría Actualizar la caracterización de las personas con discapacidad Se realizaron mesas interinstitucionales con el IDU, DADEP, Transmilenio S.A, UMV con el fin de acordar acciones para mejorar la accesibilidad en el espacio público asociado a paraderos. Mesas en la SDM para coordinar acciones en la implementación de señalización en paraderos del SITP en especial los que presentan conflicto con ciclorutas y/o bicicarriles. Se han realizado 20 mesas técnicas donde se trataron casos especiales en la implementación de paraderos del servicio zonal del SITP, conforme a la resolución 269/20. Se han realizado 670 visitas a paraderos priorizados a intervenir, en el segundo semestre de 2023, el contrato de concesión DADEP 162-2020. visitas asociadas a revisar accesibilidad en paraderos AEROPUERTO EL DORADO, TERMINAL DE TRANSPORTES, AV CALI - CL 6C, KR 99 - CL 147, PARADEROS TOTEMS - Se realizó 2 videos: paraderos accesibles, así como la flota vehicular nueva incorporada (Puerta de acceso elevador, sillas PcD. Se realizaron piezas audiovisuales para visibilizar el PMA en la SDM y piezas gráficas.
 Resol 313780/2023  lineamientos para adecuar o construir paraderos con condiciones de accesibilidad</t>
  </si>
  <si>
    <t>Se avanza en las acciones de seguimiento a los proyectos de infraestructura vial, emitiendo conceptos oportunos sobre los documentos de metodología para estudios de tránsito revisados y aprobados para equipamientos del sistema de movilidad entre los cuales se encuentran: 
Metodologías  i) Construcción de la Av. Rincón desde Av. Boyacá hasta Cra 91, ii) Metodología del estudio de tránsito para el Corredor Verde Cra 7, iii) Factibilidad del proyecto -Andenes y ciclorruta Calle 90 Unicentro de Occidente- y Metodología para el estudio de transporte del Complejo de Intercambio Modal del Norte, iv) Metodología Estudio de Tránsito: CAMM, v) Contrato IDU-1601 de 2020, estudios y diseños de la calzada norte de la AC 153 entre la Autopista Norte y la AK 72, vi) Metodología Contrato IDU1814-21, vii) Metodología ET en fase de factibilidad L2MB, viii) Metodología ET en fase de factibilidad extensión PLMB. 
Estudios de Tránsito: Estudio, diseño y construcción de mejoras geométricas y nueva salida del Portal Troncal 80, Malla vial y andenes Cra 4Este entre Calles 46D Sur y 45 Sur La Victoria, Estudios, diseños y construcción del Canal Córdoba entre Calles 129 y 170, Estudios y diseños Av. Constitución, Estudios, diseño y construcción Paseos Comerciales Fase II Puente Aranda, Factibilidad, estudios y diseños para la construcción del puente San Agustín y el puente Los Andes, Estudio y Diseños Av. Las Villas, Universidad Santo Tomás Sede Central, Estudio y Diseños CAMM, Elaboración de la factibilidad, estudios y diseños del proyecto de inserción urbana del Regiotram de Occidente, plataforma peatonal de la AC 26 entre Av.Caracas y AK10, Ampliación puentes peatonales estaciones Calle 142, Calle 146, Toberín y Mazurén, Estudios y Diseños Regiotram de Occidente, Estudio y Diseños Intercambiador vial AvCalle 72 - obras tempranas PLMB, Estudio y Diseños Cable San Cristóbal, Controles de Cambio Av.Guayacanes (fase de construcción), Controles de Cambio Troncal Av. Ciudad de Cali (fase de construcción), Controles de Cambio Aceras y Ciclorrutas (fase de construcción)
Estudios de Tránsito de instrumentos de planeación: PRM El triunfo, Compensar Alquería, Bavaria Fábrica, El Pedregal, Corferías EAAB, Lagos de Torca, Textilia, Bronx Distrito Creativo 1 y 2, CIM Norte, Centro San Bernardo, Fortaleza MDN, Complejo el Campín, PP Calle 72, Metro Calle 26, PP La Felicidad, La Picota, Parque Hacienda Los Molinos, Clínica de Occidente, CITC, PP 3 Quebradas.
Estudio de demanda y atención de usuarios: Centro de diagnóstico Automotor, Colegio Santa Luisa, EDS Terpel San Patricio, centro de traslado y protección, club La Colina, Clínica de la Mujer, Innnova Schools Niza,IED Policarpa Salavarrieta, Planta concreto Cemex
Patios zonales SITP: Aeropuerto, Usme Centro, Alameda El Jardín, María Juana, Perdomo, El Gaco, El Uval, La Conejera, Suba Gaitana, La Turquesa, Alimentadores Bosa, Corpas, Usme Centro II, PIR Bilbao
Otros Centro Especial de Reclusión Puente Aranda, Bronx Distrito Creativo</t>
  </si>
  <si>
    <t>En lo transcurrido del Plan de Desarrollo se ha realizado mantenimiento a 75 km de cicloinfraestructura existente en localidades como: Kennedy, Suba, Santa Fe, Teusaquillo, Fontibón, Ciudad Bolívar, Tunjuelito y Puente Aranda, Engativá. Entre las principales actividades adelantadas para dar cumplimiento a la meta están la priorización de la cicloinfraestructura existente en las diferentes vías del Distrito, la elaboración los diseños de señalización de los proyectos priorizados, la asignación a los respectivos contratos de obra, así como el seguimiento a las actividades de implementación ejecutadas por los contratos de obra. 
Las principales ciclorrutas a las cuales se les ha adelantado mantenimiento fueron las siguientes ent: Av. Boyacá, KR 59A entre AC 134 y CL 135. KR 16 entre CL 35 y CL 36 y entre CL 60 y CL 61. CL 17 entre KR 98 Y KR 100 y entre KR 116A y 124. CL 17 entre KR 97A KR 136,  Plaza Galerias (Calle 53B entre Carrera 24 y Carrera 25). Autopista Sur, Cra 73 desde La Calle 35 B Sur hasta la Calle 40 H Sur, Av. Ciudad de Cali desde AV. 26 hasta ac 80, Cra 73 desde la Calle 38c Sur hasta la Calle 40c Sur, CL 148 DESDE KR 92 HASTA KR 101, AV Carrera 16B entre Carrera 17 y Cl 59A sur, cicloruta del corredor de la Av. Boyacá entre Calle 93 y Calle 15.
Durante lo corrido del año 2023  se ha realizado mantenimiento a 49,35 km de la cicloinfraestructura existente. Estas actividades se han ejecutado en 9 localidades del Distrito capital,  correspondiente a Teusaquillo, Suba, Kennedy, Puente Aranda, Tunjuelito, Chapinero, Fontibón, Engativá, Barrios unidos, Antonio nariño, Usaquén entre las cuales se destacan las ciclorrutas de la KR 24 entre Cl 37 hasta la CL 45, Cl 39 entre KR 24 y KR 26A, CL 37 entre KR 24 y KR 26, AV AMÉRICAS CON KR 69B COSTADO SUR y Av. Boyacá entre Calle 170 y Calle 153,  Calle 42B Sur entre KR 82N y KR 73, Calle 5A hasta Cl 37 sur entre Carrera 89 y Kr 99F, Av américas desde AK 50 hasta KR 78, CL 148 DESDE KR 92 HASTA KR 101, AV Carrera 16B entre Carrera 17 y Cl 59A sur, cicloruta del corredor de la Av. Boyacá entre Calle 93 y Calle 15, Av Calle 40 sur entre KR 72L y KR 72M, Av. Boyaca con calle 3 Costado sur occidental y sur oriental, Av. Boyacá entre Transversal 72A y 72 Bis (Calle 44C Sur) Costado occidental, parque Canta Rana, CL 40 Sur, KR 103A, Carrera 76, AC 85 ENTRE AUTOPISTA Y KR 11, Av ciudad de Cali entre calle 22 y Av. calle 26, Av ciudad de Cali entre Av. calle 80 y Av. calle 131, Cicloruta Costado  Occidental Av. Boyacá entre Calles 43A Sur y 43C Sur y entre Transversales 72D y 72D Bis,  AV NQS ENTRE CL 63 Y CL 89 COSTADO ORIENTAL, Cicloruta de AC 80, calle 53b bis y kr 24 entre kr 30 hasta autopista norte, KR 19 ENTRE CL 140 Y CL 160, KR 25 entre CL 52F SUR y CL 56 SUR.
Frente a las actividades, se logró la priorización de intervenciones, la asignación correspondiente, y el seguimiento a la ejecución.</t>
  </si>
  <si>
    <t>El avance acumulado PDD entre julio de 2020 y diciembre de 2023 equivale a un total de 339.467 estudiantes beneficiados a través de los proyectos de Ciempiés, Al Colegio en Bici, Ruta Pila y la estrategia Guardacaminos que pertenece al Programa Niñas y Niños Primero y de la misma forma que los otros tres proyectos, busca mejorar la seguridad vial en los desplazamientos hacia y desde el colegio, generando pasos seguros en las vías de entrada y salida de los colegios. 
En lo que respecta a la vigencia 2023, se han beneficiado 132.474 estudiantes con el inicio de la operación a la par que el calendario escolar en las localidades donde operan los proyectos Al Colegio en Bici, Ciempiés Caminos Seguros, Ruta Pila y Guardacaminos. Con el proyecto de "Al Colegio en Bici" se logró la realización de 1.181.405 viajes, beneficiando a 8.876 estudiantes, y con el proyecto "Ciempiés Caminos Seguros" se realizaron 353.795 viajes, beneficiando a través de esta estrategia en total a 24.007; así mismo para para Ruta Pila en 2023 se realizaron 128 visitas a instituciones educativas y 8.139 revisiones a vehículos de transporte especial escolar, logrando beneficiar a 99.591 estudiantes.
A continuación, se brinda mayor detalle para los avances de la vigencia 2023 con corte al mes de diciembre: directamente, con el proyecto Ciempiés Caminos Seguros se beneficiaron 2.400 estudiantes matriculados en instituciones educativas distritales en 6 localidades donde se opera: Suba, Bosa, Ciudad Bolívar, Usaquén, Mártires y Kennedy. De los 2.400 estudiantes beneficiados, 2.146 se encuentran entre los 5 y los 12 años de edad y 254 de 13 en adelante. Respecto a las comunidades se cuenta con la participación de 9 de comunidad negra/afro y 24 de comunidades indígenas, entre los Muisca, Quechua, Tikuna y Wayuu y por otro lado, 14 estudiantes con alguna discapacidad. Con la estrategia Guardacaminos, mediante la cual se dio inició a la implementación en  28 instituciones educativas, reportando que 21.607 niñas, niños y adolescentes se han beneficiado de acuerdo con la información  suministrada por el colegio en el proceso de diagnóstico y planeación del inicio de la operación en cada institución educativa; para un total de beneficiados de 24.007 estudiantes. Así mismo, con Al Colegio en Bici a la fecha se ha logrado la activación de 124 rutas de confianza y 20 polígonos de BiciParceros, logrando beneficiar a 8.876 estudiantes (Rutas 4.486, polígonos 3.437 y centros de interés 953. De los 8.876 estudiantes beneficiados 5.725 se encuentran entre los 5 y los 12 años de edad, y 3.151 de 13 en adelante. Adicionalmente 3.277 son niñas y 5.599 son niños. Por último, en tipo comunidad a la fecha se han beneficiado 87 estudiantes pertenecientes a la comunidad afro y 47 a la comunidad indígena (Achagua 1, Arhuaco 1, Awa 1, Baniva 1, Betoye 1, Chimilas 1, Cocama 1, Cuna 1, Kankuamo 1, Kichwa 1, Muisca 15, Paez 5, Pastos 1, Pijao 5, Wayuu 6, Wiwa 1 y Zenu 4).</t>
  </si>
  <si>
    <t>En lo transcurrido del Plan de Desarrollo, se han implementado 56,32 km de ciclorruta en localidades como: Fontibón, Kennedy, Usaquén, Suba, Barrios Unidos, San Cristóbal, Santa Fe, Candelaria, Chapinero y Teusaquillo. 
Entre las principales actividades adelantadas para dar cumplimiento a la meta están la priorización de la cicloinfraestructura existente en las diferentes vías del Distrito, la elaboración los diseños de señalización de los proyectos priorizados, la asignación a los respectivos contratos de obra, así como el seguimiento a las actividades de implementación ejecutadas por los contratos de obra. 
Los principales proyectos de ciclorruta a destacar son los siguientes: Par vial AK 7 y KR 8 entre Calle 12B y Calle 22 Sur. AK 7 entre Calle 32 y Calle 106. AC 13 entre Carrera 100 y Carrera 135. AK 9 entre Calle 170 y 127, AK 11 entre Calle 127 y Calle 116 y Calle 106 entre AK 11 y AK 7. Carrera 73 entre Av. Boyacá y AV. Primero de Mayo. Plaza Galerías (Calle 53B entre Carrera 24 y Carrera 25), para el año 2021
Los principales proyectos de ciclorruta a destacar son los siguientes: Plaza Galerías (CL 53B entre KR 24 Y KR 25), suba la KR 91 con AC 127   hasta KR 85 con calle 128 B, Ciclorruta Par Vail CL 66 - CL 68 Ciclorruta KR 50 con AC 63, Calle 11 entre Kra 7 para el año 2022.
Durante lo corrido del año 2023, se implementaron 7,74 kilómetros de ciclorrutas nuevas. Éstas fueron  implementadas en  la Calle 11 Sur entre Carrera 10 y carrera 10 C Este (Bicicarril) - Unidireccional y en la Calle 42B Sur entre KR 82N y KR 73 y Calle 5A hasta Cl 37 sur entre Carrera 89 y Kr 99F, Bicicarril de la CL 83A, Par vial de la KR 43A, KR 19 ENTRE CL 140 Y CL 160.
Con las implementaciones realizadas durante el tercer trimestre del año se alcanzó la meta de la vigencia y del PDD con la cuál aporta esta Secretaría a la meta PDD del sector.</t>
  </si>
  <si>
    <t>Las Ciclovías Temporales (CVT), que surgen en el marco de la pandemia por COVID-19, buscan generar espacios de circulación ciclista, dado que este modo de transporte atiende las recomendaciones de la Organización Mundial de la Salud, al ser individual y propender por mantener la distancia social. Se debe tener en cuenta que al ser una medida temporal se busca que los corredores de ciclovía temporal disminuyan en el tiempo, o se consoliden como ciclorrutas permanentes. Actualmente la ciudad cuenta con 3 km de ciclovías temporales que hacen parte del proyecto de construcción de la Ciclo Alameda Medio Milenio el cual se encuentra adjudicado a través del contrato IDU-1177-2023 ¿ CONSORCIO ALAMEDA 2023.</t>
  </si>
  <si>
    <t xml:space="preserve">En lo que lleva transcurrido del Plan de Desarrollo y al corte d ela vigencia 2023, se ha logrado un avance acumulado del 80% frente al cumplimiento total de la meta. La Secretaría Distrital de Movilidad ha trabajado en el desarrollo de las estrategias de cultura ciudadana, las cuales se han diseñado en base a dos componentes: el pedagógico y las campañas de la siguiente manera:
Acciones adelantadas: 
*Coordinación interinstitucional frente al diseño de una metodología transversal en Cultura Ciudadana
*Construcción de herramientas de evaluación de las acciones adelantadas y que hacen parte de las estrategias de Cultura Ciudadana. 
*Implementación de un proceso estratégico frente al diseño, gestión, ejecución y evaluación de las diversas acciones de comunicación, información y cultura para la movilidad, con base tanto en las necesidades de la ciudadanía y partes interesadas como en los lineamientos institucionales y de la administración distrital, con el fin de fortalecer el sistema de información y comunicación de la Entidad.
*Implementación de acciones pedagógicas y de cultura ciudadana para la movilidad en diferentes espacios tanto virtuales como presenciales. En cumplimiento de las estrategias de cultura ciudadana, las acciones adelantadas tuvieron un enfoque pedagógico y participativo cuya finalidad fue la promoción de los diferentes componentes de la Seguridad Vial, el cuidado mutuo entre actores viales, así como no exceder los límites máximos permitidos de velocidad y darle un buen uso a los Carriles Preferenciales. Las actividades incluyeron contenidos innovadores con herramientas lúdicas y artísticas a partir del conocimiento sensible y de lenguajes escénicos apoyando acciones pedagógicas para empresas de transporte, eventos especiales como el homenaje y conmemoración a víctimas por siniestros viales, diseño y estructuración de estrategias acordes a los lineamientos pedagógicos y programas en seguridad vial y cultura para la movilidad.
*Diseño e implementación de campañas: Tú eres el corazón de la nueva movilidad, Un Pedido por la Vida, No Pares la Vida, Échale Ojo a los Carriles Preferenciales, La Bogotá que Estamos Construyendo, Lanzamiento de la serie web Milagros Bogotanos,  No más Muertes en la vía y #NiCincoMinuticos.
*Se implementaron 8.770 acciones pedagógicas que impactaron directamente a 528.904 ciudadanos de las siguientes localidades: Usaquén, Chapinero, Santa Fe, San Cristóbal, Candelaria, Tunjuelito, Bosa, Engativá, Suba, Teusaquillo, Puente Aranda, Kennedy y Barrios Unidos 
En conclusión con el desarrollaron de las estrategias pedagógicas y artísticas se han impactado  lugares con alta concentración de siniestros viales, factores de riesgo y usuarios de la vía. Estas estrategias se han complementado con acciones de control e infraestructura, lo que ha permitido realizar intervenciones integrales en cultura para la movilidad. </t>
  </si>
  <si>
    <t>No se presentaón retrasos en el período a reportar.</t>
  </si>
  <si>
    <t>El instrumento de medición y seguimiento de la experiencia del usuario y prestador del servicio en Transporte Público Individual (TPI) mediante el desarrollo de un modelo de calidad se definio por 4 componentes, presentando los siguientes avances
Componente 1: Encuesta de percepción de conductoras y conductores de taxi  
Para la definición y medición se ha referenciado y conceptualizado la experiencia de prestadores del servicio de taxi (conductoras y conductores)
- Valdiación más relevante en su experiencia de viaje y se diseñó el componente de medición encuesta de percepción y se aplica a 505 conductores
- Resultados de la encuesta 2023, presentación prioridades e informe técnico
Componente 2 Calificación del servicio y PQRS mediante plataformas y herramientas tecnológicas
Construcción de propuestas técnicas para la modernización del servicio a partir del uso de herramientas que faciliten la medición de la experiencia de viaje en taxi - código QR
-Elaboración de conceptos para la expedición de actos administrativos que permitan a la administración cambios funcionales sobre la operatividad de la modalidad frente a la incorporación del código QR u otras herramientas tecnológicas 
-Acompañamiento a la creación de historias de usuario, para la implementación de ajustes al sistema de información y registro de conductores como insumo para medición y seguimiento de la experiencia de viaje 
-Validación de ajuste sobre el Sistema de Información y Registro de Conductores para la implementación de la propuesta de número único y generación de código QR
-Definición de criterios, parámetros y acompañamiento al desarrollo funcional para la captura de calificación y PQRS de los usuarios de la modalidad de Taxi, en la Aplicación de MI MOVILIDAD, como herramienta tecnológica articulada con la estrategia de mejora de la experiencia de viaje
Componente 3 Encuesta de percepción de usuarios de taxi 
Para la definición y medición se ha referenciado y conceptualizado en su experiencia de viaje de usuarias y usuarios del taxi. Se han validado los aspectos más relevantes en su experiencia de viaje, se diseñó el componente de medición encuesta de percepción de usuarios de taxi
-Aplicación de la encuesta de percepción de usuarios de taxi para los años 2020 a 2022. 
-Se estableció el índice de satisfacción del cliente en la encuesta de la vigencia 2022 y se realiza el seguimiento, socialización y toma de acciones con los resultados obtenidos
Componente 4 índice de gestión de la calidad del servicio 
 Diseño de batería de indicadores para la medición de las empresas de taxi, plan piloto para validación de indicadores, factores y atributos de calidad del servicio
En conjunto, los 4 componentes consolidan un instrumento de medición  de la experiencia de viaje, hacia al cliente interno (prestadores-conductores) y cliente externo (usuarios) del TPI, se orienta a ser referente para la toma de decisiones, que procuren la calidad, inclusión y competitividad del servicio de Taxi</t>
  </si>
  <si>
    <t>La  meta no presenta restrasos. Sin embargo  la fábrica de software avanza en la implementación de los ajustes al sistema de información y registro de conductores.</t>
  </si>
  <si>
    <t>Para incrementar la ocupación promedio del vehículo de servicio particular, la SDM la implementando de la  estrategia consiste en
1. Formulación de política pública para promover la movilidad compartida en vehículo particular (carpooling): i) Resolución 118139 de 2021 estableció canales de interacción con plataformas tecnológicas y Resolución 173157 de 2021 que estableció los requisitos para la integración de plataformas tecnológicas al registro de permisos por alta ocupación vehicular. Estas medidas facilitaron el acceso y uso de los permisos semanales por alta ocupación vehicular para la ciudadanía en general.
2. Promoción del uso del carro compartido dentro de organizaciones: i) En coordinación con la Red Muévete Mejor, se llevó a cabo un piloto de carro compartido con la participación de organizaciones y plataformas tecnológicas. Se realizaron más de 1.300 viajes, logrando ahorrar 2,5 toneladas de CO2, ii) Se ha promovido la movilidad compartida sostenible a través de la participación en eventos dirigidos a empresas, iii) La Red Muévete Mejor ha trabajado en la actualización de guías y materiales de comunicación que promueven la adopción del carro compartido en empresas y organizaciones, iv) Se recibieron satisfactoriamente 5 productos de una consultoría realizada por Sensata en el marco de la Iniciativa TUMI, que identificó barreras y facilitadores para la adopción del carro compartido en Bogotá, v) La Red Muévete Mejor realizó en agosto los Reconocimientos 2023, donde se reconocieron las organizaciones con mejores prácticas de promoción del carro compartido, vi) Se participó en panel sobre Movilidad compartida en el marco de los Reconocimientos de la Red Muévete Mejor, el 25/08/2023. vii) La Red Muévete Mejor realizó el 20 de octubre de 2023 una mesa de trabajo virtual acerca de cómo promover el carro compartido en organizaciones y en esa mesa, lanzó un kit de piezas de comunicación para facilitar en las organizaciones la promoción del carro compartido.
3. Análisis del comportamiento de las medidas implementadas y posibles medidas a futuro: i) Se realizó una encuesta que capturó las preferencias declaradas de más de 33,500 personas en relación al Pico y Placa Solidario y la movilidad compartida. Esto proporciona información para la toma de decisiones y la implementación de políticas efectivas,  ii) Realizado análisis de resultados de una consultoría realizada por investigadores de la Universidad de California en Berkeley, para evaluar el impacto de diferentes medidas de gestión en Bogotá, entre las cuales se contempla el carpooling, iii) Se han identificado alternativas de incentivos empleados a nivel internacional para el fomento del carpooling.
4. Uso de modelos de Berkeley para incluir efecto de Pico y Placa Solidario en modelo de transporte de la ciudad.</t>
  </si>
  <si>
    <t>Avance en la estrategia para mejorar las condiciones de movilidad de Bogotá con la Región
Eje 1 Implementación de los trenes de cercanías (Regiotrams) 
Regiotram del norte Finalizaron los estudios de factibilidad técnica, legal financiera y ambiental del tren entre Bogotá y Zipaquirá y que fue llevado ante el Ministerio de Transporte para lograr el aval técnico y con ello garantizar su cofinanciación a través de Ley 310/1996. Los estudios contemplaron la inserción urbana del proyecto en la ciudad, garantizando la integración física con el SITP
- Regiotram de occidente El proyecto se ha estructurado desde 2017 y llevado al CONPES en ese mismo año, se trabajó en garantizar que tuviera una adecuada inserción urbana en la ciudad, buscando una integración gradual, la cual iniciaría por la integración física. Para tal fin se suscribieron convenios que concluyeron con los estudios y diseños de las estaciones elevadas (Cali, Av. 68, Boyacá, NQS) adicionando recursos a través del IDU para la ejecución de esas estaciones, que previamente deben ser llevadas a una etapa de negociación permitiendo que sean incluidas en el contrato de concesión que ya está en ejecución 
Eje 2 Plan de Ordenamiento Territorial Coordinación para la revisión general del POT, apoyo en entrega de información a las diferentes instancias Consejo Territorial de Planeación del Distrito Capital y Concejo Distrital - Reglament. de artículos asociados al sistema de movilidad del Decreto 555/2021 - Art.128 - Andenes y 132 Antejardines en etapa de revisión jurídica final, -Art.250 - Estudios de movilidad: reglamentado mediante resol. 132490/2023, Art.487 Plan de Movilidad Segura y Sostenible, con proceso de participación finalizado, publicado en plataforma LegalBog y revisado técnica y jurídicamente (componentes estratégicos, ejecución seguimiento y evaluación, implementación) para firma de decreto
Eje 3 Transporte de carga entre la ciudad y la Región Piloto de cargue y descargue de mercancías en horarios no convencionales, con la participación de 53 empresas de las cuales 26 han logrado implementar modelos de distribución en la ciudad. Avances en la consolidación de una red férrea como eje estructurante de la movilidad en Btá y la Región y en el componente de logística y carga, se continuó con la estructuración del proyecto de modernización de flota de carga liviana y volquetas 
Eje 4 Agencia Regional de Movilidad Desde la SDM, en coordinación con SDP y con la Gobernación de Cundinamarca se elaboraron los DTS para la identificar los hechos metropolitanos de movilidad, que corresponde a las dimensiones de infraestr., transporte público y carga y logística entre Bogotá y la región, en el que identificaron 17 municipios y Bogotá. Estos DTS se adoptan por el consejo regional mediante Acuerdo Regional No. 06/2022. Apoyó desde movilidad al Plan de Gestión Institucional y Estatuto de Presupuesto de la Región Metropolitana y avances en el diagnóstico para la adopción del Plan Regional de Movilidad</t>
  </si>
  <si>
    <t>En lo corrido del PDD, la SDM logrado gestionar a 31 de diciembre de 2023, 34.964 cupos de cicloparqueaderos en infraestructura pública, a través de gestiones que se adelantan desde varios frentes, estas incluyen solo la cantidad de cupos permanentes, adicional a ello, se involucran los cupos de entidades distritales y estaciones de intermodaldad, aquellos que se certifican con Sellos de Calidad, y el inventario parcial de cupos de cicloparqueaderos en espacio público (entre estos, parques, plazas, plazoletas y andenes) y equipamientos distritales. También están incluidos los cicloparqueaderos de zonas de parqueo pago, los cicloparquederos instalados por parte del IDU en la actual administración y los instalados bajo la retribución del contrato del Sistema de bicicletas compartidas con Tembici.</t>
  </si>
  <si>
    <t>En lo corrido del PDD la SDM ha impulsado el incremento de cupos de cicloparqueaderos en infraestructura privada a través de asesorías y visitas técnicas a las instalaciones de empresas privadas, universidades y bibliotecas en las que se prestó el servicio de cicloparqueaderos, a 31 de diciembre de 2023 la ciudad cuenta con 17.181 cicloparqueaderos gestionados en infraestructura privada. 
A su vez, se han realizado las siguientes acciones que permiten adicionar cupos: 
* 55 visitas a empresas privadas, que involucran la revisión del espacio, el mobiliario actual y la asesoría presentada
* 18 sinergias realizadas alrededor del año con el comité Interinstitucional
* 9 establecimientos Plan de reactivación económica - Plan Marshall). Es de precisar que el edificio Citibank se acogió a la estrategia Plan Marshall con 389 cupos, los cuales no se sumaron en el consolidado, para no duplicar número de cicloparqueaderos, debido a que ellos contaban con sello de calidad oro desde el año 2019, y estos cupos ya estaban contabilizados. Adicionalmente se realizó asesoría técnica a nuevos establecimientos (7), los cuales están en proceso de estructuración propuesta.
* 132 cicloparqueaderos certificados asociados a la estrategia de sellos de calidad divididos así: 3 Universidades, 22 Centros comerciales, 45 Empresas privadas, 67 Parqueaderos fuera de vía y 1 Colegio.
* En el mes de noviembre se realizó visita tecnica y gestión con constructuctora INGEURBE para posterior certificación sostenible (cupos temporales)</t>
  </si>
  <si>
    <t>La  meta no presenta retrasos</t>
  </si>
  <si>
    <t>En el Centro de Orientación a Victimas de Siniestros Viales desde el inicio de la operación (diciembre de 2020) a 30 de diciembre de 2023, se han atendido 1534 personas quienes recibieron orientación de acogida, social, jurídica y psicológica. De este número de personas 408 fueron conductores 215 ciclistas, 202 peatones, 172 pasajeros y 537 motociclistas. 
La Secretaría Distrital de Movilidad mantuvo la operación del centro sin interrupciones realizando atención de acogida, orientación psicológica, jurídica y social a la ciudadanía que requirió el servicio. 
Con el fin de fortalecer la capacidad instalada del equipo, se realizaron capacitaciones de actualización para la atención incluyente de las víctimas de siniestros viales y para la atención en caso de riesgo en el marco de la orientación psicológica.
Como parte de las acciones de mejora del servicio, ORVI hace parte de los servicios ofrecidos a través de la aplicación Mi Movilidad a un clic, que concentra aplicación en la que se encuentra información actualizada de los trámites y servicios de la Secretaría Distrital de Movilidad. Esto es una estrategia que permite dar a conocer los servicios del Centro de Orientación a la ciudadanía.
Desde el inicio del año 2023, el servicio del Centro de Orientación a Victimas de Siniestros Viales es operado directamente por la Secretaría Distrital de Movilidad, con sede propia, estandarizando el proceso en todo lo enmarcado dentro del MIPG de la entidad, fortaleciendo así el proceso y afianzando la calidad en el servicio prestado en ORVI.
A partir de los procesos de formación se han beneficiado grupo de interés vinculados a empresas del sector privado como: centros de conducción, empresas de operación logística, universidades, sector público (Sicte, Terminal de Transporte, Alcaldía Local de Usaquén, JEP, Interrapidísimo, entre otros) afianzados conocimientos en temas asociados a situaciones de las víctimas de siniestros viales.</t>
  </si>
  <si>
    <t>No se presentaron durante el período.</t>
  </si>
  <si>
    <t>En lo transcurrido del Plan de Desarrollo, se cuenta con un promedio de tiempo de viaje de 49,5 minutos, lo cual representa un porcentaje de cumplimiento del 100.8%. Para 2020 se logró un tiempo en minutos de 43,85 minutos, para 2021 de 45.6 minutos, para 2022 de 54,82, y para lo corrido del 2023 el tiempo promedio de desplazamiento se encuentra en 53,90 minutos. Entre las diversas acciones adelantadas están: 2021: la disponibilidad del sistema de semaforización por encima del 99%, se mantuvo vigente el contrato de señales elevadas realizando acciones principalmente en el corredor de la Autosur, inspecciones de seguridad vial, planes éxodo, implementación de agentes civiles de tránsito, seguimiento a planes de manejo de tránsito, inicio del proyecto de Gerencia en Vía, personal disponible de grupo GUIA fue destinado a la atención de marchas, así como la implementación de pilotos. Entre ellos:Av. Boyacá, calle 26, Av Primera de Mayo, Av. Américas, Carrera 7, Calle 80, Carrera 68 y Av. Ciudad de Cali, mejoramiento en la circulación de ciclistas en el corredor de calle 13 y para los demás corredores continuó con el equipo de gerencia en vía.  En 2022 implementación de medidas de alto impacto: contraflujo vehicular Av. Américas en el tramo de la Cra 74 a la Carrera 62 sentido WE beneficiando cerca de 7500 vehículos en la HM, plan de choque para el control de estacionamiento indebido, entre otros. Para 2023 se realizaron ajustes a la demanda a través de herramientas como la rotación de números de placas para la Medida de Pico y Placa vehicular particular, Pico y Placa solidario eliminando el permiso de carro compartido, se retomaron gradualmente acciones como Carriles escolares, contraflujos vehiculares, puntos fijos de apoyo a la gestión de tráfico, se dio apertura de un tramo de la Av. Guayacanes, se implementaron planes de manejo de tránsito de alto impacto en Molinos, Av suba x calle 100, Venecia, Caracas x calle 72-obras Metro y Av 68 x calle 26, pruebas piloto en la Av. Américas, Cr7ma, Autonorte, operación de intersecciones semaforizadas, pruebas piloto en la Av. Américas, Cr7ma, Autonorte, Av Ciudad de Cali, Av Calle 26, y jornadas de gestión en vía, Av. Américas con Kra 50 y Av. Suba entre Kra 103F y Av Cali y Av Calle 26, así como la ejecución de  proyectos pilotos sobre los corredores principales de la ciudad, lo que contribuyó a mejorar las condiciones de movilidad de la ciudad. A su vez, se fortaleció la presencia de grupo guía en puntos críticos, se culminaron algunos frentes de obra que se estaban ejecutando, pero continúan vigentes muchos otros que afectan los tiempos de viaje. Pese a lo anterior, en diciembre se realizó la ejecución del plan navidad con grupo operativo de gestión en vía (GOGEV) garantizando la movilidad en puntos de alta congestión y se fortaleció la gestión en vía en los planes éxodo retorno de los 3 puentes festivos presentes en el mes de diciembre.</t>
  </si>
  <si>
    <t>En lo transcurrido del Plan de Desarrollo el tiempo promedio de viajes se ha logrado mantener por debajo de los 50 minutos, no obstante, para 2023 el tiempo promedio supera los 50 debido a la apertura de nuevos frentes de obra con PMTs de alto impacto, la apertura de tramo de la Av. Guayacanes, temporadas de lluvia, incremento de buses por el mantenimiento de transmicable, múltiples manifestaciones que afectaron los tiempos de viaje por los corredores carrera 7ma, Calle 26, NQS, cierre de la vía al llano en la Av. Boyacá con el estacionamiento de más de 1500 vehículos de carga. En este sentido, se continuó con el fortalecimiento de medidas con el grupo GUÍA en puntos críticos y la implementación de pilotos en diferentes corredores de la ciudad.</t>
  </si>
  <si>
    <t>Cables Centro:  Se cuenta con estudios de factibilidad que serán la base para que una próxima administración pueda adelantar la contratación de los estudios, diseños y obras. En las localidades de Santafé y La Candelaria se proyecta la construcción de dos cables. Uno que conectará la zona que se constituirá en el nodo más importante en términos de movilidad de la ciudad, localizado en la Calle 26 entre carreras 13 y 20 (a donde llegará Transmilenio, el Metro, el Regiotram y el cable) con el futuro Parque Pueblo Viejo que se encuentra entre la Media Torta y el Parque La Concordia. 
El Cable en Santa Fé de 2,3 km inicia en el sector San Diego, en el proyecto estación Central Metro de Bogotá, sobrevuela la calle 26 pasando frente a la Torre Colpatria, el Parque La Independencia y el barrio La Macarena, donde hace un giro para llegar cerca al edificio de ingreso al cerro de Monserrate a un lote propiedad del Distrito. El cable gira sobrevolando la Universidad de los Andes y la Media Torta y finaliza su recorrido en inmediaciones de la Plaza La Concordia, específicamente en el lote destinado para el futuro parque Pueblo Viejo, que beneficiará a varias de las universidades del sector y da acceso a la puerta al centro histórico de la ciudad. 
El Cable en Candelaria conectará los barrios Egipto, Los Laches, El Roció, Las Cruces, entre otros, con la Primera Línea del Metro de Bogotá en la calle segunda por Av. Caracas. Para este cable de 2,9 km la estación de salida se ubica en el barrio San Bernardo, conectando el cable con la estación 11 de la Primera Línea del Metro, aledaño a la calle 2 y continúa su recorrido en dirección oriente, hacia el barrio Las Cruces donde se ubica una estación contigua a la Plaza de Mercado Las Cruces. Posteriormente el sistema sobrevuela hacia el oriente llegando a Los Laches, El Consuelo y el Rocío para finalizar en el barrio Egipto, se estima una inversión de $860.000 millones de pesos.</t>
  </si>
  <si>
    <t>No presenta retrasos.</t>
  </si>
  <si>
    <t>En el mes de diciembre 2023, el proyecto de Cable Aéreo San Cristóbal inició su etapa de construcción, se cuenta con el perfil de línea definido y el componente electromecánico terminado y aprobado, la arquitectura ajustada y armonizada a los diseños electromecánicos, avanzando la terminación de las validaciones y verificaciones geotecnias para las pilonas
Se adelantan actividades preliminares en el patio portal 20 de julio, punto donde será la estación de transferencia con el sistema troncal. Se está realizando la rehabilitación de andenes adyacentes a las estaciones La Victoria y Altamira, en las que se realizan demoliciones, relocalización de redes externas, estructura y la instalación de prefabricados para la recuperación del espacio público. 
Tendrá 2,8 km de longitud y contará con tres estaciones, comenzando en el portal de TransMilenio del 20 de Julio; la segunda parada será en el sector de La Victoria, y el recorrido finalizará en el barrio Altamira. A estas tres estaciones sumará un área construida de más de 16.000 m2. Así mismo, el cable generará una revitalización del 17.800 m2 nuevo de espacio público adyacente al nuevo corredor de movilidad sostenible, que permitirá movilizar 4.000 personas/hora/sentido en 144 cabinas.</t>
  </si>
  <si>
    <t>No presenta retrasos debido a que ya se encuentra contratada la construcción del cable y éste se reportará de acuerdo al avance contractual del contrato; obra proyectada para sobrepasar la administración actual.</t>
  </si>
  <si>
    <t xml:space="preserve">En lo corrido del Plan de Desarrollo se han conservado 69,51 km de ciclorrutas, con los cuales se alcanza un 91,51% de avance frente a la meta del PDD, a través de los contratos:
IDU-1639-2019 MANT ESP PUBLICO Y CICLORUTA;
IDU-1300-2020 MANT ESPACIO PUBLICO Y CICLORRUTAS GRUPO I
IDU-1272-2020 MANT ESP PUBLICO Y CICLORUTA;
IDU-1786-2021 MANT ESPACIO PUBLICO Y CICLORRUTAS GRUPO 1
IDU-1791-2021 MANT ESPACIO PUBLICO Y CICLORRUTAS GRUPO 2
IDU-1782-2021 MANT ESPACIO PUBLICO Y CICLORRUTAS GRUPO 3
IDU-1794-2021 MANT. DE CICLORUTAS GRUPO 4 
IDU-1787-2021 MANT ESPACIO PUBLICO Y CICLORRUTAS GRUPO 5
IDU-1792-2021 MANT ESPACIO PUBLICO Y CICLORRUTAS GRUPO 6
IDU-1710-2022 CONSERV. MALLA VIAL ARTERIAL NO TRONCAL GRUPO 4
IDU-1695-2020 CONSERVACION MVI CONSERVACION SITP GRUPO 1
A mayo de 2024 se proyecta la conservación de 76,96 km de ciclorruta lo que equivale tener un avance acumulado superior al 100% frente a la meta del PDD a cargo del IDU. </t>
  </si>
  <si>
    <t>No presenta retrasos, dado que la meta es sectorial y se reprograma con las magnitudes ejecutadas por la SDM. La meta nueva a ejecutar a diciembre 2023 es de 75,96 km de ciclorruta, y se proyecta al corte de mayo de 2024 alcanzar la conservación de 76,96 km, superándose la meta actual establecida.</t>
  </si>
  <si>
    <t>En lo corrido del Plan de Desarrollo se han conservado 811,82 Km Carril de malla vial, los cuales representan un avance del 86,85% frente a la meta programada a cargo del IDU. Las acciones se han realizado a través, de los programas de conservación de la siguiente manera:
Mantenimiento de 422,56 Km Carril de Malla Vial Arterial
Mantenimiento de 236,74 Km Carril de Malla Vial Intermedia
Mantenimiento de 132,18 Km Carril de Malla Vial Rural
Rehabilitación de 1,6 Km Carril de Malla vial Intermedia
Mantenimiento de 18,74 Km Carril de Malla Vial Local</t>
  </si>
  <si>
    <t>En lo corrido del Plan de Desarrollo, se ha ejecutado un total de 129,19 km/carril de malla vial, correspondiente al 88,49% de cumplimiento de la meta PDD, con avances en las siguientes obras:
AV. TINTAL DE AV. V/CIO. A AV. BOSA. IDU-1543-2018
AV ALSACIA (AV BOYACÀ -  AV CALI) IDU-1539-2018 
AV. ALSACIA (AV TINTAL A AV CALI) y AV TINTAL DE AV M. CEP VARGAS A AV ALSAC IDU-1540-2018
AV BOSA DESDE AV C CALI HAST AV TINTAL IDU-1533-2018
AV. JOSÉ C. MUTIS DE AK. 70- AV. BOYACA IDU-1851-2015
AV. ELRINCON KR91 AC131A D CR91 AV. CONEJE IDU-1725-2014
AV. L. GOMEZ AK9 D CL183 A CL193 IDU-1551-2017
AV. EL RINCON DE AV. BOYACA A CRA.91 IDU-1550-2018
TRONCAL CARACAS TR 1 EST. ALIMENTADORA IDU-1601-2019
AV CERROS Obras estabilización - AV CIRCUNVALAR IDU-1348-2021
TRONCAL AVENIDA  68 ALIMENTADORA LINEA METRO Grupos 2, 3, 4, 5, 6, 7, 8 y 9 IDU-346-2020, IDU-347-2020, IDU-348-2020, IDU-349-2020, IDU-350-2020, IDU-351-2020, IDU-352-2020, IDU-353-2020.
TALUD AMAPOLAS IDU-1199-2020
Convenio CC el EDEN IDU-1452-2017
ESTRUCTURA PERIMETRAL PARQUE GILMA JIMENEZ IDU-929-2020
AV. BOYACA DESDE AC 170 HASTA AC 183 IDU-1777-2021
TM CIUDAD DE CALI -LOTE 1 ,2 y 3 IDU-1646-2020, IDU-1647-2020, IDU-1653-2020
Acción popular La Victoria CRA. 4 ENTRE CL. 46D SUR Y CL 45 SUR IDU-1723-2021
ZONA ROSA IDU-1811-2021 
AV LA SIRENA DE AUTONORTE- AV. BOYACA IDU-1810-2021
Av. Mutis (Calle 63) desde la Tv. 112B Bis A (Cra. 114) IDU-1397-2017
A mayo de 2024 se proyecta tener un avance acumulado superior al 100% de la meta, con la construcción de un total de 189 km de malla vial. Desde el año 2021 se ha ejecutado esta meta física principalmente en los proyectos de Av. Guayacanes, Av. Rincón, Av. Novena, TM 68, TM Cali y TM Caracas sector sur, entre otros.</t>
  </si>
  <si>
    <t>Borde Occidental Calle 13 - ALO Centro - Calle 80: Se suscribió convenio con la Gobernación y la Nación (ICCU-ANI-IDU). El proyecto tiene una extensión de cerca de 22 km (Calle 13, ALO centro entre calle 13 y calle 80, calle 63 entre la carrera 122 y la vía Cota-Funza, e intercambiador en la Calle 80 a la altura del Río Bogotá), se ha avanzado en la estructuración de fuentes de financiación del proyecto. Actualmente la ANI en el marco de este convenio tiene pendiente decidir la prefactibilidad de una iniciativa privada presentada por ODINSA S.A. que tiene como objeto el Desarrollo del Aeropuerto EL DORADO, el cual incluiría en su factibilidad el desarrollo de la calle 63.
El proyecto de la Avenida Mutis o Calle 63 desde la carrera 122 hasta la vía Funza Cota (DEVISAB), se encuentra en la fase de pre-inversión a cargo de la Agencia Nacional de Infraestructura ANI (prefactibilidad y factibilidad). Se plantean dos tramos, los cuales son resultado de las características físicas y espaciales del área de influencia de la siguiente manera:
Tramo 1: Bogotá, con un perfil normativo A3 con una longitud de 2,02 km. 
Tramo 2: Municipio de Funza, malla vial intermunicipal proyectada en POT de Funza con una Longitud de 2,63 km.
Se contempla, además, una glorieta en la intersección de la regional calle 63 con la vía Funza Cota (DEVISAB). Adicionalmente, se tiene proyectada la localización de un peaje, luego del puente sobre el río Bogotá, sentido oriente-occidente.
El proyecto se encuentra ubicado en zona con amenaza por inundación por desbordamiento y por rompimiento de Jarillón del Río Bogotá; cruza la estructura ecológica principal como áreas complementarias para la conservación de parques de borde - parque lineal del río Bogotá y Parque de borde - áreas complementarias para la adaptación al cambio climático.
La fuente de financiación como se tiene contemplado de acuerdo con la información de la ANI es mediante ingresos regulados, que corresponden a tasas aeroportuarias y cobros por uso de aeródromo, derecho de parqueo y uso de bomberos, e ingresos no regulados del aeropuerto, que provienen de la explotación comercial dentro del polígono concesionado. La demás información de CAPEX, OPEX tiene confidencialidad por ser una APP en evaluación.
Este proyecto generará otra entrada y salida de Bogotá hacia las regiones del borde occidental, para descongestionar vías como la Calle 13 y Calle 80; permitirá disminuir los tiempos de viaje y descongestión entre Bogotá y sus municipios aledaños por el costado occidental y asimismo, conectar el oriente con el occidente con una infraestructura que ayude a mejorar la competitividad tanto de la ciudad como de la región.</t>
  </si>
  <si>
    <t>Este proyecto tuvo que ser finalizado en su etapa de factibilidad, teniendo en cuenta que los resultados arrojados por los análisis de beneficio-costo (la cual es menor a 1) demostraban que las alternativas eran no viables. Lo cual implicó que el contrato con el cual se desarrollaba el proyecto entrara en proceso de liquidación.</t>
  </si>
  <si>
    <t>En lo corrido del Plan de Desarrollo, se ha ejecutado un total de 40,10 km de ciclorruta, distribuidos de la siguiente manera:
AV. TINTAL DE AV. V/CIO. A AV. BOSA. IDU-1543-2018
AV BOSA DESDE AV C CALI HAST AV TINTAL IDU-1533-2018
AV. JOSÉ C. MUTIS DE AK. 70- AV. BOYACA IDU-1851-2015
AV. EL RINCON KR91 AC131A D CR91 AV. CONEJERA IDU-1725-2014
CANAL MOLINOS ENTRE AK 9 Y AUTONORTE IDU-1518-2020
TRONCAL CARACAS TR 1 EST. ALIMENTADORA IDU-1601-2019
AVENIDA BOSA - TINTAL - ALSACIA CONSTITUCION GP 4 IDU-1531-2018
AV ALSACIA (AV BOYACÀ -  AV CALI) IDU-1539-2018
AV TINTAL DE AV M. CEP VARGAS A AV ALSAC IDU-1540-2018
AVENIDA RINCON X BOYACA IDU-1550-2018
PUENTE VEHICULAR AUTO NORTE POR CL 153 IDU-1737-2021
ANDENES CL92 Y CL94 DE CR 7 A AUTONORTE IDU-1279-2020
TRONCAL AVENIDA 68 GP 1, 2, 3, 4, 5, 6, 7 y 9 IDU-345-2020, IDU-346-2020, IDU-347-2020, IDU-348-2020, IDU-349-2020, IDU-350-2020, IDU-351-2020, IDU-353-2020
CORREDOR AMBIENTAL CANAL CORDOBA IDU-1650-2019
ACCIONES POPULARES IDU-408-2021 IDU-1553-2020
ESTRUCTURA PERIMETRAL PARQUE GILMA JIMENEZ IDU-929-2020
CONVENIOS (CC el EDEN y Convenio CC la Multiplaza y sector de la Felicidad) IDU-1452-2017, IDU-1233-2017 URBANIZADORES
TM CIUDAD DE CALI -LOTE 1 Y LOTE 2 IDU-1646-2020, IDU-1647-2020
AV. BOYACA DESDE AC 170 HASTA AC 183 IDU-1777-2021
Portal 80 IDU-1619-2019
AV.L. GOMEZ AK9 D CL183 A CL193 IDU-1551-2017
ANDENES CALLE 116 DE AUTONORTE A BOYACA IDU-1286-2020
AV. JOSE C. MUTIS TRAMO: CR.114-CR.122 IDU-1397-2017
APP Autopista Norte desde la Calle 192 hasta la Calle 245
REDES PEATONALES ZONA ROSA IDU-1521-2017
AUTONORTE DESDE CALLE 128A HASTA HEROES IDU-1640-2019</t>
  </si>
  <si>
    <t>No presenta retrasos. Actualmente se encuentra contratada la construcción de 141 km de ciclorruta, contemplando dentro de estos, la fase de Estudios y Diseños de 51 km, en proyectos como Autopista Norte desde la Calle 192 hasta la Calle 245 y Carrera 7 desde la Calle 200 hasta la Calle 245 (ACCESOS NORTE), Red peatonal Venecia, Avenida Longitudinal de Occidente desde Chusacá hasta la Calle 13, Conexión Ciclorruta Carrera 100, y Vía Cota desde Cerro Conejera hasta limite distrito.
Se encuentra en proceso de contratación de obras los proyectos Av. Centenario (Calle 13), Corredor Verde, y Aceras y ciclorruta Ak 45 entre Av. Américas y calle 53, proyectándose con el desarrollo de estas obras, la construcción de un total de 27 km ciclorruta.</t>
  </si>
  <si>
    <t>Contrato adjudicado, se encuentra en etapa de preliminares.</t>
  </si>
  <si>
    <t>Contrato adjudicado, se encuentra en etapa de preliminares a medida que avance la ejecución contractual se reportará el avance del indicador</t>
  </si>
  <si>
    <t>Se avanza con la construcción de la Avenida las torres, en actividades de traslado de redes de las ESP y construcción de la estructura granular de la vía.
Se realizan actividades de cimentación mediante el hincado de pilotes para los puentes 1, 2, 3, 4, 5 y 6 (puentes vehiculares con sus orejas conectantes).</t>
  </si>
  <si>
    <t>No presenta retrasos, avance de acuerdo con el cronograma.</t>
  </si>
  <si>
    <t>En lo corrido del Plan de Desarrollo se han entregado 4 puentes vehiculares (2 construidos y 2 reforzados) en los siguientes puntos de inversión:   
Construcción Puente Vehicular TRONCAL CARACAS TR 1 (EST. ALIMENTADORA)
Construcción Puente Vehicular AV ALSACIA EN AV CONSTITUCION Y CRE 71B
Reforzamiento Puente Vehicular Troncal Avenida 68 gp 5 (Calle 26)
Reforzamiento Puente Vehicular Troncal Avenida 68 gp 7 (Floresta)
Además de lo anterior, durante lo corrido del PDD se ha realizado mantenimiento de puentes vehiculares a través de los siguientes contratos:
Mantenimiento
IDU-1710-2020
Puentes conservados
1. TV 60 (Av. Suba) por CL 117 (Humedal Córdoba)
2. Av. Iberia (Cl 134) por Av. Paseo de Los Libertadores (norte)
3. Av. Chile (AC 72) por Av. Boyacá
4. Av. Pepe Sierra por Av. Paseo de los Libertadores
5. Av. Medellín por Av. del Congreso Eucarístico (costado norte)
6. Av. Pepe Sierra por Av. Boyacá
7. Av. Medellín por Avenida Boyacá (norte)
8. Av. Medellín por Avenida Boyacá (central)
9. Av. Ciudad de Cali por Calle 80
IDU-1711-2020
Puentes conservados
1. Av. Ciudad de Quito por DG 61C (Canal Salitre)
2. Av. José Celestino Mutis por Av. del Congreso Eucarístico (norte)
3. Av. José Celestino Mutis por Av. del Congreso Eucarístico (sur)
4. Av. de las Américas por Av. Ciudad de Quito
5. Av. Carlos Lleras Restrepo Por Av. Alberto Lleras Camargo
IDU-1776-2021
1. Calle 183 por AutoNorte (costado norte) - Localidad Usaquen
2.  Calle 183 por AutoNorte (costado sur) - Localidad Usaquen
3. Av. Boyacá por Av. Jorge Eliecer Gaitán (costado Norte)
4.  Emergencia Calle 3 Cra 60 - Localidad Puente Aranda
5.  Av. Ciudad De Cali por Av. Centenario (costado oriental) - Localidad Fontibón (falta demarcación)
6. Av. Ciudad De Cali por Av. Centenario (costado occidental) - Localidad Fontibón (falta demarcación)
7. Autopista al Llano por río Tunjuelito (costado occidental) - falta demarcación
8.  Av. José Celestino Mutis (AC 63) Por Av. Ciudad de Quito - falta demarcación
9.  Av. Ciudad de Quito por CLL 66
10.  Av Medellín por Av. Boyacá (Costado Sur)
11. Av. Boyacá por Av. Jorge Eliecer Gaitán (costado Sur)
12.  Av. Caracas por Av. Medellín
13.  Carrera 1B por Calle 61</t>
  </si>
  <si>
    <t>No presenta retrasos, teniendo en cuenta que se encuentran en ejecución las siguientes intervenciones, y solo hasta la culminación de cada proyecto se reporta su ejecución.
- INTERSECCION AV. RINCON X AV. BOYACA (3) IDU-1550-2018
- INTERSECCION AV ALSACIA POR AV BOYACA (2) IDU-1539-2018
- PUENTE VEHICULAR AUTO NORTE POR CL 153 (2) IDU-1737-2021 - IDU-1810-2021
- PTE VEH.JUAN AMARILLO CL129C (CR99 A 100) (1) IDU-1636-2019
- INTERSEC. AUTOP SUR POR AV BOSA (2) IDU-1013-2022
- CONSTRUCCIÓN TRONCAL AV. 68 (8) IDU-345-2020, IDU-346-2020, IDU-347-2020, IDU-348-2020, IDU-349-2020, IDU 351-2020, IDU 352-2020
- REFORZAMIENTO ESTRUCTURAL PTE VEHICULARE (4) IDU-1826-2021
- REFORZAMIENTO ESTRUCTURAL PTE VEHICULARE (3) IDU-1825-2021
- REFORZAMIENTO TRONCAL AV. 68 (3) IDU-349-2020, IDU-353-2020
- Reforzamiento del puente AV MEDELLIN (1) CL80 POR NQS IDU-1199-2023
- CONSTRUCCIÓN PUENTE VEHICULAR SAN AGUSTÍN (1) IDU-1167-2023</t>
  </si>
  <si>
    <t>En lo corrido del Plan de Desarrollo se han entregado 4 puentes vehiculares (2 construidos y 2 reforzados) en los siguientes puntos de inversión:   
Construcción Puente Vehicular TRONCAL CARACAS TR 1 (EST. ALIMENTADORA)
Construcción Puente Vehicular AV ALSACIA EN AV CONSTITUCION Y CRE 71B
Reforzamiento Puente Vehicular Troncal Avenida 68 gp 5 (Calle 26)
Reforzamiento Puente Vehicular Troncal Avenida 68 gp 7 (Floresta)</t>
  </si>
  <si>
    <t>El IDU adelanta procesos de capacitación dentro y fuera de la Entidad, dirigidos a servidores, servidoras públicas, integrantes de las empresas contratistas e interventoras que buscan formarse acerca de temas de género y diversidad, identificando acciones que se pueden constituir en violencias basadas en género y proponiendo acciones cotidianas para su posible mitigación. Esta actividad se realiza dentro de lDU y en los diferentes territorios donde se encuentran obras en ejecución. 
En el último trimestre de 2023 se radicó y publicó el proceso de concurso de méritos IDU-CMA-ORSC -027 para la contratación de una consultoría que tiene por objeto -Consultoría para el desarrollo del enfoque de género y diferencial en los procesos de formación, planeación participativa y definición de lineamientos técnicos para el proceso de gestión sociocultural para el ciclo de proyectos de infraestructura para la movilidad y el espacio público en el desarrollo urbano de Bogotá-.</t>
  </si>
  <si>
    <t>En lo corrido del Plan de Desarrollo, se han implementado un total de 3.401 cicloparqueaderos, tanto en vías como en los campamentos de las obras, con lo cual se lleva un avance del 68,02% de la meta.
Parte de los cicloparqueaderos están asociados a la construcción de las troncales que ya se encuentran contratadas y a medida que avance la ejecución de dichos proyectos se reportará su implementación.</t>
  </si>
  <si>
    <t>No presenta retrasos. Gran parte de los cicloparqueaderos están asociados a la construcción de las troncales Av. 68, Cali y Caracas, las cuales se encuentran contratadas y a medida que avance la ejecución de dichos proyectos se reportará su implementación.</t>
  </si>
  <si>
    <t>Con corte a diciembre de 2023 el IDU ha mantenido 392,22 km-carril de malla vial troncal  en lo corrido del Plan de Desarrollo, lo que conlleva a un cumplimiento del 108,95% frente a la meta PDD, dichas acciones se realizado a través de:
IDU-1383-2017 SITP Y TRONCALES GRUPO 2
IDU-1626-2020 TRONCALES GRUPO 1
IDU-1627-2020 TRONCALES GRUPO 2
IDU-1718-2021 MALLA VIAL ARTERIAL TRONCAL GRUPO 1
IDU-1719-2021 MALLA VIAL ARTERIAL TRONCAL GRUPO 2
IDU-1721-2021 MALLA VIAL ARTERIAL TRONCAL GRUPO 3
IDU-1686-2022 REVITALIZACION EJE AMBENTAL</t>
  </si>
  <si>
    <t>Se ha realizado la ampliación de las siguientes 40 estaciones, con las cuales se alcanza un porcentaje de avance del 93,02% de la meta:
NIZA 127, CALLE 95, RÍONEGRO, CRA 47, AVENIDA 68, SANTA ISABEL COSTADO NORTE Y SUR, CALLE 30 SUR, CALLE 38A SUR,  ALQUERÍA, MADELENA, LA SABANA, CDS CARRERA 32, ZONA INDUSTRIAL, CARRERA 43, VENECIA, 21 ANGELES, SUBA AV BOYACÀ, CALLE 116, RESTREPO,CARRERA 90, AVENIDA CALI, BIBLIOTECA TINTAL, CALLE 40 SUR, FUCHA, QUIROGA, CONSUELO, SAN MARTIN, HUMEDAL CORDOBA, TRANSVERSAL 91, ESTACION MINUTO DE DIOS, ESTACION POLO COSTADO ORIENTAL Y  OCCIDENTAL, ESTACION GRATAMIRA, ESTACION PUENTE ARANDA, ESTACION AV. EL DORADO, ESTACION GENERAL SANTANDER, ESTACION VIRREY, ESTACION PEPE SIERRA, ESTACION CALLE 127, NARIÑO, CAD.</t>
  </si>
  <si>
    <t>Se han realizado los Estudios y Diseños para los siguientes proyectos de Patios Troncales y Zonales:
1. Patio Av. Americas
2. Patio Portal Sur
3. Patio Portal Tunal
4. Patio La Reforma  
5. Patio Zonal Gaco
6. Patio Zonal Alameda del Jardín
Con los cuales se da cumplimiento a la meta</t>
  </si>
  <si>
    <t>Se logró la contratación de la construcción de los Patios La Reforma, Gaco, Corredor Verde, Troncal de Américas, Tunal y Sur, con los cuales se tiene un avance del 100% de la meta. Para el cierre del PDD se proyecta tener la contratación del Patio de Avenida Centenario (Calle 13) Grupo 5.</t>
  </si>
  <si>
    <t>Obra que comprende 7,4 km, 8 estaciones BRT, 4,60 km de ciclorruta y 137.807 m2 de espacio público. Se encuentra en ejecución:
- Para el grupo 1 (G1) de Av. Ciudad de Cali se tiene planeado: 
CARRIL MIXTO ORIENTAL 800 M, ESPACIO PUBLICO 2800 M2
CARRIL MIXTO OCCIDENTAL 700 M ESPACIO PUBLICO 3300 M2
CARRIL BRT 1700 M, ESPACIO PUBLICO 2800 M2, ZONAS VERDES 8600 M2, CICLORUTA: 300 M 
ESTACION TERREROS 
ESTACION SAN BERNARDINO
ESTACION CALLE 70 SUR
CICLOESTACIONES
- Para G2: 
CORREDOR MIXTO (W) ORIDENTAL AV. BOSA - AVV/CIO INC INTERS. AV. BOSA Y AV. V/CIO (8 km) COORREDOR MIXTO (W) OCCIDENTAL AV. BOSA - AVV/CIO INC INTERS. AV. BOSA Y AV. V/CIO (8 km)
CORREDOR BRT- (W) AV. BOSA - AVV/CIO INC INTERS. AV. BOSA Y AV. V/CIO (9.35 Km/carril)
CICLORUTA (5489 m)
ESTACION AV. BOSA (1 Unidad); ESTACION DIAGONAL 49 SUR (1 unidad); ESTACION AV. VILLAVICENCIO (1 unidad)
TAQUILLAS (10 unidad) 
CICLOESTACIONES (3 unidad) 
INTERSECCIÓN AV. VILLAVICENCIO (1 unidad); INTERSECCIÓN AV. BOSA (1 unidad) 
PUENTE PEATONAL PORTAL AMERICAS ZONA 1 (1 unidad); PUENTE PEATONAL PORTAL AMERICAS ZONA 2 (1 unidad)
- Para el G3:
CARRIL MIXTO ORIENTAL 2000 M, ESPACIO PUBLICO ORIENTAL 2300 M2
CARRIL MIXTO OCCIDENTAL 2200 M, ESPACIO PUBLICO 2343 M2
CARRIL BRT 3740 M, ESPACIO PUBLICO 7428 M2
ESTACION BIBLIOTECA EL TINTAL: ESTACIÓN TOTAL 100%, 
ESTACIÓN PATIO BONITO: ESTRUCTURA INSTALADA 100%
TAQUILLAS BIBLIOTECA EL TINTAL: TAQUILLAS TERMINADAS 100%
CICLOESTACIÓN: TERMINADA 100%.
-Para el G4: 
CANAL AMERICAS
INTERSECCIÓN AV. MANUEL CEPEDA-GLORIETA ELEVADA
PUENTE INTERSECCION RAMALES NORTE - SUR
RAMALES ORIENTE - OCCIDENTE
INTERSECCION A NIVEL AV. MANUEL CEPEDA VARGAS</t>
  </si>
  <si>
    <t>No presenta retrasos, se debe reportar de acuerdo al avance contractual y es un proyecto  que sobrepasa las anualidades presupuestales</t>
  </si>
  <si>
    <t>Obra que comprende 4,2 km, 2 estaciones BRT, 1 estación alimentadora, 3,5 km de ciclorruta y 63.401 m2 de espacio público. Se encuentra en ejecución:
- Puente Peatonal Molinos
- Estación BRT Molinos
- Estación BRT Danubio
- Calzadas Mixtas (Sector 1, 2 y 3)
- Calzadas BRT (Sector 1, 2 y 3)
- BOX CULVERT Hoya del Roma
- Puente Vehicular Chiguaza Occidental
- Muros Urbanos
- Ciclorrutas (Sector 1, 2 y 3)</t>
  </si>
  <si>
    <t>Obra que se encuentra en ejecución y comprende 16,9 km, 21 estaciones BRT, 13,69 km de ciclorruta y 542.000 m2 de espacio público. 
Para el 2024 se tendrá ejecutado el costado occidental en carriles mixtos, BRT y espacio público desde la primera de mayo hasta autopista sur.
Del pulpo se tendría cimentación del vagón norte, acceso sur occidental y acceso nororiental.
Entrega de 3200 m2 de andenes y 800 ml de ciclorruta, para el tránsito de usuarios y bici usuarios por el costado del Simón Bolívar.
Entrega de la calzada mixta en dos carriles desde la calle 53 a la calle 63.
Puente peatonal Simón Bolívar.
Dos carriles BRT que comprenden desde la calle 53 hasta la calle 64C.
Estaciones de Transmilenio en estructura correspondiente al grupo 6.
El puente vehicular BRT La Floresta tendrá una ejecución del 90%.
Se intervendrá el Box Canal Salitre costado oriental con una ejecución del 48%.
Para cierre de 2024 el Contratista G8 proyecta finalizar todas las actividades de redes incluido el colector del deprimido y Emisario Norte. Para el Deprimido se proyecta un importante avance con la construcción de los ramales Sur, Norte y Oriente, e hito 32 fundida de losa superior en Ramal Central. El Puente con avance en la Estructura de pila y estribos del costado norte e inicio de construcción de la superestructura con Hito 10 de construcción de dovelas. Construcción de la Estación BRT18; 6,5km/carril de calzada mixta, 2,1Km/carril de calzada BRT; 17.000 m2 de espacio público en zonas.</t>
  </si>
  <si>
    <t>En lo corrido del Plan de Desarrollo se han ejecutado 11,99 km de malla vial troncal, que equivalen al 40,51% de la meta programada para el IDU en el PDD.</t>
  </si>
  <si>
    <t>No presenta retrasos. Se tiene contratado y por ejecutar 25 km troncal en los proyectos de Accesos Norte por la autopista y Av. Centenario (Calle 13) Lote 2, y en los contratos en ejecución de las Troncales Av. 68, Cali y Caracas. Y adicionalmente se espera dejar contratado 7,16 km de troncal en Av. Centenario (Calle 13) Lotes 3 y 4.</t>
  </si>
  <si>
    <t>Regiotram de Occidente (RTO): Corresponde a un proyecto férreo que conecta a Bogotá con la sabana de occidente, en etapa de pre-construcción. En su trazado presenta 17 estaciones distribuidas en una longitud aproximada de 40 km, distribuidos en 25 km en los municipios de la Sabana y en 15 km en el Distrito Capital. Se espera que su entrada en operación se de en 2026.
A la fecha la fase previa de la obra se encuentra en el 100%. Los estudios de las estaciones elevadas ya fueron adelantados por el Concesionario del proyecto, lo que llevó a suscribir un nuevo convenio entre IDU y la Empresa Férrea Regional -EFR- cuyo objeto es: Aunar esfuerzos administrativos, técnicos y financieros para adelantar las obras requeridas para la integración física entre Regiotram de Occidente y el Sistema Integrado de Transporte de Bogotá, para lo cual el IDU realizó el aporte de los recursos correspondientes al costo del cambio de las estaciones por estaciones que se ubiquen sobre el eje de las troncales Transmilenio con el fin de permitir la integración física entre los dos sistemas, reduciendo la caminata de los usuarios. El inicio de las obras depende de la suscripción del otrosí entre EFR y el concesionario y la obtención de la licencia ambiental del proyecto. Con estos avances se da por cumplida la meta.</t>
  </si>
  <si>
    <t>Se ejecutaron 28.12 Km de la Cicloinfraestructura. Las intervenciones se adelantaron en la Localidad de Engativa, Fontibon, Barrios Unidos, Bosa, Kennedy, Usaquen, Suba, Teusaquillo, Ciudad Bolivar, Usme y se resalta la Cicloruta del Humedal Jaboque, Alameda Porvenir, Canal Carmelo, Cicloruta KR 103A, Calle 13 y Juan Amarillo.</t>
  </si>
  <si>
    <t>Para la viegencia 2.023, como logros del proyecto, este ha tenido avances en los tramos de Capitolio y Unión Tunales, áreas en las cuales se ha realizado la recuperación de fallos por pérdida de la capacidad portante de la vía, lo que ha permitido desarrollar actividades asociadas a la cadena de valor del proyecto.
Para Capitolio se han retirado 83 fallos, a partir de: Excavación de 1.493,01 m3, 422,72 m3 de retal de concreto, 279,10 m3 de rajón, 762,87 m3 RAP, 139,14 de B-200.
Por su parte en Unión Tunales se han retirado 46 fallos, a partir de: excavación de 759,35 m3, 313,27 m3 de retal de concreto, 219.64 m3 de rajón y 462,74 m3 de RAP.
En la construcción de vía se ha avanzado de la siguiente manera:
- Unión Tunales: 1.954 metros lineales
- Capitolio: 715 metros lineales.
Para lo anterior se ha hecho nivelación con RAP y material seleccionado de cantera, instalación de base granular tipo B, emulsión asfáltica y extensión y compactación de MBR.</t>
  </si>
  <si>
    <t>RETRASO: De acuerdo con la programación el proyecto cuenta con un retraso debido a que persisten asimetrías de la información, frente a los datos de topografía proveniente de los estudios y diseños de detalle aportados al proceso de aprobación ante el SGR, lo que implicó la necesidad de actualizar el componente de topografía, para posteriormente realizar la adaptación del diseño geométrico, actividades que están siendo desarrolladas en la actualidad, y sin la cual se podrán realizar algunas actividades de obra. 
Los retos del proyecto en general se centran en la cantidad de actores intervinientes, la información técnica que requirió ser actualizada y la ubicación del proyecto, con impacto en los tiempos de traslado de material.</t>
  </si>
  <si>
    <t>Se intervinieron 429,48 km-carril de malla vial local e intermedia, 26,56 km- carril de obra de malla vial arterial y 10,75 km- carril de malla vial rural para un total de 466.79 km carril intervenidos, que de acuerdo con lo programado representa un avance en obra  en el 2023 de 97.28% y un acumulado de 99,19%. Se taparon un total de 291.885 huecos.
Así mismo las intervenciones realizadas corresponden a: Parcheo/Bacheo, Cambio de carpeta, Rehabilitación en flexible, Cambio de losa, Rehabilitación en rígido, Sello de fisuras, y fresado estabilizado.
Al corte se atendieron 9 emergencias, así: Levantamiento y limpieza de material tipo escombro y hielo - granizo en la localidad de San Cristobal y Transporte de material como trozos de madera, ramas y material vegetal en la localidad de Chapinero y SantaFe; y habilitación de calzada en la localidad Chapinero, Barrios Unidos, Ciudad Bolivar (2) y Santafé y Adecuación patio alamos por apoyo interintitucional en la localidad de Engativa.
Es importante destacar que la UAERMV ha logrado beneficiar a 4.836.625 ciudadanos del distrito capital, reduciendo sus tiempos de desplazamiento y mejorando las condiciones de movilidad, seguridad y calidad de vida.</t>
  </si>
  <si>
    <t>Para el cumplimento de la meta, en la vigencia 2.023 se realizaron las siguientes actividades:
22 charlas sobre los valores sociales del respeto y la prudencia, de manera presencial en los frentes de obra ubicados en las diferentes localidades.
Se hicieron 13 rituales de inicio y fin en las localidades de Kennedy, Fontibón, Engativá, Bosa, San Cristóbal, Suba y Puente Aranda. En estos rituales participaron 167 personas entre comunidad y colaboradores de los frentes de obra cuyo objetivo es el reconocimiento a la labor de obra y fortalecimiento de las relaciones con la comunidad a través del respeto, la tolerancia y la empatía.  
Con el propósito de promover los valores sociales de la tolerancia, la igualdad, la paciencia y el respeto, se entregaron 14 vallas de cultura de ciudadana en los frentes de obra ubicados en las localidades de Fontibón, Kennedy, Santafé, Barrios Unidos y Chapinero. Se entregó la propuesta final de la estrategia de cultura ciudadana en relación con la conservación vial, con su respectivo diagnóstico y el análisis de las encuestas aplicadas.  
Se asistió a 3 mesas Intersectoriales de Cultura Ciudadana. Los principales temas desarrollados fueron presentación del Informe correspondiente al Trazador Presupuestal de Cultura Ciudadana y los proyectos marcados en el TPCC de las diferentes entidades distritales; taller de cocreación, ideación y diseño de metodologías para crear puestas en escena experiencias pedagógicas con enfoque de Cultura Ciudadana como parte de la Transferencia Metodológica de Cultura Ciudadana.
Se realizaron 7 campañas pedagógicas del ¿Buen Ciudadano¿ en las localidades de Kennedy, Engativá, Ciudad Bolívar, Chapinero, Suba y Usaquén, para promover el buen comportamiento en los aspectos de cultura ciudadana como el respeto hacia las señales de tránsito, promover el sentido de pertenencia hacia la ciudad, el respeto hacia el medio ambiente, la tenencia responsable de las mascotas, el cuidado del espacio y los bienes públicos, entre otros.</t>
  </si>
  <si>
    <t>El avance de la meta de aumento de sillas se dio de manera gradual, al corte de diciembre 2023 se tienen 476.020 sillas vinculadas para el componente de flota troncal, mientras que para el componente de flota zonal se tienen 545.541 sillas vinculadas, para un total de 1.021.561 sillas. Estas cifras son equivalentes a un aumento de 186.790 sillas ofertadas que corresponden a un 22,38%, con respecto a la línea base para el Plan Distrital de Desarrollo - PDD que es de 834.771 sillas. CorreoMauricioIsaza11012024.</t>
  </si>
  <si>
    <t>No se presentan retrasos. El logro reportado es superior a la meta PDD programada.</t>
  </si>
  <si>
    <t>Avance Meta PDD
Meta de tipo creciente cuyo resultado representa un avance del 88.25 con respecto al 82.50 programado para toda la vigencia del PDD.
BRT (99.68): El sistema mantiene los buenos resultados en el cumplimiento de los despachos programados, donde los despachos ordenados se cumplen en un alto porcentaje respondiendo así a la demanda. Reflejando el buen desempeño del servicio troncal para el cumplimiento de despachos y kilómetros programados y el incremento en la gestión de mantenimiento.
Aumentando la Distancia Promedio de Varados de la flota con la incorporación de 1.441 buses nuevos, por la finalización del otrosí estructural para la fase 3.
Zonal (76.83): El comportamiento de la regularidad de los intervalos de paso del Componente Zonal ha sido variable, encontrando resultados entre 65% y 80%, también es claro que durante el año 2023, los resultados de este índice se han logrado estabilizar obteniendo un valor en promedio del (76,83%), lo anterior, como resultado positivo de las diferentes estrategias implementadas por la Entidad.
Componente Tecnológico: Soportando operación zonal y troncal, 4.236 vehículos con ITS no SIRCI, con botón de pánico instalado y 35.605 cámaras soportando la seguridad en flota e integración con el Centro de Gestión generando datos de calidad que soportan la operación y 1.676 buses con sistema de información a usuarios. Mejoras de sistemas de información documental, espacial, SIAPO, estadístico y en la TransmiApp con más de 210.000 usuarios activos día planeando viajes. Igualmente se mantuvo disponible mayor al 97% en Nube y On Premise, avance de mejoras en el Sistema de Control de Flota - SAE y acciones de monitoreo desde el SGSI.</t>
  </si>
  <si>
    <t>Avance Meta PDD
Meta de tipo suma cuyo avance es de 0.30 con respecto a lo programado para la vigencia 2023 y un avance acumulado de 0.93 (93%) con respecto a lo programado para la vigencia del PDD.
En el marco de la estrategia integral de Cultura Ciudadana denominada "Equipo T", se promovió la cultura en los usuarios y ciudadanía en general para mejorar la experiencia de viaje. A continuación, se describen los principales logros:
Embellecimiento de la infraestructura en 79 superficies de gran formato intervenidas en muralismo y arte urbano, 19 estaciones intervenidas en urbanismo táctico, 125.000 tarjetas edición especial de "Lecturas en movimiento" y 12 bibloestaciones en portales y estaciones.
Realización de 7.210 intervenciones pedagógicas concientizando sobre la importancia de tener comportamientos adecuados en el Sistema para una sana convivencia.
Implementación de 3 estrategias de gestión social fortaleciendo los canales de comunicación que emplea el equipo. 
Intervención de 7 territorios en promoción del buen trato y humanización hacia el personal de TRANSMILENIO S.A. que se relaciona de manera directa con los usuarios.
Sensibilización a 152.167.500 usuarios en conductas de comportamiento a través de 13.526 organizaciones de filas.
Posicionamiento de los canales de atención al usuario en campañas de divulgación masiva a través de medios digitales impactando a 2.367.692 seguidores de redes sociales.
Un nuevo formato de comunicación "Sobre Ruedas", logrando 578.289 reproducciones y 75.011 interacciones (twitter x, IG, fase, tiktok).
92% de satisfacción en la encuesta de comunicación interna que evalúa el nivel de aceptación de los canales, campañas y mensajes.
Articulación de las Políticas Públicas Distritales.
Realización de acciones de Responsabilidad Social de TRANSMILENIO S.A. con enfoque comunicacional y social.</t>
  </si>
  <si>
    <t>Avance Meta PDD
Meta de tipo decreciente cuyo avance es de 21,18 que representa una disminución del tiempo promedio de 2,39 minutos con respecto a lo esperado para toda la vigencia del PDD. Del avance físico se puede afirmar lo siguiente:
Las acciones llevadas a cabo para alcanzar la meta fueron, adquisición de nueva flota, implementación de nuevas rutas y optimización de la flota disponible son el insumo primario para la consolidación de una metodología para el seguimiento del indicador de tiempo promedio en minutos de acceso al Transporte Público.
El cual se midió, mediante el grupo de aforos de la Subgerencia Técnica y de servicios, realizando las mediciones necesarias para determinar el avance de la meta y como logro dentro del cuatrienio, se obtuvo una disminución de 2,39 minutos en el tiempo de espera para acceder al transporte público.</t>
  </si>
  <si>
    <t>Durante el año 2020 no fue posible realizar las mediciones en vista de la pandemia COVID19, no obstante, se trabajó en una metodología para el cálculo de este indicador que permitiera capturar los efectos de una demanda cambiante y hacer seguimiento a esta meta con una mayor frecuencia. 
Las mediciones se iniciaron para el segundo semestre del año 2021, la toma de datos en campo requirió de un despliegue de personal disponible para abarcar los diferentes puntos representativos para el componente troncal y zonal (un total de 27 estaciones del componte troncal y 83 paraderos del componente zonal).
Durante el año 2022 se da un aumento moderado en el indicador en virtud del aumento de frentes de obra en la ciudad.
Para el año 2023, en el primer trimestre no se realizaron mediciones por falta de personal y en los demás trimestres no se registraron retrasos en la medición del avance de la meta.</t>
  </si>
  <si>
    <t>Avance Meta PDD
Meta de tipo creciente cuyo avance acumulado hasta la vigencia 2022 corresponde al 60% y para 2023 es del 80% de lo programado para la vigencia del PDD. Las principales actividades adelantadas fueron:
Realización del trámite de evaluación de la prefactibilidad de las APPs Centro de Intercambio Modal Norte y 80, las cuales fueron declaradas fallida y desistida respectivamente.
Adelantar reuniones interinstitucionales con la Empresa de Renovación y Desarrollo Urbano, la Terminal de Transporte S.A., la Secretaría Distrital de Planeación, entre otras para articular y armonizar los siguientes temas:
La Terminal de Transporte S.A., estructuración de futuros proyectos CIM, en particular Llanos donde hay predios de TMSA.
Está pendiente el resultado del estudio de prefactibilidad adelantado por la Terminal de Transporte, el cual se prevé ser finalizado aproximadamente en marzo del 2024 por parte de dicha entidad.
La Empresa de Renovación y Desarrollo Urbano, por la propuesta de modificación del Plan Parcial Tres Quebradas, que afecta los predios de TMSA.
La Secretaría Distrital de Planeación, para armonizar lo adoptado por el POT en esa localización.</t>
  </si>
  <si>
    <t>Avance Meta PDD
Meta de tipo constante cuyo avance para las vigencias 2020, 2021, 2022 fue de 100% de acuerdo con lo programado para las mismas y 2023 es del 100% con respecto a lo programado para la vigencia.
Se ha logrado el financiamiento, seguimiento de los avances y coordinación del recibo y puesta en operación de las estaciones a mejorar, el estado físico es el siguiente:
Estaciones puestas en operación (35): Américas: De la Sabana, Carrera 43, Zona Industrial, CDS Carrera 32, Puente Aranda; NQS: Calle 38 Sur, Madelena, Santa Isabel, Alquería, Calle 30 Sur, Av. El Dorado, General Santander, Venecia, CAD; Suba: Calle 116, 21 Ángeles, AV. Boyacá, TV 91, Humedal Córdoba, San Martín, Gratamira; Caracas: Fucha, Quiroga, Consuelo, Nariño, Calle 40 Sur, Restrepo; Calle 80: Av. Ciudad de Cali, Carrera 90, Boyacá, Minuto de Dios, Polo; Autopista Norte: Virrey, Pepe Sierra, Calle 127.
Estaciones en construcción (6): Caracas: Olaya, Socorro; NQS: Universidad Nacional, Ricaurte; Suba: Campiña, Puente Largo.
Estaciones en estudios y diseños (2): Autopista Norte: Calle 187, Terminal.
Independientemente de la etapa en la que se encuentran las estaciones, al final del periodo se espera que queden todas con contrato de construcción. Esto implica que las obras seguirán en el próximo periodo de gobierno.</t>
  </si>
  <si>
    <t>Avance Meta PDD
Meta de tipo constante cuyo avance para las vigencias 2020, 2021, 2022 fue de 100% de acuerdo con lo programado para las mismas y 2023 es del 100% con respecto a lo programado para la vigencia. Del avance físico se puede afirmar lo siguiente:
La Junta de Infraestructura de la Alcaldía Mayor definió el liderazgo de la Empresa de Renovación y Desarrollo Urbano de Bogotá para la ejecución de las metas asociadas al Plan de Renovación Urbana - PPRU Estación Metro Calle 26.
Elaboración del documento de parámetros técnicos y de infraestructura de la estación que integra con otros modos de transporte y las troncales del sistema a RenoBo.
Realización de mesas técnicas para revisar las necesidades de TRANSMILENIO S.A. e implantación de la infraestructura transporte.
RenoBo contrató prefactibilidad del proyecto en el marco del Plan de Renovación Urbana - PPRU con la empresa de consultoría IDOM.
Por decisión de la Alcaldía Mayor y teniendo en cuenta el nivel de avance de RenoBo en la estructuración del Plan Parcial de Renovación Urbana - PPRU y los proyectos, los recursos dispuestos para la Estación Central se trasladaron al Proyecto Cable aéreo en Ciudad Bolívar desde el Portal del Sur hasta el Barrio Potosí, por lo tanto, se deberá financiar la estación con recursos del desarrollo inmobiliario o disponer recursos en un futuro plan de desarrollo.</t>
  </si>
  <si>
    <t>TRANSMILENIO S.A. ha cumplido con sus obligaciones.
El proyecto de la Estación Central del Sistema TransMilenio se afecta con el proceso de formulación ajustada del Plan Parcial de Renovación Urbana el cual debera ser adoptado por la SDP y fue viabilizado en sesión del Comité de Renovación Urbana del 29/09/23.
RenoBo está ejecutando el estudio de prefactibilidad del proyecto, con un estado de avance que impide comprometer recursos. Debido a esto se enfocan en plantear la construcción de la infraestructura de transporte financiada por el desarrollo urbanístico y aportar elementos de juicio para prever inversión pública en la infraestructura de transporte si los tiempos del desarrollo inmobiliario son muy largos.</t>
  </si>
  <si>
    <t>Avance Meta PDD
Meta de tipo constante cuyo avance para las vigencias 2020, 2021, 2022 fue de 100% de acuerdo con lo programado para las mismas y 2023 es del 100% con respecto a lo programado para la vigencia.
Se han desarrollado procesos relacionados con la realización y la adecuación de obras complementarias para fortalecer y mejorar las condiciones en la infraestructura del Sistema, en lo correspondiente al componente BRT. Los principales logros fueron:
Recuperación de 135 estaciones afectadas por el estallido social en el año 2021.
Restauración integral en 25 estaciones del Sistema con la migración a celosía e instalacion de puertas abatibles.
Instalación de señalética nueva y demarcación horizontal en 16 estaciones y 5 portales.
Demarcación peatonal en el 100% de las estaciones y los 9 portales del Sistema.
Cambio a tecnología LED en el 100% de las estaciones.
Instalación de 9.187,73 m lineales de barreras perimetrales encaminadas a la seguridad del usuario y como disuasor de evasión en 25 estaciones.
Cambio de nombre en 12 estaciones y en 1 portal del Sistema.
Reposición de policarbonatos en Portal Suba y lavado de tanques de almacenamiento en portales y estaciones intermedias del Sistema.
Mejoramiento en 132 estaciones (desmonte cielo rasos, organización de cableado, ajuste conexiones RFID, reposición vidrios fachada).
Realización de actividades de aseo intensivo con el propósito de mantener en óptimas condiciones la infraestructura de las estaciones y portales del Sistema, que comprende, sin limitarse a esta, las fachadas, cubiertas, techos, estructura metálica, pisos, vías internas, cerramientos perimetrales, oficinas, cicloparqueaderos, mediante la ejecución de un aseo profundo y especializado.</t>
  </si>
  <si>
    <t>Avance Meta PDD
Meta de tipo constante cuyo avance para las vigencias 2020, 2021, 2022 fue de 100% de acuerdo con lo programado para las mismas y 2023 es del 100% con respecto a lo programado para la vigencia.
Se ha logrado el financiamiento, seguimiento de los avances y coordinación del recibo y puesta en operación de los patios troncales y zonales, el estado físico es el siguiente:
Patio Reforma: se realizó seguimiento a la construcción del patio con avances en la estabilización de taludes, pavimentos y cárcamos. Previsto para entrega en el primer trimestre del 2024.
Patio Alameda: cuenta con estudios y diseños, teniendo pendiente la aprobación de los componentes de estructuras y presupuesto.
Patio Zonal El Gaco: el IDU adjudicó al proceso IDU-LP-SGI012-2023 un contrato para la construcción al denominado Consorcio el Gaco CC: Constructora Conconcreto &amp; Autopista Sumapaz S.A.S. y al proceso IDU-CMA-SGI-021-2023 un contrato de interventoría para la obra PATIO EL GACO a la denominada firma CALYMAYOR COLOMBIA S.A.S.
Por lo anterior, se prevé la suscripción del acta de inicio de las obras el próximo 05 de febrero del 2024. TRANSMILENIO S.A. otorgó los soportes presupuestales pertinentes.
Patio Zonal San José: los predios con falsa tradición han sido subsanados por Registro de Instrumentos Públicos. Por tiempo de gestión y disponibilidad de recursos se deberá dar continuidad al proyecto con adquisición predial, estudio, diseños y construcción en el siguiente plan de desarrollo.
Prolongación de la operación de patios temporales SI18 Norte, SI18 Cll 80 y BMO: en proceso de negociación con concesionarios las inversiones en infraestructura que permitan prolongar la operación de los patios temporales, ante la imposibilidad de entregar patios diferentes en este momento.
Realización de solicitudes y reuniones de coordinación con IDU para establecer viabilidad de permanencia en predios de la ALO y para la restitución del predio Laguna II, donde se ampliará el patio Sur II.</t>
  </si>
  <si>
    <t>Avance Meta PDD
Meta de tipo constante cuyo avance para las vigencias 2020, 2021, 2022 fue de 100% de acuerdo con lo programado para las mismas y 2023 es del 100% con respecto a lo programado para la vigencia.
Se ha logrado el financiamiento de predios, obras y maniobras de redes de servicios públicos, seguimiento de los avances y coordinación del recibo y puesta en operación de estaciones de los corredores, en lo referido al estado de cada proyecto se tiene:
Troncal Avenida 68: se avanza en el seguimiento a la construcción de redes eléctricas e hidrosanitarias, espacio público, carriles mixtos y BRT en nueve grupos.
Troncal Av. Ciudad de Cali: se avanza en el seguimiento a la construcción de redes eléctricas e hidrosanitarias, espacio público, carriles mixtos y BRT en cuatro grupos.
En el caso de las troncales alimentadoras de la primera línea del metro se deberá evaluar la solución a requerimientos adicionales de recursos derivados de los ajustes de obra afectado por el crecimiento ICOCIV.
Extensión Troncal Caracas: se recibió y puso en operación la estación intermedia Molinos. Continúa el seguimiento a la construcción de redes eléctricas e hidrosanitarias, espacio público, carriles mixtos y BRT.
Extensión Troncal Av. Calle 26 al Aeropuerto: se entregaron al IDU los parámetros técnicos operacionales y de infraestructura. Acompañamiento de reuniones con consultores del aeropuerto para el planteamiento de la conexión futura.
Calle 13: se hace seguimiento a los trámites con el Ministerio de Transporte asociados a la cofinanciación en temas prediales. Se realizaron trámites de aprobación de vigencias futuras.</t>
  </si>
  <si>
    <t>TRANSMILENIO S.A. ha cumplido con sus actividades, sin embargo, en la ejecución de algunos tramos se han presentado inconvenientes en los contratos a cargo del IDU como son: falta de personal, baja ejecución de algunos contratistas, demora en aprobación de algunos PMTs y demoras con algunas entregas prediales.</t>
  </si>
  <si>
    <t>Avance Meta PDD
Meta de tipo constante cuyo avance para las vigencias 2020, 2021, 2022 fue de 100% de acuerdo con lo programado para las mismas y 2023 es del 100% con respecto a lo programado para la vigencia.
Se ha logrado el financiamiento de predios y realización de trámites de reprogramación de vigencias futuras. Seguimiento a los avances para la estructuración de las licitaciones de obra y la respuesta de acciones judiciales interpuestas contra el proceso. Del avance físico se puede afirmar lo siguiente:
TRANSMILENIO S.A. asistió a los comités de seguimiento y mesas de trabajo convocados por el IDU, acompañando el proceso de elaboración de los diseños del proyecto, brindando los lineamientos y resolviendo las inquietudes asociadas a la infraestructura para la operación del sistema. Así como dar respuesta a las comunicaciones remitidas en relación con el proyecto.
Ajuste del Documento de Parámetros de Infraestructura para el Corredor Verde Carrera Séptima en su versión 3.0. 
Las licitaciones No IDU- LP-DG-003-2023, IDU-LP-DG-004-2023 e IDU-LP-DG-005-2023 se encuentran en la fase de selección.
El IDU adjudicó la construcción del tramo 3 de la Calle 99 a la Calle 200.</t>
  </si>
  <si>
    <t>Avance Meta PDD
Meta de tipo decreciente cuyo resultado representa un avance del 15.32 con respecto a lo programado para toda la vigencia del PDD. Las principales actividades adelantadas en la Implementación del Plan Estratégico Anti Evasión en sus cuatro líneas de trabajo fueron:
1. Prevención de Cultura Ciudadana, Incidencia y Corresponsabilidad: realización de 30.215 acciones de prevención y control de evasión del pago en las que se sensibilizaron aproximadamente 1.258.600 personas, de las cuales entre el 39% y un 48% aproximadamente se devolvió a pagar el pasaje.
2. Monitoreo y Caracterización de la Evasión:
Monitoreo de la evasión para 46 puntos y continúa el fortalecimiento y ampliación de las capacidades del sistema utilizado.
Adquisición de 640 cámaras para el monitoreo permanente del fenómeno de la evasión en el componente troncal.
Implementación del software de inteligencia artificial con el cual se inició el seguimiento en tiempo real a eventos de evasión.
3. Fortalecimiento de la Infraestructura:
Instalación de nuevas puertas en 29 estaciones del Sistema.
Instalación de barreras perimetrales en 70 puntos del componente troncal.
Instalación de un electroimán en las 275 barreras de control de acceso para personas con discapacidad física.
Instalación de Barreras de Control de Acceso tipo piso-techo y pasillo motorizado en 3 portales y 8 estaciones. 
Instalación de aditamentos en las Barreras de Control de Acceso - BCAS en aproximadamente 5.816 buses.
Se avanza en el piloto de tarjetas de ingreso tullave para la Fuerza Pública y Operadores de Fase IV para el ingreso al personal uniformado y conductores con el beneficio del pago del pasaje.
4. Fiscalización: aplicación de 522.947 comparendos por evasión del pago e implementación de la estrategia de Reguladores de Evasión como nuevo esquema de disuasión y contención en portales y estaciones críticos, contando con 1.196 contratos.
Bloqueo de 16.881 tarjetas a usuarios por uso indebido en los beneficios otorgados.</t>
  </si>
  <si>
    <t>A continuación, se describen las actividades realizadas en el cuarto trimestre de la vigencia en lo que respecta al avance de la Meta PDD 383 - Definir e implementar dos estrategias de cultura ciudadana para el sistema de movilidad, con enfoque diferencial, de género y territorial, donde una de ellas incluya la prevención, atención y sanción de la violencia contra la mujer en el transporte. Estos, son: 
1.	Articulación para el diseño de las actividades a desarrollar en el proceso de construcción de identidad y marca del Metro de Bogotá, a través de espacios de participación ciudadana, mesas de trabajo, entre otras.
2.	Sesiones de articulación con entidades, buscando impulsar procesos de capacitación y socialización. Estas reuniones, mesas de trabajo y capacitaciones se realizaron con diferentes entidades distritales y estuvieron encaminadas a la socialización de la Pedagogía en Cultura Ciudadana ¿ Acción Vagón Escuela.
3.	Sesiones de articulación, entre las dependencias de la EMB, instituciones distritales y nacionales, con el propósito de ofrecer un mensaje unificado a los grupos de valor.</t>
  </si>
  <si>
    <t>A continuación, se describen las actividades realizadas en el cuarto trimestre de la vigencia en lo que respecta al avance de la Meta PDD 400 ¿ Alcanzar el 100% del proceso de contratación para la expansión de la PLMB-Fase2. Estos, son: 
1.	Se continúa adelantando la Fase 3 la cual es de preparación de los documentos para el proceso licitatorio y la Fase 4 correspondiente a la Estructuración, llevando a cabo el análisis de los siguientes entregables: 20 - Modelo financiero y análisis de escenarios y viabilidad financiera; Diseño e implementación de la estructura de la transacción y viabilidad jurídica; 21 ¿ Documentación (estudios previos, hoja de términos y cuarto de datos) PMO, Apéndices técnicos y prepliegos proceso PMO, Pliegos contrato PMO; 23 ¿ Documentación  (estudios previos, hoja de términos y cuarto de datos) interventoría; Documentación (estudios previos, hoja de términos y cuarto de datos) Auscultación; Apéndices técnicos y prepliegos proceso interventoría; Apéndices técnicos y prepliegos proceso Auscultación; 24 ¿ Pliegos contrato principal; 29 ¿ Modelo fiñanero; 30 ¿ Informe de acompañamiento de autorizaciones; 31 ¿ Informe de negociación contratos de empréstito; 32 ¿ Documentos de crédito.
Frente a la Línea 2 del Metro de Bogotá se ha adelantado lo siguiente:
1.	Obtención de la Resolución de Inicio de Gestiones de Operación de Crédito Público de parte del Ministerio de Hacienda.
2.	Obtención de la Resolución para celebrar un empréstito externo con el Banco Europeo de Inversiones ¿ Bel.
3.	No Objeción al documento de precalificación para el proyecto Línea 2 del Metro de Bogotá, por parte de la Banca Multilateral.
4.	CONPES 4117 "Política de riesgo contractual del estado para proyectos de infraestructura con participación privada.
5.	No objeción a la lista de precalificados.
6.	Aprobación de vigencias futuras para el Contrato de Concesión por parte de la Junta Directiva de la EMB.
7.	Firma del contrato de crédito entre el BEI y la EMB, así como el convenio marco de crédito entre la CAF y la EMB y, se continúa con el proceso de selección cuya apertura se dio con el documento de precalificación emitido el 15/05/2023 y la posterior audiencia de aclaraciones al documento de precalificación, que se dio el 23/05/2023.
8.	Recepción de cuatro solicitudes para ser precalificadas, las cuales resultaron precalificadas y recibieron la no objeción de la Banca Multilateral. 
9.	El Banco Interamericano de Desarrollo (BID) aprobó una línea de crédito por 415 millones de dólares para financiar la Línea 2 del Metro de Bogotá.
10.	De cara al financiamiento del proyecto, la EMB con el acompañamiento de la FDN, continúa haciendo las gestiones respectivas para la firma de los Contratos de Crédito con las Bancas Multilaterales, que permitirán la consecución de la financiación del proyecto.</t>
  </si>
  <si>
    <t>A continuación, se describen las actividades realizadas en el cuarto trimestre de la vigencia en lo que respecta al avance de la Meta PDD 401 ¿ Alcanzar el 60% del ciclo de vida del proyecto PLMB-T1. Estos, son: 
1.	El % de obra presentado corresponde al avance total de la etapa preoperativa del contrato de concesión con corte al 15 de diciembre de 2023. El % acumulado ejecutado según PE V11 es 18.25%.
2.	Se presentaron informes del PMO correspondientes a los meses de septiembre a noviembre de 2023, aprobando los informes de agosto a octubre de 2023, el restante está en proceso de ajuste por parte de la PMO para su posterior aprobación y pago. De igual manera, se recibieron por parte del contratista (encargo fiduciario) los tres informes de gestión correspondientes a los meses de septiembre a noviembre de 2023, una vez revisados por la GF los informes fueron aprobados. De los 3 informes programados para el 3er trimestre 2023, se recibieron por parte del contratista 3 informes de gestión.
3.	Se recibieron los informes de interventoría septiembre a noviembre de 2023, aprobando los de julio a octubre de 2023. El restante está en proceso de ajuste por parte de la Interventoría para su posterior aprobación y pago.
4.	Se colocaron a disposición del concesionario 460 predios adicionales a los 941 entregados del 2020 al 2022, para un total de 1401 predios, todo esto en cumplimiento de las disposiciones del Apéndice Técnico 12 y su modificatorio No. 7.
5.	Con corte a 30 de diciembre se han entregado 13 interferencia durante la vigencia 2023, quedando así trasladadas un total de 93 interferencias en lo que va corrido de este Plan de Desarrollo.
6.	Finalmente, en cuanto a la promoción de las actividades de comunicación participación ciudadana y gestión social se adelantaron acciones en el marco del proyecto PLMB T-1, asociadas a la socialización de los avances del proyecto a través de diferentes herramientas de comunicación, así como, rendiciones de cuentas locales, atención a la ciudadanía, Visitas al vagón escuela y, conversatorios.</t>
  </si>
  <si>
    <t>A continuación, se describen los retrasos y soluciones acaecidos durante el cuarto trimestre de la vigencia en lo que respecta al avance de la Meta PDD 401 ¿ Alcanzar el 60% del ciclo de vida del proyecto PLMB-T1. Estos, son: 
1.	En el marco de la entrega de predios al concesionario se hace necesario dejar 28 para la vigencia 2024 ya que, por ejemplo, los ubicados en la E16 serán destinados para el desarrollo de la Galería de los Héroes, los de la IE10 se entregarán para la subestación de la Calle 1ra, entre otros.</t>
  </si>
  <si>
    <t>Finalizado</t>
  </si>
  <si>
    <t>Regiotram del Norte (RTN): En cumplimiento de lo dispuesto por el PDD, el IDU se hizo partícipe de la factibilidad del proyecto a través de su adhesión al convenio No. CE-048-2019 (Numeración IDU) conjunto entre la Gobernación de Cundinamarca, la Empresa Férrea Regional, la Secretaría Distrital de 
Movilidad, el Prosperity Fund y Findeter suscrito en el año 2019 cuyo objeto es: AUNAR ESFUERZOS PARA ELABORAR LOS ESTUDIOS DE FACTIBILIDAD DEL TREN ENTRE BOGOTÁ D.C. Y ZIPAQUIRÁ.
La factibilidad del proyecto culminó en el mes de julio bajo el Contrato 016 de 2020 a cargo de Findeter, el resultado de dichos estudios se radicó al Ministerio de Transporte el pasado 8 de agosto de 2023 para dar inicio a las mesas técnicas requeridas para obtener el aval técnico requerido para acceder a 
la cofinanciación del proyecto, para la cual se contempla que habrá aporte de la Nación, el Distrito y la Gobernación de Cundinamarca.
-Regiotram Sur: Prefactibilidad 100% - Culminada la prefactibilidad del corredor férreo del sur, concluyendo que se deberá desarrollar una tercera línea del metro para Bogotá hasta el municipio de Soacha, con integración con la Primera línea del Metro, Transmilenio y Regiotram de Occidente. El proyecto</t>
  </si>
  <si>
    <t>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</si>
</sst>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_-* #,##0.00_-;\-* #,##0.00_-;_-* &quot;-&quot;_-;_-@_-"/>
    <numFmt numFmtId="181" formatCode="_-* #,##0.0_-;\-* #,##0.0_-;_-* &quot;-&quot;_-;_-@_-"/>
    <numFmt numFmtId="182" formatCode="#,##0,,"/>
    <numFmt numFmtId="183" formatCode="_-* #,##0.0_-;\-* #,##0.0_-;_-* &quot;-&quot;?_-;_-@_-"/>
    <numFmt numFmtId="184" formatCode="_-* #,##0.0000_-;\-* #,##0.0000_-;_-* &quot;-&quot;_-;_-@_-"/>
    <numFmt numFmtId="185" formatCode="0.000"/>
    <numFmt numFmtId="186" formatCode="0.0"/>
    <numFmt numFmtId="187" formatCode="0.0%"/>
  </numFmts>
  <fonts count="28"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10"/>
      <name val="Calibri"/>
      <family val="2"/>
      <scheme val="minor"/>
    </font>
    <font>
      <b/>
      <sz val="10"/>
      <name val="Calibri"/>
      <family val="2"/>
      <scheme val="minor"/>
    </font>
    <font>
      <sz val="10"/>
      <color theme="0"/>
      <name val="Calibri"/>
      <family val="2"/>
      <scheme val="minor"/>
    </font>
    <font>
      <b/>
      <sz val="11"/>
      <name val="Calibri"/>
      <family val="2"/>
      <scheme val="minor"/>
    </font>
    <font>
      <b/>
      <sz val="11"/>
      <color theme="0"/>
      <name val="Calibri"/>
      <family val="2"/>
      <scheme val="minor"/>
    </font>
    <font>
      <b/>
      <sz val="10"/>
      <color theme="0"/>
      <name val="Calibri"/>
      <family val="2"/>
      <scheme val="minor"/>
    </font>
    <font>
      <b/>
      <sz val="9"/>
      <color indexed="81"/>
      <name val="Tahoma"/>
      <family val="2"/>
    </font>
    <font>
      <sz val="9"/>
      <color indexed="81"/>
      <name val="Tahoma"/>
      <family val="2"/>
    </font>
    <font>
      <b/>
      <sz val="10"/>
      <name val="Arial"/>
      <family val="2"/>
    </font>
    <font>
      <sz val="10"/>
      <color theme="0"/>
      <name val="Arial"/>
      <family val="2"/>
    </font>
  </fonts>
  <fills count="11">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bgColor indexed="64"/>
      </patternFill>
    </fill>
    <fill>
      <patternFill patternType="solid">
        <fgColor indexed="65"/>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4" tint="0.79998168889431442"/>
        <bgColor indexed="64"/>
      </patternFill>
    </fill>
  </fills>
  <borders count="3">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143">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45">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18" fillId="0" borderId="0" xfId="0" applyFont="1" applyAlignment="1">
      <alignment horizontal="justify" vertical="center" wrapText="1"/>
    </xf>
    <xf numFmtId="0" fontId="18" fillId="0" borderId="0" xfId="0" applyFont="1" applyAlignment="1">
      <alignment horizontal="right" vertical="center" wrapText="1"/>
    </xf>
    <xf numFmtId="9" fontId="18" fillId="5" borderId="0" xfId="99" applyFont="1" applyFill="1" applyBorder="1" applyAlignment="1" applyProtection="1">
      <alignment horizontal="justify" vertical="center" wrapText="1"/>
      <protection locked="0"/>
    </xf>
    <xf numFmtId="182" fontId="18" fillId="0" borderId="0" xfId="112" applyNumberFormat="1" applyFont="1" applyBorder="1" applyAlignment="1">
      <alignment horizontal="right" vertical="center" wrapText="1"/>
    </xf>
    <xf numFmtId="0" fontId="18" fillId="6" borderId="0" xfId="0" applyFont="1" applyFill="1" applyAlignment="1">
      <alignment horizontal="justify" vertical="center" wrapText="1"/>
    </xf>
    <xf numFmtId="0" fontId="3" fillId="0" borderId="0" xfId="0" applyFont="1" applyAlignment="1">
      <alignment horizontal="justify" vertical="center" wrapText="1"/>
    </xf>
    <xf numFmtId="0" fontId="3" fillId="0" borderId="0" xfId="0" applyFont="1"/>
    <xf numFmtId="0" fontId="22" fillId="7" borderId="0" xfId="0" applyFont="1" applyFill="1" applyAlignment="1">
      <alignment horizontal="justify" vertical="center" wrapText="1"/>
    </xf>
    <xf numFmtId="0" fontId="21" fillId="0" borderId="0" xfId="0" applyFont="1" applyAlignment="1">
      <alignment horizontal="justify" vertical="center" wrapText="1"/>
    </xf>
    <xf numFmtId="0" fontId="19" fillId="6" borderId="0" xfId="0" applyFont="1" applyFill="1" applyAlignment="1">
      <alignment horizontal="justify" vertical="center" wrapText="1"/>
    </xf>
    <xf numFmtId="0" fontId="19" fillId="5" borderId="0" xfId="0" applyFont="1" applyFill="1" applyAlignment="1">
      <alignment horizontal="justify" vertical="center" wrapText="1"/>
    </xf>
    <xf numFmtId="15" fontId="18" fillId="6" borderId="0" xfId="0" applyNumberFormat="1" applyFont="1" applyFill="1" applyAlignment="1">
      <alignment horizontal="justify" vertical="center" wrapText="1"/>
    </xf>
    <xf numFmtId="0" fontId="23" fillId="7" borderId="0" xfId="0" applyFont="1" applyFill="1" applyAlignment="1" applyProtection="1">
      <alignment horizontal="justify" vertical="center" wrapText="1"/>
      <protection locked="0"/>
    </xf>
    <xf numFmtId="0" fontId="23" fillId="7" borderId="0" xfId="0" applyFont="1" applyFill="1" applyAlignment="1">
      <alignment horizontal="justify" vertical="center" wrapText="1"/>
    </xf>
    <xf numFmtId="182" fontId="18" fillId="0" borderId="0" xfId="112" applyNumberFormat="1" applyFont="1" applyAlignment="1">
      <alignment horizontal="right" vertical="center" wrapText="1"/>
    </xf>
    <xf numFmtId="182" fontId="19" fillId="6" borderId="0" xfId="112" applyNumberFormat="1" applyFont="1" applyFill="1" applyAlignment="1">
      <alignment horizontal="right" vertical="center" wrapText="1"/>
    </xf>
    <xf numFmtId="182" fontId="18" fillId="6" borderId="0" xfId="112" applyNumberFormat="1" applyFont="1" applyFill="1" applyAlignment="1">
      <alignment horizontal="right" vertical="center" wrapText="1"/>
    </xf>
    <xf numFmtId="182" fontId="23" fillId="7" borderId="0" xfId="112" applyNumberFormat="1" applyFont="1" applyFill="1" applyBorder="1" applyAlignment="1" applyProtection="1">
      <alignment horizontal="right" vertical="center" wrapText="1"/>
      <protection locked="0"/>
    </xf>
    <xf numFmtId="182" fontId="20" fillId="0" borderId="0" xfId="112" applyNumberFormat="1" applyFont="1" applyAlignment="1">
      <alignment horizontal="right" vertical="center" wrapText="1"/>
    </xf>
    <xf numFmtId="0" fontId="19" fillId="6" borderId="0" xfId="0" applyFont="1" applyFill="1" applyAlignment="1">
      <alignment horizontal="right" vertical="center" wrapText="1"/>
    </xf>
    <xf numFmtId="0" fontId="18" fillId="6" borderId="0" xfId="0" applyFont="1" applyFill="1" applyAlignment="1">
      <alignment horizontal="right" vertical="center" wrapText="1"/>
    </xf>
    <xf numFmtId="15" fontId="18" fillId="6" borderId="0" xfId="0" applyNumberFormat="1" applyFont="1" applyFill="1" applyAlignment="1">
      <alignment horizontal="right" vertical="center" wrapText="1"/>
    </xf>
    <xf numFmtId="0" fontId="23" fillId="7" borderId="0" xfId="0" applyFont="1" applyFill="1" applyAlignment="1" applyProtection="1">
      <alignment horizontal="right" vertical="center" wrapText="1"/>
      <protection locked="0"/>
    </xf>
    <xf numFmtId="0" fontId="23" fillId="7" borderId="0" xfId="0" applyFont="1" applyFill="1" applyAlignment="1">
      <alignment horizontal="right" vertical="center" wrapText="1"/>
    </xf>
    <xf numFmtId="10" fontId="18" fillId="0" borderId="0" xfId="99" applyNumberFormat="1" applyFont="1" applyBorder="1" applyAlignment="1">
      <alignment horizontal="justify" vertical="center" wrapText="1"/>
    </xf>
    <xf numFmtId="10" fontId="19" fillId="6" borderId="0" xfId="99" applyNumberFormat="1" applyFont="1" applyFill="1" applyAlignment="1">
      <alignment horizontal="justify" vertical="center" wrapText="1"/>
    </xf>
    <xf numFmtId="10" fontId="18" fillId="6" borderId="0" xfId="99" applyNumberFormat="1" applyFont="1" applyFill="1" applyAlignment="1">
      <alignment horizontal="justify" vertical="center" wrapText="1"/>
    </xf>
    <xf numFmtId="10" fontId="18" fillId="0" borderId="0" xfId="99" applyNumberFormat="1" applyFont="1" applyAlignment="1">
      <alignment horizontal="justify" vertical="center" wrapText="1"/>
    </xf>
    <xf numFmtId="10" fontId="23" fillId="7" borderId="0" xfId="99" applyNumberFormat="1" applyFont="1" applyFill="1" applyBorder="1" applyAlignment="1">
      <alignment horizontal="justify" vertical="center" wrapText="1"/>
    </xf>
    <xf numFmtId="10" fontId="23" fillId="7" borderId="0" xfId="99" applyNumberFormat="1" applyFont="1" applyFill="1" applyBorder="1" applyAlignment="1" applyProtection="1">
      <alignment horizontal="justify" vertical="center" wrapText="1"/>
      <protection locked="0"/>
    </xf>
    <xf numFmtId="0" fontId="18" fillId="5" borderId="0" xfId="0" applyFont="1" applyFill="1" applyAlignment="1">
      <alignment horizontal="justify" vertical="center" wrapText="1"/>
    </xf>
    <xf numFmtId="0" fontId="0" fillId="0" borderId="0" xfId="0" applyAlignment="1">
      <alignment horizontal="justify" vertical="center" wrapText="1"/>
    </xf>
    <xf numFmtId="0" fontId="0" fillId="0" borderId="0" xfId="0" applyAlignment="1">
      <alignment horizontal="right"/>
    </xf>
    <xf numFmtId="181" fontId="0" fillId="0" borderId="0" xfId="112" applyNumberFormat="1" applyFont="1" applyBorder="1" applyAlignment="1">
      <alignment horizontal="right" vertical="center" wrapText="1"/>
    </xf>
    <xf numFmtId="41" fontId="0" fillId="0" borderId="0" xfId="112" applyFont="1" applyBorder="1" applyAlignment="1">
      <alignment horizontal="right" vertical="center" wrapText="1"/>
    </xf>
    <xf numFmtId="10" fontId="0" fillId="0" borderId="0" xfId="99" applyNumberFormat="1" applyFont="1" applyBorder="1" applyAlignment="1">
      <alignment horizontal="right" vertical="center" wrapText="1"/>
    </xf>
    <xf numFmtId="41" fontId="0" fillId="0" borderId="0" xfId="112" applyFont="1" applyBorder="1" applyAlignment="1">
      <alignment vertical="center" wrapText="1"/>
    </xf>
    <xf numFmtId="2" fontId="0" fillId="0" borderId="0" xfId="112" applyNumberFormat="1" applyFont="1" applyBorder="1" applyAlignment="1">
      <alignment vertical="center" wrapText="1"/>
    </xf>
    <xf numFmtId="10" fontId="0" fillId="0" borderId="0" xfId="99" applyNumberFormat="1" applyFont="1" applyBorder="1" applyAlignment="1">
      <alignment vertical="center" wrapText="1"/>
    </xf>
    <xf numFmtId="182" fontId="0" fillId="0" borderId="0" xfId="112" applyNumberFormat="1" applyFont="1" applyBorder="1" applyAlignment="1">
      <alignment horizontal="right" vertical="center" wrapText="1"/>
    </xf>
    <xf numFmtId="0" fontId="0" fillId="0" borderId="0" xfId="0" applyAlignment="1">
      <alignment vertical="center" wrapText="1"/>
    </xf>
    <xf numFmtId="180" fontId="0" fillId="0" borderId="0" xfId="112" applyNumberFormat="1" applyFont="1" applyBorder="1" applyAlignment="1">
      <alignment horizontal="right" vertical="center" wrapText="1"/>
    </xf>
    <xf numFmtId="0" fontId="0" fillId="0" borderId="0" xfId="0" applyAlignment="1">
      <alignment horizontal="right" vertical="center" wrapText="1"/>
    </xf>
    <xf numFmtId="0" fontId="3" fillId="6" borderId="0" xfId="0" applyFont="1" applyFill="1"/>
    <xf numFmtId="0" fontId="3" fillId="6" borderId="0" xfId="0" applyFont="1" applyFill="1" applyAlignment="1">
      <alignment horizontal="right"/>
    </xf>
    <xf numFmtId="0" fontId="3" fillId="6" borderId="0" xfId="0" applyFont="1" applyFill="1" applyAlignment="1">
      <alignment horizontal="justify" vertical="center" wrapText="1"/>
    </xf>
    <xf numFmtId="0" fontId="26" fillId="6" borderId="0" xfId="0" applyFont="1" applyFill="1" applyAlignment="1">
      <alignment horizontal="right" vertical="center" wrapText="1"/>
    </xf>
    <xf numFmtId="0" fontId="26" fillId="6" borderId="0" xfId="0" applyFont="1" applyFill="1" applyAlignment="1">
      <alignment vertical="center" wrapText="1"/>
    </xf>
    <xf numFmtId="182" fontId="3" fillId="6" borderId="0" xfId="0" applyNumberFormat="1" applyFont="1" applyFill="1" applyAlignment="1">
      <alignment horizontal="right" vertical="center" wrapText="1"/>
    </xf>
    <xf numFmtId="182" fontId="3" fillId="0" borderId="0" xfId="0" applyNumberFormat="1" applyFont="1" applyAlignment="1">
      <alignment horizontal="right" vertical="center" wrapText="1"/>
    </xf>
    <xf numFmtId="0" fontId="27" fillId="0" borderId="0" xfId="0" applyFont="1" applyAlignment="1">
      <alignment horizontal="justify" vertical="center" wrapText="1"/>
    </xf>
    <xf numFmtId="0" fontId="3" fillId="0" borderId="0" xfId="0" applyFont="1" applyAlignment="1">
      <alignment horizontal="right"/>
    </xf>
    <xf numFmtId="41" fontId="3" fillId="8" borderId="0" xfId="112" applyFont="1" applyFill="1" applyBorder="1" applyAlignment="1">
      <alignment vertical="center" wrapText="1"/>
    </xf>
    <xf numFmtId="41" fontId="3" fillId="8" borderId="0" xfId="112" applyFont="1" applyFill="1" applyBorder="1" applyAlignment="1">
      <alignment horizontal="right" vertical="center" wrapText="1"/>
    </xf>
    <xf numFmtId="41" fontId="3" fillId="8" borderId="0" xfId="112" applyFont="1" applyFill="1" applyBorder="1" applyAlignment="1">
      <alignment horizontal="left" vertical="center" wrapText="1"/>
    </xf>
    <xf numFmtId="0" fontId="19" fillId="5" borderId="0" xfId="0" applyFont="1" applyFill="1" applyAlignment="1">
      <alignment horizontal="right" vertical="center" wrapText="1"/>
    </xf>
    <xf numFmtId="0" fontId="22" fillId="7" borderId="0" xfId="0" applyFont="1" applyFill="1" applyAlignment="1">
      <alignment horizontal="left" vertical="center" wrapText="1"/>
    </xf>
    <xf numFmtId="0" fontId="22" fillId="7" borderId="0" xfId="0" applyFont="1" applyFill="1" applyAlignment="1">
      <alignment horizontal="left" wrapText="1"/>
    </xf>
    <xf numFmtId="10" fontId="18" fillId="0" borderId="0" xfId="99" applyNumberFormat="1" applyFont="1" applyBorder="1" applyAlignment="1">
      <alignment horizontal="right" vertical="center" wrapText="1"/>
    </xf>
    <xf numFmtId="0" fontId="0" fillId="0" borderId="0" xfId="99" applyNumberFormat="1" applyFont="1" applyAlignment="1">
      <alignment horizontal="right" vertical="center" wrapText="1"/>
    </xf>
    <xf numFmtId="1" fontId="0" fillId="0" borderId="0" xfId="112" applyNumberFormat="1" applyFont="1" applyBorder="1" applyAlignment="1">
      <alignment horizontal="right" vertical="center" wrapText="1"/>
    </xf>
    <xf numFmtId="182" fontId="0" fillId="0" borderId="0" xfId="112" applyNumberFormat="1" applyFont="1"/>
    <xf numFmtId="182" fontId="0" fillId="0" borderId="0" xfId="0" applyNumberFormat="1"/>
    <xf numFmtId="0" fontId="18" fillId="0" borderId="0" xfId="0" applyFont="1" applyAlignment="1">
      <alignment horizontal="left" vertical="center" wrapText="1"/>
    </xf>
    <xf numFmtId="0" fontId="19" fillId="6" borderId="0" xfId="0" applyFont="1" applyFill="1" applyAlignment="1">
      <alignment horizontal="left" vertical="center" wrapText="1"/>
    </xf>
    <xf numFmtId="0" fontId="18" fillId="6" borderId="0" xfId="0" applyFont="1" applyFill="1" applyAlignment="1">
      <alignment horizontal="left" vertical="center" wrapText="1"/>
    </xf>
    <xf numFmtId="15" fontId="18" fillId="6" borderId="0" xfId="0" applyNumberFormat="1" applyFont="1" applyFill="1" applyAlignment="1">
      <alignment horizontal="left" vertical="center" wrapText="1"/>
    </xf>
    <xf numFmtId="0" fontId="23" fillId="7"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3" fillId="0" borderId="0" xfId="0" applyFont="1" applyAlignment="1">
      <alignment wrapText="1"/>
    </xf>
    <xf numFmtId="180" fontId="3" fillId="8" borderId="0" xfId="112" applyNumberFormat="1" applyFont="1" applyFill="1" applyBorder="1" applyAlignment="1">
      <alignment horizontal="right" vertical="center" wrapText="1"/>
    </xf>
    <xf numFmtId="184" fontId="3" fillId="8" borderId="0" xfId="112" applyNumberFormat="1" applyFont="1" applyFill="1" applyBorder="1" applyAlignment="1">
      <alignment horizontal="right" vertical="center" wrapText="1"/>
    </xf>
    <xf numFmtId="182" fontId="23" fillId="9" borderId="0" xfId="112" applyNumberFormat="1" applyFont="1" applyFill="1" applyBorder="1" applyAlignment="1" applyProtection="1">
      <alignment horizontal="right" vertical="center" wrapText="1"/>
      <protection locked="0"/>
    </xf>
    <xf numFmtId="185" fontId="18" fillId="5" borderId="0" xfId="0" applyNumberFormat="1" applyFont="1" applyFill="1" applyAlignment="1">
      <alignment horizontal="justify" vertical="center" wrapText="1"/>
    </xf>
    <xf numFmtId="1" fontId="18" fillId="5" borderId="0" xfId="0" applyNumberFormat="1" applyFont="1" applyFill="1" applyAlignment="1">
      <alignment horizontal="justify" vertical="center" wrapText="1"/>
    </xf>
    <xf numFmtId="1" fontId="19" fillId="6" borderId="0" xfId="0" applyNumberFormat="1" applyFont="1" applyFill="1" applyAlignment="1">
      <alignment horizontal="justify" vertical="center" wrapText="1"/>
    </xf>
    <xf numFmtId="1" fontId="18" fillId="6" borderId="0" xfId="0" applyNumberFormat="1" applyFont="1" applyFill="1" applyAlignment="1">
      <alignment horizontal="justify" vertical="center" wrapText="1"/>
    </xf>
    <xf numFmtId="1" fontId="23" fillId="7" borderId="0" xfId="0" applyNumberFormat="1" applyFont="1" applyFill="1" applyAlignment="1" applyProtection="1">
      <alignment horizontal="justify" vertical="center" wrapText="1"/>
      <protection locked="0"/>
    </xf>
    <xf numFmtId="1" fontId="0" fillId="0" borderId="0" xfId="112" applyNumberFormat="1" applyFont="1" applyBorder="1" applyAlignment="1">
      <alignment vertical="center" wrapText="1"/>
    </xf>
    <xf numFmtId="180" fontId="0" fillId="0" borderId="0" xfId="99" applyNumberFormat="1" applyFont="1" applyBorder="1" applyAlignment="1">
      <alignment horizontal="right" vertical="center" wrapText="1"/>
    </xf>
    <xf numFmtId="0" fontId="18" fillId="10" borderId="0" xfId="0" applyFont="1" applyFill="1" applyAlignment="1" applyProtection="1">
      <alignment horizontal="justify" vertical="center" wrapText="1"/>
      <protection locked="0"/>
    </xf>
    <xf numFmtId="0" fontId="18" fillId="5" borderId="0" xfId="0" applyFont="1" applyFill="1" applyAlignment="1" applyProtection="1">
      <alignment horizontal="justify" vertical="center" wrapText="1"/>
      <protection locked="0"/>
    </xf>
    <xf numFmtId="0" fontId="21" fillId="0" borderId="0" xfId="0" applyFont="1" applyAlignment="1">
      <alignment horizontal="left" vertical="center" wrapText="1"/>
    </xf>
    <xf numFmtId="186" fontId="0" fillId="0" borderId="0" xfId="112" applyNumberFormat="1" applyFont="1" applyBorder="1" applyAlignment="1">
      <alignment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6" fillId="6" borderId="0" xfId="0" applyFont="1" applyFill="1" applyAlignment="1">
      <alignment horizontal="left" vertical="center" wrapText="1"/>
    </xf>
    <xf numFmtId="0" fontId="3" fillId="6" borderId="0" xfId="0" applyFont="1" applyFill="1" applyAlignment="1">
      <alignment horizontal="center" vertical="center" wrapText="1"/>
    </xf>
    <xf numFmtId="9" fontId="0" fillId="0" borderId="0" xfId="99" applyFont="1" applyBorder="1" applyAlignment="1">
      <alignment horizontal="right" vertical="center" wrapText="1"/>
    </xf>
    <xf numFmtId="9" fontId="3" fillId="0" borderId="0" xfId="99" applyFont="1" applyBorder="1" applyAlignment="1">
      <alignment horizontal="right" vertical="center" wrapText="1"/>
    </xf>
    <xf numFmtId="0" fontId="0" fillId="5" borderId="0" xfId="0" applyFill="1"/>
    <xf numFmtId="0" fontId="0" fillId="5" borderId="0" xfId="0" applyFill="1" applyAlignment="1">
      <alignment horizontal="justify" vertical="center" wrapText="1"/>
    </xf>
    <xf numFmtId="0" fontId="0" fillId="5" borderId="0" xfId="0" applyFill="1" applyAlignment="1">
      <alignment horizontal="right" vertical="center" wrapText="1"/>
    </xf>
    <xf numFmtId="0" fontId="3" fillId="5" borderId="0" xfId="0" applyFont="1" applyFill="1" applyAlignment="1">
      <alignment horizontal="justify" vertical="center" wrapText="1"/>
    </xf>
    <xf numFmtId="0" fontId="0" fillId="5" borderId="0" xfId="0" applyFill="1" applyAlignment="1">
      <alignment horizontal="left" vertical="center" wrapText="1"/>
    </xf>
    <xf numFmtId="1" fontId="0" fillId="5" borderId="0" xfId="112" applyNumberFormat="1" applyFont="1" applyFill="1" applyBorder="1" applyAlignment="1">
      <alignment horizontal="right" vertical="center" wrapText="1"/>
    </xf>
    <xf numFmtId="10" fontId="0" fillId="5" borderId="0" xfId="99" applyNumberFormat="1" applyFont="1" applyFill="1" applyBorder="1" applyAlignment="1">
      <alignment horizontal="right" vertical="center" wrapText="1"/>
    </xf>
    <xf numFmtId="0" fontId="0" fillId="5" borderId="0" xfId="0" applyFill="1" applyAlignment="1">
      <alignment vertical="center" wrapText="1"/>
    </xf>
    <xf numFmtId="0" fontId="0" fillId="5" borderId="0" xfId="99" applyNumberFormat="1" applyFont="1" applyFill="1" applyAlignment="1">
      <alignment horizontal="right" vertical="center" wrapText="1"/>
    </xf>
    <xf numFmtId="1" fontId="0" fillId="5" borderId="0" xfId="112" applyNumberFormat="1" applyFont="1" applyFill="1" applyBorder="1" applyAlignment="1">
      <alignment vertical="center" wrapText="1"/>
    </xf>
    <xf numFmtId="10" fontId="0" fillId="5" borderId="0" xfId="99" applyNumberFormat="1" applyFont="1" applyFill="1" applyBorder="1" applyAlignment="1">
      <alignment vertical="center" wrapText="1"/>
    </xf>
    <xf numFmtId="182" fontId="18" fillId="5" borderId="0" xfId="112" applyNumberFormat="1" applyFont="1" applyFill="1" applyAlignment="1" applyProtection="1">
      <alignment horizontal="right" vertical="center" wrapText="1"/>
      <protection locked="0"/>
    </xf>
    <xf numFmtId="182" fontId="18" fillId="5" borderId="0" xfId="112" applyNumberFormat="1" applyFont="1" applyFill="1" applyAlignment="1">
      <alignment horizontal="right" vertical="center" wrapText="1"/>
    </xf>
    <xf numFmtId="182" fontId="0" fillId="5" borderId="0" xfId="112" applyNumberFormat="1" applyFont="1" applyFill="1"/>
    <xf numFmtId="187" fontId="0" fillId="0" borderId="0" xfId="99" applyNumberFormat="1" applyFont="1" applyBorder="1" applyAlignment="1">
      <alignment vertical="center" wrapText="1"/>
    </xf>
    <xf numFmtId="41" fontId="0" fillId="0" borderId="0" xfId="112" applyFont="1"/>
    <xf numFmtId="0" fontId="19" fillId="5" borderId="0" xfId="0" applyFont="1" applyFill="1" applyAlignment="1">
      <alignment horizontal="left" vertical="center" wrapText="1"/>
    </xf>
    <xf numFmtId="0" fontId="0" fillId="5" borderId="0" xfId="0" applyFill="1" applyAlignment="1">
      <alignment horizontal="left"/>
    </xf>
    <xf numFmtId="0" fontId="19" fillId="0" borderId="0" xfId="0" applyFont="1" applyAlignment="1">
      <alignment horizontal="left" vertical="center" wrapText="1"/>
    </xf>
    <xf numFmtId="181" fontId="18" fillId="0" borderId="0" xfId="112" applyNumberFormat="1" applyFont="1" applyAlignment="1">
      <alignment horizontal="left" vertical="center" wrapText="1"/>
    </xf>
    <xf numFmtId="41" fontId="18" fillId="0" borderId="0" xfId="112" applyFont="1" applyAlignment="1">
      <alignment horizontal="left" vertical="center" wrapText="1"/>
    </xf>
    <xf numFmtId="181" fontId="19" fillId="6" borderId="0" xfId="112" applyNumberFormat="1" applyFont="1" applyFill="1" applyAlignment="1">
      <alignment horizontal="left" vertical="center" wrapText="1"/>
    </xf>
    <xf numFmtId="41" fontId="19" fillId="6" borderId="0" xfId="112" applyFont="1" applyFill="1" applyAlignment="1">
      <alignment horizontal="left" vertical="center" wrapText="1"/>
    </xf>
    <xf numFmtId="181" fontId="18" fillId="6" borderId="0" xfId="112" applyNumberFormat="1" applyFont="1" applyFill="1" applyAlignment="1">
      <alignment horizontal="left" vertical="center" wrapText="1"/>
    </xf>
    <xf numFmtId="41" fontId="18" fillId="6" borderId="0" xfId="112" applyFont="1" applyFill="1" applyAlignment="1">
      <alignment horizontal="left" vertical="center" wrapText="1"/>
    </xf>
    <xf numFmtId="181" fontId="23" fillId="7" borderId="0" xfId="112" applyNumberFormat="1" applyFont="1" applyFill="1" applyBorder="1" applyAlignment="1" applyProtection="1">
      <alignment horizontal="left" vertical="center" wrapText="1"/>
      <protection locked="0"/>
    </xf>
    <xf numFmtId="0" fontId="23" fillId="7" borderId="0" xfId="0" applyFont="1" applyFill="1" applyAlignment="1" applyProtection="1">
      <alignment horizontal="left" vertical="center" wrapText="1"/>
      <protection locked="0"/>
    </xf>
    <xf numFmtId="41" fontId="23" fillId="7" borderId="0" xfId="112" applyFont="1" applyFill="1" applyBorder="1" applyAlignment="1" applyProtection="1">
      <alignment horizontal="left" vertical="center" wrapText="1"/>
      <protection locked="0"/>
    </xf>
    <xf numFmtId="181" fontId="0" fillId="0" borderId="0" xfId="112" applyNumberFormat="1" applyFont="1" applyBorder="1" applyAlignment="1">
      <alignment horizontal="left" vertical="center" wrapText="1"/>
    </xf>
    <xf numFmtId="41" fontId="0" fillId="0" borderId="0" xfId="112" applyFont="1" applyBorder="1" applyAlignment="1">
      <alignment horizontal="left" vertical="center" wrapText="1"/>
    </xf>
    <xf numFmtId="180" fontId="0" fillId="0" borderId="0" xfId="112" applyNumberFormat="1" applyFont="1" applyBorder="1" applyAlignment="1">
      <alignment horizontal="left" vertical="center" wrapText="1"/>
    </xf>
    <xf numFmtId="181" fontId="3" fillId="0" borderId="0" xfId="112" applyNumberFormat="1" applyFont="1" applyBorder="1" applyAlignment="1">
      <alignment horizontal="left" vertical="center" wrapText="1"/>
    </xf>
    <xf numFmtId="2" fontId="0" fillId="0" borderId="0" xfId="0" applyNumberFormat="1" applyAlignment="1">
      <alignment horizontal="left"/>
    </xf>
    <xf numFmtId="2" fontId="0" fillId="0" borderId="0" xfId="112" applyNumberFormat="1" applyFont="1" applyBorder="1" applyAlignment="1">
      <alignment horizontal="left" vertical="center" wrapText="1"/>
    </xf>
    <xf numFmtId="181" fontId="0" fillId="5" borderId="0" xfId="112" applyNumberFormat="1" applyFont="1" applyFill="1" applyBorder="1" applyAlignment="1">
      <alignment horizontal="left" vertical="center" wrapText="1"/>
    </xf>
    <xf numFmtId="41" fontId="0" fillId="5" borderId="0" xfId="112" applyFont="1" applyFill="1" applyBorder="1" applyAlignment="1">
      <alignment horizontal="left" vertical="center" wrapText="1"/>
    </xf>
    <xf numFmtId="183" fontId="0" fillId="0" borderId="0" xfId="0" applyNumberFormat="1" applyAlignment="1">
      <alignment horizontal="right" vertical="center" wrapText="1"/>
    </xf>
    <xf numFmtId="0" fontId="22" fillId="7" borderId="0" xfId="0" applyFont="1" applyFill="1" applyAlignment="1">
      <alignment horizontal="justify" vertical="top" wrapText="1"/>
    </xf>
    <xf numFmtId="0" fontId="22" fillId="7" borderId="0" xfId="0" applyFont="1" applyFill="1" applyAlignment="1">
      <alignment horizontal="right" vertical="top" wrapText="1"/>
    </xf>
    <xf numFmtId="0" fontId="22" fillId="7" borderId="0" xfId="0" applyFont="1" applyFill="1" applyAlignment="1">
      <alignment horizontal="left" vertical="top" wrapText="1"/>
    </xf>
    <xf numFmtId="0" fontId="23" fillId="7" borderId="0" xfId="0" applyFont="1" applyFill="1" applyAlignment="1">
      <alignment horizontal="justify" vertical="top" wrapText="1"/>
    </xf>
    <xf numFmtId="0" fontId="23" fillId="7" borderId="0" xfId="0" applyFont="1" applyFill="1" applyAlignment="1">
      <alignment horizontal="left" vertical="top" wrapText="1"/>
    </xf>
    <xf numFmtId="181" fontId="23" fillId="7" borderId="0" xfId="112" applyNumberFormat="1" applyFont="1" applyFill="1" applyBorder="1" applyAlignment="1">
      <alignment horizontal="left" vertical="top" wrapText="1"/>
    </xf>
    <xf numFmtId="181" fontId="23" fillId="7" borderId="0" xfId="112" applyNumberFormat="1" applyFont="1" applyFill="1" applyBorder="1" applyAlignment="1" applyProtection="1">
      <alignment horizontal="left" vertical="top" wrapText="1"/>
      <protection locked="0"/>
    </xf>
    <xf numFmtId="181" fontId="23" fillId="7" borderId="0" xfId="112" applyNumberFormat="1" applyFont="1" applyFill="1" applyBorder="1" applyAlignment="1">
      <alignment horizontal="right" vertical="top" wrapText="1"/>
    </xf>
    <xf numFmtId="0" fontId="23" fillId="7" borderId="0" xfId="0" applyFont="1" applyFill="1" applyAlignment="1">
      <alignment horizontal="center" vertical="top" wrapText="1"/>
    </xf>
    <xf numFmtId="10" fontId="23" fillId="7" borderId="0" xfId="99" applyNumberFormat="1" applyFont="1" applyFill="1" applyBorder="1" applyAlignment="1">
      <alignment horizontal="center" vertical="top" wrapText="1"/>
    </xf>
    <xf numFmtId="182" fontId="23" fillId="7" borderId="0" xfId="112" applyNumberFormat="1" applyFont="1" applyFill="1" applyBorder="1" applyAlignment="1">
      <alignment horizontal="right" vertical="top" wrapText="1"/>
    </xf>
    <xf numFmtId="0" fontId="18" fillId="0" borderId="0" xfId="0" applyFont="1" applyAlignment="1">
      <alignment horizontal="justify" vertical="top" wrapText="1"/>
    </xf>
  </cellXfs>
  <cellStyles count="143">
    <cellStyle name="Accent1" xfId="1" xr:uid="{00000000-0005-0000-0000-000000000000}"/>
    <cellStyle name="Comma 2" xfId="2" xr:uid="{00000000-0005-0000-0000-000001000000}"/>
    <cellStyle name="Comma 2 2" xfId="3" xr:uid="{00000000-0005-0000-0000-000002000000}"/>
    <cellStyle name="Comma 2 2 2" xfId="4" xr:uid="{00000000-0005-0000-0000-000003000000}"/>
    <cellStyle name="Comma 2 3" xfId="5" xr:uid="{00000000-0005-0000-0000-000004000000}"/>
    <cellStyle name="Comma 3" xfId="6" xr:uid="{00000000-0005-0000-0000-000005000000}"/>
    <cellStyle name="Comma 3 2" xfId="7" xr:uid="{00000000-0005-0000-0000-000006000000}"/>
    <cellStyle name="Comma 3 2 2" xfId="114" xr:uid="{00000000-0005-0000-0000-000007000000}"/>
    <cellStyle name="Comma 3 3" xfId="113" xr:uid="{00000000-0005-0000-0000-000008000000}"/>
    <cellStyle name="Currency 2" xfId="8" xr:uid="{00000000-0005-0000-0000-000009000000}"/>
    <cellStyle name="Currency 2 2" xfId="9" xr:uid="{00000000-0005-0000-0000-00000A000000}"/>
    <cellStyle name="Currency 3" xfId="10" xr:uid="{00000000-0005-0000-0000-00000B000000}"/>
    <cellStyle name="Currency 3 2" xfId="11" xr:uid="{00000000-0005-0000-0000-00000C000000}"/>
    <cellStyle name="Énfasis1" xfId="12" builtinId="29" customBuiltin="1"/>
    <cellStyle name="Énfasis1 2" xfId="13" xr:uid="{00000000-0005-0000-0000-00000E000000}"/>
    <cellStyle name="Euro" xfId="14" xr:uid="{00000000-0005-0000-0000-00000F000000}"/>
    <cellStyle name="Euro 2" xfId="15" xr:uid="{00000000-0005-0000-0000-000010000000}"/>
    <cellStyle name="Euro 2 2" xfId="16" xr:uid="{00000000-0005-0000-0000-000011000000}"/>
    <cellStyle name="Euro 3" xfId="17" xr:uid="{00000000-0005-0000-0000-000012000000}"/>
    <cellStyle name="Euro 4" xfId="18" xr:uid="{00000000-0005-0000-0000-000013000000}"/>
    <cellStyle name="Hipervínculo 2" xfId="19" xr:uid="{00000000-0005-0000-0000-000014000000}"/>
    <cellStyle name="Millares [0]" xfId="112" builtinId="6"/>
    <cellStyle name="Millares [0] 2" xfId="141" xr:uid="{00000000-0005-0000-0000-000016000000}"/>
    <cellStyle name="Millares 10" xfId="20" xr:uid="{00000000-0005-0000-0000-000017000000}"/>
    <cellStyle name="Millares 10 2" xfId="21" xr:uid="{00000000-0005-0000-0000-000018000000}"/>
    <cellStyle name="Millares 10 2 2" xfId="22" xr:uid="{00000000-0005-0000-0000-000019000000}"/>
    <cellStyle name="Millares 10 3" xfId="23" xr:uid="{00000000-0005-0000-0000-00001A000000}"/>
    <cellStyle name="Millares 11" xfId="24" xr:uid="{00000000-0005-0000-0000-00001B000000}"/>
    <cellStyle name="Millares 11 2" xfId="25" xr:uid="{00000000-0005-0000-0000-00001C000000}"/>
    <cellStyle name="Millares 11 2 2" xfId="26" xr:uid="{00000000-0005-0000-0000-00001D000000}"/>
    <cellStyle name="Millares 11 2 2 2" xfId="117" xr:uid="{00000000-0005-0000-0000-00001E000000}"/>
    <cellStyle name="Millares 11 2 3" xfId="116" xr:uid="{00000000-0005-0000-0000-00001F000000}"/>
    <cellStyle name="Millares 11 3" xfId="115" xr:uid="{00000000-0005-0000-0000-000020000000}"/>
    <cellStyle name="Millares 12" xfId="27" xr:uid="{00000000-0005-0000-0000-000021000000}"/>
    <cellStyle name="Millares 12 2" xfId="28" xr:uid="{00000000-0005-0000-0000-000022000000}"/>
    <cellStyle name="Millares 13" xfId="29" xr:uid="{00000000-0005-0000-0000-000023000000}"/>
    <cellStyle name="Millares 13 2" xfId="118" xr:uid="{00000000-0005-0000-0000-000024000000}"/>
    <cellStyle name="Millares 14" xfId="30" xr:uid="{00000000-0005-0000-0000-000025000000}"/>
    <cellStyle name="Millares 14 2" xfId="119" xr:uid="{00000000-0005-0000-0000-000026000000}"/>
    <cellStyle name="Millares 15" xfId="31" xr:uid="{00000000-0005-0000-0000-000027000000}"/>
    <cellStyle name="Millares 15 2" xfId="120" xr:uid="{00000000-0005-0000-0000-000028000000}"/>
    <cellStyle name="Millares 16" xfId="32" xr:uid="{00000000-0005-0000-0000-000029000000}"/>
    <cellStyle name="Millares 16 2" xfId="121" xr:uid="{00000000-0005-0000-0000-00002A000000}"/>
    <cellStyle name="Millares 2" xfId="33" xr:uid="{00000000-0005-0000-0000-00002B000000}"/>
    <cellStyle name="Millares 2 2" xfId="34" xr:uid="{00000000-0005-0000-0000-00002C000000}"/>
    <cellStyle name="Millares 2 2 2" xfId="35" xr:uid="{00000000-0005-0000-0000-00002D000000}"/>
    <cellStyle name="Millares 2 3" xfId="36" xr:uid="{00000000-0005-0000-0000-00002E000000}"/>
    <cellStyle name="Millares 2 3 2" xfId="123" xr:uid="{00000000-0005-0000-0000-00002F000000}"/>
    <cellStyle name="Millares 2 4" xfId="122" xr:uid="{00000000-0005-0000-0000-000030000000}"/>
    <cellStyle name="Millares 3" xfId="37" xr:uid="{00000000-0005-0000-0000-000031000000}"/>
    <cellStyle name="Millares 3 2" xfId="38" xr:uid="{00000000-0005-0000-0000-000032000000}"/>
    <cellStyle name="Millares 3 2 2" xfId="39" xr:uid="{00000000-0005-0000-0000-000033000000}"/>
    <cellStyle name="Millares 3 3" xfId="40" xr:uid="{00000000-0005-0000-0000-000034000000}"/>
    <cellStyle name="Millares 3 3 2" xfId="41" xr:uid="{00000000-0005-0000-0000-000035000000}"/>
    <cellStyle name="Millares 3 3 2 2" xfId="126" xr:uid="{00000000-0005-0000-0000-000036000000}"/>
    <cellStyle name="Millares 3 3 3" xfId="125" xr:uid="{00000000-0005-0000-0000-000037000000}"/>
    <cellStyle name="Millares 3 4" xfId="42" xr:uid="{00000000-0005-0000-0000-000038000000}"/>
    <cellStyle name="Millares 3 4 2" xfId="43" xr:uid="{00000000-0005-0000-0000-000039000000}"/>
    <cellStyle name="Millares 3 4 2 2" xfId="44" xr:uid="{00000000-0005-0000-0000-00003A000000}"/>
    <cellStyle name="Millares 3 4 2 2 2" xfId="129" xr:uid="{00000000-0005-0000-0000-00003B000000}"/>
    <cellStyle name="Millares 3 4 2 3" xfId="128" xr:uid="{00000000-0005-0000-0000-00003C000000}"/>
    <cellStyle name="Millares 3 4 3" xfId="127" xr:uid="{00000000-0005-0000-0000-00003D000000}"/>
    <cellStyle name="Millares 3 5" xfId="124" xr:uid="{00000000-0005-0000-0000-00003E000000}"/>
    <cellStyle name="Millares 3_Formato Ejecucion presupuestal 30042009" xfId="45" xr:uid="{00000000-0005-0000-0000-00003F000000}"/>
    <cellStyle name="Millares 4" xfId="46" xr:uid="{00000000-0005-0000-0000-000040000000}"/>
    <cellStyle name="Millares 4 2" xfId="47" xr:uid="{00000000-0005-0000-0000-000041000000}"/>
    <cellStyle name="Millares 5" xfId="48" xr:uid="{00000000-0005-0000-0000-000042000000}"/>
    <cellStyle name="Millares 5 2" xfId="49" xr:uid="{00000000-0005-0000-0000-000043000000}"/>
    <cellStyle name="Millares 6" xfId="50" xr:uid="{00000000-0005-0000-0000-000044000000}"/>
    <cellStyle name="Millares 6 2" xfId="51" xr:uid="{00000000-0005-0000-0000-000045000000}"/>
    <cellStyle name="Millares 6 2 2" xfId="52" xr:uid="{00000000-0005-0000-0000-000046000000}"/>
    <cellStyle name="Millares 6 3" xfId="53" xr:uid="{00000000-0005-0000-0000-000047000000}"/>
    <cellStyle name="Millares 7" xfId="54" xr:uid="{00000000-0005-0000-0000-000048000000}"/>
    <cellStyle name="Millares 7 2" xfId="55" xr:uid="{00000000-0005-0000-0000-000049000000}"/>
    <cellStyle name="Millares 8" xfId="56" xr:uid="{00000000-0005-0000-0000-00004A000000}"/>
    <cellStyle name="Millares 8 2" xfId="57" xr:uid="{00000000-0005-0000-0000-00004B000000}"/>
    <cellStyle name="Millares 9" xfId="58" xr:uid="{00000000-0005-0000-0000-00004C000000}"/>
    <cellStyle name="Millares 9 2" xfId="59" xr:uid="{00000000-0005-0000-0000-00004D000000}"/>
    <cellStyle name="Moneda [0] 2" xfId="142" xr:uid="{00000000-0005-0000-0000-00004E000000}"/>
    <cellStyle name="Moneda 10" xfId="60" xr:uid="{00000000-0005-0000-0000-00004F000000}"/>
    <cellStyle name="Moneda 10 2" xfId="130" xr:uid="{00000000-0005-0000-0000-000050000000}"/>
    <cellStyle name="Moneda 2" xfId="61" xr:uid="{00000000-0005-0000-0000-000051000000}"/>
    <cellStyle name="Moneda 2 2" xfId="62" xr:uid="{00000000-0005-0000-0000-000052000000}"/>
    <cellStyle name="Moneda 2 2 2" xfId="63" xr:uid="{00000000-0005-0000-0000-000053000000}"/>
    <cellStyle name="Moneda 2 3" xfId="64" xr:uid="{00000000-0005-0000-0000-000054000000}"/>
    <cellStyle name="Moneda 3" xfId="65" xr:uid="{00000000-0005-0000-0000-000055000000}"/>
    <cellStyle name="Moneda 3 2" xfId="66" xr:uid="{00000000-0005-0000-0000-000056000000}"/>
    <cellStyle name="Moneda 4" xfId="67" xr:uid="{00000000-0005-0000-0000-000057000000}"/>
    <cellStyle name="Moneda 5" xfId="68" xr:uid="{00000000-0005-0000-0000-000058000000}"/>
    <cellStyle name="Moneda 5 2" xfId="69" xr:uid="{00000000-0005-0000-0000-000059000000}"/>
    <cellStyle name="Moneda 6" xfId="70" xr:uid="{00000000-0005-0000-0000-00005A000000}"/>
    <cellStyle name="Moneda 7" xfId="71" xr:uid="{00000000-0005-0000-0000-00005B000000}"/>
    <cellStyle name="Moneda 8" xfId="72" xr:uid="{00000000-0005-0000-0000-00005C000000}"/>
    <cellStyle name="Moneda 8 2" xfId="73" xr:uid="{00000000-0005-0000-0000-00005D000000}"/>
    <cellStyle name="Moneda 9" xfId="74" xr:uid="{00000000-0005-0000-0000-00005E000000}"/>
    <cellStyle name="Neutral" xfId="75" builtinId="28" customBuiltin="1"/>
    <cellStyle name="Normal" xfId="0" builtinId="0"/>
    <cellStyle name="Normal 2" xfId="76" xr:uid="{00000000-0005-0000-0000-000061000000}"/>
    <cellStyle name="Normal 2 2" xfId="77" xr:uid="{00000000-0005-0000-0000-000062000000}"/>
    <cellStyle name="Normal 2 2 2" xfId="78" xr:uid="{00000000-0005-0000-0000-000063000000}"/>
    <cellStyle name="Normal 2 3" xfId="79" xr:uid="{00000000-0005-0000-0000-000064000000}"/>
    <cellStyle name="Normal 2 3 2" xfId="80" xr:uid="{00000000-0005-0000-0000-000065000000}"/>
    <cellStyle name="Normal 2 3 2 2" xfId="81" xr:uid="{00000000-0005-0000-0000-000066000000}"/>
    <cellStyle name="Normal 2 4" xfId="82" xr:uid="{00000000-0005-0000-0000-000067000000}"/>
    <cellStyle name="Normal 2 4 2" xfId="83" xr:uid="{00000000-0005-0000-0000-000068000000}"/>
    <cellStyle name="Normal 2 5" xfId="84" xr:uid="{00000000-0005-0000-0000-000069000000}"/>
    <cellStyle name="Normal 2 6" xfId="85" xr:uid="{00000000-0005-0000-0000-00006A000000}"/>
    <cellStyle name="Normal 2 8" xfId="86" xr:uid="{00000000-0005-0000-0000-00006B000000}"/>
    <cellStyle name="Normal 2_Formato Ejecucion presupuestal 30042009" xfId="87" xr:uid="{00000000-0005-0000-0000-00006C000000}"/>
    <cellStyle name="Normal 3" xfId="88" xr:uid="{00000000-0005-0000-0000-00006D000000}"/>
    <cellStyle name="Normal 3 2" xfId="89" xr:uid="{00000000-0005-0000-0000-00006E000000}"/>
    <cellStyle name="Normal 3 2 2" xfId="90" xr:uid="{00000000-0005-0000-0000-00006F000000}"/>
    <cellStyle name="Normal 3 2 2 2" xfId="133" xr:uid="{00000000-0005-0000-0000-000070000000}"/>
    <cellStyle name="Normal 3 2 3" xfId="132" xr:uid="{00000000-0005-0000-0000-000071000000}"/>
    <cellStyle name="Normal 3 3" xfId="91" xr:uid="{00000000-0005-0000-0000-000072000000}"/>
    <cellStyle name="Normal 3 3 2" xfId="92" xr:uid="{00000000-0005-0000-0000-000073000000}"/>
    <cellStyle name="Normal 3 3 2 2" xfId="135" xr:uid="{00000000-0005-0000-0000-000074000000}"/>
    <cellStyle name="Normal 3 3 3" xfId="134" xr:uid="{00000000-0005-0000-0000-000075000000}"/>
    <cellStyle name="Normal 3 4" xfId="93" xr:uid="{00000000-0005-0000-0000-000076000000}"/>
    <cellStyle name="Normal 3 4 2" xfId="136" xr:uid="{00000000-0005-0000-0000-000077000000}"/>
    <cellStyle name="Normal 3 5" xfId="131" xr:uid="{00000000-0005-0000-0000-000078000000}"/>
    <cellStyle name="Normal 3_Formato de Seguimiento Sectorial (31-5-09) dmv" xfId="94" xr:uid="{00000000-0005-0000-0000-000079000000}"/>
    <cellStyle name="Normal 4" xfId="95" xr:uid="{00000000-0005-0000-0000-00007A000000}"/>
    <cellStyle name="Normal 5" xfId="96" xr:uid="{00000000-0005-0000-0000-00007B000000}"/>
    <cellStyle name="Normal 5 2" xfId="97" xr:uid="{00000000-0005-0000-0000-00007C000000}"/>
    <cellStyle name="Normal 5 2 2" xfId="138" xr:uid="{00000000-0005-0000-0000-00007D000000}"/>
    <cellStyle name="Normal 5 3" xfId="137" xr:uid="{00000000-0005-0000-0000-00007E000000}"/>
    <cellStyle name="Normal 6" xfId="98" xr:uid="{00000000-0005-0000-0000-00007F000000}"/>
    <cellStyle name="Normal 6 2" xfId="139" xr:uid="{00000000-0005-0000-0000-000080000000}"/>
    <cellStyle name="Porcentaje" xfId="99" builtinId="5"/>
    <cellStyle name="Porcentual 2" xfId="100" xr:uid="{00000000-0005-0000-0000-000082000000}"/>
    <cellStyle name="Porcentual 2 2" xfId="101" xr:uid="{00000000-0005-0000-0000-000083000000}"/>
    <cellStyle name="Porcentual 3" xfId="102" xr:uid="{00000000-0005-0000-0000-000084000000}"/>
    <cellStyle name="Porcentual 3 2" xfId="103" xr:uid="{00000000-0005-0000-0000-000085000000}"/>
    <cellStyle name="Porcentual 3 2 2" xfId="104" xr:uid="{00000000-0005-0000-0000-000086000000}"/>
    <cellStyle name="Porcentual 3 3" xfId="105" xr:uid="{00000000-0005-0000-0000-000087000000}"/>
    <cellStyle name="Porcentual 4" xfId="106" xr:uid="{00000000-0005-0000-0000-000088000000}"/>
    <cellStyle name="Porcentual 4 2" xfId="107" xr:uid="{00000000-0005-0000-0000-000089000000}"/>
    <cellStyle name="Porcentual 4 2 2" xfId="108" xr:uid="{00000000-0005-0000-0000-00008A000000}"/>
    <cellStyle name="Porcentual 5" xfId="109" xr:uid="{00000000-0005-0000-0000-00008B000000}"/>
    <cellStyle name="Porcentual 6" xfId="110" xr:uid="{00000000-0005-0000-0000-00008C000000}"/>
    <cellStyle name="Porcentual 6 2" xfId="140" xr:uid="{00000000-0005-0000-0000-00008D000000}"/>
    <cellStyle name="Total" xfId="111" builtinId="25" customBuiltin="1"/>
  </cellStyles>
  <dxfs count="65">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4" formatCode="0.0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numFmt numFmtId="4" formatCode="#,##0.00"/>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dxf>
    <dxf>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80" formatCode="_-* #,##0.00_-;\-* #,##0.00_-;_-* &quot;-&quot;_-;_-@_-"/>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80" formatCode="_-* #,##0.00_-;\-* #,##0.00_-;_-* &quot;-&quot;_-;_-@_-"/>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80" formatCode="_-* #,##0.00_-;\-* #,##0.00_-;_-* &quot;-&quot;_-;_-@_-"/>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4" formatCode="0.00%"/>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 formatCode="0"/>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left" vertical="center" textRotation="0" wrapText="1" indent="0" justifyLastLine="0" shrinkToFit="0" readingOrder="0"/>
    </dxf>
    <dxf>
      <numFmt numFmtId="0" formatCode="Genera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dxf>
    <dxf>
      <border outline="0">
        <top style="thin">
          <color indexed="64"/>
        </top>
        <bottom style="hair">
          <color indexed="64"/>
        </bottom>
      </border>
    </dxf>
    <dxf>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Calibri"/>
        <scheme val="minor"/>
      </font>
      <numFmt numFmtId="182" formatCode="#,##0,,"/>
      <fill>
        <patternFill patternType="solid">
          <fgColor indexed="64"/>
          <bgColor theme="3" tint="0.39994506668294322"/>
        </patternFill>
      </fill>
      <alignment horizontal="right" vertical="center" textRotation="0" wrapText="1" indent="0" justifyLastLine="0" shrinkToFit="0" readingOrder="0"/>
      <protection locked="0" hidden="0"/>
    </dxf>
  </dxfs>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135857</xdr:colOff>
      <xdr:row>1</xdr:row>
      <xdr:rowOff>2927</xdr:rowOff>
    </xdr:from>
    <xdr:to>
      <xdr:col>1</xdr:col>
      <xdr:colOff>963084</xdr:colOff>
      <xdr:row>5</xdr:row>
      <xdr:rowOff>74082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440" y="140510"/>
          <a:ext cx="827227" cy="621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68357</xdr:colOff>
      <xdr:row>1</xdr:row>
      <xdr:rowOff>12889</xdr:rowOff>
    </xdr:from>
    <xdr:to>
      <xdr:col>1</xdr:col>
      <xdr:colOff>773767</xdr:colOff>
      <xdr:row>4</xdr:row>
      <xdr:rowOff>112769</xdr:rowOff>
    </xdr:to>
    <xdr:pic>
      <xdr:nvPicPr>
        <xdr:cNvPr id="6" name="Imagen 5">
          <a:extLst>
            <a:ext uri="{FF2B5EF4-FFF2-40B4-BE49-F238E27FC236}">
              <a16:creationId xmlns:a16="http://schemas.microsoft.com/office/drawing/2014/main" id="{EDD32D95-ECE6-481C-B982-B7DC33F4BB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357" y="169771"/>
          <a:ext cx="806263" cy="772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User\Downloads\20240118_Informe%20sector%20SEGPLAN_Dic2023.xlsx" TargetMode="External"/><Relationship Id="rId1" Type="http://schemas.openxmlformats.org/officeDocument/2006/relationships/externalLinkPath" Target="20240118_Informe%20sector%20SEGPLAN_Dic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nidades%20compartidas\Equipo%20Seguimiento%20OAPI\06_SEGPLAN\Informes\2023\20231024_INFORME%20SECTOR%20CON%20PAS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sect_2194106561"/>
      <sheetName val="02_sect_ind_2194106561"/>
      <sheetName val="Hoja10"/>
      <sheetName val="03_sect_mpi_2194106561"/>
      <sheetName val="2023"/>
      <sheetName val="2024"/>
      <sheetName val="113"/>
      <sheetName val="204"/>
      <sheetName val="227"/>
      <sheetName val="262"/>
      <sheetName val="266"/>
    </sheetNames>
    <sheetDataSet>
      <sheetData sheetId="0">
        <row r="1">
          <cell r="AE1" t="str">
            <v>gral_codigo_mgr</v>
          </cell>
          <cell r="AP1" t="str">
            <v>Prog_ 2023</v>
          </cell>
          <cell r="AQ1" t="str">
            <v>Ejec_ 2023</v>
          </cell>
        </row>
        <row r="2">
          <cell r="AE2">
            <v>1</v>
          </cell>
          <cell r="AP2">
            <v>1028153176</v>
          </cell>
          <cell r="AQ2">
            <v>1028153176</v>
          </cell>
        </row>
        <row r="3">
          <cell r="AE3">
            <v>6</v>
          </cell>
          <cell r="AP3">
            <v>10996506379</v>
          </cell>
          <cell r="AQ3">
            <v>10994256379</v>
          </cell>
        </row>
        <row r="4">
          <cell r="AE4">
            <v>264</v>
          </cell>
          <cell r="AP4">
            <v>2396182742</v>
          </cell>
          <cell r="AQ4">
            <v>2396182742</v>
          </cell>
        </row>
        <row r="5">
          <cell r="AE5">
            <v>265</v>
          </cell>
          <cell r="AP5">
            <v>248821000</v>
          </cell>
          <cell r="AQ5">
            <v>137812000</v>
          </cell>
        </row>
        <row r="6">
          <cell r="AE6">
            <v>266</v>
          </cell>
          <cell r="AP6">
            <v>445155480</v>
          </cell>
          <cell r="AQ6">
            <v>445155480</v>
          </cell>
        </row>
        <row r="7">
          <cell r="AE7">
            <v>267</v>
          </cell>
          <cell r="AP7">
            <v>210240750</v>
          </cell>
          <cell r="AQ7">
            <v>210240750</v>
          </cell>
        </row>
        <row r="8">
          <cell r="AE8">
            <v>271</v>
          </cell>
          <cell r="AP8">
            <v>3683568625</v>
          </cell>
          <cell r="AQ8">
            <v>3683562319</v>
          </cell>
        </row>
        <row r="9">
          <cell r="AE9">
            <v>373</v>
          </cell>
          <cell r="AP9">
            <v>63938147899</v>
          </cell>
          <cell r="AQ9">
            <v>62953149618</v>
          </cell>
        </row>
        <row r="10">
          <cell r="AE10">
            <v>374</v>
          </cell>
          <cell r="AP10">
            <v>2485566037</v>
          </cell>
          <cell r="AQ10">
            <v>2485566037</v>
          </cell>
        </row>
        <row r="11">
          <cell r="AE11">
            <v>375</v>
          </cell>
          <cell r="AP11">
            <v>2015564700</v>
          </cell>
          <cell r="AQ11">
            <v>2015564700</v>
          </cell>
        </row>
        <row r="12">
          <cell r="AE12">
            <v>377</v>
          </cell>
          <cell r="AP12">
            <v>488442972</v>
          </cell>
          <cell r="AQ12">
            <v>488442972</v>
          </cell>
        </row>
        <row r="13">
          <cell r="AE13">
            <v>379</v>
          </cell>
          <cell r="AP13">
            <v>10100145200</v>
          </cell>
          <cell r="AQ13">
            <v>9975389384</v>
          </cell>
        </row>
        <row r="14">
          <cell r="AE14">
            <v>381</v>
          </cell>
          <cell r="AP14">
            <v>353536000</v>
          </cell>
          <cell r="AQ14">
            <v>353536000</v>
          </cell>
        </row>
        <row r="15">
          <cell r="AE15">
            <v>383</v>
          </cell>
          <cell r="AP15">
            <v>7536717000</v>
          </cell>
          <cell r="AQ15">
            <v>7526706179</v>
          </cell>
        </row>
        <row r="16">
          <cell r="AE16">
            <v>384</v>
          </cell>
          <cell r="AP16">
            <v>502497828</v>
          </cell>
          <cell r="AQ16">
            <v>502497828</v>
          </cell>
        </row>
        <row r="17">
          <cell r="AE17">
            <v>385</v>
          </cell>
          <cell r="AP17">
            <v>255317025</v>
          </cell>
          <cell r="AQ17">
            <v>255317025</v>
          </cell>
        </row>
        <row r="18">
          <cell r="AE18">
            <v>387</v>
          </cell>
          <cell r="AP18">
            <v>1727992204</v>
          </cell>
          <cell r="AQ18">
            <v>1055664132</v>
          </cell>
        </row>
        <row r="19">
          <cell r="AE19">
            <v>388</v>
          </cell>
        </row>
        <row r="20">
          <cell r="AE20">
            <v>389</v>
          </cell>
          <cell r="AP20">
            <v>2178247000</v>
          </cell>
          <cell r="AQ20">
            <v>2178035600</v>
          </cell>
        </row>
        <row r="21">
          <cell r="AE21">
            <v>390</v>
          </cell>
          <cell r="AP21">
            <v>204540161968</v>
          </cell>
          <cell r="AQ21">
            <v>200558196614</v>
          </cell>
        </row>
        <row r="22">
          <cell r="AE22">
            <v>413</v>
          </cell>
          <cell r="AP22">
            <v>4939568025</v>
          </cell>
          <cell r="AQ22">
            <v>4938218572</v>
          </cell>
        </row>
        <row r="23">
          <cell r="AE23">
            <v>482</v>
          </cell>
          <cell r="AP23">
            <v>79848752706</v>
          </cell>
          <cell r="AQ23">
            <v>77249572721</v>
          </cell>
        </row>
        <row r="24">
          <cell r="AE24">
            <v>483</v>
          </cell>
          <cell r="AP24">
            <v>69838557000</v>
          </cell>
          <cell r="AQ24">
            <v>69099863483</v>
          </cell>
        </row>
        <row r="25">
          <cell r="AE25">
            <v>240</v>
          </cell>
          <cell r="AP25">
            <v>28586903302</v>
          </cell>
          <cell r="AQ25">
            <v>28354894527</v>
          </cell>
        </row>
        <row r="26">
          <cell r="AE26">
            <v>241</v>
          </cell>
          <cell r="AP26">
            <v>304835552669</v>
          </cell>
          <cell r="AQ26">
            <v>207565187338</v>
          </cell>
        </row>
        <row r="27">
          <cell r="AE27">
            <v>242</v>
          </cell>
          <cell r="AP27">
            <v>61889898324</v>
          </cell>
          <cell r="AQ27">
            <v>61524949950</v>
          </cell>
        </row>
        <row r="28">
          <cell r="AE28">
            <v>376</v>
          </cell>
          <cell r="AP28">
            <v>342934394269</v>
          </cell>
          <cell r="AQ28">
            <v>338842464868</v>
          </cell>
        </row>
        <row r="29">
          <cell r="AE29">
            <v>377</v>
          </cell>
          <cell r="AP29">
            <v>78779669480</v>
          </cell>
          <cell r="AQ29">
            <v>78775902773</v>
          </cell>
        </row>
        <row r="30">
          <cell r="AE30">
            <v>378</v>
          </cell>
          <cell r="AP30">
            <v>249444858520</v>
          </cell>
          <cell r="AQ30">
            <v>237781520343</v>
          </cell>
        </row>
        <row r="31">
          <cell r="AE31">
            <v>380</v>
          </cell>
          <cell r="AP31">
            <v>769797557237</v>
          </cell>
          <cell r="AQ31">
            <v>568904902712</v>
          </cell>
        </row>
        <row r="32">
          <cell r="AE32">
            <v>381</v>
          </cell>
          <cell r="AP32">
            <v>102151867541</v>
          </cell>
          <cell r="AQ32">
            <v>100077074669</v>
          </cell>
        </row>
        <row r="33">
          <cell r="AE33">
            <v>382</v>
          </cell>
          <cell r="AP33">
            <v>141625997003</v>
          </cell>
          <cell r="AQ33">
            <v>104491373909</v>
          </cell>
        </row>
        <row r="34">
          <cell r="AE34">
            <v>383</v>
          </cell>
          <cell r="AP34">
            <v>360000000</v>
          </cell>
          <cell r="AQ34">
            <v>0</v>
          </cell>
        </row>
        <row r="35">
          <cell r="AE35">
            <v>388</v>
          </cell>
          <cell r="AP35">
            <v>779834469</v>
          </cell>
          <cell r="AQ35">
            <v>779834469</v>
          </cell>
        </row>
        <row r="36">
          <cell r="AE36">
            <v>392</v>
          </cell>
          <cell r="AP36">
            <v>93967302211</v>
          </cell>
          <cell r="AQ36">
            <v>93967302211</v>
          </cell>
        </row>
        <row r="37">
          <cell r="AE37">
            <v>393</v>
          </cell>
          <cell r="AP37">
            <v>0</v>
          </cell>
          <cell r="AQ37">
            <v>0</v>
          </cell>
        </row>
        <row r="38">
          <cell r="AE38">
            <v>394</v>
          </cell>
          <cell r="AP38">
            <v>0</v>
          </cell>
          <cell r="AQ38">
            <v>0</v>
          </cell>
        </row>
        <row r="39">
          <cell r="AE39">
            <v>396</v>
          </cell>
          <cell r="AP39">
            <v>0</v>
          </cell>
          <cell r="AQ39">
            <v>0</v>
          </cell>
        </row>
        <row r="40">
          <cell r="AE40">
            <v>397</v>
          </cell>
          <cell r="AP40">
            <v>129607045855</v>
          </cell>
          <cell r="AQ40">
            <v>119906116002</v>
          </cell>
        </row>
        <row r="41">
          <cell r="AE41">
            <v>398</v>
          </cell>
          <cell r="AP41">
            <v>0</v>
          </cell>
          <cell r="AQ41">
            <v>0</v>
          </cell>
        </row>
        <row r="42">
          <cell r="AE42">
            <v>402</v>
          </cell>
          <cell r="AP42">
            <v>28962163000</v>
          </cell>
          <cell r="AQ42">
            <v>26682782354</v>
          </cell>
        </row>
        <row r="43">
          <cell r="AE43">
            <v>482</v>
          </cell>
          <cell r="AP43">
            <v>264176000</v>
          </cell>
          <cell r="AQ43">
            <v>264176000</v>
          </cell>
        </row>
        <row r="44">
          <cell r="AE44">
            <v>483</v>
          </cell>
          <cell r="AP44">
            <v>191503706351</v>
          </cell>
          <cell r="AQ44">
            <v>187297061484</v>
          </cell>
        </row>
        <row r="45">
          <cell r="AE45">
            <v>240</v>
          </cell>
          <cell r="AP45">
            <v>5450000000</v>
          </cell>
          <cell r="AQ45">
            <v>5438863851</v>
          </cell>
        </row>
        <row r="46">
          <cell r="AE46">
            <v>377</v>
          </cell>
          <cell r="AP46">
            <v>9112222000</v>
          </cell>
          <cell r="AQ46">
            <v>9112222000</v>
          </cell>
        </row>
        <row r="47">
          <cell r="AE47">
            <v>378</v>
          </cell>
          <cell r="AP47">
            <v>188489282000</v>
          </cell>
          <cell r="AQ47">
            <v>182220731611</v>
          </cell>
        </row>
        <row r="48">
          <cell r="AE48">
            <v>383</v>
          </cell>
          <cell r="AP48">
            <v>320000000</v>
          </cell>
          <cell r="AQ48">
            <v>211876500</v>
          </cell>
        </row>
        <row r="49">
          <cell r="AE49">
            <v>482</v>
          </cell>
          <cell r="AP49">
            <v>760768902</v>
          </cell>
          <cell r="AQ49">
            <v>627464891</v>
          </cell>
        </row>
        <row r="50">
          <cell r="AE50">
            <v>483</v>
          </cell>
          <cell r="AP50">
            <v>30977411098</v>
          </cell>
          <cell r="AQ50">
            <v>30234767940</v>
          </cell>
        </row>
        <row r="51">
          <cell r="AE51">
            <v>353</v>
          </cell>
          <cell r="AP51">
            <v>81375000056</v>
          </cell>
          <cell r="AQ51">
            <v>80418197565</v>
          </cell>
        </row>
        <row r="52">
          <cell r="AE52">
            <v>374</v>
          </cell>
          <cell r="AP52">
            <v>3659376426379</v>
          </cell>
          <cell r="AQ52">
            <v>3650444446194</v>
          </cell>
        </row>
        <row r="53">
          <cell r="AE53">
            <v>375</v>
          </cell>
          <cell r="AP53">
            <v>54074134474</v>
          </cell>
          <cell r="AQ53">
            <v>54030760599</v>
          </cell>
        </row>
        <row r="54">
          <cell r="AE54">
            <v>376</v>
          </cell>
          <cell r="AP54">
            <v>85619992814</v>
          </cell>
          <cell r="AQ54">
            <v>85619992814</v>
          </cell>
        </row>
        <row r="55">
          <cell r="AE55">
            <v>383</v>
          </cell>
          <cell r="AP55">
            <v>38835238281</v>
          </cell>
          <cell r="AQ55">
            <v>38801545186</v>
          </cell>
        </row>
        <row r="56">
          <cell r="AE56">
            <v>386</v>
          </cell>
          <cell r="AP56">
            <v>3979636305</v>
          </cell>
          <cell r="AQ56">
            <v>3976009104</v>
          </cell>
        </row>
        <row r="57">
          <cell r="AE57">
            <v>387</v>
          </cell>
          <cell r="AP57">
            <v>134845616</v>
          </cell>
          <cell r="AQ57">
            <v>93459431</v>
          </cell>
        </row>
        <row r="58">
          <cell r="AE58">
            <v>393</v>
          </cell>
          <cell r="AP58">
            <v>109983380062</v>
          </cell>
          <cell r="AQ58">
            <v>109246958586</v>
          </cell>
        </row>
        <row r="59">
          <cell r="AE59">
            <v>394</v>
          </cell>
          <cell r="AP59">
            <v>131284996</v>
          </cell>
          <cell r="AQ59">
            <v>130988389</v>
          </cell>
        </row>
        <row r="60">
          <cell r="AE60">
            <v>395</v>
          </cell>
          <cell r="AP60">
            <v>261078977680</v>
          </cell>
          <cell r="AQ60">
            <v>157540773127</v>
          </cell>
        </row>
        <row r="61">
          <cell r="AE61">
            <v>396</v>
          </cell>
          <cell r="AP61">
            <v>272295963369</v>
          </cell>
          <cell r="AQ61">
            <v>259993966431</v>
          </cell>
        </row>
        <row r="62">
          <cell r="AE62">
            <v>397</v>
          </cell>
          <cell r="AP62">
            <v>2774353946952</v>
          </cell>
          <cell r="AQ62">
            <v>2540172396424</v>
          </cell>
        </row>
        <row r="63">
          <cell r="AE63">
            <v>398</v>
          </cell>
          <cell r="AP63">
            <v>98416439707</v>
          </cell>
          <cell r="AQ63">
            <v>61531165242</v>
          </cell>
        </row>
        <row r="64">
          <cell r="AE64">
            <v>399</v>
          </cell>
          <cell r="AP64">
            <v>42438634081</v>
          </cell>
          <cell r="AQ64">
            <v>41808961353</v>
          </cell>
        </row>
        <row r="65">
          <cell r="AE65">
            <v>482</v>
          </cell>
          <cell r="AP65">
            <v>4135295085</v>
          </cell>
          <cell r="AQ65">
            <v>3974960112</v>
          </cell>
        </row>
        <row r="66">
          <cell r="AE66">
            <v>483</v>
          </cell>
          <cell r="AP66">
            <v>247365144</v>
          </cell>
          <cell r="AQ66">
            <v>247365144</v>
          </cell>
        </row>
        <row r="67">
          <cell r="AE67">
            <v>383</v>
          </cell>
          <cell r="AP67">
            <v>1940825726</v>
          </cell>
          <cell r="AQ67">
            <v>1940825726</v>
          </cell>
        </row>
        <row r="68">
          <cell r="AE68">
            <v>400</v>
          </cell>
          <cell r="AP68">
            <v>507518968235</v>
          </cell>
          <cell r="AQ68">
            <v>45276734355</v>
          </cell>
        </row>
        <row r="69">
          <cell r="AE69">
            <v>401</v>
          </cell>
          <cell r="AP69">
            <v>1905174605740</v>
          </cell>
          <cell r="AQ69">
            <v>1902432881759</v>
          </cell>
        </row>
        <row r="70">
          <cell r="AE70">
            <v>483</v>
          </cell>
          <cell r="AP70">
            <v>798410503</v>
          </cell>
          <cell r="AQ70">
            <v>794218674</v>
          </cell>
        </row>
      </sheetData>
      <sheetData sheetId="1"/>
      <sheetData sheetId="2"/>
      <sheetData sheetId="3"/>
      <sheetData sheetId="4"/>
      <sheetData sheetId="5">
        <row r="1">
          <cell r="K1" t="str">
            <v>ind_codigo_indicador</v>
          </cell>
          <cell r="R1" t="str">
            <v>ind_prog_actual</v>
          </cell>
        </row>
        <row r="2">
          <cell r="K2">
            <v>1</v>
          </cell>
          <cell r="R2">
            <v>4</v>
          </cell>
        </row>
        <row r="3">
          <cell r="K3">
            <v>676</v>
          </cell>
          <cell r="R3">
            <v>2.5</v>
          </cell>
        </row>
        <row r="4">
          <cell r="K4">
            <v>6</v>
          </cell>
          <cell r="R4">
            <v>15</v>
          </cell>
        </row>
        <row r="5">
          <cell r="K5">
            <v>651</v>
          </cell>
          <cell r="R5">
            <v>15</v>
          </cell>
        </row>
        <row r="6">
          <cell r="K6">
            <v>281</v>
          </cell>
          <cell r="R6">
            <v>1320551</v>
          </cell>
        </row>
        <row r="7">
          <cell r="K7">
            <v>282</v>
          </cell>
          <cell r="R7">
            <v>9500</v>
          </cell>
        </row>
        <row r="8">
          <cell r="K8">
            <v>642</v>
          </cell>
          <cell r="R8">
            <v>5</v>
          </cell>
        </row>
        <row r="9">
          <cell r="K9">
            <v>283</v>
          </cell>
          <cell r="R9">
            <v>2</v>
          </cell>
        </row>
        <row r="10">
          <cell r="K10">
            <v>284</v>
          </cell>
          <cell r="R10">
            <v>0</v>
          </cell>
        </row>
        <row r="11">
          <cell r="K11">
            <v>288</v>
          </cell>
          <cell r="R11">
            <v>33.9</v>
          </cell>
        </row>
        <row r="12">
          <cell r="K12">
            <v>663</v>
          </cell>
          <cell r="R12">
            <v>17.3</v>
          </cell>
        </row>
        <row r="13">
          <cell r="K13">
            <v>400</v>
          </cell>
          <cell r="R13">
            <v>404</v>
          </cell>
        </row>
        <row r="14">
          <cell r="K14">
            <v>643</v>
          </cell>
          <cell r="R14">
            <v>146</v>
          </cell>
        </row>
        <row r="15">
          <cell r="K15">
            <v>627</v>
          </cell>
          <cell r="R15">
            <v>2</v>
          </cell>
        </row>
        <row r="16">
          <cell r="K16">
            <v>628</v>
          </cell>
          <cell r="R16">
            <v>2</v>
          </cell>
        </row>
        <row r="17">
          <cell r="K17">
            <v>404</v>
          </cell>
          <cell r="R17">
            <v>0</v>
          </cell>
        </row>
        <row r="18">
          <cell r="K18">
            <v>406</v>
          </cell>
          <cell r="R18">
            <v>24568</v>
          </cell>
        </row>
        <row r="19">
          <cell r="K19">
            <v>408</v>
          </cell>
          <cell r="R19">
            <v>0</v>
          </cell>
        </row>
        <row r="20">
          <cell r="K20">
            <v>678</v>
          </cell>
          <cell r="R20">
            <v>0</v>
          </cell>
        </row>
        <row r="21">
          <cell r="K21">
            <v>410</v>
          </cell>
          <cell r="R21">
            <v>0.05</v>
          </cell>
        </row>
        <row r="22">
          <cell r="K22">
            <v>411</v>
          </cell>
          <cell r="R22">
            <v>1</v>
          </cell>
        </row>
        <row r="23">
          <cell r="K23">
            <v>412</v>
          </cell>
          <cell r="R23">
            <v>1</v>
          </cell>
        </row>
        <row r="24">
          <cell r="K24">
            <v>414</v>
          </cell>
          <cell r="R24">
            <v>1</v>
          </cell>
        </row>
        <row r="25">
          <cell r="K25">
            <v>680</v>
          </cell>
          <cell r="R25">
            <v>0</v>
          </cell>
        </row>
        <row r="26">
          <cell r="K26">
            <v>681</v>
          </cell>
          <cell r="R26">
            <v>0</v>
          </cell>
        </row>
        <row r="27">
          <cell r="K27">
            <v>416</v>
          </cell>
          <cell r="R27">
            <v>1</v>
          </cell>
        </row>
        <row r="28">
          <cell r="K28">
            <v>417</v>
          </cell>
          <cell r="R28">
            <v>50</v>
          </cell>
        </row>
        <row r="29">
          <cell r="K29">
            <v>441</v>
          </cell>
          <cell r="R29">
            <v>0.12</v>
          </cell>
        </row>
        <row r="30">
          <cell r="K30">
            <v>528</v>
          </cell>
          <cell r="R30">
            <v>96.1</v>
          </cell>
        </row>
        <row r="31">
          <cell r="K31">
            <v>529</v>
          </cell>
          <cell r="R31">
            <v>90.3</v>
          </cell>
        </row>
        <row r="32">
          <cell r="K32">
            <v>256</v>
          </cell>
          <cell r="R32">
            <v>0</v>
          </cell>
        </row>
        <row r="33">
          <cell r="K33">
            <v>257</v>
          </cell>
          <cell r="R33">
            <v>1412965.15</v>
          </cell>
        </row>
        <row r="34">
          <cell r="K34">
            <v>258</v>
          </cell>
          <cell r="R34">
            <v>9</v>
          </cell>
        </row>
        <row r="35">
          <cell r="K35">
            <v>636</v>
          </cell>
          <cell r="R35">
            <v>0</v>
          </cell>
        </row>
        <row r="36">
          <cell r="K36">
            <v>712</v>
          </cell>
          <cell r="R36">
            <v>50</v>
          </cell>
        </row>
        <row r="37">
          <cell r="K37">
            <v>403</v>
          </cell>
          <cell r="R37">
            <v>0</v>
          </cell>
        </row>
        <row r="38">
          <cell r="K38">
            <v>637</v>
          </cell>
          <cell r="R38">
            <v>60</v>
          </cell>
        </row>
        <row r="39">
          <cell r="K39">
            <v>404</v>
          </cell>
          <cell r="R39">
            <v>10.51</v>
          </cell>
        </row>
        <row r="40">
          <cell r="K40">
            <v>405</v>
          </cell>
          <cell r="R40">
            <v>139.71</v>
          </cell>
        </row>
        <row r="41">
          <cell r="K41">
            <v>407</v>
          </cell>
          <cell r="R41">
            <v>0</v>
          </cell>
        </row>
        <row r="42">
          <cell r="K42">
            <v>677</v>
          </cell>
          <cell r="R42">
            <v>35</v>
          </cell>
        </row>
        <row r="43">
          <cell r="K43">
            <v>713</v>
          </cell>
          <cell r="R43">
            <v>0</v>
          </cell>
        </row>
        <row r="44">
          <cell r="K44">
            <v>714</v>
          </cell>
          <cell r="R44">
            <v>0</v>
          </cell>
        </row>
        <row r="45">
          <cell r="K45">
            <v>715</v>
          </cell>
          <cell r="R45">
            <v>0</v>
          </cell>
        </row>
        <row r="46">
          <cell r="K46">
            <v>716</v>
          </cell>
          <cell r="R46">
            <v>0</v>
          </cell>
        </row>
        <row r="47">
          <cell r="K47">
            <v>717</v>
          </cell>
          <cell r="R47">
            <v>0</v>
          </cell>
        </row>
        <row r="48">
          <cell r="K48">
            <v>718</v>
          </cell>
          <cell r="R48">
            <v>0</v>
          </cell>
        </row>
        <row r="49">
          <cell r="K49">
            <v>719</v>
          </cell>
          <cell r="R49">
            <v>0</v>
          </cell>
        </row>
        <row r="50">
          <cell r="K50">
            <v>408</v>
          </cell>
          <cell r="R50">
            <v>0</v>
          </cell>
        </row>
        <row r="51">
          <cell r="K51">
            <v>679</v>
          </cell>
          <cell r="R51">
            <v>25</v>
          </cell>
        </row>
        <row r="52">
          <cell r="K52">
            <v>743</v>
          </cell>
          <cell r="R52">
            <v>133.57</v>
          </cell>
        </row>
        <row r="53">
          <cell r="K53">
            <v>744</v>
          </cell>
          <cell r="R53">
            <v>51.93</v>
          </cell>
        </row>
        <row r="54">
          <cell r="K54">
            <v>409</v>
          </cell>
          <cell r="R54">
            <v>0</v>
          </cell>
        </row>
        <row r="55">
          <cell r="K55">
            <v>639</v>
          </cell>
          <cell r="R55">
            <v>1</v>
          </cell>
        </row>
        <row r="56">
          <cell r="K56">
            <v>720</v>
          </cell>
          <cell r="R56">
            <v>40</v>
          </cell>
        </row>
        <row r="57">
          <cell r="K57">
            <v>410</v>
          </cell>
          <cell r="R57">
            <v>0</v>
          </cell>
        </row>
        <row r="58">
          <cell r="K58">
            <v>415</v>
          </cell>
          <cell r="R58">
            <v>1063</v>
          </cell>
        </row>
        <row r="59">
          <cell r="K59">
            <v>419</v>
          </cell>
          <cell r="R59">
            <v>0</v>
          </cell>
        </row>
        <row r="60">
          <cell r="K60">
            <v>420</v>
          </cell>
          <cell r="R60">
            <v>3</v>
          </cell>
        </row>
        <row r="61">
          <cell r="K61">
            <v>421</v>
          </cell>
          <cell r="R61">
            <v>1</v>
          </cell>
        </row>
        <row r="62">
          <cell r="K62">
            <v>423</v>
          </cell>
          <cell r="R62">
            <v>0</v>
          </cell>
        </row>
        <row r="63">
          <cell r="K63">
            <v>640</v>
          </cell>
          <cell r="R63">
            <v>0</v>
          </cell>
        </row>
        <row r="64">
          <cell r="K64">
            <v>424</v>
          </cell>
          <cell r="R64">
            <v>9.67</v>
          </cell>
        </row>
        <row r="65">
          <cell r="K65">
            <v>682</v>
          </cell>
          <cell r="R65">
            <v>22.09</v>
          </cell>
        </row>
        <row r="66">
          <cell r="K66">
            <v>683</v>
          </cell>
          <cell r="R66">
            <v>0</v>
          </cell>
        </row>
        <row r="67">
          <cell r="K67">
            <v>684</v>
          </cell>
          <cell r="R67">
            <v>33.67</v>
          </cell>
        </row>
        <row r="68">
          <cell r="K68">
            <v>425</v>
          </cell>
          <cell r="R68">
            <v>20</v>
          </cell>
        </row>
        <row r="69">
          <cell r="K69">
            <v>429</v>
          </cell>
          <cell r="R69">
            <v>0</v>
          </cell>
        </row>
        <row r="70">
          <cell r="K70">
            <v>641</v>
          </cell>
          <cell r="R70">
            <v>0</v>
          </cell>
        </row>
        <row r="71">
          <cell r="K71">
            <v>528</v>
          </cell>
          <cell r="R71">
            <v>93.59</v>
          </cell>
        </row>
        <row r="72">
          <cell r="K72">
            <v>529</v>
          </cell>
          <cell r="R72">
            <v>84.4</v>
          </cell>
        </row>
        <row r="73">
          <cell r="K73">
            <v>256</v>
          </cell>
          <cell r="R73">
            <v>13878.71</v>
          </cell>
        </row>
        <row r="74">
          <cell r="K74">
            <v>404</v>
          </cell>
          <cell r="R74">
            <v>6</v>
          </cell>
        </row>
        <row r="75">
          <cell r="K75">
            <v>405</v>
          </cell>
          <cell r="R75">
            <v>102.9</v>
          </cell>
        </row>
        <row r="76">
          <cell r="K76">
            <v>711</v>
          </cell>
          <cell r="R76">
            <v>40.909999999999997</v>
          </cell>
        </row>
        <row r="77">
          <cell r="K77">
            <v>410</v>
          </cell>
          <cell r="R77">
            <v>0</v>
          </cell>
        </row>
        <row r="78">
          <cell r="K78">
            <v>528</v>
          </cell>
          <cell r="R78">
            <v>0</v>
          </cell>
        </row>
        <row r="79">
          <cell r="K79">
            <v>529</v>
          </cell>
          <cell r="R79">
            <v>68.599999999999994</v>
          </cell>
        </row>
        <row r="80">
          <cell r="K80">
            <v>380</v>
          </cell>
          <cell r="R80">
            <v>100</v>
          </cell>
        </row>
        <row r="81">
          <cell r="K81">
            <v>401</v>
          </cell>
          <cell r="R81">
            <v>166954</v>
          </cell>
        </row>
        <row r="82">
          <cell r="K82">
            <v>402</v>
          </cell>
          <cell r="R82">
            <v>82.5</v>
          </cell>
        </row>
        <row r="83">
          <cell r="K83">
            <v>742</v>
          </cell>
          <cell r="R83">
            <v>100</v>
          </cell>
        </row>
        <row r="84">
          <cell r="K84">
            <v>410</v>
          </cell>
          <cell r="R84">
            <v>0.05</v>
          </cell>
        </row>
        <row r="85">
          <cell r="K85">
            <v>413</v>
          </cell>
          <cell r="R85">
            <v>21.21</v>
          </cell>
        </row>
        <row r="86">
          <cell r="K86">
            <v>414</v>
          </cell>
          <cell r="R86">
            <v>100</v>
          </cell>
        </row>
        <row r="87">
          <cell r="K87">
            <v>629</v>
          </cell>
          <cell r="R87">
            <v>100</v>
          </cell>
        </row>
        <row r="88">
          <cell r="K88">
            <v>633</v>
          </cell>
          <cell r="R88">
            <v>100</v>
          </cell>
        </row>
        <row r="89">
          <cell r="K89">
            <v>422</v>
          </cell>
          <cell r="R89">
            <v>100</v>
          </cell>
        </row>
        <row r="90">
          <cell r="K90">
            <v>630</v>
          </cell>
          <cell r="R90">
            <v>100</v>
          </cell>
        </row>
        <row r="91">
          <cell r="K91">
            <v>631</v>
          </cell>
          <cell r="R91">
            <v>100</v>
          </cell>
        </row>
        <row r="92">
          <cell r="K92">
            <v>632</v>
          </cell>
          <cell r="R92">
            <v>100</v>
          </cell>
        </row>
        <row r="93">
          <cell r="K93">
            <v>426</v>
          </cell>
          <cell r="R93">
            <v>13.36</v>
          </cell>
        </row>
        <row r="94">
          <cell r="K94">
            <v>528</v>
          </cell>
          <cell r="R94">
            <v>75.2</v>
          </cell>
        </row>
        <row r="95">
          <cell r="K95">
            <v>529</v>
          </cell>
          <cell r="R95">
            <v>77.900000000000006</v>
          </cell>
        </row>
        <row r="96">
          <cell r="K96">
            <v>410</v>
          </cell>
          <cell r="R96">
            <v>0.06</v>
          </cell>
        </row>
        <row r="97">
          <cell r="K97">
            <v>427</v>
          </cell>
          <cell r="R97">
            <v>100</v>
          </cell>
        </row>
        <row r="98">
          <cell r="K98">
            <v>428</v>
          </cell>
          <cell r="R98">
            <v>60</v>
          </cell>
        </row>
        <row r="99">
          <cell r="K99">
            <v>529</v>
          </cell>
          <cell r="R99">
            <v>71.3</v>
          </cell>
        </row>
      </sheetData>
      <sheetData sheetId="6">
        <row r="1">
          <cell r="K1" t="str">
            <v>ind_codigo_indicador</v>
          </cell>
          <cell r="R1" t="str">
            <v>ind_prog_actual</v>
          </cell>
        </row>
        <row r="2">
          <cell r="K2">
            <v>1</v>
          </cell>
          <cell r="R2">
            <v>4</v>
          </cell>
        </row>
        <row r="3">
          <cell r="K3">
            <v>676</v>
          </cell>
          <cell r="R3">
            <v>32.5</v>
          </cell>
        </row>
        <row r="4">
          <cell r="K4">
            <v>6</v>
          </cell>
          <cell r="R4">
            <v>20</v>
          </cell>
        </row>
        <row r="5">
          <cell r="K5">
            <v>651</v>
          </cell>
          <cell r="R5">
            <v>20</v>
          </cell>
        </row>
        <row r="6">
          <cell r="K6">
            <v>281</v>
          </cell>
          <cell r="R6">
            <v>1320551</v>
          </cell>
        </row>
        <row r="7">
          <cell r="K7">
            <v>282</v>
          </cell>
          <cell r="R7">
            <v>9280</v>
          </cell>
        </row>
        <row r="8">
          <cell r="K8">
            <v>642</v>
          </cell>
          <cell r="R8">
            <v>11</v>
          </cell>
        </row>
        <row r="9">
          <cell r="K9">
            <v>283</v>
          </cell>
          <cell r="R9">
            <v>28</v>
          </cell>
        </row>
        <row r="10">
          <cell r="K10">
            <v>284</v>
          </cell>
          <cell r="R10">
            <v>35</v>
          </cell>
        </row>
        <row r="11">
          <cell r="K11">
            <v>288</v>
          </cell>
          <cell r="R11">
            <v>34.700000000000003</v>
          </cell>
        </row>
        <row r="12">
          <cell r="K12">
            <v>663</v>
          </cell>
          <cell r="R12">
            <v>17.8</v>
          </cell>
        </row>
        <row r="13">
          <cell r="K13">
            <v>400</v>
          </cell>
          <cell r="R13">
            <v>405</v>
          </cell>
        </row>
        <row r="14">
          <cell r="K14">
            <v>643</v>
          </cell>
          <cell r="R14">
            <v>147</v>
          </cell>
        </row>
        <row r="15">
          <cell r="K15">
            <v>627</v>
          </cell>
          <cell r="R15">
            <v>40.5</v>
          </cell>
        </row>
        <row r="16">
          <cell r="K16">
            <v>628</v>
          </cell>
          <cell r="R16">
            <v>33</v>
          </cell>
        </row>
        <row r="17">
          <cell r="K17">
            <v>404</v>
          </cell>
          <cell r="R17">
            <v>49.35</v>
          </cell>
        </row>
        <row r="18">
          <cell r="K18">
            <v>406</v>
          </cell>
          <cell r="R18">
            <v>132474</v>
          </cell>
        </row>
        <row r="19">
          <cell r="K19">
            <v>408</v>
          </cell>
          <cell r="R19">
            <v>7.42</v>
          </cell>
        </row>
        <row r="20">
          <cell r="K20">
            <v>678</v>
          </cell>
          <cell r="R20">
            <v>4</v>
          </cell>
        </row>
        <row r="21">
          <cell r="K21">
            <v>410</v>
          </cell>
          <cell r="R21">
            <v>0.05</v>
          </cell>
        </row>
        <row r="22">
          <cell r="K22">
            <v>411</v>
          </cell>
          <cell r="R22">
            <v>1</v>
          </cell>
        </row>
        <row r="23">
          <cell r="K23">
            <v>412</v>
          </cell>
          <cell r="R23">
            <v>1</v>
          </cell>
        </row>
        <row r="24">
          <cell r="K24">
            <v>414</v>
          </cell>
          <cell r="R24">
            <v>1</v>
          </cell>
        </row>
        <row r="25">
          <cell r="K25">
            <v>680</v>
          </cell>
          <cell r="R25">
            <v>5380</v>
          </cell>
        </row>
        <row r="26">
          <cell r="K26">
            <v>681</v>
          </cell>
          <cell r="R26">
            <v>32</v>
          </cell>
        </row>
        <row r="27">
          <cell r="K27">
            <v>416</v>
          </cell>
          <cell r="R27">
            <v>1</v>
          </cell>
        </row>
        <row r="28">
          <cell r="K28">
            <v>417</v>
          </cell>
          <cell r="R28">
            <v>50</v>
          </cell>
        </row>
        <row r="29">
          <cell r="K29">
            <v>441</v>
          </cell>
          <cell r="R29">
            <v>0.25</v>
          </cell>
        </row>
        <row r="30">
          <cell r="K30">
            <v>528</v>
          </cell>
          <cell r="R30">
            <v>96</v>
          </cell>
        </row>
        <row r="31">
          <cell r="K31">
            <v>529</v>
          </cell>
          <cell r="R31">
            <v>89.3</v>
          </cell>
        </row>
      </sheetData>
      <sheetData sheetId="7">
        <row r="1">
          <cell r="K1" t="str">
            <v>ind_codigo_indicador</v>
          </cell>
          <cell r="S1" t="str">
            <v>ind_ejecucion_vigencia</v>
          </cell>
        </row>
        <row r="2">
          <cell r="K2">
            <v>256</v>
          </cell>
          <cell r="S2">
            <v>438142.92</v>
          </cell>
        </row>
        <row r="3">
          <cell r="K3">
            <v>257</v>
          </cell>
          <cell r="S3">
            <v>283747</v>
          </cell>
        </row>
        <row r="4">
          <cell r="K4">
            <v>258</v>
          </cell>
          <cell r="S4">
            <v>0</v>
          </cell>
        </row>
        <row r="5">
          <cell r="K5">
            <v>636</v>
          </cell>
          <cell r="S5">
            <v>61</v>
          </cell>
        </row>
        <row r="6">
          <cell r="K6">
            <v>712</v>
          </cell>
          <cell r="S6">
            <v>0</v>
          </cell>
        </row>
        <row r="7">
          <cell r="K7">
            <v>403</v>
          </cell>
          <cell r="S7">
            <v>2</v>
          </cell>
        </row>
        <row r="8">
          <cell r="K8">
            <v>637</v>
          </cell>
          <cell r="S8">
            <v>6.3</v>
          </cell>
        </row>
        <row r="9">
          <cell r="K9">
            <v>404</v>
          </cell>
          <cell r="S9">
            <v>33.909999999999997</v>
          </cell>
        </row>
        <row r="10">
          <cell r="K10">
            <v>405</v>
          </cell>
          <cell r="S10">
            <v>314.14999999999998</v>
          </cell>
        </row>
        <row r="11">
          <cell r="K11">
            <v>407</v>
          </cell>
          <cell r="S11">
            <v>61.18</v>
          </cell>
        </row>
        <row r="12">
          <cell r="K12">
            <v>677</v>
          </cell>
          <cell r="S12">
            <v>0</v>
          </cell>
        </row>
        <row r="13">
          <cell r="K13">
            <v>713</v>
          </cell>
          <cell r="S13">
            <v>0</v>
          </cell>
        </row>
        <row r="14">
          <cell r="K14">
            <v>714</v>
          </cell>
          <cell r="S14">
            <v>0</v>
          </cell>
        </row>
        <row r="15">
          <cell r="K15">
            <v>715</v>
          </cell>
          <cell r="S15">
            <v>8</v>
          </cell>
        </row>
        <row r="16">
          <cell r="K16">
            <v>716</v>
          </cell>
          <cell r="S16">
            <v>0</v>
          </cell>
        </row>
        <row r="17">
          <cell r="K17">
            <v>717</v>
          </cell>
          <cell r="S17">
            <v>0</v>
          </cell>
        </row>
        <row r="18">
          <cell r="K18">
            <v>718</v>
          </cell>
          <cell r="S18">
            <v>0</v>
          </cell>
        </row>
        <row r="19">
          <cell r="K19">
            <v>719</v>
          </cell>
          <cell r="S19">
            <v>0</v>
          </cell>
        </row>
        <row r="20">
          <cell r="K20">
            <v>408</v>
          </cell>
          <cell r="S20">
            <v>21.11</v>
          </cell>
        </row>
        <row r="21">
          <cell r="K21">
            <v>679</v>
          </cell>
          <cell r="S21">
            <v>0</v>
          </cell>
        </row>
        <row r="22">
          <cell r="K22">
            <v>743</v>
          </cell>
          <cell r="S22">
            <v>0</v>
          </cell>
        </row>
        <row r="23">
          <cell r="K23">
            <v>744</v>
          </cell>
          <cell r="S23">
            <v>0</v>
          </cell>
        </row>
        <row r="24">
          <cell r="K24">
            <v>409</v>
          </cell>
          <cell r="S24">
            <v>2</v>
          </cell>
        </row>
        <row r="25">
          <cell r="K25">
            <v>639</v>
          </cell>
          <cell r="S25">
            <v>2</v>
          </cell>
        </row>
        <row r="26">
          <cell r="K26">
            <v>720</v>
          </cell>
          <cell r="S26">
            <v>6.2</v>
          </cell>
        </row>
        <row r="27">
          <cell r="K27">
            <v>410</v>
          </cell>
          <cell r="S27">
            <v>0.15</v>
          </cell>
        </row>
        <row r="28">
          <cell r="K28">
            <v>415</v>
          </cell>
          <cell r="S28">
            <v>1698</v>
          </cell>
        </row>
        <row r="29">
          <cell r="K29">
            <v>419</v>
          </cell>
          <cell r="S29">
            <v>127.25</v>
          </cell>
        </row>
        <row r="30">
          <cell r="K30">
            <v>420</v>
          </cell>
          <cell r="S30">
            <v>17</v>
          </cell>
        </row>
        <row r="31">
          <cell r="K31">
            <v>421</v>
          </cell>
          <cell r="S31">
            <v>0</v>
          </cell>
        </row>
        <row r="32">
          <cell r="K32">
            <v>423</v>
          </cell>
          <cell r="S32">
            <v>3</v>
          </cell>
        </row>
        <row r="33">
          <cell r="K33">
            <v>640</v>
          </cell>
          <cell r="S33">
            <v>3</v>
          </cell>
        </row>
        <row r="34">
          <cell r="K34">
            <v>424</v>
          </cell>
          <cell r="S34">
            <v>7.76</v>
          </cell>
        </row>
        <row r="35">
          <cell r="K35">
            <v>682</v>
          </cell>
          <cell r="S35">
            <v>23.59</v>
          </cell>
        </row>
        <row r="36">
          <cell r="K36">
            <v>683</v>
          </cell>
          <cell r="S36">
            <v>12.09</v>
          </cell>
        </row>
        <row r="37">
          <cell r="K37">
            <v>684</v>
          </cell>
          <cell r="S37">
            <v>26.44</v>
          </cell>
        </row>
        <row r="38">
          <cell r="K38">
            <v>425</v>
          </cell>
          <cell r="S38">
            <v>0</v>
          </cell>
        </row>
        <row r="39">
          <cell r="K39">
            <v>429</v>
          </cell>
          <cell r="S39">
            <v>2</v>
          </cell>
        </row>
        <row r="40">
          <cell r="K40">
            <v>641</v>
          </cell>
          <cell r="S40">
            <v>1</v>
          </cell>
        </row>
        <row r="41">
          <cell r="K41">
            <v>528</v>
          </cell>
          <cell r="S41">
            <v>87.26</v>
          </cell>
        </row>
        <row r="42">
          <cell r="K42">
            <v>529</v>
          </cell>
          <cell r="S42">
            <v>84.2</v>
          </cell>
        </row>
      </sheetData>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sect_2501765805"/>
      <sheetName val="02_sect_ind_2501765805"/>
      <sheetName val="Hoja3"/>
      <sheetName val="Hoja2"/>
      <sheetName val="03_sect_mpi_2501765805"/>
      <sheetName val="Hoja4"/>
      <sheetName val="Hoja1"/>
    </sheetNames>
    <sheetDataSet>
      <sheetData sheetId="0">
        <row r="1">
          <cell r="AE1" t="str">
            <v>gral_codigo_mgr</v>
          </cell>
        </row>
      </sheetData>
      <sheetData sheetId="1"/>
      <sheetData sheetId="2">
        <row r="1">
          <cell r="F1" t="str">
            <v>ind_codigo_indicador</v>
          </cell>
          <cell r="L1" t="str">
            <v>ind_prog_actual</v>
          </cell>
          <cell r="M1" t="str">
            <v>ind_ejecucion_vigencia</v>
          </cell>
        </row>
        <row r="2">
          <cell r="F2">
            <v>1</v>
          </cell>
          <cell r="L2">
            <v>4</v>
          </cell>
          <cell r="M2">
            <v>4</v>
          </cell>
        </row>
        <row r="3">
          <cell r="F3">
            <v>676</v>
          </cell>
          <cell r="L3">
            <v>35</v>
          </cell>
          <cell r="M3">
            <v>30</v>
          </cell>
        </row>
        <row r="4">
          <cell r="F4">
            <v>6</v>
          </cell>
          <cell r="L4">
            <v>20</v>
          </cell>
          <cell r="M4">
            <v>26</v>
          </cell>
        </row>
        <row r="5">
          <cell r="F5">
            <v>651</v>
          </cell>
          <cell r="L5">
            <v>20</v>
          </cell>
          <cell r="M5">
            <v>24</v>
          </cell>
        </row>
        <row r="6">
          <cell r="F6">
            <v>281</v>
          </cell>
          <cell r="L6">
            <v>1320551</v>
          </cell>
          <cell r="M6">
            <v>880367</v>
          </cell>
        </row>
        <row r="7">
          <cell r="F7">
            <v>282</v>
          </cell>
          <cell r="L7">
            <v>8750</v>
          </cell>
          <cell r="M7">
            <v>8634</v>
          </cell>
        </row>
        <row r="8">
          <cell r="F8">
            <v>642</v>
          </cell>
          <cell r="L8">
            <v>11</v>
          </cell>
          <cell r="M8">
            <v>1</v>
          </cell>
        </row>
        <row r="9">
          <cell r="F9">
            <v>283</v>
          </cell>
          <cell r="L9">
            <v>28</v>
          </cell>
          <cell r="M9">
            <v>23.75</v>
          </cell>
        </row>
        <row r="10">
          <cell r="F10">
            <v>284</v>
          </cell>
          <cell r="L10">
            <v>35</v>
          </cell>
          <cell r="M10">
            <v>21.86</v>
          </cell>
        </row>
        <row r="11">
          <cell r="F11">
            <v>288</v>
          </cell>
          <cell r="L11">
            <v>34.700000000000003</v>
          </cell>
          <cell r="M11">
            <v>35.700000000000003</v>
          </cell>
        </row>
        <row r="12">
          <cell r="F12">
            <v>663</v>
          </cell>
          <cell r="L12">
            <v>17.8</v>
          </cell>
          <cell r="M12">
            <v>18.8</v>
          </cell>
        </row>
        <row r="13">
          <cell r="F13">
            <v>400</v>
          </cell>
          <cell r="L13">
            <v>405</v>
          </cell>
          <cell r="M13">
            <v>553</v>
          </cell>
        </row>
        <row r="14">
          <cell r="F14">
            <v>643</v>
          </cell>
          <cell r="L14">
            <v>147</v>
          </cell>
          <cell r="M14">
            <v>186</v>
          </cell>
        </row>
        <row r="15">
          <cell r="F15">
            <v>627</v>
          </cell>
          <cell r="L15">
            <v>40.5</v>
          </cell>
          <cell r="M15">
            <v>32.4</v>
          </cell>
        </row>
        <row r="16">
          <cell r="F16">
            <v>628</v>
          </cell>
          <cell r="L16">
            <v>33</v>
          </cell>
          <cell r="M16">
            <v>25.5</v>
          </cell>
        </row>
        <row r="17">
          <cell r="F17">
            <v>404</v>
          </cell>
          <cell r="L17">
            <v>49.35</v>
          </cell>
          <cell r="M17">
            <v>37.28</v>
          </cell>
        </row>
        <row r="18">
          <cell r="F18">
            <v>406</v>
          </cell>
          <cell r="L18">
            <v>129782</v>
          </cell>
          <cell r="M18">
            <v>106924</v>
          </cell>
        </row>
        <row r="19">
          <cell r="F19">
            <v>408</v>
          </cell>
          <cell r="L19">
            <v>7.42</v>
          </cell>
          <cell r="M19">
            <v>7.74</v>
          </cell>
        </row>
        <row r="20">
          <cell r="F20">
            <v>678</v>
          </cell>
          <cell r="L20">
            <v>4</v>
          </cell>
          <cell r="M20">
            <v>4</v>
          </cell>
        </row>
        <row r="21">
          <cell r="F21">
            <v>410</v>
          </cell>
          <cell r="L21">
            <v>0.05</v>
          </cell>
          <cell r="M21">
            <v>0.04</v>
          </cell>
        </row>
        <row r="22">
          <cell r="F22">
            <v>411</v>
          </cell>
          <cell r="L22">
            <v>1</v>
          </cell>
          <cell r="M22">
            <v>0.84</v>
          </cell>
        </row>
        <row r="23">
          <cell r="F23">
            <v>412</v>
          </cell>
          <cell r="L23">
            <v>1</v>
          </cell>
          <cell r="M23">
            <v>0.89</v>
          </cell>
        </row>
        <row r="24">
          <cell r="F24">
            <v>414</v>
          </cell>
          <cell r="L24">
            <v>1</v>
          </cell>
          <cell r="M24">
            <v>0.81</v>
          </cell>
        </row>
        <row r="25">
          <cell r="F25">
            <v>680</v>
          </cell>
          <cell r="L25">
            <v>5380</v>
          </cell>
          <cell r="M25">
            <v>5584</v>
          </cell>
        </row>
        <row r="26">
          <cell r="F26">
            <v>681</v>
          </cell>
          <cell r="L26">
            <v>32</v>
          </cell>
          <cell r="M26">
            <v>28</v>
          </cell>
        </row>
        <row r="27">
          <cell r="F27">
            <v>416</v>
          </cell>
          <cell r="L27">
            <v>1</v>
          </cell>
          <cell r="M27">
            <v>0.75</v>
          </cell>
        </row>
        <row r="28">
          <cell r="F28">
            <v>417</v>
          </cell>
          <cell r="L28">
            <v>50</v>
          </cell>
          <cell r="M28">
            <v>54.71</v>
          </cell>
        </row>
        <row r="29">
          <cell r="F29">
            <v>441</v>
          </cell>
          <cell r="L29">
            <v>0.25</v>
          </cell>
          <cell r="M29">
            <v>0.19</v>
          </cell>
        </row>
        <row r="30">
          <cell r="F30">
            <v>528</v>
          </cell>
          <cell r="L30">
            <v>96</v>
          </cell>
          <cell r="M30">
            <v>95.64</v>
          </cell>
        </row>
        <row r="31">
          <cell r="F31">
            <v>529</v>
          </cell>
          <cell r="L31">
            <v>89.3</v>
          </cell>
          <cell r="M31">
            <v>98.5</v>
          </cell>
        </row>
        <row r="32">
          <cell r="F32">
            <v>256</v>
          </cell>
          <cell r="L32">
            <v>350653.61</v>
          </cell>
          <cell r="M32">
            <v>341429.61</v>
          </cell>
        </row>
        <row r="33">
          <cell r="F33">
            <v>257</v>
          </cell>
          <cell r="L33">
            <v>761137.03</v>
          </cell>
          <cell r="M33">
            <v>159900</v>
          </cell>
        </row>
        <row r="34">
          <cell r="F34">
            <v>258</v>
          </cell>
          <cell r="L34">
            <v>5</v>
          </cell>
          <cell r="M34">
            <v>0</v>
          </cell>
        </row>
        <row r="35">
          <cell r="F35">
            <v>636</v>
          </cell>
          <cell r="L35">
            <v>59</v>
          </cell>
          <cell r="M35">
            <v>32</v>
          </cell>
        </row>
        <row r="36">
          <cell r="F36">
            <v>712</v>
          </cell>
          <cell r="L36">
            <v>20</v>
          </cell>
          <cell r="M36">
            <v>0</v>
          </cell>
        </row>
        <row r="37">
          <cell r="F37">
            <v>403</v>
          </cell>
          <cell r="L37">
            <v>2</v>
          </cell>
          <cell r="M37">
            <v>2</v>
          </cell>
        </row>
        <row r="38">
          <cell r="F38">
            <v>637</v>
          </cell>
          <cell r="L38">
            <v>10</v>
          </cell>
          <cell r="M38">
            <v>0</v>
          </cell>
        </row>
        <row r="39">
          <cell r="F39">
            <v>404</v>
          </cell>
          <cell r="L39">
            <v>29.85</v>
          </cell>
          <cell r="M39">
            <v>29.85</v>
          </cell>
        </row>
        <row r="40">
          <cell r="F40">
            <v>405</v>
          </cell>
          <cell r="L40">
            <v>297.36</v>
          </cell>
          <cell r="M40">
            <v>241.12</v>
          </cell>
        </row>
        <row r="41">
          <cell r="F41">
            <v>407</v>
          </cell>
          <cell r="L41">
            <v>77.989999999999995</v>
          </cell>
          <cell r="M41">
            <v>39.119999999999997</v>
          </cell>
        </row>
        <row r="42">
          <cell r="F42">
            <v>677</v>
          </cell>
          <cell r="L42">
            <v>15</v>
          </cell>
          <cell r="M42">
            <v>0</v>
          </cell>
        </row>
        <row r="43">
          <cell r="F43">
            <v>713</v>
          </cell>
          <cell r="L43">
            <v>0</v>
          </cell>
          <cell r="M43">
            <v>0</v>
          </cell>
        </row>
        <row r="44">
          <cell r="F44">
            <v>714</v>
          </cell>
          <cell r="L44">
            <v>15</v>
          </cell>
          <cell r="M44">
            <v>0</v>
          </cell>
        </row>
        <row r="45">
          <cell r="F45">
            <v>715</v>
          </cell>
          <cell r="L45">
            <v>8</v>
          </cell>
          <cell r="M45">
            <v>8</v>
          </cell>
        </row>
        <row r="46">
          <cell r="F46">
            <v>716</v>
          </cell>
          <cell r="L46">
            <v>0</v>
          </cell>
          <cell r="M46">
            <v>0</v>
          </cell>
        </row>
        <row r="47">
          <cell r="F47">
            <v>717</v>
          </cell>
          <cell r="L47">
            <v>0</v>
          </cell>
          <cell r="M47">
            <v>0</v>
          </cell>
        </row>
        <row r="48">
          <cell r="F48">
            <v>718</v>
          </cell>
          <cell r="L48">
            <v>0</v>
          </cell>
          <cell r="M48">
            <v>0</v>
          </cell>
        </row>
        <row r="49">
          <cell r="F49">
            <v>719</v>
          </cell>
          <cell r="L49">
            <v>0</v>
          </cell>
          <cell r="M49">
            <v>0</v>
          </cell>
        </row>
        <row r="50">
          <cell r="F50">
            <v>408</v>
          </cell>
          <cell r="L50">
            <v>55.77</v>
          </cell>
          <cell r="M50">
            <v>15.12</v>
          </cell>
        </row>
        <row r="51">
          <cell r="F51">
            <v>679</v>
          </cell>
          <cell r="L51">
            <v>5</v>
          </cell>
          <cell r="M51">
            <v>0</v>
          </cell>
        </row>
        <row r="52">
          <cell r="F52">
            <v>409</v>
          </cell>
          <cell r="L52">
            <v>17</v>
          </cell>
          <cell r="M52">
            <v>2</v>
          </cell>
        </row>
        <row r="53">
          <cell r="F53">
            <v>639</v>
          </cell>
          <cell r="L53">
            <v>11</v>
          </cell>
          <cell r="M53">
            <v>1</v>
          </cell>
        </row>
        <row r="54">
          <cell r="F54">
            <v>720</v>
          </cell>
          <cell r="L54">
            <v>20</v>
          </cell>
          <cell r="M54">
            <v>0</v>
          </cell>
        </row>
        <row r="55">
          <cell r="F55">
            <v>410</v>
          </cell>
          <cell r="L55">
            <v>0.25</v>
          </cell>
          <cell r="M55">
            <v>0.13</v>
          </cell>
        </row>
        <row r="56">
          <cell r="F56">
            <v>415</v>
          </cell>
          <cell r="L56">
            <v>2094</v>
          </cell>
          <cell r="M56">
            <v>1558</v>
          </cell>
        </row>
        <row r="57">
          <cell r="F57">
            <v>419</v>
          </cell>
          <cell r="L57">
            <v>95.03</v>
          </cell>
          <cell r="M57">
            <v>116.77</v>
          </cell>
        </row>
        <row r="58">
          <cell r="F58">
            <v>420</v>
          </cell>
          <cell r="L58">
            <v>15</v>
          </cell>
          <cell r="M58">
            <v>13</v>
          </cell>
        </row>
        <row r="59">
          <cell r="F59">
            <v>421</v>
          </cell>
          <cell r="L59">
            <v>0</v>
          </cell>
          <cell r="M59">
            <v>0</v>
          </cell>
        </row>
        <row r="60">
          <cell r="F60">
            <v>423</v>
          </cell>
          <cell r="L60">
            <v>3</v>
          </cell>
          <cell r="M60">
            <v>3</v>
          </cell>
        </row>
        <row r="61">
          <cell r="F61">
            <v>640</v>
          </cell>
          <cell r="L61">
            <v>3</v>
          </cell>
          <cell r="M61">
            <v>1</v>
          </cell>
        </row>
        <row r="62">
          <cell r="F62">
            <v>424</v>
          </cell>
          <cell r="L62">
            <v>14.9</v>
          </cell>
          <cell r="M62">
            <v>4.3099999999999996</v>
          </cell>
        </row>
        <row r="63">
          <cell r="F63">
            <v>682</v>
          </cell>
          <cell r="L63">
            <v>35</v>
          </cell>
          <cell r="M63">
            <v>11.18</v>
          </cell>
        </row>
        <row r="64">
          <cell r="F64">
            <v>683</v>
          </cell>
          <cell r="L64">
            <v>44.14</v>
          </cell>
          <cell r="M64">
            <v>3</v>
          </cell>
        </row>
        <row r="65">
          <cell r="F65">
            <v>684</v>
          </cell>
          <cell r="L65">
            <v>41</v>
          </cell>
          <cell r="M65">
            <v>23.63</v>
          </cell>
        </row>
        <row r="66">
          <cell r="F66">
            <v>425</v>
          </cell>
          <cell r="L66">
            <v>0</v>
          </cell>
          <cell r="M66">
            <v>0</v>
          </cell>
        </row>
        <row r="67">
          <cell r="F67">
            <v>429</v>
          </cell>
          <cell r="L67">
            <v>2</v>
          </cell>
          <cell r="M67">
            <v>2</v>
          </cell>
        </row>
        <row r="68">
          <cell r="F68">
            <v>641</v>
          </cell>
          <cell r="L68">
            <v>1</v>
          </cell>
          <cell r="M68">
            <v>1</v>
          </cell>
        </row>
        <row r="69">
          <cell r="F69">
            <v>528</v>
          </cell>
          <cell r="L69">
            <v>93.2</v>
          </cell>
          <cell r="M69">
            <v>94.78</v>
          </cell>
        </row>
        <row r="70">
          <cell r="F70">
            <v>529</v>
          </cell>
          <cell r="L70">
            <v>83.4</v>
          </cell>
          <cell r="M70">
            <v>91.5</v>
          </cell>
        </row>
        <row r="71">
          <cell r="F71">
            <v>256</v>
          </cell>
          <cell r="L71">
            <v>32685.759999999998</v>
          </cell>
          <cell r="M71">
            <v>28786.18</v>
          </cell>
        </row>
        <row r="72">
          <cell r="F72">
            <v>404</v>
          </cell>
          <cell r="L72">
            <v>28</v>
          </cell>
          <cell r="M72">
            <v>19.11</v>
          </cell>
        </row>
        <row r="73">
          <cell r="F73">
            <v>405</v>
          </cell>
          <cell r="L73">
            <v>479.86</v>
          </cell>
          <cell r="M73">
            <v>347.04</v>
          </cell>
        </row>
        <row r="74">
          <cell r="F74">
            <v>711</v>
          </cell>
          <cell r="L74">
            <v>17.53</v>
          </cell>
          <cell r="M74">
            <v>0</v>
          </cell>
        </row>
        <row r="75">
          <cell r="F75">
            <v>410</v>
          </cell>
          <cell r="L75">
            <v>0.12</v>
          </cell>
          <cell r="M75">
            <v>0.09</v>
          </cell>
        </row>
        <row r="76">
          <cell r="F76">
            <v>528</v>
          </cell>
          <cell r="L76">
            <v>89.43</v>
          </cell>
          <cell r="M76">
            <v>90.51</v>
          </cell>
        </row>
        <row r="77">
          <cell r="F77">
            <v>529</v>
          </cell>
          <cell r="L77">
            <v>67.599999999999994</v>
          </cell>
          <cell r="M77">
            <v>90.4</v>
          </cell>
        </row>
        <row r="78">
          <cell r="F78">
            <v>380</v>
          </cell>
          <cell r="L78">
            <v>95</v>
          </cell>
          <cell r="M78">
            <v>87.5</v>
          </cell>
        </row>
        <row r="79">
          <cell r="F79">
            <v>401</v>
          </cell>
          <cell r="L79">
            <v>166954</v>
          </cell>
          <cell r="M79">
            <v>189258</v>
          </cell>
        </row>
        <row r="80">
          <cell r="F80">
            <v>402</v>
          </cell>
          <cell r="L80">
            <v>80.5</v>
          </cell>
          <cell r="M80">
            <v>88.27</v>
          </cell>
        </row>
        <row r="81">
          <cell r="F81">
            <v>742</v>
          </cell>
          <cell r="L81">
            <v>100</v>
          </cell>
          <cell r="M81">
            <v>25</v>
          </cell>
        </row>
        <row r="82">
          <cell r="F82">
            <v>410</v>
          </cell>
          <cell r="L82">
            <v>0.3</v>
          </cell>
          <cell r="M82">
            <v>0.22</v>
          </cell>
        </row>
        <row r="83">
          <cell r="F83">
            <v>413</v>
          </cell>
          <cell r="L83">
            <v>21.22</v>
          </cell>
          <cell r="M83">
            <v>22.28</v>
          </cell>
        </row>
        <row r="84">
          <cell r="F84">
            <v>414</v>
          </cell>
          <cell r="L84">
            <v>80</v>
          </cell>
          <cell r="M84">
            <v>75</v>
          </cell>
        </row>
        <row r="85">
          <cell r="F85">
            <v>629</v>
          </cell>
          <cell r="L85">
            <v>100</v>
          </cell>
          <cell r="M85">
            <v>75</v>
          </cell>
        </row>
        <row r="86">
          <cell r="F86">
            <v>633</v>
          </cell>
          <cell r="L86">
            <v>100</v>
          </cell>
          <cell r="M86">
            <v>75</v>
          </cell>
        </row>
        <row r="87">
          <cell r="F87">
            <v>422</v>
          </cell>
          <cell r="L87">
            <v>100</v>
          </cell>
          <cell r="M87">
            <v>75</v>
          </cell>
        </row>
        <row r="88">
          <cell r="F88">
            <v>630</v>
          </cell>
          <cell r="L88">
            <v>100</v>
          </cell>
          <cell r="M88">
            <v>75</v>
          </cell>
        </row>
        <row r="89">
          <cell r="F89">
            <v>631</v>
          </cell>
          <cell r="L89">
            <v>100</v>
          </cell>
          <cell r="M89">
            <v>75</v>
          </cell>
        </row>
        <row r="90">
          <cell r="F90">
            <v>632</v>
          </cell>
          <cell r="L90">
            <v>100</v>
          </cell>
          <cell r="M90">
            <v>75</v>
          </cell>
        </row>
        <row r="91">
          <cell r="F91">
            <v>426</v>
          </cell>
          <cell r="L91">
            <v>13.37</v>
          </cell>
          <cell r="M91">
            <v>28.51</v>
          </cell>
        </row>
        <row r="92">
          <cell r="F92">
            <v>528</v>
          </cell>
          <cell r="L92">
            <v>75.2</v>
          </cell>
          <cell r="M92">
            <v>72.89</v>
          </cell>
        </row>
        <row r="93">
          <cell r="F93">
            <v>529</v>
          </cell>
          <cell r="L93">
            <v>76.900000000000006</v>
          </cell>
          <cell r="M93">
            <v>98.33</v>
          </cell>
        </row>
        <row r="94">
          <cell r="F94">
            <v>410</v>
          </cell>
          <cell r="L94">
            <v>0.14000000000000001</v>
          </cell>
          <cell r="M94">
            <v>0.11</v>
          </cell>
        </row>
        <row r="95">
          <cell r="F95">
            <v>427</v>
          </cell>
          <cell r="L95">
            <v>96</v>
          </cell>
          <cell r="M95">
            <v>90</v>
          </cell>
        </row>
        <row r="96">
          <cell r="F96">
            <v>428</v>
          </cell>
          <cell r="L96">
            <v>49.9</v>
          </cell>
          <cell r="M96">
            <v>45.35</v>
          </cell>
        </row>
        <row r="97">
          <cell r="F97">
            <v>529</v>
          </cell>
          <cell r="L97">
            <v>70.3</v>
          </cell>
          <cell r="M97">
            <v>98</v>
          </cell>
        </row>
      </sheetData>
      <sheetData sheetId="3"/>
      <sheetData sheetId="4"/>
      <sheetData sheetId="5">
        <row r="1">
          <cell r="K1" t="str">
            <v>ind_codigo_indicador</v>
          </cell>
          <cell r="Q1" t="str">
            <v>ind_prog_actual</v>
          </cell>
        </row>
        <row r="2">
          <cell r="K2">
            <v>1</v>
          </cell>
          <cell r="Q2">
            <v>4</v>
          </cell>
        </row>
        <row r="3">
          <cell r="K3">
            <v>676</v>
          </cell>
          <cell r="Q3">
            <v>0</v>
          </cell>
        </row>
        <row r="4">
          <cell r="K4">
            <v>6</v>
          </cell>
          <cell r="Q4">
            <v>15</v>
          </cell>
        </row>
        <row r="5">
          <cell r="K5">
            <v>651</v>
          </cell>
          <cell r="Q5">
            <v>15</v>
          </cell>
        </row>
        <row r="6">
          <cell r="K6">
            <v>281</v>
          </cell>
          <cell r="Q6">
            <v>1320551</v>
          </cell>
        </row>
        <row r="7">
          <cell r="K7">
            <v>282</v>
          </cell>
          <cell r="Q7">
            <v>9000</v>
          </cell>
        </row>
        <row r="8">
          <cell r="K8">
            <v>642</v>
          </cell>
          <cell r="Q8">
            <v>5</v>
          </cell>
        </row>
        <row r="9">
          <cell r="K9">
            <v>283</v>
          </cell>
          <cell r="Q9">
            <v>2</v>
          </cell>
        </row>
        <row r="10">
          <cell r="K10">
            <v>284</v>
          </cell>
          <cell r="Q10">
            <v>0</v>
          </cell>
        </row>
        <row r="11">
          <cell r="K11">
            <v>288</v>
          </cell>
          <cell r="Q11">
            <v>33.9</v>
          </cell>
        </row>
        <row r="12">
          <cell r="K12">
            <v>663</v>
          </cell>
          <cell r="Q12">
            <v>17.3</v>
          </cell>
        </row>
        <row r="13">
          <cell r="K13">
            <v>400</v>
          </cell>
          <cell r="Q13">
            <v>404</v>
          </cell>
        </row>
        <row r="14">
          <cell r="K14">
            <v>643</v>
          </cell>
          <cell r="Q14">
            <v>146</v>
          </cell>
        </row>
        <row r="15">
          <cell r="K15">
            <v>627</v>
          </cell>
          <cell r="Q15">
            <v>2</v>
          </cell>
        </row>
        <row r="16">
          <cell r="K16">
            <v>628</v>
          </cell>
          <cell r="Q16">
            <v>2</v>
          </cell>
        </row>
        <row r="17">
          <cell r="K17">
            <v>404</v>
          </cell>
          <cell r="Q17">
            <v>0</v>
          </cell>
        </row>
        <row r="18">
          <cell r="K18">
            <v>406</v>
          </cell>
          <cell r="Q18">
            <v>27260</v>
          </cell>
        </row>
        <row r="19">
          <cell r="K19">
            <v>408</v>
          </cell>
          <cell r="Q19">
            <v>0</v>
          </cell>
        </row>
        <row r="20">
          <cell r="K20">
            <v>678</v>
          </cell>
          <cell r="Q20">
            <v>0</v>
          </cell>
        </row>
        <row r="21">
          <cell r="K21">
            <v>410</v>
          </cell>
          <cell r="Q21">
            <v>0.05</v>
          </cell>
        </row>
        <row r="22">
          <cell r="K22">
            <v>411</v>
          </cell>
          <cell r="Q22">
            <v>1</v>
          </cell>
        </row>
        <row r="23">
          <cell r="K23">
            <v>412</v>
          </cell>
          <cell r="Q23">
            <v>1</v>
          </cell>
        </row>
        <row r="24">
          <cell r="K24">
            <v>414</v>
          </cell>
          <cell r="Q24">
            <v>1</v>
          </cell>
        </row>
        <row r="25">
          <cell r="K25">
            <v>680</v>
          </cell>
          <cell r="Q25">
            <v>0</v>
          </cell>
        </row>
        <row r="26">
          <cell r="K26">
            <v>681</v>
          </cell>
          <cell r="Q26">
            <v>0</v>
          </cell>
        </row>
        <row r="27">
          <cell r="K27">
            <v>416</v>
          </cell>
          <cell r="Q27">
            <v>1</v>
          </cell>
        </row>
        <row r="28">
          <cell r="K28">
            <v>417</v>
          </cell>
          <cell r="Q28">
            <v>50</v>
          </cell>
        </row>
        <row r="29">
          <cell r="K29">
            <v>441</v>
          </cell>
          <cell r="Q29">
            <v>0.12</v>
          </cell>
        </row>
        <row r="30">
          <cell r="K30">
            <v>528</v>
          </cell>
          <cell r="Q30">
            <v>96.1</v>
          </cell>
        </row>
        <row r="31">
          <cell r="K31">
            <v>529</v>
          </cell>
          <cell r="Q31">
            <v>90.3</v>
          </cell>
        </row>
        <row r="32">
          <cell r="K32">
            <v>256</v>
          </cell>
          <cell r="Q32">
            <v>0</v>
          </cell>
        </row>
        <row r="33">
          <cell r="K33">
            <v>257</v>
          </cell>
          <cell r="Q33">
            <v>1463542.24</v>
          </cell>
        </row>
        <row r="34">
          <cell r="K34">
            <v>258</v>
          </cell>
          <cell r="Q34">
            <v>8</v>
          </cell>
        </row>
        <row r="35">
          <cell r="K35">
            <v>636</v>
          </cell>
          <cell r="Q35">
            <v>0</v>
          </cell>
        </row>
        <row r="36">
          <cell r="K36">
            <v>712</v>
          </cell>
          <cell r="Q36">
            <v>50</v>
          </cell>
        </row>
        <row r="37">
          <cell r="K37">
            <v>403</v>
          </cell>
          <cell r="Q37">
            <v>0</v>
          </cell>
        </row>
        <row r="38">
          <cell r="K38">
            <v>637</v>
          </cell>
          <cell r="Q38">
            <v>60</v>
          </cell>
        </row>
        <row r="39">
          <cell r="K39">
            <v>404</v>
          </cell>
          <cell r="Q39">
            <v>10.51</v>
          </cell>
        </row>
        <row r="40">
          <cell r="K40">
            <v>405</v>
          </cell>
          <cell r="Q40">
            <v>139.71</v>
          </cell>
        </row>
        <row r="41">
          <cell r="K41">
            <v>407</v>
          </cell>
          <cell r="Q41">
            <v>0</v>
          </cell>
        </row>
        <row r="42">
          <cell r="K42">
            <v>677</v>
          </cell>
          <cell r="Q42">
            <v>35</v>
          </cell>
        </row>
        <row r="43">
          <cell r="K43">
            <v>713</v>
          </cell>
          <cell r="Q43">
            <v>0</v>
          </cell>
        </row>
        <row r="44">
          <cell r="K44">
            <v>714</v>
          </cell>
          <cell r="Q44">
            <v>0</v>
          </cell>
        </row>
        <row r="45">
          <cell r="K45">
            <v>715</v>
          </cell>
          <cell r="Q45">
            <v>0</v>
          </cell>
        </row>
        <row r="46">
          <cell r="K46">
            <v>716</v>
          </cell>
          <cell r="Q46">
            <v>0</v>
          </cell>
        </row>
        <row r="47">
          <cell r="K47">
            <v>717</v>
          </cell>
          <cell r="Q47">
            <v>0</v>
          </cell>
        </row>
        <row r="48">
          <cell r="K48">
            <v>718</v>
          </cell>
          <cell r="Q48">
            <v>0</v>
          </cell>
        </row>
        <row r="49">
          <cell r="K49">
            <v>719</v>
          </cell>
          <cell r="Q49">
            <v>0</v>
          </cell>
        </row>
        <row r="50">
          <cell r="K50">
            <v>408</v>
          </cell>
          <cell r="Q50">
            <v>149.24</v>
          </cell>
        </row>
        <row r="51">
          <cell r="K51">
            <v>679</v>
          </cell>
          <cell r="Q51">
            <v>25</v>
          </cell>
        </row>
        <row r="52">
          <cell r="K52">
            <v>409</v>
          </cell>
          <cell r="Q52">
            <v>0</v>
          </cell>
        </row>
        <row r="53">
          <cell r="K53">
            <v>639</v>
          </cell>
          <cell r="Q53">
            <v>1</v>
          </cell>
        </row>
        <row r="54">
          <cell r="K54">
            <v>720</v>
          </cell>
          <cell r="Q54">
            <v>40</v>
          </cell>
        </row>
        <row r="55">
          <cell r="K55">
            <v>410</v>
          </cell>
          <cell r="Q55">
            <v>0</v>
          </cell>
        </row>
        <row r="56">
          <cell r="K56">
            <v>415</v>
          </cell>
          <cell r="Q56">
            <v>1203</v>
          </cell>
        </row>
        <row r="57">
          <cell r="K57">
            <v>419</v>
          </cell>
          <cell r="Q57">
            <v>0</v>
          </cell>
        </row>
        <row r="58">
          <cell r="K58">
            <v>420</v>
          </cell>
          <cell r="Q58">
            <v>5</v>
          </cell>
        </row>
        <row r="59">
          <cell r="K59">
            <v>421</v>
          </cell>
          <cell r="Q59">
            <v>1</v>
          </cell>
        </row>
        <row r="60">
          <cell r="K60">
            <v>423</v>
          </cell>
          <cell r="Q60">
            <v>0</v>
          </cell>
        </row>
        <row r="61">
          <cell r="K61">
            <v>640</v>
          </cell>
          <cell r="Q61">
            <v>0</v>
          </cell>
        </row>
        <row r="62">
          <cell r="K62">
            <v>424</v>
          </cell>
          <cell r="Q62">
            <v>10.47</v>
          </cell>
        </row>
        <row r="63">
          <cell r="K63">
            <v>682</v>
          </cell>
          <cell r="Q63">
            <v>22.09</v>
          </cell>
        </row>
        <row r="64">
          <cell r="K64">
            <v>683</v>
          </cell>
          <cell r="Q64">
            <v>0</v>
          </cell>
        </row>
        <row r="65">
          <cell r="K65">
            <v>684</v>
          </cell>
          <cell r="Q65">
            <v>33.67</v>
          </cell>
        </row>
        <row r="66">
          <cell r="K66">
            <v>425</v>
          </cell>
          <cell r="Q66">
            <v>20</v>
          </cell>
        </row>
        <row r="67">
          <cell r="K67">
            <v>429</v>
          </cell>
          <cell r="Q67">
            <v>0</v>
          </cell>
        </row>
        <row r="68">
          <cell r="K68">
            <v>641</v>
          </cell>
          <cell r="Q68">
            <v>0</v>
          </cell>
        </row>
        <row r="69">
          <cell r="K69">
            <v>528</v>
          </cell>
          <cell r="Q69">
            <v>93.59</v>
          </cell>
        </row>
        <row r="70">
          <cell r="K70">
            <v>529</v>
          </cell>
          <cell r="Q70">
            <v>84.4</v>
          </cell>
        </row>
        <row r="71">
          <cell r="K71">
            <v>256</v>
          </cell>
          <cell r="Q71">
            <v>5500</v>
          </cell>
        </row>
        <row r="72">
          <cell r="K72">
            <v>404</v>
          </cell>
          <cell r="Q72">
            <v>6</v>
          </cell>
        </row>
        <row r="73">
          <cell r="K73">
            <v>405</v>
          </cell>
          <cell r="Q73">
            <v>102.9</v>
          </cell>
        </row>
        <row r="74">
          <cell r="K74">
            <v>711</v>
          </cell>
          <cell r="Q74">
            <v>40.909999999999997</v>
          </cell>
        </row>
        <row r="75">
          <cell r="K75">
            <v>410</v>
          </cell>
          <cell r="Q75">
            <v>0</v>
          </cell>
        </row>
        <row r="76">
          <cell r="K76">
            <v>528</v>
          </cell>
          <cell r="Q76">
            <v>0</v>
          </cell>
        </row>
        <row r="77">
          <cell r="K77">
            <v>529</v>
          </cell>
          <cell r="Q77">
            <v>68.599999999999994</v>
          </cell>
        </row>
        <row r="78">
          <cell r="K78">
            <v>380</v>
          </cell>
          <cell r="Q78">
            <v>100</v>
          </cell>
        </row>
        <row r="79">
          <cell r="K79">
            <v>401</v>
          </cell>
          <cell r="Q79">
            <v>166954</v>
          </cell>
        </row>
        <row r="80">
          <cell r="K80">
            <v>402</v>
          </cell>
          <cell r="Q80">
            <v>82.5</v>
          </cell>
        </row>
        <row r="81">
          <cell r="K81">
            <v>742</v>
          </cell>
          <cell r="Q81">
            <v>100</v>
          </cell>
        </row>
        <row r="82">
          <cell r="K82">
            <v>410</v>
          </cell>
          <cell r="Q82">
            <v>0.05</v>
          </cell>
        </row>
        <row r="83">
          <cell r="K83">
            <v>413</v>
          </cell>
          <cell r="Q83">
            <v>21.21</v>
          </cell>
        </row>
        <row r="84">
          <cell r="K84">
            <v>414</v>
          </cell>
          <cell r="Q84">
            <v>100</v>
          </cell>
        </row>
        <row r="85">
          <cell r="K85">
            <v>629</v>
          </cell>
          <cell r="Q85">
            <v>100</v>
          </cell>
        </row>
        <row r="86">
          <cell r="K86">
            <v>633</v>
          </cell>
          <cell r="Q86">
            <v>100</v>
          </cell>
        </row>
        <row r="87">
          <cell r="K87">
            <v>422</v>
          </cell>
          <cell r="Q87">
            <v>100</v>
          </cell>
        </row>
        <row r="88">
          <cell r="K88">
            <v>630</v>
          </cell>
          <cell r="Q88">
            <v>100</v>
          </cell>
        </row>
        <row r="89">
          <cell r="K89">
            <v>631</v>
          </cell>
          <cell r="Q89">
            <v>100</v>
          </cell>
        </row>
        <row r="90">
          <cell r="K90">
            <v>632</v>
          </cell>
          <cell r="Q90">
            <v>100</v>
          </cell>
        </row>
        <row r="91">
          <cell r="K91">
            <v>426</v>
          </cell>
          <cell r="Q91">
            <v>13.36</v>
          </cell>
        </row>
        <row r="92">
          <cell r="K92">
            <v>528</v>
          </cell>
          <cell r="Q92">
            <v>75.2</v>
          </cell>
        </row>
        <row r="93">
          <cell r="K93">
            <v>529</v>
          </cell>
          <cell r="Q93">
            <v>77.900000000000006</v>
          </cell>
        </row>
        <row r="94">
          <cell r="K94">
            <v>410</v>
          </cell>
          <cell r="Q94">
            <v>0.06</v>
          </cell>
        </row>
        <row r="95">
          <cell r="K95">
            <v>427</v>
          </cell>
          <cell r="Q95">
            <v>100</v>
          </cell>
        </row>
        <row r="96">
          <cell r="K96">
            <v>428</v>
          </cell>
          <cell r="Q96">
            <v>60</v>
          </cell>
        </row>
        <row r="97">
          <cell r="K97">
            <v>529</v>
          </cell>
          <cell r="Q97">
            <v>71.3</v>
          </cell>
        </row>
      </sheetData>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12:AY90" totalsRowShown="0" headerRowDxfId="64" dataDxfId="62" headerRowBorderDxfId="63" tableBorderDxfId="61" headerRowCellStyle="Millares [0]">
  <autoFilter ref="B12:AY90" xr:uid="{00000000-0009-0000-0100-000001000000}"/>
  <tableColumns count="50">
    <tableColumn id="1" xr3:uid="{00000000-0010-0000-0000-000001000000}" name="Componente " dataDxfId="60"/>
    <tableColumn id="49" xr3:uid="{00000000-0010-0000-0000-000031000000}" name="Codigo Propósito" dataDxfId="59"/>
    <tableColumn id="2" xr3:uid="{00000000-0010-0000-0000-000002000000}" name="Propósito" dataDxfId="20"/>
    <tableColumn id="4" xr3:uid="{00000000-0010-0000-0000-000004000000}" name="Codigo Programa" dataDxfId="19"/>
    <tableColumn id="3" xr3:uid="{00000000-0010-0000-0000-000003000000}" name="Programa" dataDxfId="18"/>
    <tableColumn id="5" xr3:uid="{00000000-0010-0000-0000-000005000000}" name="Codigo meta PDD" dataDxfId="17"/>
    <tableColumn id="6" xr3:uid="{00000000-0010-0000-0000-000006000000}" name="Meta Plan de Desarrollo" dataDxfId="16"/>
    <tableColumn id="7" xr3:uid="{00000000-0010-0000-0000-000007000000}" name="Código Indicador" dataDxfId="14"/>
    <tableColumn id="8" xr3:uid="{00000000-0010-0000-0000-000008000000}" name="Nombre Indicador" dataDxfId="15"/>
    <tableColumn id="9" xr3:uid="{00000000-0010-0000-0000-000009000000}" name="Cód. Entidad Responsable" dataDxfId="58"/>
    <tableColumn id="50" xr3:uid="{00000000-0010-0000-0000-000032000000}" name="Nombre Entidad Responsable" dataDxfId="57"/>
    <tableColumn id="10" xr3:uid="{00000000-0010-0000-0000-00000A000000}" name="Tipo de Anualización" dataDxfId="13"/>
    <tableColumn id="11" xr3:uid="{00000000-0010-0000-0000-00000B000000}" name="Meta Cuatrienio" dataDxfId="12"/>
    <tableColumn id="12" xr3:uid="{00000000-0010-0000-0000-00000C000000}" name="Meta 2020" dataDxfId="11" dataCellStyle="Millares [0]"/>
    <tableColumn id="13" xr3:uid="{00000000-0010-0000-0000-00000D000000}" name="Avance 2020" dataDxfId="10" dataCellStyle="Millares [0]"/>
    <tableColumn id="14" xr3:uid="{00000000-0010-0000-0000-00000E000000}" name="Meta 2021" dataDxfId="9" dataCellStyle="Millares [0]"/>
    <tableColumn id="15" xr3:uid="{00000000-0010-0000-0000-00000F000000}" name="Avance 2021" dataDxfId="8" dataCellStyle="Millares [0]"/>
    <tableColumn id="16" xr3:uid="{00000000-0010-0000-0000-000010000000}" name="Meta 2022" dataDxfId="7" dataCellStyle="Millares [0]"/>
    <tableColumn id="17" xr3:uid="{00000000-0010-0000-0000-000011000000}" name="Avance 2022" dataDxfId="6" dataCellStyle="Millares [0]"/>
    <tableColumn id="18" xr3:uid="{00000000-0010-0000-0000-000012000000}" name="Meta 2023" dataDxfId="5" dataCellStyle="Millares [0]"/>
    <tableColumn id="19" xr3:uid="{00000000-0010-0000-0000-000013000000}" name="Avance 2023" dataDxfId="4" dataCellStyle="Millares [0]"/>
    <tableColumn id="20" xr3:uid="{00000000-0010-0000-0000-000014000000}" name="Meta 2024" dataDxfId="3" dataCellStyle="Millares [0]"/>
    <tableColumn id="21" xr3:uid="{00000000-0010-0000-0000-000015000000}" name="Avance 2024" dataDxfId="2" dataCellStyle="Millares [0]"/>
    <tableColumn id="22" xr3:uid="{00000000-0010-0000-0000-000016000000}" name="Total Plan de Desarrollo" dataDxfId="0" dataCellStyle="Millares [0]"/>
    <tableColumn id="23" xr3:uid="{00000000-0010-0000-0000-000017000000}" name="% Cumplimiento Plan de Desarrollo" dataDxfId="1" dataCellStyle="Porcentaje"/>
    <tableColumn id="24" xr3:uid="{00000000-0010-0000-0000-000018000000}" name="Ene" dataDxfId="56"/>
    <tableColumn id="25" xr3:uid="{00000000-0010-0000-0000-000019000000}" name="Feb" dataDxfId="55"/>
    <tableColumn id="26" xr3:uid="{00000000-0010-0000-0000-00001A000000}" name="Mar " dataDxfId="54"/>
    <tableColumn id="27" xr3:uid="{00000000-0010-0000-0000-00001B000000}" name="Abr" dataDxfId="53" dataCellStyle="Millares [0]"/>
    <tableColumn id="28" xr3:uid="{00000000-0010-0000-0000-00001C000000}" name="May" dataDxfId="52" dataCellStyle="Millares [0]"/>
    <tableColumn id="29" xr3:uid="{00000000-0010-0000-0000-00001D000000}" name="Jun" dataDxfId="51" dataCellStyle="Millares [0]"/>
    <tableColumn id="30" xr3:uid="{00000000-0010-0000-0000-00001E000000}" name="Jul" dataDxfId="50" dataCellStyle="Millares [0]"/>
    <tableColumn id="31" xr3:uid="{00000000-0010-0000-0000-00001F000000}" name="Ago" dataDxfId="49" dataCellStyle="Millares [0]"/>
    <tableColumn id="32" xr3:uid="{00000000-0010-0000-0000-000020000000}" name="Sep" dataDxfId="48" dataCellStyle="Millares [0]"/>
    <tableColumn id="33" xr3:uid="{00000000-0010-0000-0000-000021000000}" name="Oct" dataDxfId="47" dataCellStyle="Millares [0]"/>
    <tableColumn id="34" xr3:uid="{00000000-0010-0000-0000-000022000000}" name="Nov" dataDxfId="46" dataCellStyle="Millares [0]"/>
    <tableColumn id="35" xr3:uid="{00000000-0010-0000-0000-000023000000}" name="Dic" dataDxfId="45" dataCellStyle="Millares [0]"/>
    <tableColumn id="36" xr3:uid="{00000000-0010-0000-0000-000024000000}" name="Total Vigencia" dataDxfId="44" dataCellStyle="Millares [0]"/>
    <tableColumn id="37" xr3:uid="{00000000-0010-0000-0000-000025000000}" name="% Cumplimiento" dataDxfId="43" dataCellStyle="Porcentaje"/>
    <tableColumn id="38" xr3:uid="{00000000-0010-0000-0000-000026000000}" name="Avances y Logros" dataDxfId="42"/>
    <tableColumn id="39" xr3:uid="{00000000-0010-0000-0000-000027000000}" name="Retrasos y soluciones" dataDxfId="41"/>
    <tableColumn id="40" xr3:uid="{00000000-0010-0000-0000-000028000000}" name="Beneficios" dataDxfId="40"/>
    <tableColumn id="41" xr3:uid="{00000000-0010-0000-0000-000029000000}" name="Programado 2020" dataDxfId="39" dataCellStyle="Millares [0]"/>
    <tableColumn id="42" xr3:uid="{00000000-0010-0000-0000-00002A000000}" name="Ejecutado_x000a_ 2020" dataDxfId="38" dataCellStyle="Millares [0]"/>
    <tableColumn id="43" xr3:uid="{00000000-0010-0000-0000-00002B000000}" name="Programado 2021" dataDxfId="37" dataCellStyle="Millares [0]"/>
    <tableColumn id="44" xr3:uid="{00000000-0010-0000-0000-00002C000000}" name="Ejecutado_x000a_ 2021" dataDxfId="36" dataCellStyle="Millares [0]"/>
    <tableColumn id="45" xr3:uid="{00000000-0010-0000-0000-00002D000000}" name="Programado 2022" dataDxfId="35" dataCellStyle="Millares [0]"/>
    <tableColumn id="46" xr3:uid="{00000000-0010-0000-0000-00002E000000}" name="Ejecutado_x000a_ 2022" dataDxfId="34" dataCellStyle="Millares [0]"/>
    <tableColumn id="47" xr3:uid="{00000000-0010-0000-0000-00002F000000}" name="Programado 2023" dataDxfId="33" dataCellStyle="Millares [0]">
      <calculatedColumnFormula>_xlfn.XLOOKUP(Tabla1[[#This Row],[Codigo meta PDD]],'[6]01_sect_2194106561'!$AE:$AE,'[6]01_sect_2194106561'!$AP:$AP,"no esta",0)</calculatedColumnFormula>
    </tableColumn>
    <tableColumn id="48" xr3:uid="{00000000-0010-0000-0000-000030000000}" name="Ejecutado_x000a_ 2023" dataDxfId="32" dataCellStyle="Millares [0]">
      <calculatedColumnFormula>_xlfn.XLOOKUP(Tabla1[[#This Row],[Codigo meta PDD]],'[6]01_sect_2194106561'!$AE:$AE,'[6]01_sect_2194106561'!$AQ:$AQ,"no esta",0)</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B8:J22" totalsRowShown="0" headerRowDxfId="31" dataDxfId="30" headerRowCellStyle="Millares [0]" dataCellStyle="Millares [0]">
  <autoFilter ref="B8:J22" xr:uid="{00000000-0009-0000-0100-000004000000}"/>
  <tableColumns count="9">
    <tableColumn id="1" xr3:uid="{00000000-0010-0000-0100-000001000000}" name="Código" dataDxfId="29" dataCellStyle="Millares [0]"/>
    <tableColumn id="2" xr3:uid="{00000000-0010-0000-0100-000002000000}" name="Descripción" dataDxfId="28" dataCellStyle="Millares [0]"/>
    <tableColumn id="3" xr3:uid="{00000000-0010-0000-0100-000003000000}" name="Entidad responsable" dataDxfId="27" dataCellStyle="Millares [0]"/>
    <tableColumn id="4" xr3:uid="{00000000-0010-0000-0100-000004000000}" name="2020" dataDxfId="26" dataCellStyle="Millares [0]"/>
    <tableColumn id="5" xr3:uid="{00000000-0010-0000-0100-000005000000}" name="2021" dataDxfId="25" dataCellStyle="Millares [0]"/>
    <tableColumn id="6" xr3:uid="{00000000-0010-0000-0100-000006000000}" name="2022" dataDxfId="24" dataCellStyle="Millares [0]"/>
    <tableColumn id="7" xr3:uid="{00000000-0010-0000-0100-000007000000}" name="2023" dataDxfId="23" dataCellStyle="Millares [0]"/>
    <tableColumn id="8" xr3:uid="{00000000-0010-0000-0100-000008000000}" name="2024" dataDxfId="22" dataCellStyle="Millares [0]"/>
    <tableColumn id="10" xr3:uid="{00000000-0010-0000-0100-00000A000000}" name="Total Plan de Desarrollo" dataDxfId="21" dataCellStyle="Millares [0]"/>
  </tableColumns>
  <tableStyleInfo name="TableStyleMedium25" showFirstColumn="1" showLastColumn="1" showRowStripes="1" showColumnStripes="1"/>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Z91"/>
  <sheetViews>
    <sheetView showGridLines="0" tabSelected="1" zoomScale="90" zoomScaleNormal="90" zoomScaleSheetLayoutView="70" zoomScalePageLayoutView="25" workbookViewId="0">
      <pane ySplit="12" topLeftCell="A13" activePane="bottomLeft" state="frozen"/>
      <selection activeCell="A11" sqref="A11"/>
      <selection pane="bottomLeft" activeCell="P21" sqref="P21"/>
    </sheetView>
  </sheetViews>
  <sheetFormatPr baseColWidth="10" defaultColWidth="0" defaultRowHeight="0" customHeight="1" zeroHeight="1" x14ac:dyDescent="0.2"/>
  <cols>
    <col min="1" max="1" width="2" style="5" customWidth="1"/>
    <col min="2" max="2" width="18.5703125" style="5" customWidth="1"/>
    <col min="3" max="3" width="10.140625" style="6" customWidth="1"/>
    <col min="4" max="4" width="27.5703125" style="5" customWidth="1"/>
    <col min="5" max="5" width="10.7109375" style="68" customWidth="1"/>
    <col min="6" max="6" width="16" style="5" customWidth="1"/>
    <col min="7" max="7" width="10.140625" style="68" customWidth="1"/>
    <col min="8" max="8" width="11.85546875" style="5" customWidth="1"/>
    <col min="9" max="9" width="7.28515625" style="68" customWidth="1"/>
    <col min="10" max="10" width="6.140625" style="5" customWidth="1"/>
    <col min="11" max="11" width="7.140625" style="68" customWidth="1"/>
    <col min="12" max="12" width="31" style="5" customWidth="1"/>
    <col min="13" max="13" width="14.42578125" style="5" customWidth="1"/>
    <col min="14" max="14" width="11.5703125" style="114" customWidth="1"/>
    <col min="15" max="20" width="11.5703125" style="115" customWidth="1"/>
    <col min="21" max="21" width="12.7109375" style="115" customWidth="1"/>
    <col min="22" max="22" width="13.42578125" style="115" customWidth="1"/>
    <col min="23" max="23" width="11.5703125" style="116" customWidth="1"/>
    <col min="24" max="24" width="10" style="68" customWidth="1"/>
    <col min="25" max="25" width="15.140625" style="6" customWidth="1"/>
    <col min="26" max="26" width="12.85546875" style="32" customWidth="1"/>
    <col min="27" max="28" width="7.5703125" style="5" customWidth="1"/>
    <col min="29" max="29" width="9.85546875" style="5" customWidth="1"/>
    <col min="30" max="31" width="8.28515625" style="5" customWidth="1"/>
    <col min="32" max="32" width="9.85546875" style="6" customWidth="1"/>
    <col min="33" max="34" width="8.140625" style="5" customWidth="1"/>
    <col min="35" max="35" width="9.85546875" style="5" customWidth="1"/>
    <col min="36" max="37" width="7.85546875" style="5" customWidth="1"/>
    <col min="38" max="38" width="9.85546875" style="5" customWidth="1"/>
    <col min="39" max="39" width="9.85546875" style="80" customWidth="1"/>
    <col min="40" max="40" width="10.85546875" style="32" customWidth="1"/>
    <col min="41" max="41" width="32.7109375" style="5" customWidth="1"/>
    <col min="42" max="43" width="26.140625" style="5" customWidth="1"/>
    <col min="44" max="47" width="12.5703125" style="19" customWidth="1"/>
    <col min="48" max="49" width="12.5703125" style="8" customWidth="1"/>
    <col min="50" max="51" width="12.5703125" style="19" customWidth="1"/>
    <col min="52" max="16384" width="9.85546875" style="5" hidden="1"/>
  </cols>
  <sheetData>
    <row r="1" spans="2:51" ht="12" customHeight="1" x14ac:dyDescent="0.2">
      <c r="Z1" s="29"/>
      <c r="AM1" s="79"/>
      <c r="AR1" s="8"/>
      <c r="AS1" s="8"/>
      <c r="AV1" s="19"/>
      <c r="AW1" s="19"/>
    </row>
    <row r="2" spans="2:51" ht="12" customHeight="1" x14ac:dyDescent="0.2">
      <c r="D2" s="91" t="s">
        <v>2265</v>
      </c>
      <c r="E2" s="91"/>
      <c r="F2" s="91"/>
      <c r="G2" s="91"/>
      <c r="H2" s="91"/>
      <c r="I2" s="91"/>
      <c r="J2" s="91"/>
      <c r="K2" s="91"/>
      <c r="L2" s="91"/>
      <c r="M2" s="14"/>
      <c r="N2" s="69"/>
      <c r="O2" s="117"/>
      <c r="P2" s="117"/>
      <c r="Q2" s="117"/>
      <c r="R2" s="117"/>
      <c r="S2" s="117"/>
      <c r="T2" s="117"/>
      <c r="U2" s="117"/>
      <c r="V2" s="117"/>
      <c r="W2" s="118"/>
      <c r="X2" s="69"/>
      <c r="Y2" s="24"/>
      <c r="Z2" s="30"/>
      <c r="AA2" s="14"/>
      <c r="AB2" s="14"/>
      <c r="AC2" s="14"/>
      <c r="AD2" s="14"/>
      <c r="AE2" s="14"/>
      <c r="AF2" s="24"/>
      <c r="AG2" s="14"/>
      <c r="AH2" s="14"/>
      <c r="AI2" s="14"/>
      <c r="AJ2" s="14"/>
      <c r="AK2" s="14"/>
      <c r="AL2" s="14"/>
      <c r="AM2" s="81"/>
      <c r="AN2" s="30"/>
      <c r="AO2" s="14"/>
      <c r="AP2" s="14"/>
      <c r="AQ2" s="14"/>
      <c r="AR2" s="20"/>
      <c r="AS2" s="20"/>
      <c r="AT2" s="20"/>
      <c r="AU2" s="20"/>
      <c r="AV2" s="19"/>
      <c r="AW2" s="19"/>
      <c r="AY2" s="23" t="s">
        <v>2250</v>
      </c>
    </row>
    <row r="3" spans="2:51" ht="12" customHeight="1" x14ac:dyDescent="0.2">
      <c r="D3" s="91" t="s">
        <v>2264</v>
      </c>
      <c r="E3" s="91"/>
      <c r="F3" s="91"/>
      <c r="G3" s="91"/>
      <c r="H3" s="91"/>
      <c r="I3" s="91"/>
      <c r="J3" s="91"/>
      <c r="K3" s="91"/>
      <c r="L3" s="91"/>
      <c r="M3" s="14"/>
      <c r="N3" s="69"/>
      <c r="O3" s="117"/>
      <c r="P3" s="117"/>
      <c r="Q3" s="117"/>
      <c r="R3" s="117"/>
      <c r="S3" s="117"/>
      <c r="T3" s="117"/>
      <c r="U3" s="117"/>
      <c r="V3" s="117"/>
      <c r="W3" s="118"/>
      <c r="X3" s="69"/>
      <c r="Y3" s="24"/>
      <c r="Z3" s="30"/>
      <c r="AA3" s="14"/>
      <c r="AB3" s="14"/>
      <c r="AC3" s="14"/>
      <c r="AD3" s="14"/>
      <c r="AE3" s="14"/>
      <c r="AF3" s="24"/>
      <c r="AG3" s="14"/>
      <c r="AH3" s="14"/>
      <c r="AI3" s="14"/>
      <c r="AJ3" s="14"/>
      <c r="AK3" s="14"/>
      <c r="AL3" s="14"/>
      <c r="AM3" s="81"/>
      <c r="AN3" s="30"/>
      <c r="AO3" s="14"/>
      <c r="AP3" s="14"/>
      <c r="AQ3" s="14"/>
      <c r="AR3" s="20"/>
      <c r="AS3" s="20"/>
      <c r="AT3" s="20"/>
      <c r="AU3" s="20"/>
      <c r="AV3" s="19"/>
      <c r="AW3" s="19"/>
      <c r="AY3" s="23" t="s">
        <v>2251</v>
      </c>
    </row>
    <row r="4" spans="2:51" ht="12" customHeight="1" x14ac:dyDescent="0.2">
      <c r="D4" s="91" t="s">
        <v>2274</v>
      </c>
      <c r="E4" s="91"/>
      <c r="F4" s="91"/>
      <c r="G4" s="91"/>
      <c r="H4" s="91"/>
      <c r="I4" s="91"/>
      <c r="J4" s="91"/>
      <c r="K4" s="91"/>
      <c r="L4" s="91"/>
      <c r="M4" s="14"/>
      <c r="N4" s="69"/>
      <c r="O4" s="117"/>
      <c r="P4" s="117"/>
      <c r="Q4" s="117"/>
      <c r="R4" s="117"/>
      <c r="S4" s="117"/>
      <c r="T4" s="117"/>
      <c r="U4" s="117"/>
      <c r="V4" s="117"/>
      <c r="W4" s="118"/>
      <c r="X4" s="69"/>
      <c r="Y4" s="24"/>
      <c r="Z4" s="30"/>
      <c r="AA4" s="14"/>
      <c r="AB4" s="14"/>
      <c r="AC4" s="14"/>
      <c r="AD4" s="14"/>
      <c r="AE4" s="14"/>
      <c r="AF4" s="24"/>
      <c r="AG4" s="14"/>
      <c r="AH4" s="14"/>
      <c r="AI4" s="14"/>
      <c r="AJ4" s="14"/>
      <c r="AK4" s="14"/>
      <c r="AL4" s="14"/>
      <c r="AM4" s="81"/>
      <c r="AN4" s="30"/>
      <c r="AO4" s="14"/>
      <c r="AP4" s="14"/>
      <c r="AQ4" s="14"/>
      <c r="AR4" s="20"/>
      <c r="AS4" s="20"/>
      <c r="AT4" s="20"/>
      <c r="AU4" s="20"/>
      <c r="AV4" s="19"/>
      <c r="AW4" s="19"/>
      <c r="AY4" s="23" t="s">
        <v>2252</v>
      </c>
    </row>
    <row r="5" spans="2:51" ht="12" customHeight="1" x14ac:dyDescent="0.2">
      <c r="D5" s="90" t="s">
        <v>2490</v>
      </c>
      <c r="E5" s="90"/>
      <c r="F5" s="90"/>
      <c r="G5" s="90" t="s">
        <v>2491</v>
      </c>
      <c r="H5" s="90"/>
      <c r="I5" s="88"/>
      <c r="J5" s="14"/>
      <c r="K5" s="69"/>
      <c r="L5" s="14"/>
      <c r="M5" s="14"/>
      <c r="N5" s="69"/>
      <c r="O5" s="117"/>
      <c r="P5" s="117"/>
      <c r="Q5" s="117"/>
      <c r="R5" s="117"/>
      <c r="S5" s="117"/>
      <c r="T5" s="117"/>
      <c r="U5" s="117"/>
      <c r="V5" s="117"/>
      <c r="W5" s="118"/>
      <c r="X5" s="69"/>
      <c r="Y5" s="24"/>
      <c r="Z5" s="30"/>
      <c r="AA5" s="14"/>
      <c r="AB5" s="14"/>
      <c r="AC5" s="14"/>
      <c r="AD5" s="14"/>
      <c r="AE5" s="14"/>
      <c r="AF5" s="24"/>
      <c r="AG5" s="14"/>
      <c r="AH5" s="14"/>
      <c r="AI5" s="14"/>
      <c r="AJ5" s="14"/>
      <c r="AK5" s="14"/>
      <c r="AL5" s="14"/>
      <c r="AM5" s="81"/>
      <c r="AN5" s="30"/>
      <c r="AO5" s="14"/>
      <c r="AP5" s="14"/>
      <c r="AQ5" s="14"/>
      <c r="AR5" s="20"/>
      <c r="AS5" s="20"/>
      <c r="AT5" s="20"/>
      <c r="AU5" s="20"/>
      <c r="AV5" s="19"/>
      <c r="AW5" s="19"/>
      <c r="AY5" s="23" t="s">
        <v>2253</v>
      </c>
    </row>
    <row r="6" spans="2:51" ht="12" customHeight="1" x14ac:dyDescent="0.2">
      <c r="D6" s="13"/>
      <c r="E6" s="88"/>
      <c r="F6" s="13"/>
      <c r="G6" s="88"/>
      <c r="H6" s="13"/>
      <c r="I6" s="88"/>
      <c r="J6" s="14"/>
      <c r="K6" s="69"/>
      <c r="L6" s="14"/>
      <c r="M6" s="14"/>
      <c r="N6" s="69"/>
      <c r="O6" s="117"/>
      <c r="P6" s="117"/>
      <c r="Q6" s="117"/>
      <c r="R6" s="117"/>
      <c r="S6" s="117"/>
      <c r="T6" s="117"/>
      <c r="U6" s="117"/>
      <c r="V6" s="117"/>
      <c r="W6" s="118"/>
      <c r="X6" s="69"/>
      <c r="Y6" s="24"/>
      <c r="Z6" s="30"/>
      <c r="AA6" s="14"/>
      <c r="AB6" s="14"/>
      <c r="AC6" s="14"/>
      <c r="AD6" s="14"/>
      <c r="AE6" s="14"/>
      <c r="AF6" s="24"/>
      <c r="AG6" s="14"/>
      <c r="AH6" s="14"/>
      <c r="AI6" s="14"/>
      <c r="AJ6" s="14"/>
      <c r="AK6" s="14"/>
      <c r="AL6" s="14"/>
      <c r="AM6" s="81"/>
      <c r="AN6" s="30"/>
      <c r="AO6" s="14"/>
      <c r="AP6" s="14"/>
      <c r="AQ6" s="14"/>
      <c r="AR6" s="20"/>
      <c r="AS6" s="20"/>
      <c r="AT6" s="20"/>
      <c r="AU6" s="20"/>
      <c r="AV6" s="19"/>
      <c r="AW6" s="19"/>
      <c r="AY6" s="23"/>
    </row>
    <row r="7" spans="2:51" ht="12" customHeight="1" x14ac:dyDescent="0.2">
      <c r="B7" s="15" t="s">
        <v>2269</v>
      </c>
      <c r="C7" s="60"/>
      <c r="D7" s="15"/>
      <c r="E7" s="112"/>
      <c r="F7" s="15"/>
      <c r="G7" s="112"/>
      <c r="H7" s="15"/>
      <c r="I7" s="112"/>
      <c r="J7" s="9"/>
      <c r="K7" s="70"/>
      <c r="L7" s="9"/>
      <c r="M7" s="9"/>
      <c r="N7" s="70"/>
      <c r="O7" s="119"/>
      <c r="P7" s="119"/>
      <c r="Q7" s="119"/>
      <c r="R7" s="119"/>
      <c r="S7" s="119"/>
      <c r="T7" s="119"/>
      <c r="U7" s="119"/>
      <c r="V7" s="119"/>
      <c r="W7" s="120"/>
      <c r="X7" s="70"/>
      <c r="Y7" s="25"/>
      <c r="Z7" s="31"/>
      <c r="AA7" s="9"/>
      <c r="AB7" s="9"/>
      <c r="AC7" s="9"/>
      <c r="AD7" s="9"/>
      <c r="AE7" s="9"/>
      <c r="AF7" s="25"/>
      <c r="AG7" s="9"/>
      <c r="AH7" s="9"/>
      <c r="AI7" s="9"/>
      <c r="AJ7" s="9"/>
      <c r="AK7" s="9"/>
      <c r="AL7" s="9"/>
      <c r="AM7" s="82"/>
      <c r="AN7" s="31"/>
      <c r="AO7" s="9"/>
      <c r="AP7" s="9"/>
      <c r="AQ7" s="9"/>
      <c r="AR7" s="21"/>
      <c r="AS7" s="21"/>
      <c r="AT7" s="21"/>
      <c r="AU7" s="21"/>
      <c r="AV7" s="19"/>
      <c r="AW7" s="19"/>
    </row>
    <row r="8" spans="2:51" ht="12" customHeight="1" x14ac:dyDescent="0.2">
      <c r="B8" s="15" t="s">
        <v>2268</v>
      </c>
      <c r="C8" s="60"/>
      <c r="D8" s="15"/>
      <c r="E8" s="112"/>
      <c r="F8" s="15"/>
      <c r="G8" s="112"/>
      <c r="H8" s="15"/>
      <c r="I8" s="112"/>
      <c r="J8" s="9"/>
      <c r="K8" s="70"/>
      <c r="L8" s="9"/>
      <c r="M8" s="9"/>
      <c r="N8" s="70"/>
      <c r="O8" s="119"/>
      <c r="P8" s="119"/>
      <c r="Q8" s="119"/>
      <c r="R8" s="119"/>
      <c r="S8" s="119"/>
      <c r="T8" s="119"/>
      <c r="U8" s="119"/>
      <c r="V8" s="119"/>
      <c r="W8" s="120"/>
      <c r="X8" s="70"/>
      <c r="Y8" s="25"/>
      <c r="Z8" s="31"/>
      <c r="AA8" s="9"/>
      <c r="AB8" s="9"/>
      <c r="AC8" s="9"/>
      <c r="AD8" s="9"/>
      <c r="AE8" s="9"/>
      <c r="AF8" s="25"/>
      <c r="AG8" s="9"/>
      <c r="AH8" s="9"/>
      <c r="AI8" s="9"/>
      <c r="AJ8" s="9"/>
      <c r="AK8" s="9"/>
      <c r="AL8" s="9"/>
      <c r="AM8" s="82"/>
      <c r="AN8" s="31"/>
      <c r="AO8" s="9"/>
      <c r="AP8" s="9"/>
      <c r="AQ8" s="9"/>
      <c r="AR8" s="21"/>
      <c r="AS8" s="21"/>
      <c r="AT8" s="21"/>
      <c r="AU8" s="21"/>
      <c r="AV8" s="19"/>
      <c r="AW8" s="19"/>
    </row>
    <row r="9" spans="2:51" ht="12" customHeight="1" x14ac:dyDescent="0.2">
      <c r="B9" s="15" t="s">
        <v>2259</v>
      </c>
      <c r="C9" s="60"/>
      <c r="D9" s="35" t="s">
        <v>2605</v>
      </c>
      <c r="E9" s="112"/>
      <c r="F9" s="15"/>
      <c r="G9" s="112"/>
      <c r="H9" s="15"/>
      <c r="I9" s="112"/>
      <c r="J9" s="16"/>
      <c r="K9" s="71"/>
      <c r="L9" s="16"/>
      <c r="M9" s="16"/>
      <c r="N9" s="71"/>
      <c r="O9" s="119"/>
      <c r="P9" s="119"/>
      <c r="Q9" s="119"/>
      <c r="R9" s="119"/>
      <c r="S9" s="119"/>
      <c r="T9" s="119"/>
      <c r="U9" s="119"/>
      <c r="V9" s="119"/>
      <c r="W9" s="120"/>
      <c r="X9" s="71"/>
      <c r="Y9" s="26"/>
      <c r="Z9" s="31"/>
      <c r="AA9" s="16"/>
      <c r="AB9" s="16"/>
      <c r="AC9" s="16"/>
      <c r="AD9" s="16"/>
      <c r="AE9" s="16"/>
      <c r="AF9" s="26"/>
      <c r="AG9" s="16"/>
      <c r="AH9" s="16"/>
      <c r="AI9" s="16"/>
      <c r="AJ9" s="16"/>
      <c r="AK9" s="16"/>
      <c r="AL9" s="16"/>
      <c r="AM9" s="82"/>
      <c r="AN9" s="31"/>
      <c r="AO9" s="16"/>
      <c r="AP9" s="16"/>
      <c r="AQ9" s="16"/>
      <c r="AR9" s="21"/>
      <c r="AS9" s="21"/>
      <c r="AT9" s="21"/>
      <c r="AU9" s="21"/>
      <c r="AV9" s="19"/>
      <c r="AW9" s="19"/>
    </row>
    <row r="10" spans="2:51" ht="12" customHeight="1" x14ac:dyDescent="0.2">
      <c r="B10" s="15"/>
      <c r="C10" s="60"/>
      <c r="D10" s="15"/>
      <c r="E10" s="112"/>
      <c r="F10" s="15"/>
      <c r="G10" s="112"/>
      <c r="H10" s="15"/>
      <c r="I10" s="112"/>
      <c r="J10" s="16"/>
      <c r="K10" s="71"/>
      <c r="L10" s="16"/>
      <c r="M10" s="16"/>
      <c r="N10" s="71"/>
      <c r="O10" s="119"/>
      <c r="P10" s="119"/>
      <c r="Q10" s="119"/>
      <c r="R10" s="119"/>
      <c r="S10" s="119"/>
      <c r="T10" s="119"/>
      <c r="U10" s="119"/>
      <c r="V10" s="119"/>
      <c r="W10" s="120"/>
      <c r="X10" s="71"/>
      <c r="Y10" s="26"/>
      <c r="Z10" s="31"/>
      <c r="AA10" s="16"/>
      <c r="AB10" s="16"/>
      <c r="AC10" s="16"/>
      <c r="AD10" s="16"/>
      <c r="AE10" s="16"/>
      <c r="AF10" s="26"/>
      <c r="AG10" s="16"/>
      <c r="AH10" s="16"/>
      <c r="AI10" s="16"/>
      <c r="AJ10" s="16"/>
      <c r="AK10" s="16"/>
      <c r="AL10" s="16"/>
      <c r="AM10" s="82"/>
      <c r="AN10" s="31"/>
      <c r="AO10" s="16"/>
      <c r="AP10" s="16"/>
      <c r="AQ10" s="16"/>
      <c r="AR10" s="21"/>
      <c r="AS10" s="21"/>
      <c r="AT10" s="21"/>
      <c r="AU10" s="21"/>
      <c r="AV10" s="19"/>
      <c r="AW10" s="19"/>
    </row>
    <row r="11" spans="2:51" s="144" customFormat="1" ht="28.5" customHeight="1" x14ac:dyDescent="0.2">
      <c r="B11" s="133" t="s">
        <v>2270</v>
      </c>
      <c r="C11" s="134"/>
      <c r="D11" s="133"/>
      <c r="E11" s="135"/>
      <c r="F11" s="133"/>
      <c r="G11" s="135"/>
      <c r="H11" s="133"/>
      <c r="I11" s="135"/>
      <c r="J11" s="133"/>
      <c r="K11" s="135"/>
      <c r="L11" s="133"/>
      <c r="M11" s="136" t="s">
        <v>685</v>
      </c>
      <c r="N11" s="137"/>
      <c r="O11" s="138" t="s">
        <v>685</v>
      </c>
      <c r="P11" s="138"/>
      <c r="Q11" s="138" t="s">
        <v>685</v>
      </c>
      <c r="R11" s="138"/>
      <c r="S11" s="138" t="s">
        <v>685</v>
      </c>
      <c r="T11" s="138"/>
      <c r="U11" s="139" t="s">
        <v>685</v>
      </c>
      <c r="V11" s="139"/>
      <c r="W11" s="139" t="s">
        <v>685</v>
      </c>
      <c r="X11" s="137"/>
      <c r="Y11" s="140"/>
      <c r="Z11" s="140"/>
      <c r="AA11" s="141" t="s">
        <v>2273</v>
      </c>
      <c r="AB11" s="141"/>
      <c r="AC11" s="141"/>
      <c r="AD11" s="141"/>
      <c r="AE11" s="141"/>
      <c r="AF11" s="141"/>
      <c r="AG11" s="141"/>
      <c r="AH11" s="141"/>
      <c r="AI11" s="141"/>
      <c r="AJ11" s="141"/>
      <c r="AK11" s="141"/>
      <c r="AL11" s="141"/>
      <c r="AM11" s="141"/>
      <c r="AN11" s="136"/>
      <c r="AO11" s="142" t="s">
        <v>2271</v>
      </c>
      <c r="AP11" s="142"/>
      <c r="AQ11" s="142"/>
      <c r="AR11" s="143" t="s">
        <v>2272</v>
      </c>
      <c r="AS11" s="143"/>
      <c r="AT11" s="143"/>
      <c r="AU11" s="143"/>
      <c r="AV11" s="143"/>
      <c r="AW11" s="143"/>
      <c r="AX11" s="143"/>
      <c r="AY11" s="143"/>
    </row>
    <row r="12" spans="2:51" ht="50.25" customHeight="1" x14ac:dyDescent="0.25">
      <c r="B12" s="12" t="s">
        <v>2260</v>
      </c>
      <c r="C12" s="62" t="s">
        <v>2402</v>
      </c>
      <c r="D12" s="12" t="s">
        <v>2267</v>
      </c>
      <c r="E12" s="61" t="s">
        <v>2397</v>
      </c>
      <c r="F12" s="12" t="s">
        <v>2254</v>
      </c>
      <c r="G12" s="61" t="s">
        <v>2383</v>
      </c>
      <c r="H12" s="12" t="s">
        <v>2266</v>
      </c>
      <c r="I12" s="61" t="s">
        <v>2384</v>
      </c>
      <c r="J12" s="18" t="s">
        <v>2385</v>
      </c>
      <c r="K12" s="72" t="s">
        <v>2458</v>
      </c>
      <c r="L12" s="18" t="s">
        <v>2459</v>
      </c>
      <c r="M12" s="17" t="s">
        <v>2249</v>
      </c>
      <c r="N12" s="122" t="s">
        <v>2248</v>
      </c>
      <c r="O12" s="121" t="s">
        <v>2406</v>
      </c>
      <c r="P12" s="121" t="s">
        <v>2407</v>
      </c>
      <c r="Q12" s="121" t="s">
        <v>2408</v>
      </c>
      <c r="R12" s="121" t="s">
        <v>2409</v>
      </c>
      <c r="S12" s="121" t="s">
        <v>2410</v>
      </c>
      <c r="T12" s="121" t="s">
        <v>2411</v>
      </c>
      <c r="U12" s="121" t="s">
        <v>2412</v>
      </c>
      <c r="V12" s="121" t="s">
        <v>2413</v>
      </c>
      <c r="W12" s="121" t="s">
        <v>2414</v>
      </c>
      <c r="X12" s="123" t="s">
        <v>2415</v>
      </c>
      <c r="Y12" s="28" t="s">
        <v>2233</v>
      </c>
      <c r="Z12" s="33" t="s">
        <v>2247</v>
      </c>
      <c r="AA12" s="17" t="s">
        <v>2234</v>
      </c>
      <c r="AB12" s="17" t="s">
        <v>2235</v>
      </c>
      <c r="AC12" s="17" t="s">
        <v>2236</v>
      </c>
      <c r="AD12" s="17" t="s">
        <v>2237</v>
      </c>
      <c r="AE12" s="17" t="s">
        <v>2238</v>
      </c>
      <c r="AF12" s="27" t="s">
        <v>2239</v>
      </c>
      <c r="AG12" s="17" t="s">
        <v>2240</v>
      </c>
      <c r="AH12" s="17" t="s">
        <v>2241</v>
      </c>
      <c r="AI12" s="17" t="s">
        <v>2242</v>
      </c>
      <c r="AJ12" s="17" t="s">
        <v>2243</v>
      </c>
      <c r="AK12" s="17" t="s">
        <v>2244</v>
      </c>
      <c r="AL12" s="17" t="s">
        <v>2245</v>
      </c>
      <c r="AM12" s="83" t="s">
        <v>2257</v>
      </c>
      <c r="AN12" s="34" t="s">
        <v>2246</v>
      </c>
      <c r="AO12" s="17" t="s">
        <v>2255</v>
      </c>
      <c r="AP12" s="17" t="s">
        <v>2258</v>
      </c>
      <c r="AQ12" s="17" t="s">
        <v>2256</v>
      </c>
      <c r="AR12" s="22" t="s">
        <v>2276</v>
      </c>
      <c r="AS12" s="22" t="s">
        <v>2277</v>
      </c>
      <c r="AT12" s="22" t="s">
        <v>2278</v>
      </c>
      <c r="AU12" s="22" t="s">
        <v>2279</v>
      </c>
      <c r="AV12" s="22" t="s">
        <v>2280</v>
      </c>
      <c r="AW12" s="22" t="s">
        <v>2281</v>
      </c>
      <c r="AX12" s="78" t="s">
        <v>2282</v>
      </c>
      <c r="AY12" s="78" t="s">
        <v>2283</v>
      </c>
    </row>
    <row r="13" spans="2:51" s="35" customFormat="1" ht="12" customHeight="1" x14ac:dyDescent="0.2">
      <c r="B13" s="36" t="s">
        <v>2378</v>
      </c>
      <c r="C13" s="47">
        <v>1</v>
      </c>
      <c r="D13" s="36" t="s">
        <v>2403</v>
      </c>
      <c r="E13" s="73">
        <v>1</v>
      </c>
      <c r="F13" s="10" t="s">
        <v>2398</v>
      </c>
      <c r="G13" s="74">
        <v>1</v>
      </c>
      <c r="H13" s="36" t="s">
        <v>2284</v>
      </c>
      <c r="I13" s="74">
        <v>1</v>
      </c>
      <c r="J13" t="s">
        <v>2317</v>
      </c>
      <c r="K13" s="73">
        <v>113</v>
      </c>
      <c r="L13" s="36" t="s">
        <v>2460</v>
      </c>
      <c r="M13" t="s">
        <v>2251</v>
      </c>
      <c r="N13" s="74">
        <v>4</v>
      </c>
      <c r="O13" s="124">
        <v>0</v>
      </c>
      <c r="P13" s="124">
        <v>0</v>
      </c>
      <c r="Q13" s="124">
        <v>3</v>
      </c>
      <c r="R13" s="124">
        <v>3</v>
      </c>
      <c r="S13" s="124">
        <v>4</v>
      </c>
      <c r="T13" s="124">
        <v>4</v>
      </c>
      <c r="U13" s="124">
        <f>_xlfn.XLOOKUP(Tabla1[[#This Row],[Código Indicador]],'[6]113'!$K:$K,'[6]113'!$R:$R,"no esta",0)</f>
        <v>4</v>
      </c>
      <c r="V13" s="124">
        <f>_xlfn.XLOOKUP(Tabla1[[#This Row],[Código Indicador]],[7]Hoja3!$F:$F,[7]Hoja3!$M:$M,"no esta",0)</f>
        <v>4</v>
      </c>
      <c r="W13" s="125">
        <f>_xlfn.XLOOKUP(Tabla1[[#This Row],[Código Indicador]],'[6]2024'!$K:$K,'[6]2024'!$R:$R,"no esta",0)</f>
        <v>4</v>
      </c>
      <c r="X13" s="125">
        <v>0</v>
      </c>
      <c r="Y13" s="39">
        <f>Tabla1[[#This Row],[Avance 2023]]</f>
        <v>4</v>
      </c>
      <c r="Z13" s="40">
        <f>Tabla1[[#This Row],[Total Plan de Desarrollo]]/Tabla1[[#This Row],[Meta Cuatrienio]]</f>
        <v>1</v>
      </c>
      <c r="AA13" s="39"/>
      <c r="AB13" s="39"/>
      <c r="AC13" s="41">
        <v>0</v>
      </c>
      <c r="AD13" s="36"/>
      <c r="AE13" s="36"/>
      <c r="AF13" s="47">
        <v>4</v>
      </c>
      <c r="AG13" s="36"/>
      <c r="AH13" s="36"/>
      <c r="AI13" s="36">
        <f>_xlfn.XLOOKUP(Tabla1[[#This Row],[Código Indicador]],[7]Hoja3!$F:$F,[7]Hoja3!$M:$M,"no esta",0)</f>
        <v>4</v>
      </c>
      <c r="AJ13" s="36"/>
      <c r="AK13" s="36"/>
      <c r="AL13" s="36">
        <v>4</v>
      </c>
      <c r="AM13" s="84">
        <f>MAX(Tabla1[[#This Row],[Mar ]],Tabla1[[#This Row],[Jun]],Tabla1[[#This Row],[Sep]])</f>
        <v>4</v>
      </c>
      <c r="AN13" s="43">
        <f>IFERROR(Tabla1[[#This Row],[Total Vigencia]]/Tabla1[[#This Row],[Meta 2023]],0)</f>
        <v>1</v>
      </c>
      <c r="AO13" s="10" t="s">
        <v>2510</v>
      </c>
      <c r="AP13" s="10" t="s">
        <v>2466</v>
      </c>
      <c r="AQ13" s="10" t="s">
        <v>2484</v>
      </c>
      <c r="AR13" s="44">
        <v>1124329516</v>
      </c>
      <c r="AS13" s="44">
        <v>1124329516</v>
      </c>
      <c r="AT13" s="44">
        <v>499884520</v>
      </c>
      <c r="AU13" s="44">
        <v>499884520</v>
      </c>
      <c r="AV13" s="44">
        <v>892135260</v>
      </c>
      <c r="AW13" s="44">
        <v>892135259</v>
      </c>
      <c r="AX13" s="66">
        <f>_xlfn.XLOOKUP(Tabla1[[#This Row],[Codigo meta PDD]],'[6]01_sect_2194106561'!$AE:$AE,'[6]01_sect_2194106561'!$AP:$AP,"no esta",0)</f>
        <v>1028153176</v>
      </c>
      <c r="AY13" s="66">
        <f>_xlfn.XLOOKUP(Tabla1[[#This Row],[Codigo meta PDD]],'[6]01_sect_2194106561'!$AE:$AE,'[6]01_sect_2194106561'!$AQ:$AQ,"no esta",0)</f>
        <v>1028153176</v>
      </c>
    </row>
    <row r="14" spans="2:51" s="35" customFormat="1" ht="12" customHeight="1" x14ac:dyDescent="0.2">
      <c r="B14" s="36" t="s">
        <v>2378</v>
      </c>
      <c r="C14" s="47">
        <v>1</v>
      </c>
      <c r="D14" s="36" t="s">
        <v>2403</v>
      </c>
      <c r="E14" s="73">
        <v>1</v>
      </c>
      <c r="F14" s="10" t="s">
        <v>2398</v>
      </c>
      <c r="G14" s="74">
        <v>1</v>
      </c>
      <c r="H14" s="36" t="s">
        <v>2284</v>
      </c>
      <c r="I14" s="74">
        <v>676</v>
      </c>
      <c r="J14" t="s">
        <v>2318</v>
      </c>
      <c r="K14" s="73">
        <v>113</v>
      </c>
      <c r="L14" s="36" t="s">
        <v>2460</v>
      </c>
      <c r="M14" t="s">
        <v>2253</v>
      </c>
      <c r="N14" s="74">
        <v>100</v>
      </c>
      <c r="O14" s="124">
        <v>0</v>
      </c>
      <c r="P14" s="124">
        <v>0</v>
      </c>
      <c r="Q14" s="124">
        <v>45</v>
      </c>
      <c r="R14" s="124">
        <v>45</v>
      </c>
      <c r="S14" s="124">
        <v>20</v>
      </c>
      <c r="T14" s="124">
        <v>20</v>
      </c>
      <c r="U14" s="124">
        <f>_xlfn.XLOOKUP(Tabla1[[#This Row],[Código Indicador]],'[6]113'!$K:$K,'[6]113'!$R:$R,"no esta",0)</f>
        <v>32.5</v>
      </c>
      <c r="V14" s="124">
        <v>32.5</v>
      </c>
      <c r="W14" s="125">
        <f>_xlfn.XLOOKUP(Tabla1[[#This Row],[Código Indicador]],'[6]2024'!$K:$K,'[6]2024'!$R:$R,"no esta",0)</f>
        <v>2.5</v>
      </c>
      <c r="X14" s="125">
        <v>0</v>
      </c>
      <c r="Y14" s="39">
        <f>Tabla1[[#This Row],[Avance 2023]]+Tabla1[[#This Row],[Avance 2022]]+Tabla1[[#This Row],[Avance 2021]]+Tabla1[[#This Row],[Avance 2020]]</f>
        <v>97.5</v>
      </c>
      <c r="Z14" s="40">
        <f>Tabla1[[#This Row],[Total Plan de Desarrollo]]/Tabla1[[#This Row],[Meta Cuatrienio]]</f>
        <v>0.97499999999999998</v>
      </c>
      <c r="AA14" s="39"/>
      <c r="AB14" s="39"/>
      <c r="AC14" s="41">
        <v>13</v>
      </c>
      <c r="AD14" s="36"/>
      <c r="AE14" s="36"/>
      <c r="AF14" s="47">
        <v>19</v>
      </c>
      <c r="AG14" s="36"/>
      <c r="AH14" s="36"/>
      <c r="AI14" s="36">
        <f>_xlfn.XLOOKUP(Tabla1[[#This Row],[Código Indicador]],[7]Hoja3!$F:$F,[7]Hoja3!$M:$M,"no esta",0)</f>
        <v>30</v>
      </c>
      <c r="AJ14" s="36"/>
      <c r="AK14" s="36"/>
      <c r="AL14" s="36">
        <v>32.5</v>
      </c>
      <c r="AM14" s="89">
        <f>MAX(Tabla1[[#This Row],[Mar ]],Tabla1[[#This Row],[Jun]],Tabla1[[#This Row],[Sep]],Tabla1[[#This Row],[Dic]])</f>
        <v>32.5</v>
      </c>
      <c r="AN14" s="43">
        <f>IFERROR(Tabla1[[#This Row],[Total Vigencia]]/Tabla1[[#This Row],[Meta 2023]],0)</f>
        <v>1</v>
      </c>
      <c r="AO14" s="10" t="s">
        <v>2510</v>
      </c>
      <c r="AP14" s="10" t="s">
        <v>2466</v>
      </c>
      <c r="AQ14" s="10" t="s">
        <v>2484</v>
      </c>
      <c r="AR14" s="44">
        <v>1124329516</v>
      </c>
      <c r="AS14" s="44">
        <v>1124329516</v>
      </c>
      <c r="AT14" s="44">
        <v>499884520</v>
      </c>
      <c r="AU14" s="44">
        <v>499884520</v>
      </c>
      <c r="AV14" s="44">
        <v>892135260</v>
      </c>
      <c r="AW14" s="44">
        <v>892135259</v>
      </c>
      <c r="AX14" s="66">
        <f>_xlfn.XLOOKUP(Tabla1[[#This Row],[Codigo meta PDD]],'[6]01_sect_2194106561'!$AE:$AE,'[6]01_sect_2194106561'!$AP:$AP,"no esta",0)</f>
        <v>1028153176</v>
      </c>
      <c r="AY14" s="66">
        <f>_xlfn.XLOOKUP(Tabla1[[#This Row],[Codigo meta PDD]],'[6]01_sect_2194106561'!$AE:$AE,'[6]01_sect_2194106561'!$AQ:$AQ,"no esta",0)</f>
        <v>1028153176</v>
      </c>
    </row>
    <row r="15" spans="2:51" s="35" customFormat="1" ht="12" customHeight="1" x14ac:dyDescent="0.2">
      <c r="B15" s="36" t="s">
        <v>2378</v>
      </c>
      <c r="C15" s="47">
        <v>1</v>
      </c>
      <c r="D15" s="36" t="s">
        <v>2403</v>
      </c>
      <c r="E15" s="73">
        <v>1</v>
      </c>
      <c r="F15" s="10" t="s">
        <v>2398</v>
      </c>
      <c r="G15" s="74">
        <v>6</v>
      </c>
      <c r="H15" s="36" t="s">
        <v>2285</v>
      </c>
      <c r="I15" s="74">
        <v>6</v>
      </c>
      <c r="J15" t="s">
        <v>2319</v>
      </c>
      <c r="K15" s="73">
        <v>113</v>
      </c>
      <c r="L15" s="36" t="s">
        <v>2460</v>
      </c>
      <c r="M15" t="s">
        <v>2252</v>
      </c>
      <c r="N15" s="74">
        <v>15</v>
      </c>
      <c r="O15" s="124">
        <v>26</v>
      </c>
      <c r="P15" s="124">
        <v>26</v>
      </c>
      <c r="Q15" s="124">
        <v>25</v>
      </c>
      <c r="R15" s="124">
        <v>26</v>
      </c>
      <c r="S15" s="124">
        <v>23</v>
      </c>
      <c r="T15" s="124">
        <v>26</v>
      </c>
      <c r="U15" s="124">
        <f>_xlfn.XLOOKUP(Tabla1[[#This Row],[Código Indicador]],'[6]113'!$K:$K,'[6]113'!$R:$R,"no esta",0)</f>
        <v>20</v>
      </c>
      <c r="V15" s="124">
        <v>28</v>
      </c>
      <c r="W15" s="125">
        <f>_xlfn.XLOOKUP(Tabla1[[#This Row],[Código Indicador]],'[6]2024'!$K:$K,'[6]2024'!$R:$R,"no esta",0)</f>
        <v>15</v>
      </c>
      <c r="X15" s="125">
        <v>0</v>
      </c>
      <c r="Y15" s="39">
        <f>Tabla1[[#This Row],[Avance 2023]]</f>
        <v>28</v>
      </c>
      <c r="Z15" s="40">
        <v>0</v>
      </c>
      <c r="AA15" s="39"/>
      <c r="AB15" s="39"/>
      <c r="AC15" s="41">
        <v>26</v>
      </c>
      <c r="AD15" s="36"/>
      <c r="AE15" s="36"/>
      <c r="AF15" s="47">
        <v>26</v>
      </c>
      <c r="AG15" s="36"/>
      <c r="AH15" s="36"/>
      <c r="AI15" s="36">
        <f>_xlfn.XLOOKUP(Tabla1[[#This Row],[Código Indicador]],[7]Hoja3!$F:$F,[7]Hoja3!$M:$M,"no esta",0)</f>
        <v>26</v>
      </c>
      <c r="AJ15" s="36"/>
      <c r="AK15" s="36"/>
      <c r="AL15" s="36">
        <v>28</v>
      </c>
      <c r="AM15" s="84">
        <v>28</v>
      </c>
      <c r="AN15" s="43">
        <v>0</v>
      </c>
      <c r="AO15" s="10" t="s">
        <v>2511</v>
      </c>
      <c r="AP15" s="10" t="s">
        <v>2512</v>
      </c>
      <c r="AQ15" s="10" t="s">
        <v>2485</v>
      </c>
      <c r="AR15" s="44">
        <v>2849725072</v>
      </c>
      <c r="AS15" s="44">
        <v>2849725072</v>
      </c>
      <c r="AT15" s="44">
        <v>4342833460</v>
      </c>
      <c r="AU15" s="44">
        <v>4335522833</v>
      </c>
      <c r="AV15" s="44">
        <v>3155509055</v>
      </c>
      <c r="AW15" s="44">
        <v>3155509050</v>
      </c>
      <c r="AX15" s="66">
        <f>_xlfn.XLOOKUP(Tabla1[[#This Row],[Codigo meta PDD]],'[6]01_sect_2194106561'!$AE:$AE,'[6]01_sect_2194106561'!$AP:$AP,"no esta",0)</f>
        <v>10996506379</v>
      </c>
      <c r="AY15" s="66">
        <f>_xlfn.XLOOKUP(Tabla1[[#This Row],[Codigo meta PDD]],'[6]01_sect_2194106561'!$AE:$AE,'[6]01_sect_2194106561'!$AQ:$AQ,"no esta",0)</f>
        <v>10994256379</v>
      </c>
    </row>
    <row r="16" spans="2:51" s="35" customFormat="1" ht="12" customHeight="1" x14ac:dyDescent="0.2">
      <c r="B16" s="36" t="s">
        <v>2378</v>
      </c>
      <c r="C16" s="47">
        <v>1</v>
      </c>
      <c r="D16" s="36" t="s">
        <v>2403</v>
      </c>
      <c r="E16" s="73">
        <v>1</v>
      </c>
      <c r="F16" s="10" t="s">
        <v>2398</v>
      </c>
      <c r="G16" s="74">
        <v>6</v>
      </c>
      <c r="H16" s="36" t="s">
        <v>2285</v>
      </c>
      <c r="I16" s="74">
        <v>651</v>
      </c>
      <c r="J16" t="s">
        <v>2320</v>
      </c>
      <c r="K16" s="73">
        <v>113</v>
      </c>
      <c r="L16" s="36" t="s">
        <v>2460</v>
      </c>
      <c r="M16" t="s">
        <v>2252</v>
      </c>
      <c r="N16" s="74">
        <v>15</v>
      </c>
      <c r="O16" s="124">
        <v>24</v>
      </c>
      <c r="P16" s="124">
        <v>24</v>
      </c>
      <c r="Q16" s="124">
        <v>23.5</v>
      </c>
      <c r="R16" s="124">
        <v>24</v>
      </c>
      <c r="S16" s="124">
        <v>23</v>
      </c>
      <c r="T16" s="124">
        <v>24</v>
      </c>
      <c r="U16" s="124">
        <f>_xlfn.XLOOKUP(Tabla1[[#This Row],[Código Indicador]],'[6]113'!$K:$K,'[6]113'!$R:$R,"no esta",0)</f>
        <v>20</v>
      </c>
      <c r="V16" s="124">
        <v>23</v>
      </c>
      <c r="W16" s="125">
        <f>_xlfn.XLOOKUP(Tabla1[[#This Row],[Código Indicador]],'[6]2024'!$K:$K,'[6]2024'!$R:$R,"no esta",0)</f>
        <v>15</v>
      </c>
      <c r="X16" s="125">
        <v>0</v>
      </c>
      <c r="Y16" s="39">
        <f>Tabla1[[#This Row],[Avance 2023]]</f>
        <v>23</v>
      </c>
      <c r="Z16" s="40">
        <v>0.1111</v>
      </c>
      <c r="AA16" s="39"/>
      <c r="AB16" s="39"/>
      <c r="AC16" s="41">
        <v>24</v>
      </c>
      <c r="AD16" s="36"/>
      <c r="AE16" s="36"/>
      <c r="AF16" s="47">
        <v>24</v>
      </c>
      <c r="AG16" s="36"/>
      <c r="AH16" s="36"/>
      <c r="AI16" s="36">
        <f>_xlfn.XLOOKUP(Tabla1[[#This Row],[Código Indicador]],[7]Hoja3!$F:$F,[7]Hoja3!$M:$M,"no esta",0)</f>
        <v>24</v>
      </c>
      <c r="AJ16" s="36"/>
      <c r="AK16" s="36"/>
      <c r="AL16" s="36">
        <v>23</v>
      </c>
      <c r="AM16" s="84">
        <v>23</v>
      </c>
      <c r="AN16" s="43">
        <v>0</v>
      </c>
      <c r="AO16" s="10" t="s">
        <v>2511</v>
      </c>
      <c r="AP16" s="10" t="s">
        <v>2512</v>
      </c>
      <c r="AQ16" s="10" t="s">
        <v>2485</v>
      </c>
      <c r="AR16" s="44">
        <v>2849725072</v>
      </c>
      <c r="AS16" s="44">
        <v>2849725072</v>
      </c>
      <c r="AT16" s="44">
        <v>4342833460</v>
      </c>
      <c r="AU16" s="44">
        <v>4335522833</v>
      </c>
      <c r="AV16" s="44">
        <v>3155509055</v>
      </c>
      <c r="AW16" s="44">
        <v>3155509050</v>
      </c>
      <c r="AX16" s="66">
        <f>_xlfn.XLOOKUP(Tabla1[[#This Row],[Codigo meta PDD]],'[6]01_sect_2194106561'!$AE:$AE,'[6]01_sect_2194106561'!$AP:$AP,"no esta",0)</f>
        <v>10996506379</v>
      </c>
      <c r="AY16" s="66">
        <f>_xlfn.XLOOKUP(Tabla1[[#This Row],[Codigo meta PDD]],'[6]01_sect_2194106561'!$AE:$AE,'[6]01_sect_2194106561'!$AQ:$AQ,"no esta",0)</f>
        <v>10994256379</v>
      </c>
    </row>
    <row r="17" spans="1:52" s="35" customFormat="1" ht="12" customHeight="1" x14ac:dyDescent="0.2">
      <c r="B17" s="36" t="s">
        <v>2379</v>
      </c>
      <c r="C17" s="47">
        <v>2</v>
      </c>
      <c r="D17" s="36" t="s">
        <v>2404</v>
      </c>
      <c r="E17" s="73">
        <v>35</v>
      </c>
      <c r="F17" s="10" t="s">
        <v>2399</v>
      </c>
      <c r="G17" s="74">
        <v>264</v>
      </c>
      <c r="H17" s="36" t="s">
        <v>2286</v>
      </c>
      <c r="I17" s="74">
        <v>281</v>
      </c>
      <c r="J17" t="s">
        <v>2321</v>
      </c>
      <c r="K17" s="73">
        <v>113</v>
      </c>
      <c r="L17" s="36" t="s">
        <v>2460</v>
      </c>
      <c r="M17" t="s">
        <v>2251</v>
      </c>
      <c r="N17" s="74">
        <v>1320551</v>
      </c>
      <c r="O17" s="124">
        <v>880367</v>
      </c>
      <c r="P17" s="124">
        <v>880367</v>
      </c>
      <c r="Q17" s="124">
        <v>880368</v>
      </c>
      <c r="R17" s="124">
        <v>880367</v>
      </c>
      <c r="S17" s="124">
        <v>880368</v>
      </c>
      <c r="T17" s="124">
        <v>880367</v>
      </c>
      <c r="U17" s="124">
        <f>_xlfn.XLOOKUP(Tabla1[[#This Row],[Código Indicador]],'[6]113'!$K:$K,'[6]113'!$R:$R,"no esta",0)</f>
        <v>1320551</v>
      </c>
      <c r="V17" s="124">
        <v>886655</v>
      </c>
      <c r="W17" s="125">
        <f>_xlfn.XLOOKUP(Tabla1[[#This Row],[Código Indicador]],'[6]2024'!$K:$K,'[6]2024'!$R:$R,"no esta",0)</f>
        <v>1320551</v>
      </c>
      <c r="X17" s="125">
        <v>0</v>
      </c>
      <c r="Y17" s="39">
        <f>Tabla1[[#This Row],[Avance 2023]]</f>
        <v>886655</v>
      </c>
      <c r="Z17" s="40">
        <f>Tabla1[[#This Row],[Total Plan de Desarrollo]]/Tabla1[[#This Row],[Meta Cuatrienio]]</f>
        <v>0.67142806298280033</v>
      </c>
      <c r="AA17" s="39"/>
      <c r="AB17" s="39"/>
      <c r="AC17" s="41">
        <v>880367</v>
      </c>
      <c r="AD17" s="36"/>
      <c r="AE17" s="36"/>
      <c r="AF17" s="47">
        <v>880367</v>
      </c>
      <c r="AG17" s="36"/>
      <c r="AH17" s="36"/>
      <c r="AI17" s="36">
        <f>_xlfn.XLOOKUP(Tabla1[[#This Row],[Código Indicador]],[7]Hoja3!$F:$F,[7]Hoja3!$M:$M,"no esta",0)</f>
        <v>880367</v>
      </c>
      <c r="AJ17" s="36"/>
      <c r="AK17" s="36"/>
      <c r="AL17" s="36">
        <v>886655</v>
      </c>
      <c r="AM17" s="84">
        <f>MAX(Tabla1[[#This Row],[Mar ]],Tabla1[[#This Row],[Jun]],Tabla1[[#This Row],[Sep]])</f>
        <v>880367</v>
      </c>
      <c r="AN17" s="43">
        <f>IFERROR(Tabla1[[#This Row],[Total Vigencia]]/Tabla1[[#This Row],[Meta 2023]],0)</f>
        <v>0.6666664142467803</v>
      </c>
      <c r="AO17" s="10" t="s">
        <v>2513</v>
      </c>
      <c r="AP17" s="10" t="s">
        <v>2514</v>
      </c>
      <c r="AQ17" s="36" t="s">
        <v>2486</v>
      </c>
      <c r="AR17" s="44">
        <v>418437490</v>
      </c>
      <c r="AS17" s="44">
        <v>418437490</v>
      </c>
      <c r="AT17" s="44">
        <v>3171724313</v>
      </c>
      <c r="AU17" s="44">
        <v>3171724313</v>
      </c>
      <c r="AV17" s="44">
        <v>2773192185</v>
      </c>
      <c r="AW17" s="44">
        <v>2773192185</v>
      </c>
      <c r="AX17" s="66">
        <f>_xlfn.XLOOKUP(Tabla1[[#This Row],[Codigo meta PDD]],'[6]01_sect_2194106561'!$AE:$AE,'[6]01_sect_2194106561'!$AP:$AP,"no esta",0)</f>
        <v>2396182742</v>
      </c>
      <c r="AY17" s="66">
        <f>_xlfn.XLOOKUP(Tabla1[[#This Row],[Codigo meta PDD]],'[6]01_sect_2194106561'!$AE:$AE,'[6]01_sect_2194106561'!$AQ:$AQ,"no esta",0)</f>
        <v>2396182742</v>
      </c>
    </row>
    <row r="18" spans="1:52" s="35" customFormat="1" ht="12" customHeight="1" x14ac:dyDescent="0.2">
      <c r="B18" s="36" t="s">
        <v>2380</v>
      </c>
      <c r="C18" s="47">
        <v>2</v>
      </c>
      <c r="D18" s="36" t="s">
        <v>2404</v>
      </c>
      <c r="E18" s="73">
        <v>35</v>
      </c>
      <c r="F18" s="10" t="s">
        <v>2399</v>
      </c>
      <c r="G18" s="74">
        <v>265</v>
      </c>
      <c r="H18" s="36" t="s">
        <v>2287</v>
      </c>
      <c r="I18" s="74">
        <v>282</v>
      </c>
      <c r="J18" t="s">
        <v>2322</v>
      </c>
      <c r="K18" s="73">
        <v>113</v>
      </c>
      <c r="L18" s="36" t="s">
        <v>2460</v>
      </c>
      <c r="M18" t="s">
        <v>2251</v>
      </c>
      <c r="N18" s="74">
        <v>9500</v>
      </c>
      <c r="O18" s="124">
        <v>2400</v>
      </c>
      <c r="P18" s="124">
        <v>3586</v>
      </c>
      <c r="Q18" s="124">
        <v>4894</v>
      </c>
      <c r="R18" s="124">
        <v>4894</v>
      </c>
      <c r="S18" s="124">
        <v>7367</v>
      </c>
      <c r="T18" s="124">
        <v>7367</v>
      </c>
      <c r="U18" s="124">
        <f>_xlfn.XLOOKUP(Tabla1[[#This Row],[Código Indicador]],'[6]113'!$K:$K,'[6]113'!$R:$R,"no esta",0)</f>
        <v>9280</v>
      </c>
      <c r="V18" s="124">
        <v>9487</v>
      </c>
      <c r="W18" s="125">
        <f>_xlfn.XLOOKUP(Tabla1[[#This Row],[Código Indicador]],'[6]2024'!$K:$K,'[6]2024'!$R:$R,"no esta",0)</f>
        <v>9500</v>
      </c>
      <c r="X18" s="125">
        <v>0</v>
      </c>
      <c r="Y18" s="39">
        <f>Tabla1[[#This Row],[Avance 2023]]</f>
        <v>9487</v>
      </c>
      <c r="Z18" s="40">
        <f>Tabla1[[#This Row],[Total Plan de Desarrollo]]/Tabla1[[#This Row],[Meta Cuatrienio]]</f>
        <v>0.99863157894736843</v>
      </c>
      <c r="AA18" s="39"/>
      <c r="AB18" s="39"/>
      <c r="AC18" s="41">
        <v>7601</v>
      </c>
      <c r="AD18" s="36"/>
      <c r="AE18" s="36"/>
      <c r="AF18" s="47">
        <v>8103</v>
      </c>
      <c r="AG18" s="36"/>
      <c r="AH18" s="36"/>
      <c r="AI18" s="36">
        <f>_xlfn.XLOOKUP(Tabla1[[#This Row],[Código Indicador]],[7]Hoja3!$F:$F,[7]Hoja3!$M:$M,"no esta",0)</f>
        <v>8634</v>
      </c>
      <c r="AJ18" s="36"/>
      <c r="AK18" s="36"/>
      <c r="AL18" s="36">
        <v>9487</v>
      </c>
      <c r="AM18" s="84">
        <f>MAX(Tabla1[[#This Row],[Mar ]],Tabla1[[#This Row],[Jun]],Tabla1[[#This Row],[Sep]])</f>
        <v>8634</v>
      </c>
      <c r="AN18" s="43">
        <f>IFERROR(Tabla1[[#This Row],[Total Vigencia]]/Tabla1[[#This Row],[Meta 2023]],0)</f>
        <v>0.93038793103448281</v>
      </c>
      <c r="AO18" s="10" t="s">
        <v>2515</v>
      </c>
      <c r="AP18" s="10" t="s">
        <v>2466</v>
      </c>
      <c r="AQ18" s="10" t="s">
        <v>2487</v>
      </c>
      <c r="AR18" s="44">
        <v>45163440</v>
      </c>
      <c r="AS18" s="44">
        <v>45163440</v>
      </c>
      <c r="AT18" s="44">
        <v>196086823</v>
      </c>
      <c r="AU18" s="44">
        <v>196086823</v>
      </c>
      <c r="AV18" s="44">
        <v>188364487</v>
      </c>
      <c r="AW18" s="44">
        <v>188364487</v>
      </c>
      <c r="AX18" s="66">
        <f>_xlfn.XLOOKUP(Tabla1[[#This Row],[Codigo meta PDD]],'[6]01_sect_2194106561'!$AE:$AE,'[6]01_sect_2194106561'!$AP:$AP,"no esta",0)</f>
        <v>248821000</v>
      </c>
      <c r="AY18" s="66">
        <f>_xlfn.XLOOKUP(Tabla1[[#This Row],[Codigo meta PDD]],'[6]01_sect_2194106561'!$AE:$AE,'[6]01_sect_2194106561'!$AQ:$AQ,"no esta",0)</f>
        <v>137812000</v>
      </c>
    </row>
    <row r="19" spans="1:52" s="35" customFormat="1" ht="12" customHeight="1" x14ac:dyDescent="0.2">
      <c r="A19" s="5"/>
      <c r="B19" s="36" t="s">
        <v>2380</v>
      </c>
      <c r="C19" s="47">
        <v>2</v>
      </c>
      <c r="D19" s="36" t="s">
        <v>2404</v>
      </c>
      <c r="E19" s="73">
        <v>35</v>
      </c>
      <c r="F19" s="10" t="s">
        <v>2399</v>
      </c>
      <c r="G19" s="74">
        <v>265</v>
      </c>
      <c r="H19" s="36" t="s">
        <v>2287</v>
      </c>
      <c r="I19" s="74">
        <v>642</v>
      </c>
      <c r="J19" t="s">
        <v>2323</v>
      </c>
      <c r="K19" s="73">
        <v>113</v>
      </c>
      <c r="L19" s="36" t="s">
        <v>2460</v>
      </c>
      <c r="M19" t="s">
        <v>2253</v>
      </c>
      <c r="N19" s="74">
        <v>20</v>
      </c>
      <c r="O19" s="124">
        <v>0</v>
      </c>
      <c r="P19" s="124">
        <v>0</v>
      </c>
      <c r="Q19" s="124">
        <v>4</v>
      </c>
      <c r="R19" s="124">
        <v>4</v>
      </c>
      <c r="S19" s="124">
        <v>0</v>
      </c>
      <c r="T19" s="124">
        <v>0</v>
      </c>
      <c r="U19" s="124">
        <f>_xlfn.XLOOKUP(Tabla1[[#This Row],[Código Indicador]],'[6]113'!$K:$K,'[6]113'!$R:$R,"no esta",0)</f>
        <v>11</v>
      </c>
      <c r="V19" s="124">
        <v>11</v>
      </c>
      <c r="W19" s="125">
        <f>_xlfn.XLOOKUP(Tabla1[[#This Row],[Código Indicador]],'[6]2024'!$K:$K,'[6]2024'!$R:$R,"no esta",0)</f>
        <v>5</v>
      </c>
      <c r="X19" s="125">
        <v>0</v>
      </c>
      <c r="Y19" s="39">
        <f>Tabla1[[#This Row],[Avance 2023]]+Tabla1[[#This Row],[Avance 2022]]+Tabla1[[#This Row],[Avance 2021]]+Tabla1[[#This Row],[Avance 2020]]</f>
        <v>15</v>
      </c>
      <c r="Z19" s="40">
        <f>Tabla1[[#This Row],[Total Plan de Desarrollo]]/Tabla1[[#This Row],[Meta Cuatrienio]]</f>
        <v>0.75</v>
      </c>
      <c r="AA19" s="39"/>
      <c r="AB19" s="39"/>
      <c r="AC19" s="41">
        <v>0</v>
      </c>
      <c r="AD19" s="36"/>
      <c r="AE19" s="36"/>
      <c r="AF19" s="47">
        <v>0</v>
      </c>
      <c r="AG19" s="36"/>
      <c r="AH19" s="36"/>
      <c r="AI19" s="36">
        <f>_xlfn.XLOOKUP(Tabla1[[#This Row],[Código Indicador]],[7]Hoja3!$F:$F,[7]Hoja3!$M:$M,"no esta",0)</f>
        <v>1</v>
      </c>
      <c r="AJ19" s="36"/>
      <c r="AK19" s="36"/>
      <c r="AL19" s="36">
        <v>11</v>
      </c>
      <c r="AM19" s="84">
        <f>MAX(Tabla1[[#This Row],[Mar ]],Tabla1[[#This Row],[Jun]],Tabla1[[#This Row],[Sep]],Tabla1[[#This Row],[Dic]])</f>
        <v>11</v>
      </c>
      <c r="AN19" s="43">
        <f>IFERROR(Tabla1[[#This Row],[Total Vigencia]]/Tabla1[[#This Row],[Meta 2023]],0)</f>
        <v>1</v>
      </c>
      <c r="AO19" s="10" t="s">
        <v>2516</v>
      </c>
      <c r="AP19" s="10" t="s">
        <v>2466</v>
      </c>
      <c r="AQ19" s="10" t="s">
        <v>2487</v>
      </c>
      <c r="AR19" s="44">
        <v>45163440</v>
      </c>
      <c r="AS19" s="44">
        <v>45163440</v>
      </c>
      <c r="AT19" s="44">
        <v>196086823</v>
      </c>
      <c r="AU19" s="44">
        <v>196086823</v>
      </c>
      <c r="AV19" s="44">
        <v>188364487</v>
      </c>
      <c r="AW19" s="44">
        <v>188364487</v>
      </c>
      <c r="AX19" s="66">
        <f>_xlfn.XLOOKUP(Tabla1[[#This Row],[Codigo meta PDD]],'[6]01_sect_2194106561'!$AE:$AE,'[6]01_sect_2194106561'!$AP:$AP,"no esta",0)</f>
        <v>248821000</v>
      </c>
      <c r="AY19" s="66">
        <f>_xlfn.XLOOKUP(Tabla1[[#This Row],[Codigo meta PDD]],'[6]01_sect_2194106561'!$AE:$AE,'[6]01_sect_2194106561'!$AQ:$AQ,"no esta",0)</f>
        <v>137812000</v>
      </c>
    </row>
    <row r="20" spans="1:52" s="35" customFormat="1" ht="12" customHeight="1" x14ac:dyDescent="0.2">
      <c r="A20" s="5"/>
      <c r="B20" s="36" t="s">
        <v>2379</v>
      </c>
      <c r="C20" s="47">
        <v>2</v>
      </c>
      <c r="D20" s="36" t="s">
        <v>2404</v>
      </c>
      <c r="E20" s="73">
        <v>35</v>
      </c>
      <c r="F20" s="10" t="s">
        <v>2399</v>
      </c>
      <c r="G20" s="74">
        <v>266</v>
      </c>
      <c r="H20" s="36" t="s">
        <v>2288</v>
      </c>
      <c r="I20" s="74">
        <v>283</v>
      </c>
      <c r="J20" t="s">
        <v>2324</v>
      </c>
      <c r="K20" s="73">
        <v>113</v>
      </c>
      <c r="L20" s="36" t="s">
        <v>2460</v>
      </c>
      <c r="M20" t="s">
        <v>2253</v>
      </c>
      <c r="N20" s="74">
        <v>100</v>
      </c>
      <c r="O20" s="124">
        <v>0</v>
      </c>
      <c r="P20" s="124">
        <v>0</v>
      </c>
      <c r="Q20" s="124">
        <v>35</v>
      </c>
      <c r="R20" s="124">
        <v>35</v>
      </c>
      <c r="S20" s="124">
        <v>35</v>
      </c>
      <c r="T20" s="124">
        <v>35</v>
      </c>
      <c r="U20" s="124">
        <f>_xlfn.XLOOKUP(Tabla1[[#This Row],[Código Indicador]],'[6]113'!$K:$K,'[6]113'!$R:$R,"no esta",0)</f>
        <v>28</v>
      </c>
      <c r="V20" s="124">
        <v>28</v>
      </c>
      <c r="W20" s="125">
        <f>_xlfn.XLOOKUP(Tabla1[[#This Row],[Código Indicador]],'[6]2024'!$K:$K,'[6]2024'!$R:$R,"no esta",0)</f>
        <v>2</v>
      </c>
      <c r="X20" s="125">
        <v>0</v>
      </c>
      <c r="Y20" s="39">
        <f>Tabla1[[#This Row],[Avance 2023]]+Tabla1[[#This Row],[Avance 2022]]+Tabla1[[#This Row],[Avance 2021]]+Tabla1[[#This Row],[Avance 2020]]</f>
        <v>98</v>
      </c>
      <c r="Z20" s="40">
        <f>Tabla1[[#This Row],[Total Plan de Desarrollo]]/Tabla1[[#This Row],[Meta Cuatrienio]]</f>
        <v>0.98</v>
      </c>
      <c r="AA20" s="36"/>
      <c r="AB20" s="36"/>
      <c r="AC20" s="45">
        <v>8.98</v>
      </c>
      <c r="AD20" s="36"/>
      <c r="AE20" s="36"/>
      <c r="AF20" s="47">
        <v>22.5</v>
      </c>
      <c r="AG20" s="36"/>
      <c r="AH20" s="36"/>
      <c r="AI20" s="36">
        <f>_xlfn.XLOOKUP(Tabla1[[#This Row],[Código Indicador]],[7]Hoja3!$F:$F,[7]Hoja3!$M:$M,"no esta",0)</f>
        <v>23.75</v>
      </c>
      <c r="AJ20" s="36"/>
      <c r="AK20" s="36"/>
      <c r="AL20" s="36">
        <v>35</v>
      </c>
      <c r="AM20" s="84">
        <f>MAX(Tabla1[[#This Row],[Mar ]],Tabla1[[#This Row],[Jun]],Tabla1[[#This Row],[Sep]],Tabla1[[#This Row],[Dic]])</f>
        <v>35</v>
      </c>
      <c r="AN20" s="43">
        <f>IFERROR(Tabla1[[#This Row],[Total Vigencia]]/Tabla1[[#This Row],[Meta 2023]],0)</f>
        <v>1.25</v>
      </c>
      <c r="AO20" s="10" t="s">
        <v>2517</v>
      </c>
      <c r="AP20" s="10" t="s">
        <v>2466</v>
      </c>
      <c r="AQ20" s="10" t="s">
        <v>2508</v>
      </c>
      <c r="AR20" s="44">
        <v>0</v>
      </c>
      <c r="AS20" s="44">
        <v>0</v>
      </c>
      <c r="AT20" s="44">
        <v>6984356</v>
      </c>
      <c r="AU20" s="44">
        <v>6984356</v>
      </c>
      <c r="AV20" s="44">
        <v>434612500</v>
      </c>
      <c r="AW20" s="44">
        <v>434612500</v>
      </c>
      <c r="AX20" s="66">
        <f>_xlfn.XLOOKUP(Tabla1[[#This Row],[Codigo meta PDD]],'[6]01_sect_2194106561'!$AE:$AE,'[6]01_sect_2194106561'!$AP:$AP,"no esta",0)</f>
        <v>445155480</v>
      </c>
      <c r="AY20" s="66">
        <f>_xlfn.XLOOKUP(Tabla1[[#This Row],[Codigo meta PDD]],'[6]01_sect_2194106561'!$AE:$AE,'[6]01_sect_2194106561'!$AQ:$AQ,"no esta",0)</f>
        <v>445155480</v>
      </c>
    </row>
    <row r="21" spans="1:52" s="35" customFormat="1" ht="12" customHeight="1" x14ac:dyDescent="0.2">
      <c r="A21" s="5"/>
      <c r="B21" s="36" t="s">
        <v>2379</v>
      </c>
      <c r="C21" s="47">
        <v>2</v>
      </c>
      <c r="D21" s="36" t="s">
        <v>2404</v>
      </c>
      <c r="E21" s="73">
        <v>35</v>
      </c>
      <c r="F21" s="10" t="s">
        <v>2399</v>
      </c>
      <c r="G21" s="74">
        <v>267</v>
      </c>
      <c r="H21" s="36" t="s">
        <v>2289</v>
      </c>
      <c r="I21" s="74">
        <v>284</v>
      </c>
      <c r="J21" t="s">
        <v>2325</v>
      </c>
      <c r="K21" s="73">
        <v>113</v>
      </c>
      <c r="L21" s="36" t="s">
        <v>2460</v>
      </c>
      <c r="M21" t="s">
        <v>2253</v>
      </c>
      <c r="N21" s="74">
        <v>100</v>
      </c>
      <c r="O21" s="124">
        <v>5</v>
      </c>
      <c r="P21" s="124">
        <v>5</v>
      </c>
      <c r="Q21" s="124">
        <v>30</v>
      </c>
      <c r="R21" s="124">
        <v>30</v>
      </c>
      <c r="S21" s="124">
        <v>30</v>
      </c>
      <c r="T21" s="124">
        <v>30</v>
      </c>
      <c r="U21" s="124">
        <f>_xlfn.XLOOKUP(Tabla1[[#This Row],[Código Indicador]],'[6]113'!$K:$K,'[6]113'!$R:$R,"no esta",0)</f>
        <v>35</v>
      </c>
      <c r="V21" s="124">
        <v>35</v>
      </c>
      <c r="W21" s="125">
        <f>_xlfn.XLOOKUP(Tabla1[[#This Row],[Código Indicador]],'[6]2024'!$K:$K,'[6]2024'!$R:$R,"no esta",0)</f>
        <v>0</v>
      </c>
      <c r="X21" s="125">
        <v>0</v>
      </c>
      <c r="Y21" s="39">
        <f>Tabla1[[#This Row],[Avance 2023]]+Tabla1[[#This Row],[Avance 2022]]+Tabla1[[#This Row],[Avance 2021]]+Tabla1[[#This Row],[Avance 2020]]</f>
        <v>100</v>
      </c>
      <c r="Z21" s="40">
        <f>Tabla1[[#This Row],[Total Plan de Desarrollo]]/Tabla1[[#This Row],[Meta Cuatrienio]]</f>
        <v>1</v>
      </c>
      <c r="AA21" s="36"/>
      <c r="AB21" s="36"/>
      <c r="AC21" s="45">
        <v>13.3</v>
      </c>
      <c r="AD21" s="36"/>
      <c r="AE21" s="36"/>
      <c r="AF21" s="47">
        <v>20.399999999999999</v>
      </c>
      <c r="AG21" s="36"/>
      <c r="AH21" s="36"/>
      <c r="AI21" s="36">
        <f>_xlfn.XLOOKUP(Tabla1[[#This Row],[Código Indicador]],[7]Hoja3!$F:$F,[7]Hoja3!$M:$M,"no esta",0)</f>
        <v>21.86</v>
      </c>
      <c r="AJ21" s="36"/>
      <c r="AK21" s="36"/>
      <c r="AL21" s="36">
        <v>35</v>
      </c>
      <c r="AM21" s="84">
        <f>MAX(Tabla1[[#This Row],[Mar ]],Tabla1[[#This Row],[Jun]],Tabla1[[#This Row],[Sep]],Tabla1[[#This Row],[Dic]])</f>
        <v>35</v>
      </c>
      <c r="AN21" s="43">
        <f>IFERROR(Tabla1[[#This Row],[Total Vigencia]]/Tabla1[[#This Row],[Meta 2023]],0)</f>
        <v>1</v>
      </c>
      <c r="AO21" s="10" t="s">
        <v>2518</v>
      </c>
      <c r="AP21" s="10" t="s">
        <v>2467</v>
      </c>
      <c r="AQ21" s="10" t="s">
        <v>2488</v>
      </c>
      <c r="AR21" s="44">
        <v>67619000</v>
      </c>
      <c r="AS21" s="44">
        <v>67619000</v>
      </c>
      <c r="AT21" s="44">
        <v>332917056</v>
      </c>
      <c r="AU21" s="44">
        <v>332917056</v>
      </c>
      <c r="AV21" s="44">
        <v>608601526</v>
      </c>
      <c r="AW21" s="44">
        <v>608601526</v>
      </c>
      <c r="AX21" s="66">
        <f>_xlfn.XLOOKUP(Tabla1[[#This Row],[Codigo meta PDD]],'[6]01_sect_2194106561'!$AE:$AE,'[6]01_sect_2194106561'!$AP:$AP,"no esta",0)</f>
        <v>210240750</v>
      </c>
      <c r="AY21" s="66">
        <f>_xlfn.XLOOKUP(Tabla1[[#This Row],[Codigo meta PDD]],'[6]01_sect_2194106561'!$AE:$AE,'[6]01_sect_2194106561'!$AQ:$AQ,"no esta",0)</f>
        <v>210240750</v>
      </c>
    </row>
    <row r="22" spans="1:52" s="35" customFormat="1" ht="12" customHeight="1" x14ac:dyDescent="0.2">
      <c r="A22" s="5"/>
      <c r="B22" s="36" t="s">
        <v>2380</v>
      </c>
      <c r="C22" s="47">
        <v>2</v>
      </c>
      <c r="D22" s="36" t="s">
        <v>2404</v>
      </c>
      <c r="E22" s="73">
        <v>35</v>
      </c>
      <c r="F22" s="10" t="s">
        <v>2399</v>
      </c>
      <c r="G22" s="74">
        <v>271</v>
      </c>
      <c r="H22" s="36" t="s">
        <v>2290</v>
      </c>
      <c r="I22" s="74">
        <v>288</v>
      </c>
      <c r="J22" t="s">
        <v>2326</v>
      </c>
      <c r="K22" s="73">
        <v>113</v>
      </c>
      <c r="L22" s="36" t="s">
        <v>2460</v>
      </c>
      <c r="M22" t="s">
        <v>2252</v>
      </c>
      <c r="N22" s="74">
        <v>33.9</v>
      </c>
      <c r="O22" s="124">
        <v>0</v>
      </c>
      <c r="P22" s="124">
        <v>0</v>
      </c>
      <c r="Q22" s="124">
        <v>37.799999999999997</v>
      </c>
      <c r="R22" s="124">
        <v>35.4</v>
      </c>
      <c r="S22" s="124">
        <v>36.9</v>
      </c>
      <c r="T22" s="124">
        <v>37.1</v>
      </c>
      <c r="U22" s="124">
        <f>_xlfn.XLOOKUP(Tabla1[[#This Row],[Código Indicador]],'[6]113'!$K:$K,'[6]113'!$R:$R,"no esta",0)</f>
        <v>34.700000000000003</v>
      </c>
      <c r="V22" s="124">
        <v>34.9</v>
      </c>
      <c r="W22" s="124">
        <f>_xlfn.XLOOKUP(Tabla1[[#This Row],[Código Indicador]],'[6]2024'!$K:$K,'[6]2024'!$R:$R,"no esta",0)</f>
        <v>33.9</v>
      </c>
      <c r="X22" s="125">
        <v>0</v>
      </c>
      <c r="Y22" s="39">
        <f>Tabla1[[#This Row],[Avance 2023]]</f>
        <v>34.9</v>
      </c>
      <c r="Z22" s="40">
        <v>0.77270000000000005</v>
      </c>
      <c r="AA22" s="36"/>
      <c r="AB22" s="36"/>
      <c r="AC22" s="45">
        <v>37.5</v>
      </c>
      <c r="AD22" s="36"/>
      <c r="AE22" s="36"/>
      <c r="AF22" s="47">
        <v>36.6</v>
      </c>
      <c r="AG22" s="36"/>
      <c r="AH22" s="36"/>
      <c r="AI22" s="36">
        <f>_xlfn.XLOOKUP(Tabla1[[#This Row],[Código Indicador]],[7]Hoja3!$F:$F,[7]Hoja3!$M:$M,"no esta",0)</f>
        <v>35.700000000000003</v>
      </c>
      <c r="AJ22" s="36"/>
      <c r="AK22" s="36"/>
      <c r="AL22" s="36">
        <v>33.9</v>
      </c>
      <c r="AM22" s="84">
        <f>MAX(Tabla1[[#This Row],[Mar ]],Tabla1[[#This Row],[Jun]],Tabla1[[#This Row],[Sep]])</f>
        <v>37.5</v>
      </c>
      <c r="AN22" s="43">
        <v>0.47220000000000001</v>
      </c>
      <c r="AO22" s="10" t="s">
        <v>2519</v>
      </c>
      <c r="AP22" s="10" t="s">
        <v>2520</v>
      </c>
      <c r="AQ22" s="10" t="s">
        <v>2509</v>
      </c>
      <c r="AR22" s="44">
        <v>126832675</v>
      </c>
      <c r="AS22" s="44">
        <v>126832675</v>
      </c>
      <c r="AT22" s="44">
        <v>1003321599</v>
      </c>
      <c r="AU22" s="44">
        <v>1003321599</v>
      </c>
      <c r="AV22" s="44">
        <v>1785610883</v>
      </c>
      <c r="AW22" s="44">
        <v>1785422570</v>
      </c>
      <c r="AX22" s="66">
        <f>_xlfn.XLOOKUP(Tabla1[[#This Row],[Codigo meta PDD]],'[6]01_sect_2194106561'!$AE:$AE,'[6]01_sect_2194106561'!$AP:$AP,"no esta",0)</f>
        <v>3683568625</v>
      </c>
      <c r="AY22" s="66">
        <f>_xlfn.XLOOKUP(Tabla1[[#This Row],[Codigo meta PDD]],'[6]01_sect_2194106561'!$AE:$AE,'[6]01_sect_2194106561'!$AQ:$AQ,"no esta",0)</f>
        <v>3683562319</v>
      </c>
    </row>
    <row r="23" spans="1:52" s="35" customFormat="1" ht="12" customHeight="1" x14ac:dyDescent="0.2">
      <c r="A23" s="5"/>
      <c r="B23" s="36" t="s">
        <v>2380</v>
      </c>
      <c r="C23" s="47">
        <v>2</v>
      </c>
      <c r="D23" s="36" t="s">
        <v>2404</v>
      </c>
      <c r="E23" s="73">
        <v>35</v>
      </c>
      <c r="F23" s="10" t="s">
        <v>2399</v>
      </c>
      <c r="G23" s="74">
        <v>271</v>
      </c>
      <c r="H23" s="36" t="s">
        <v>2290</v>
      </c>
      <c r="I23" s="74">
        <v>663</v>
      </c>
      <c r="J23" t="s">
        <v>2327</v>
      </c>
      <c r="K23" s="73">
        <v>113</v>
      </c>
      <c r="L23" s="36" t="s">
        <v>2460</v>
      </c>
      <c r="M23" t="s">
        <v>2252</v>
      </c>
      <c r="N23" s="74">
        <v>17.3</v>
      </c>
      <c r="O23" s="124">
        <v>0</v>
      </c>
      <c r="P23" s="124">
        <v>0</v>
      </c>
      <c r="Q23" s="124">
        <v>19.5</v>
      </c>
      <c r="R23" s="124">
        <v>18.3</v>
      </c>
      <c r="S23" s="124">
        <v>19</v>
      </c>
      <c r="T23" s="124">
        <v>19.100000000000001</v>
      </c>
      <c r="U23" s="124">
        <f>_xlfn.XLOOKUP(Tabla1[[#This Row],[Código Indicador]],'[6]113'!$K:$K,'[6]113'!$R:$R,"no esta",0)</f>
        <v>17.8</v>
      </c>
      <c r="V23" s="124">
        <v>17.899999999999999</v>
      </c>
      <c r="W23" s="125">
        <f>_xlfn.XLOOKUP(Tabla1[[#This Row],[Código Indicador]],'[6]2024'!$K:$K,'[6]2024'!$R:$R,"no esta",0)</f>
        <v>17.3</v>
      </c>
      <c r="X23" s="125">
        <v>0</v>
      </c>
      <c r="Y23" s="39">
        <f>Tabla1[[#This Row],[Avance 2023]]</f>
        <v>17.899999999999999</v>
      </c>
      <c r="Z23" s="40">
        <v>0.75</v>
      </c>
      <c r="AA23" s="36"/>
      <c r="AB23" s="36"/>
      <c r="AC23" s="45">
        <v>19.7</v>
      </c>
      <c r="AD23" s="36"/>
      <c r="AE23" s="36"/>
      <c r="AF23" s="47">
        <v>19.3</v>
      </c>
      <c r="AG23" s="36"/>
      <c r="AH23" s="36"/>
      <c r="AI23" s="36">
        <f>_xlfn.XLOOKUP(Tabla1[[#This Row],[Código Indicador]],[7]Hoja3!$F:$F,[7]Hoja3!$M:$M,"no esta",0)</f>
        <v>18.8</v>
      </c>
      <c r="AJ23" s="36"/>
      <c r="AK23" s="36"/>
      <c r="AL23" s="36">
        <v>17.899999999999999</v>
      </c>
      <c r="AM23" s="84">
        <f>MAX(Tabla1[[#This Row],[Mar ]],Tabla1[[#This Row],[Jun]],Tabla1[[#This Row],[Sep]])</f>
        <v>19.7</v>
      </c>
      <c r="AN23" s="43">
        <v>0.21049999999999999</v>
      </c>
      <c r="AO23" s="10" t="s">
        <v>2521</v>
      </c>
      <c r="AP23" s="10" t="s">
        <v>2520</v>
      </c>
      <c r="AQ23" s="10" t="s">
        <v>2509</v>
      </c>
      <c r="AR23" s="44">
        <v>126832675</v>
      </c>
      <c r="AS23" s="44">
        <v>126832675</v>
      </c>
      <c r="AT23" s="44">
        <v>1003321599</v>
      </c>
      <c r="AU23" s="44">
        <v>1003321599</v>
      </c>
      <c r="AV23" s="44">
        <v>1785610883</v>
      </c>
      <c r="AW23" s="44">
        <v>1785422570</v>
      </c>
      <c r="AX23" s="66">
        <f>_xlfn.XLOOKUP(Tabla1[[#This Row],[Codigo meta PDD]],'[6]01_sect_2194106561'!$AE:$AE,'[6]01_sect_2194106561'!$AP:$AP,"no esta",0)</f>
        <v>3683568625</v>
      </c>
      <c r="AY23" s="66">
        <f>_xlfn.XLOOKUP(Tabla1[[#This Row],[Codigo meta PDD]],'[6]01_sect_2194106561'!$AE:$AE,'[6]01_sect_2194106561'!$AQ:$AQ,"no esta",0)</f>
        <v>3683562319</v>
      </c>
    </row>
    <row r="24" spans="1:52" s="35" customFormat="1" ht="12" customHeight="1" x14ac:dyDescent="0.2">
      <c r="A24" s="5"/>
      <c r="B24" s="36" t="s">
        <v>2381</v>
      </c>
      <c r="C24" s="47">
        <v>4</v>
      </c>
      <c r="D24" s="36" t="s">
        <v>2405</v>
      </c>
      <c r="E24" s="73">
        <v>49</v>
      </c>
      <c r="F24" s="10" t="s">
        <v>2400</v>
      </c>
      <c r="G24" s="74">
        <v>373</v>
      </c>
      <c r="H24" s="36" t="s">
        <v>2291</v>
      </c>
      <c r="I24" s="74">
        <v>400</v>
      </c>
      <c r="J24" t="s">
        <v>2328</v>
      </c>
      <c r="K24" s="73">
        <v>113</v>
      </c>
      <c r="L24" s="36" t="s">
        <v>2460</v>
      </c>
      <c r="M24" t="s">
        <v>2252</v>
      </c>
      <c r="N24" s="74">
        <v>404</v>
      </c>
      <c r="O24" s="124">
        <v>473</v>
      </c>
      <c r="P24" s="124">
        <v>371</v>
      </c>
      <c r="Q24" s="124">
        <v>449</v>
      </c>
      <c r="R24" s="124">
        <v>458</v>
      </c>
      <c r="S24" s="124">
        <v>425</v>
      </c>
      <c r="T24" s="124">
        <v>553</v>
      </c>
      <c r="U24" s="124">
        <f>_xlfn.XLOOKUP(Tabla1[[#This Row],[Código Indicador]],'[6]113'!$K:$K,'[6]113'!$R:$R,"no esta",0)</f>
        <v>405</v>
      </c>
      <c r="V24" s="124">
        <v>554</v>
      </c>
      <c r="W24" s="125">
        <f>_xlfn.XLOOKUP(Tabla1[[#This Row],[Código Indicador]],'[6]2024'!$K:$K,'[6]2024'!$R:$R,"no esta",0)</f>
        <v>404</v>
      </c>
      <c r="X24" s="125">
        <v>0</v>
      </c>
      <c r="Y24" s="39">
        <f>Tabla1[[#This Row],[Avance 2023]]</f>
        <v>554</v>
      </c>
      <c r="Z24" s="40">
        <f>Tabla1[[#This Row],[Meta Cuatrienio]]/Tabla1[[#This Row],[Total Plan de Desarrollo]]</f>
        <v>0.72924187725631773</v>
      </c>
      <c r="AA24" s="36"/>
      <c r="AB24" s="36"/>
      <c r="AC24" s="45">
        <v>553</v>
      </c>
      <c r="AD24" s="36"/>
      <c r="AE24" s="36"/>
      <c r="AF24" s="47">
        <v>553</v>
      </c>
      <c r="AG24" s="36"/>
      <c r="AH24" s="36"/>
      <c r="AI24" s="36">
        <f>_xlfn.XLOOKUP(Tabla1[[#This Row],[Código Indicador]],[7]Hoja3!$F:$F,[7]Hoja3!$M:$M,"no esta",0)</f>
        <v>553</v>
      </c>
      <c r="AJ24" s="36"/>
      <c r="AK24" s="36"/>
      <c r="AL24" s="36">
        <v>554</v>
      </c>
      <c r="AM24" s="84">
        <f>MAX(Tabla1[[#This Row],[Mar ]],Tabla1[[#This Row],[Jun]],Tabla1[[#This Row],[Sep]])</f>
        <v>553</v>
      </c>
      <c r="AN24" s="43">
        <f>IFERROR(Tabla1[[#This Row],[Meta 2023]]/Tabla1[[#This Row],[Jun]],0)</f>
        <v>0.73236889692585894</v>
      </c>
      <c r="AO24" s="10" t="s">
        <v>2522</v>
      </c>
      <c r="AP24" s="10" t="s">
        <v>2523</v>
      </c>
      <c r="AQ24" s="10" t="s">
        <v>2465</v>
      </c>
      <c r="AR24" s="44">
        <v>19876563865</v>
      </c>
      <c r="AS24" s="44">
        <v>15453561240</v>
      </c>
      <c r="AT24" s="44">
        <v>59503141942</v>
      </c>
      <c r="AU24" s="44">
        <v>58088738158</v>
      </c>
      <c r="AV24" s="44">
        <v>73021974733</v>
      </c>
      <c r="AW24" s="44">
        <v>72881815774</v>
      </c>
      <c r="AX24" s="66">
        <f>_xlfn.XLOOKUP(Tabla1[[#This Row],[Codigo meta PDD]],'[6]01_sect_2194106561'!$AE:$AE,'[6]01_sect_2194106561'!$AP:$AP,"no esta",0)</f>
        <v>63938147899</v>
      </c>
      <c r="AY24" s="66">
        <f>_xlfn.XLOOKUP(Tabla1[[#This Row],[Codigo meta PDD]],'[6]01_sect_2194106561'!$AE:$AE,'[6]01_sect_2194106561'!$AQ:$AQ,"no esta",0)</f>
        <v>62953149618</v>
      </c>
    </row>
    <row r="25" spans="1:52" s="35" customFormat="1" ht="12" customHeight="1" x14ac:dyDescent="0.2">
      <c r="A25" s="5"/>
      <c r="B25" s="36" t="s">
        <v>2381</v>
      </c>
      <c r="C25" s="47">
        <v>4</v>
      </c>
      <c r="D25" s="36" t="s">
        <v>2405</v>
      </c>
      <c r="E25" s="73">
        <v>49</v>
      </c>
      <c r="F25" s="36" t="s">
        <v>2400</v>
      </c>
      <c r="G25" s="74">
        <v>373</v>
      </c>
      <c r="H25" s="36" t="s">
        <v>2291</v>
      </c>
      <c r="I25" s="74">
        <v>643</v>
      </c>
      <c r="J25" t="s">
        <v>2331</v>
      </c>
      <c r="K25" s="73">
        <v>113</v>
      </c>
      <c r="L25" s="36" t="s">
        <v>2460</v>
      </c>
      <c r="M25" t="s">
        <v>2252</v>
      </c>
      <c r="N25" s="74">
        <v>146</v>
      </c>
      <c r="O25" s="124">
        <v>172</v>
      </c>
      <c r="P25" s="124">
        <v>150</v>
      </c>
      <c r="Q25" s="124">
        <v>163</v>
      </c>
      <c r="R25" s="124">
        <v>153</v>
      </c>
      <c r="S25" s="124">
        <v>154</v>
      </c>
      <c r="T25" s="124">
        <v>186</v>
      </c>
      <c r="U25" s="124">
        <f>_xlfn.XLOOKUP(Tabla1[[#This Row],[Código Indicador]],'[6]113'!$K:$K,'[6]113'!$R:$R,"no esta",0)</f>
        <v>147</v>
      </c>
      <c r="V25" s="124">
        <v>184</v>
      </c>
      <c r="W25" s="125">
        <f>_xlfn.XLOOKUP(Tabla1[[#This Row],[Código Indicador]],'[6]2024'!$K:$K,'[6]2024'!$R:$R,"no esta",0)</f>
        <v>146</v>
      </c>
      <c r="X25" s="125">
        <v>0</v>
      </c>
      <c r="Y25" s="39">
        <f>Tabla1[[#This Row],[Avance 2023]]</f>
        <v>184</v>
      </c>
      <c r="Z25" s="40">
        <f>Tabla1[[#This Row],[Meta Cuatrienio]]/Tabla1[[#This Row],[Total Plan de Desarrollo]]</f>
        <v>0.79347826086956519</v>
      </c>
      <c r="AA25" s="36"/>
      <c r="AB25" s="36"/>
      <c r="AC25" s="45">
        <v>186</v>
      </c>
      <c r="AD25" s="36"/>
      <c r="AE25" s="36"/>
      <c r="AF25" s="47">
        <v>186</v>
      </c>
      <c r="AG25" s="36"/>
      <c r="AH25" s="36"/>
      <c r="AI25" s="36">
        <f>_xlfn.XLOOKUP(Tabla1[[#This Row],[Código Indicador]],[7]Hoja3!$F:$F,[7]Hoja3!$M:$M,"no esta",0)</f>
        <v>186</v>
      </c>
      <c r="AJ25" s="36"/>
      <c r="AK25" s="36"/>
      <c r="AL25" s="36">
        <v>184</v>
      </c>
      <c r="AM25" s="84">
        <f>MAX(Tabla1[[#This Row],[Mar ]],Tabla1[[#This Row],[Jun]],Tabla1[[#This Row],[Sep]])</f>
        <v>186</v>
      </c>
      <c r="AN25" s="43">
        <f>IFERROR(Tabla1[[#This Row],[Meta 2023]]/Tabla1[[#This Row],[Jun]],0)</f>
        <v>0.79032258064516125</v>
      </c>
      <c r="AO25" s="10" t="s">
        <v>2524</v>
      </c>
      <c r="AP25" s="10" t="s">
        <v>2525</v>
      </c>
      <c r="AQ25" s="10" t="s">
        <v>2465</v>
      </c>
      <c r="AR25" s="44">
        <v>19876563865</v>
      </c>
      <c r="AS25" s="44">
        <v>15453561240</v>
      </c>
      <c r="AT25" s="44">
        <v>59503141942</v>
      </c>
      <c r="AU25" s="44">
        <v>58088738158</v>
      </c>
      <c r="AV25" s="44">
        <v>73021974733</v>
      </c>
      <c r="AW25" s="44">
        <v>72881815774</v>
      </c>
      <c r="AX25" s="66">
        <f>_xlfn.XLOOKUP(Tabla1[[#This Row],[Codigo meta PDD]],'[6]01_sect_2194106561'!$AE:$AE,'[6]01_sect_2194106561'!$AP:$AP,"no esta",0)</f>
        <v>63938147899</v>
      </c>
      <c r="AY25" s="66">
        <f>_xlfn.XLOOKUP(Tabla1[[#This Row],[Codigo meta PDD]],'[6]01_sect_2194106561'!$AE:$AE,'[6]01_sect_2194106561'!$AQ:$AQ,"no esta",0)</f>
        <v>62953149618</v>
      </c>
      <c r="AZ25" s="7"/>
    </row>
    <row r="26" spans="1:52" s="35" customFormat="1" ht="12" customHeight="1" x14ac:dyDescent="0.2">
      <c r="A26" s="5"/>
      <c r="B26" s="36" t="s">
        <v>2378</v>
      </c>
      <c r="C26" s="47">
        <v>4</v>
      </c>
      <c r="D26" s="36" t="s">
        <v>2405</v>
      </c>
      <c r="E26" s="73">
        <v>49</v>
      </c>
      <c r="F26" s="36" t="s">
        <v>2400</v>
      </c>
      <c r="G26" s="74">
        <v>374</v>
      </c>
      <c r="H26" s="36" t="s">
        <v>2292</v>
      </c>
      <c r="I26" s="74">
        <v>627</v>
      </c>
      <c r="J26" t="s">
        <v>2332</v>
      </c>
      <c r="K26" s="73">
        <v>113</v>
      </c>
      <c r="L26" s="36" t="s">
        <v>2460</v>
      </c>
      <c r="M26" t="s">
        <v>2253</v>
      </c>
      <c r="N26" s="74">
        <v>100</v>
      </c>
      <c r="O26" s="124">
        <v>5</v>
      </c>
      <c r="P26" s="124">
        <v>5</v>
      </c>
      <c r="Q26" s="124">
        <v>30</v>
      </c>
      <c r="R26" s="124">
        <v>30</v>
      </c>
      <c r="S26" s="124">
        <v>22.5</v>
      </c>
      <c r="T26" s="124">
        <v>22.5</v>
      </c>
      <c r="U26" s="124">
        <f>_xlfn.XLOOKUP(Tabla1[[#This Row],[Código Indicador]],'[6]113'!$K:$K,'[6]113'!$R:$R,"no esta",0)</f>
        <v>40.5</v>
      </c>
      <c r="V26" s="124">
        <v>40.5</v>
      </c>
      <c r="W26" s="125">
        <f>_xlfn.XLOOKUP(Tabla1[[#This Row],[Código Indicador]],'[6]2024'!$K:$K,'[6]2024'!$R:$R,"no esta",0)</f>
        <v>2</v>
      </c>
      <c r="X26" s="125">
        <v>0</v>
      </c>
      <c r="Y26" s="39">
        <f>Tabla1[[#This Row],[Avance 2023]]+Tabla1[[#This Row],[Avance 2022]]+Tabla1[[#This Row],[Avance 2021]]+Tabla1[[#This Row],[Avance 2020]]</f>
        <v>98</v>
      </c>
      <c r="Z26" s="63">
        <f>Tabla1[[#This Row],[Total Plan de Desarrollo]]/Tabla1[[#This Row],[Meta Cuatrienio]]</f>
        <v>0.98</v>
      </c>
      <c r="AA26" s="36"/>
      <c r="AB26" s="36"/>
      <c r="AC26" s="45">
        <v>3.65</v>
      </c>
      <c r="AD26" s="36"/>
      <c r="AE26" s="36"/>
      <c r="AF26" s="47">
        <v>7.2</v>
      </c>
      <c r="AG26" s="36"/>
      <c r="AH26" s="36"/>
      <c r="AI26" s="36">
        <f>_xlfn.XLOOKUP(Tabla1[[#This Row],[Código Indicador]],[7]Hoja3!$F:$F,[7]Hoja3!$M:$M,"no esta",0)</f>
        <v>32.4</v>
      </c>
      <c r="AJ26" s="36"/>
      <c r="AK26" s="36"/>
      <c r="AL26" s="36">
        <v>40.5</v>
      </c>
      <c r="AM26" s="89">
        <f>MAX(Tabla1[[#This Row],[Mar ]],Tabla1[[#This Row],[Jun]],Tabla1[[#This Row],[Sep]],Tabla1[[#This Row],[Dic]])</f>
        <v>40.5</v>
      </c>
      <c r="AN26" s="43">
        <f>IFERROR(Tabla1[[#This Row],[Total Vigencia]]/Tabla1[[#This Row],[Meta 2023]],0)</f>
        <v>1</v>
      </c>
      <c r="AO26" s="10" t="s">
        <v>2526</v>
      </c>
      <c r="AP26" s="10" t="s">
        <v>2467</v>
      </c>
      <c r="AQ26" s="10" t="s">
        <v>2492</v>
      </c>
      <c r="AR26" s="44">
        <v>68128900</v>
      </c>
      <c r="AS26" s="44">
        <v>68128900</v>
      </c>
      <c r="AT26" s="44">
        <v>3639934366</v>
      </c>
      <c r="AU26" s="44">
        <v>3630067523</v>
      </c>
      <c r="AV26" s="44">
        <v>1561266375</v>
      </c>
      <c r="AW26" s="44">
        <v>1553026375</v>
      </c>
      <c r="AX26" s="66">
        <f>_xlfn.XLOOKUP(Tabla1[[#This Row],[Codigo meta PDD]],'[6]01_sect_2194106561'!$AE:$AE,'[6]01_sect_2194106561'!$AP:$AP,"no esta",0)</f>
        <v>2485566037</v>
      </c>
      <c r="AY26" s="66">
        <f>_xlfn.XLOOKUP(Tabla1[[#This Row],[Codigo meta PDD]],'[6]01_sect_2194106561'!$AE:$AE,'[6]01_sect_2194106561'!$AQ:$AQ,"no esta",0)</f>
        <v>2485566037</v>
      </c>
    </row>
    <row r="27" spans="1:52" s="35" customFormat="1" ht="12" customHeight="1" x14ac:dyDescent="0.2">
      <c r="A27" s="5"/>
      <c r="B27" s="36" t="s">
        <v>2378</v>
      </c>
      <c r="C27" s="47">
        <v>4</v>
      </c>
      <c r="D27" s="36" t="s">
        <v>2405</v>
      </c>
      <c r="E27" s="73">
        <v>49</v>
      </c>
      <c r="F27" s="36" t="s">
        <v>2400</v>
      </c>
      <c r="G27" s="74">
        <v>375</v>
      </c>
      <c r="H27" s="36" t="s">
        <v>2293</v>
      </c>
      <c r="I27" s="74">
        <v>628</v>
      </c>
      <c r="J27" t="s">
        <v>2333</v>
      </c>
      <c r="K27" s="73">
        <v>113</v>
      </c>
      <c r="L27" s="36" t="s">
        <v>2460</v>
      </c>
      <c r="M27" t="s">
        <v>2253</v>
      </c>
      <c r="N27" s="74">
        <v>100</v>
      </c>
      <c r="O27" s="124">
        <v>5</v>
      </c>
      <c r="P27" s="124">
        <v>5</v>
      </c>
      <c r="Q27" s="124">
        <v>30</v>
      </c>
      <c r="R27" s="124">
        <v>30</v>
      </c>
      <c r="S27" s="124">
        <v>30</v>
      </c>
      <c r="T27" s="124">
        <v>30</v>
      </c>
      <c r="U27" s="124">
        <f>_xlfn.XLOOKUP(Tabla1[[#This Row],[Código Indicador]],'[6]113'!$K:$K,'[6]113'!$R:$R,"no esta",0)</f>
        <v>33</v>
      </c>
      <c r="V27" s="124">
        <v>33</v>
      </c>
      <c r="W27" s="125">
        <f>_xlfn.XLOOKUP(Tabla1[[#This Row],[Código Indicador]],'[6]2024'!$K:$K,'[6]2024'!$R:$R,"no esta",0)</f>
        <v>2</v>
      </c>
      <c r="X27" s="125">
        <v>0</v>
      </c>
      <c r="Y27" s="39">
        <f>Tabla1[[#This Row],[Avance 2023]]+Tabla1[[#This Row],[Avance 2022]]+Tabla1[[#This Row],[Avance 2021]]+Tabla1[[#This Row],[Avance 2020]]</f>
        <v>98</v>
      </c>
      <c r="Z27" s="40">
        <f>Tabla1[[#This Row],[Total Plan de Desarrollo]]/Tabla1[[#This Row],[Meta Cuatrienio]]</f>
        <v>0.98</v>
      </c>
      <c r="AA27" s="36"/>
      <c r="AB27" s="36"/>
      <c r="AC27" s="45">
        <v>11.4</v>
      </c>
      <c r="AD27" s="36"/>
      <c r="AE27" s="36"/>
      <c r="AF27" s="47">
        <v>21.3</v>
      </c>
      <c r="AG27" s="36"/>
      <c r="AH27" s="36"/>
      <c r="AI27" s="36">
        <f>_xlfn.XLOOKUP(Tabla1[[#This Row],[Código Indicador]],[7]Hoja3!$F:$F,[7]Hoja3!$M:$M,"no esta",0)</f>
        <v>25.5</v>
      </c>
      <c r="AJ27" s="36"/>
      <c r="AK27" s="36"/>
      <c r="AL27" s="36">
        <v>33</v>
      </c>
      <c r="AM27" s="84">
        <f>MAX(Tabla1[[#This Row],[Mar ]],Tabla1[[#This Row],[Jun]],Tabla1[[#This Row],[Sep]],Tabla1[[#This Row],[Dic]])</f>
        <v>33</v>
      </c>
      <c r="AN27" s="43">
        <f>IFERROR(Tabla1[[#This Row],[Total Vigencia]]/Tabla1[[#This Row],[Meta 2023]],0)</f>
        <v>1</v>
      </c>
      <c r="AO27" s="10" t="s">
        <v>2527</v>
      </c>
      <c r="AP27" s="10" t="s">
        <v>2467</v>
      </c>
      <c r="AQ27" s="10" t="s">
        <v>2493</v>
      </c>
      <c r="AR27" s="44">
        <v>282410620</v>
      </c>
      <c r="AS27" s="44">
        <v>282410620</v>
      </c>
      <c r="AT27" s="44">
        <v>1201581805</v>
      </c>
      <c r="AU27" s="44">
        <v>1201581805</v>
      </c>
      <c r="AV27" s="44">
        <v>1634217123</v>
      </c>
      <c r="AW27" s="44">
        <v>1617490654</v>
      </c>
      <c r="AX27" s="66">
        <f>_xlfn.XLOOKUP(Tabla1[[#This Row],[Codigo meta PDD]],'[6]01_sect_2194106561'!$AE:$AE,'[6]01_sect_2194106561'!$AP:$AP,"no esta",0)</f>
        <v>2015564700</v>
      </c>
      <c r="AY27" s="66">
        <f>_xlfn.XLOOKUP(Tabla1[[#This Row],[Codigo meta PDD]],'[6]01_sect_2194106561'!$AE:$AE,'[6]01_sect_2194106561'!$AQ:$AQ,"no esta",0)</f>
        <v>2015564700</v>
      </c>
    </row>
    <row r="28" spans="1:52" s="35" customFormat="1" ht="12" customHeight="1" x14ac:dyDescent="0.2">
      <c r="A28" s="5"/>
      <c r="B28" s="36" t="s">
        <v>2379</v>
      </c>
      <c r="C28" s="47">
        <v>4</v>
      </c>
      <c r="D28" s="36" t="s">
        <v>2405</v>
      </c>
      <c r="E28" s="73">
        <v>49</v>
      </c>
      <c r="F28" s="36" t="s">
        <v>2400</v>
      </c>
      <c r="G28" s="74">
        <v>377</v>
      </c>
      <c r="H28" s="36" t="s">
        <v>2300</v>
      </c>
      <c r="I28" s="74">
        <v>404</v>
      </c>
      <c r="J28" t="s">
        <v>2340</v>
      </c>
      <c r="K28" s="73">
        <v>113</v>
      </c>
      <c r="L28" s="36" t="s">
        <v>2460</v>
      </c>
      <c r="M28" t="s">
        <v>2253</v>
      </c>
      <c r="N28" s="74">
        <v>36</v>
      </c>
      <c r="O28" s="126">
        <v>4.99</v>
      </c>
      <c r="P28" s="126">
        <v>4.99</v>
      </c>
      <c r="Q28" s="126">
        <v>3.66</v>
      </c>
      <c r="R28" s="126">
        <v>3.66</v>
      </c>
      <c r="S28" s="124">
        <v>16.8</v>
      </c>
      <c r="T28" s="124">
        <v>17</v>
      </c>
      <c r="U28" s="124">
        <f>_xlfn.XLOOKUP(Tabla1[[#This Row],[Código Indicador]],'[6]113'!$K:$K,'[6]113'!$R:$R,"no esta",0)</f>
        <v>49.35</v>
      </c>
      <c r="V28" s="124">
        <v>49.35</v>
      </c>
      <c r="W28" s="125">
        <f>_xlfn.XLOOKUP(Tabla1[[#This Row],[Código Indicador]],'[6]2024'!$K:$K,'[6]2024'!$R:$R,"no esta",0)</f>
        <v>0</v>
      </c>
      <c r="X28" s="125">
        <v>0</v>
      </c>
      <c r="Y28" s="39">
        <f>Tabla1[[#This Row],[Avance 2023]]+Tabla1[[#This Row],[Avance 2022]]+Tabla1[[#This Row],[Avance 2021]]+Tabla1[[#This Row],[Avance 2020]]</f>
        <v>74.999999999999986</v>
      </c>
      <c r="Z28" s="85">
        <v>100</v>
      </c>
      <c r="AA28" s="36"/>
      <c r="AB28" s="36"/>
      <c r="AC28" s="45">
        <v>0.42</v>
      </c>
      <c r="AD28" s="36"/>
      <c r="AE28" s="36"/>
      <c r="AF28" s="47">
        <v>18.649999999999999</v>
      </c>
      <c r="AG28" s="36"/>
      <c r="AH28" s="36"/>
      <c r="AI28" s="36">
        <f>_xlfn.XLOOKUP(Tabla1[[#This Row],[Código Indicador]],[7]Hoja3!$F:$F,[7]Hoja3!$M:$M,"no esta",0)</f>
        <v>37.28</v>
      </c>
      <c r="AJ28" s="36"/>
      <c r="AK28" s="36"/>
      <c r="AL28" s="36">
        <v>49.35</v>
      </c>
      <c r="AM28" s="84">
        <f>MAX(Tabla1[[#This Row],[Mar ]],Tabla1[[#This Row],[Jun]],Tabla1[[#This Row],[Sep]],Tabla1[[#This Row],[Dic]])</f>
        <v>49.35</v>
      </c>
      <c r="AN28" s="43">
        <f>IFERROR(Tabla1[[#This Row],[Total Vigencia]]/Tabla1[[#This Row],[Meta 2023]],0)</f>
        <v>1</v>
      </c>
      <c r="AO28" s="10" t="s">
        <v>2528</v>
      </c>
      <c r="AP28" s="10" t="s">
        <v>2467</v>
      </c>
      <c r="AQ28" s="10" t="s">
        <v>2496</v>
      </c>
      <c r="AR28" s="44">
        <v>320790940</v>
      </c>
      <c r="AS28" s="44">
        <v>109525940</v>
      </c>
      <c r="AT28" s="44">
        <v>707861700</v>
      </c>
      <c r="AU28" s="44">
        <v>707861700</v>
      </c>
      <c r="AV28" s="44">
        <v>257381400</v>
      </c>
      <c r="AW28" s="44">
        <v>257381400</v>
      </c>
      <c r="AX28" s="66">
        <f>_xlfn.XLOOKUP(Tabla1[[#This Row],[Codigo meta PDD]],'[6]01_sect_2194106561'!$AE:$AE,'[6]01_sect_2194106561'!$AP:$AP,"no esta",0)</f>
        <v>488442972</v>
      </c>
      <c r="AY28" s="66">
        <f>_xlfn.XLOOKUP(Tabla1[[#This Row],[Codigo meta PDD]],'[6]01_sect_2194106561'!$AE:$AE,'[6]01_sect_2194106561'!$AQ:$AQ,"no esta",0)</f>
        <v>488442972</v>
      </c>
    </row>
    <row r="29" spans="1:52" s="35" customFormat="1" ht="12" customHeight="1" x14ac:dyDescent="0.2">
      <c r="A29" s="5"/>
      <c r="B29" s="36" t="s">
        <v>2416</v>
      </c>
      <c r="C29" s="47">
        <v>4</v>
      </c>
      <c r="D29" s="36" t="s">
        <v>2405</v>
      </c>
      <c r="E29" s="73">
        <v>49</v>
      </c>
      <c r="F29" s="36" t="s">
        <v>2400</v>
      </c>
      <c r="G29" s="74">
        <v>379</v>
      </c>
      <c r="H29" s="36" t="s">
        <v>2301</v>
      </c>
      <c r="I29" s="74">
        <v>406</v>
      </c>
      <c r="J29" t="s">
        <v>2341</v>
      </c>
      <c r="K29" s="73">
        <v>113</v>
      </c>
      <c r="L29" s="36" t="s">
        <v>2460</v>
      </c>
      <c r="M29" t="s">
        <v>2253</v>
      </c>
      <c r="N29" s="74">
        <v>364000</v>
      </c>
      <c r="O29" s="124">
        <v>2900</v>
      </c>
      <c r="P29" s="124">
        <v>2935</v>
      </c>
      <c r="Q29" s="124">
        <v>67132</v>
      </c>
      <c r="R29" s="124">
        <v>67132</v>
      </c>
      <c r="S29" s="124">
        <v>136926</v>
      </c>
      <c r="T29" s="124">
        <v>136926</v>
      </c>
      <c r="U29" s="124">
        <f>_xlfn.XLOOKUP(Tabla1[[#This Row],[Código Indicador]],'[6]113'!$K:$K,'[6]113'!$R:$R,"no esta",0)</f>
        <v>132474</v>
      </c>
      <c r="V29" s="124">
        <v>132474</v>
      </c>
      <c r="W29" s="125">
        <f>_xlfn.XLOOKUP(Tabla1[[#This Row],[Código Indicador]],'[6]2024'!$K:$K,'[6]2024'!$R:$R,"no esta",0)</f>
        <v>24568</v>
      </c>
      <c r="X29" s="125">
        <v>0</v>
      </c>
      <c r="Y29" s="39">
        <f>Tabla1[[#This Row],[Avance 2023]]+Tabla1[[#This Row],[Avance 2022]]+Tabla1[[#This Row],[Avance 2021]]+Tabla1[[#This Row],[Avance 2020]]</f>
        <v>339467</v>
      </c>
      <c r="Z29" s="40">
        <f>Tabla1[[#This Row],[Total Plan de Desarrollo]]/Tabla1[[#This Row],[Meta Cuatrienio]]</f>
        <v>0.93260164835164838</v>
      </c>
      <c r="AA29" s="36"/>
      <c r="AB29" s="36"/>
      <c r="AC29" s="45">
        <v>29486</v>
      </c>
      <c r="AD29" s="36"/>
      <c r="AE29" s="36"/>
      <c r="AF29" s="47">
        <v>57221</v>
      </c>
      <c r="AG29" s="36"/>
      <c r="AH29" s="36"/>
      <c r="AI29" s="36">
        <f>_xlfn.XLOOKUP(Tabla1[[#This Row],[Código Indicador]],[7]Hoja3!$F:$F,[7]Hoja3!$M:$M,"no esta",0)</f>
        <v>106924</v>
      </c>
      <c r="AJ29" s="36"/>
      <c r="AK29" s="36"/>
      <c r="AL29" s="36">
        <v>132474</v>
      </c>
      <c r="AM29" s="84">
        <f>MAX(Tabla1[[#This Row],[Mar ]],Tabla1[[#This Row],[Jun]],Tabla1[[#This Row],[Sep]],Tabla1[[#This Row],[Dic]])</f>
        <v>132474</v>
      </c>
      <c r="AN29" s="43">
        <f>IFERROR(Tabla1[[#This Row],[Total Vigencia]]/Tabla1[[#This Row],[Meta 2023]],0)</f>
        <v>1</v>
      </c>
      <c r="AO29" s="10" t="s">
        <v>2529</v>
      </c>
      <c r="AP29" s="10" t="s">
        <v>2469</v>
      </c>
      <c r="AQ29" s="10" t="s">
        <v>2497</v>
      </c>
      <c r="AR29" s="44">
        <v>631484494</v>
      </c>
      <c r="AS29" s="44">
        <v>297926759</v>
      </c>
      <c r="AT29" s="44">
        <v>13089983885</v>
      </c>
      <c r="AU29" s="44">
        <v>13084853885</v>
      </c>
      <c r="AV29" s="44">
        <v>5902966100</v>
      </c>
      <c r="AW29" s="44">
        <v>5858374869</v>
      </c>
      <c r="AX29" s="66">
        <f>_xlfn.XLOOKUP(Tabla1[[#This Row],[Codigo meta PDD]],'[6]01_sect_2194106561'!$AE:$AE,'[6]01_sect_2194106561'!$AP:$AP,"no esta",0)</f>
        <v>10100145200</v>
      </c>
      <c r="AY29" s="66">
        <f>_xlfn.XLOOKUP(Tabla1[[#This Row],[Codigo meta PDD]],'[6]01_sect_2194106561'!$AE:$AE,'[6]01_sect_2194106561'!$AQ:$AQ,"no esta",0)</f>
        <v>9975389384</v>
      </c>
    </row>
    <row r="30" spans="1:52" s="35" customFormat="1" ht="12" customHeight="1" x14ac:dyDescent="0.2">
      <c r="A30" s="5"/>
      <c r="B30" s="36" t="s">
        <v>2382</v>
      </c>
      <c r="C30" s="47">
        <v>4</v>
      </c>
      <c r="D30" s="36" t="s">
        <v>2405</v>
      </c>
      <c r="E30" s="73">
        <v>49</v>
      </c>
      <c r="F30" s="36" t="s">
        <v>2400</v>
      </c>
      <c r="G30" s="74">
        <v>381</v>
      </c>
      <c r="H30" s="36" t="s">
        <v>2302</v>
      </c>
      <c r="I30" s="74">
        <v>408</v>
      </c>
      <c r="J30" t="s">
        <v>2342</v>
      </c>
      <c r="K30" s="73">
        <v>113</v>
      </c>
      <c r="L30" s="36" t="s">
        <v>2460</v>
      </c>
      <c r="M30" t="s">
        <v>2253</v>
      </c>
      <c r="N30" s="74">
        <v>56</v>
      </c>
      <c r="O30" s="126">
        <v>25.16</v>
      </c>
      <c r="P30" s="126">
        <v>25.16</v>
      </c>
      <c r="Q30" s="126">
        <v>16.420000000000002</v>
      </c>
      <c r="R30" s="126">
        <v>16.420000000000002</v>
      </c>
      <c r="S30" s="124">
        <v>7</v>
      </c>
      <c r="T30" s="124">
        <v>7</v>
      </c>
      <c r="U30" s="124">
        <f>_xlfn.XLOOKUP(Tabla1[[#This Row],[Código Indicador]],'[6]113'!$K:$K,'[6]113'!$R:$R,"no esta",0)</f>
        <v>7.42</v>
      </c>
      <c r="V30" s="126">
        <v>7.74</v>
      </c>
      <c r="W30" s="125">
        <f>_xlfn.XLOOKUP(Tabla1[[#This Row],[Código Indicador]],'[6]2024'!$K:$K,'[6]2024'!$R:$R,"no esta",0)</f>
        <v>0</v>
      </c>
      <c r="X30" s="125">
        <v>0</v>
      </c>
      <c r="Y30" s="39">
        <f>Tabla1[[#This Row],[Avance 2023]]+Tabla1[[#This Row],[Avance 2022]]+Tabla1[[#This Row],[Avance 2021]]+Tabla1[[#This Row],[Avance 2020]]</f>
        <v>56.320000000000007</v>
      </c>
      <c r="Z30" s="40">
        <f>Tabla1[[#This Row],[Total Plan de Desarrollo]]/Tabla1[[#This Row],[Meta Cuatrienio]]</f>
        <v>1.0057142857142858</v>
      </c>
      <c r="AA30" s="36"/>
      <c r="AB30" s="36"/>
      <c r="AC30" s="45">
        <v>1.78</v>
      </c>
      <c r="AD30" s="36"/>
      <c r="AE30" s="36"/>
      <c r="AF30" s="37">
        <v>3.1</v>
      </c>
      <c r="AG30" s="36"/>
      <c r="AH30" s="36"/>
      <c r="AI30" s="36">
        <f>_xlfn.XLOOKUP(Tabla1[[#This Row],[Código Indicador]],[7]Hoja3!$F:$F,[7]Hoja3!$M:$M,"no esta",0)</f>
        <v>7.74</v>
      </c>
      <c r="AJ30" s="36"/>
      <c r="AK30" s="36"/>
      <c r="AL30" s="36">
        <v>7.74</v>
      </c>
      <c r="AM30" s="42">
        <f>MAX(Tabla1[[#This Row],[Mar ]],Tabla1[[#This Row],[Jun]],Tabla1[[#This Row],[Sep]])</f>
        <v>7.74</v>
      </c>
      <c r="AN30" s="43">
        <f>IFERROR(Tabla1[[#This Row],[Total Vigencia]]/Tabla1[[#This Row],[Meta 2023]],0)</f>
        <v>1.0431266846361187</v>
      </c>
      <c r="AO30" s="10" t="s">
        <v>2530</v>
      </c>
      <c r="AP30" s="10" t="s">
        <v>2478</v>
      </c>
      <c r="AQ30" s="36" t="s">
        <v>2471</v>
      </c>
      <c r="AR30" s="44">
        <v>364230082</v>
      </c>
      <c r="AS30" s="44">
        <v>117522670</v>
      </c>
      <c r="AT30" s="44">
        <v>207411000</v>
      </c>
      <c r="AU30" s="44">
        <v>207411000</v>
      </c>
      <c r="AV30" s="44">
        <v>685025690</v>
      </c>
      <c r="AW30" s="44">
        <v>683026442</v>
      </c>
      <c r="AX30" s="66">
        <f>_xlfn.XLOOKUP(Tabla1[[#This Row],[Codigo meta PDD]],'[6]01_sect_2194106561'!$AE:$AE,'[6]01_sect_2194106561'!$AP:$AP,"no esta",0)</f>
        <v>353536000</v>
      </c>
      <c r="AY30" s="66">
        <f>_xlfn.XLOOKUP(Tabla1[[#This Row],[Codigo meta PDD]],'[6]01_sect_2194106561'!$AE:$AE,'[6]01_sect_2194106561'!$AQ:$AQ,"no esta",0)</f>
        <v>353536000</v>
      </c>
    </row>
    <row r="31" spans="1:52" s="35" customFormat="1" ht="12" customHeight="1" x14ac:dyDescent="0.2">
      <c r="A31" s="5"/>
      <c r="B31" s="36" t="s">
        <v>2382</v>
      </c>
      <c r="C31" s="47">
        <v>4</v>
      </c>
      <c r="D31" s="36" t="s">
        <v>2405</v>
      </c>
      <c r="E31" s="73">
        <v>49</v>
      </c>
      <c r="F31" s="36" t="s">
        <v>2400</v>
      </c>
      <c r="G31" s="74">
        <v>381</v>
      </c>
      <c r="H31" s="36" t="s">
        <v>2302</v>
      </c>
      <c r="I31" s="74">
        <v>678</v>
      </c>
      <c r="J31" t="s">
        <v>2343</v>
      </c>
      <c r="K31" s="73">
        <v>113</v>
      </c>
      <c r="L31" s="36" t="s">
        <v>2460</v>
      </c>
      <c r="M31" t="s">
        <v>2252</v>
      </c>
      <c r="N31" s="74">
        <v>4</v>
      </c>
      <c r="O31" s="124">
        <v>0</v>
      </c>
      <c r="P31" s="124">
        <v>0</v>
      </c>
      <c r="Q31" s="124">
        <v>18</v>
      </c>
      <c r="R31" s="124">
        <v>18</v>
      </c>
      <c r="S31" s="124">
        <v>5.3</v>
      </c>
      <c r="T31" s="124">
        <v>5.3</v>
      </c>
      <c r="U31" s="124">
        <f>_xlfn.XLOOKUP(Tabla1[[#This Row],[Código Indicador]],'[6]113'!$K:$K,'[6]113'!$R:$R,"no esta",0)</f>
        <v>4</v>
      </c>
      <c r="V31" s="124">
        <v>3</v>
      </c>
      <c r="W31" s="125">
        <f>_xlfn.XLOOKUP(Tabla1[[#This Row],[Código Indicador]],'[6]2024'!$K:$K,'[6]2024'!$R:$R,"no esta",0)</f>
        <v>0</v>
      </c>
      <c r="X31" s="125">
        <v>0</v>
      </c>
      <c r="Y31" s="39">
        <f>Tabla1[[#This Row],[Avance 2023]]</f>
        <v>3</v>
      </c>
      <c r="Z31" s="40">
        <v>0.91710000000000003</v>
      </c>
      <c r="AA31" s="36"/>
      <c r="AB31" s="36"/>
      <c r="AC31" s="45">
        <v>5.3</v>
      </c>
      <c r="AD31" s="36"/>
      <c r="AE31" s="36"/>
      <c r="AF31" s="37">
        <v>4</v>
      </c>
      <c r="AG31" s="36"/>
      <c r="AH31" s="36"/>
      <c r="AI31" s="36">
        <f>_xlfn.XLOOKUP(Tabla1[[#This Row],[Código Indicador]],[7]Hoja3!$F:$F,[7]Hoja3!$M:$M,"no esta",0)</f>
        <v>4</v>
      </c>
      <c r="AJ31" s="36"/>
      <c r="AK31" s="36"/>
      <c r="AL31" s="36">
        <v>3</v>
      </c>
      <c r="AM31" s="84">
        <f>MAX(Tabla1[[#This Row],[Mar ]],Tabla1[[#This Row],[Jun]],Tabla1[[#This Row],[Sep]])</f>
        <v>5.3</v>
      </c>
      <c r="AN31" s="43">
        <f>IFERROR(Tabla1[[#This Row],[Meta 2023]]/Tabla1[[#This Row],[Jun]],0)</f>
        <v>1</v>
      </c>
      <c r="AO31" s="10" t="s">
        <v>2531</v>
      </c>
      <c r="AP31" s="10" t="s">
        <v>2467</v>
      </c>
      <c r="AQ31" s="36" t="s">
        <v>2471</v>
      </c>
      <c r="AR31" s="44">
        <v>364230082</v>
      </c>
      <c r="AS31" s="44">
        <v>117522670</v>
      </c>
      <c r="AT31" s="44">
        <v>207411000</v>
      </c>
      <c r="AU31" s="44">
        <v>207411000</v>
      </c>
      <c r="AV31" s="44">
        <v>685025690</v>
      </c>
      <c r="AW31" s="44">
        <v>683026442</v>
      </c>
      <c r="AX31" s="66">
        <f>_xlfn.XLOOKUP(Tabla1[[#This Row],[Codigo meta PDD]],'[6]01_sect_2194106561'!$AE:$AE,'[6]01_sect_2194106561'!$AP:$AP,"no esta",0)</f>
        <v>353536000</v>
      </c>
      <c r="AY31" s="66">
        <f>_xlfn.XLOOKUP(Tabla1[[#This Row],[Codigo meta PDD]],'[6]01_sect_2194106561'!$AE:$AE,'[6]01_sect_2194106561'!$AQ:$AQ,"no esta",0)</f>
        <v>353536000</v>
      </c>
    </row>
    <row r="32" spans="1:52" s="35" customFormat="1" ht="12" customHeight="1" x14ac:dyDescent="0.2">
      <c r="A32" s="5"/>
      <c r="B32" s="36" t="s">
        <v>2378</v>
      </c>
      <c r="C32" s="47">
        <v>4</v>
      </c>
      <c r="D32" s="36" t="s">
        <v>2405</v>
      </c>
      <c r="E32" s="73">
        <v>49</v>
      </c>
      <c r="F32" s="36" t="s">
        <v>2400</v>
      </c>
      <c r="G32" s="74">
        <v>383</v>
      </c>
      <c r="H32" s="36" t="s">
        <v>2303</v>
      </c>
      <c r="I32" s="74">
        <v>410</v>
      </c>
      <c r="J32" t="s">
        <v>2344</v>
      </c>
      <c r="K32" s="73">
        <v>113</v>
      </c>
      <c r="L32" s="36" t="s">
        <v>2460</v>
      </c>
      <c r="M32" t="s">
        <v>2253</v>
      </c>
      <c r="N32" s="74">
        <v>0.25</v>
      </c>
      <c r="O32" s="126">
        <v>0.05</v>
      </c>
      <c r="P32" s="126">
        <v>0.05</v>
      </c>
      <c r="Q32" s="126">
        <v>0.05</v>
      </c>
      <c r="R32" s="126">
        <v>0.05</v>
      </c>
      <c r="S32" s="126">
        <v>0.05</v>
      </c>
      <c r="T32" s="126">
        <v>0.05</v>
      </c>
      <c r="U32" s="124">
        <v>0.05</v>
      </c>
      <c r="V32" s="126">
        <v>0.05</v>
      </c>
      <c r="W32" s="125">
        <f>_xlfn.XLOOKUP(Tabla1[[#This Row],[Código Indicador]],'[6]2024'!$K:$K,'[6]2024'!$R:$R,"no esta",0)</f>
        <v>0.05</v>
      </c>
      <c r="X32" s="126">
        <v>0</v>
      </c>
      <c r="Y32" s="39">
        <f>Tabla1[[#This Row],[Avance 2023]]+Tabla1[[#This Row],[Avance 2022]]+Tabla1[[#This Row],[Avance 2021]]+Tabla1[[#This Row],[Avance 2020]]</f>
        <v>0.2</v>
      </c>
      <c r="Z32" s="40">
        <f>Tabla1[[#This Row],[Total Plan de Desarrollo]]/Tabla1[[#This Row],[Meta Cuatrienio]]</f>
        <v>0.8</v>
      </c>
      <c r="AA32" s="36"/>
      <c r="AB32" s="36"/>
      <c r="AC32" s="45">
        <v>0.01</v>
      </c>
      <c r="AD32" s="36"/>
      <c r="AE32" s="36"/>
      <c r="AF32" s="47">
        <v>0.03</v>
      </c>
      <c r="AG32" s="36"/>
      <c r="AH32" s="36"/>
      <c r="AI32" s="36">
        <f>_xlfn.XLOOKUP(Tabla1[[#This Row],[Código Indicador]],[7]Hoja3!$F:$F,[7]Hoja3!$M:$M,"no esta",0)</f>
        <v>0.04</v>
      </c>
      <c r="AJ32" s="36"/>
      <c r="AK32" s="36"/>
      <c r="AL32" s="36">
        <v>0.05</v>
      </c>
      <c r="AM32" s="42">
        <f>MAX(Tabla1[[#This Row],[Mar ]],Tabla1[[#This Row],[Jun]],Tabla1[[#This Row],[Sep]],Tabla1[[#This Row],[Dic]])</f>
        <v>0.05</v>
      </c>
      <c r="AN32" s="43">
        <f>IFERROR(Tabla1[[#This Row],[Total Vigencia]]/Tabla1[[#This Row],[Meta 2023]],0)</f>
        <v>1</v>
      </c>
      <c r="AO32" s="10" t="s">
        <v>2532</v>
      </c>
      <c r="AP32" s="10" t="s">
        <v>2533</v>
      </c>
      <c r="AQ32" s="10" t="s">
        <v>2473</v>
      </c>
      <c r="AR32" s="44">
        <v>3002117598</v>
      </c>
      <c r="AS32" s="44">
        <v>3002117598</v>
      </c>
      <c r="AT32" s="44">
        <v>5321751009</v>
      </c>
      <c r="AU32" s="44">
        <v>5308222354</v>
      </c>
      <c r="AV32" s="44">
        <v>6729553000</v>
      </c>
      <c r="AW32" s="44">
        <v>6667049791</v>
      </c>
      <c r="AX32" s="66">
        <f>_xlfn.XLOOKUP(Tabla1[[#This Row],[Codigo meta PDD]],'[6]01_sect_2194106561'!$AE:$AE,'[6]01_sect_2194106561'!$AP:$AP,"no esta",0)</f>
        <v>7536717000</v>
      </c>
      <c r="AY32" s="66">
        <f>_xlfn.XLOOKUP(Tabla1[[#This Row],[Codigo meta PDD]],'[6]01_sect_2194106561'!$AE:$AE,'[6]01_sect_2194106561'!$AQ:$AQ,"no esta",0)</f>
        <v>7526706179</v>
      </c>
    </row>
    <row r="33" spans="1:51" s="35" customFormat="1" ht="12" customHeight="1" x14ac:dyDescent="0.2">
      <c r="A33" s="5"/>
      <c r="B33" s="36" t="s">
        <v>2378</v>
      </c>
      <c r="C33" s="47">
        <v>4</v>
      </c>
      <c r="D33" s="36" t="s">
        <v>2405</v>
      </c>
      <c r="E33" s="73">
        <v>49</v>
      </c>
      <c r="F33" s="36" t="s">
        <v>2400</v>
      </c>
      <c r="G33" s="74">
        <v>384</v>
      </c>
      <c r="H33" s="36" t="s">
        <v>2304</v>
      </c>
      <c r="I33" s="74">
        <v>411</v>
      </c>
      <c r="J33" t="s">
        <v>2345</v>
      </c>
      <c r="K33" s="73">
        <v>113</v>
      </c>
      <c r="L33" s="36" t="s">
        <v>2460</v>
      </c>
      <c r="M33" t="s">
        <v>2250</v>
      </c>
      <c r="N33" s="74">
        <v>1</v>
      </c>
      <c r="O33" s="124">
        <v>0</v>
      </c>
      <c r="P33" s="124">
        <v>0</v>
      </c>
      <c r="Q33" s="124">
        <v>1</v>
      </c>
      <c r="R33" s="124">
        <v>1</v>
      </c>
      <c r="S33" s="124">
        <v>1</v>
      </c>
      <c r="T33" s="124">
        <v>1</v>
      </c>
      <c r="U33" s="124">
        <f>_xlfn.XLOOKUP(Tabla1[[#This Row],[Código Indicador]],'[6]113'!$K:$K,'[6]113'!$R:$R,"no esta",0)</f>
        <v>1</v>
      </c>
      <c r="V33" s="124">
        <v>1</v>
      </c>
      <c r="W33" s="125">
        <f>_xlfn.XLOOKUP(Tabla1[[#This Row],[Código Indicador]],'[6]2024'!$K:$K,'[6]2024'!$R:$R,"no esta",0)</f>
        <v>1</v>
      </c>
      <c r="X33" s="125">
        <v>0</v>
      </c>
      <c r="Y33" s="39">
        <f>Tabla1[[#This Row],[Avance 2023]]</f>
        <v>1</v>
      </c>
      <c r="Z33" s="40">
        <f>AVERAGE(Tabla1[[#This Row],[Avance 2021]],Tabla1[[#This Row],[Avance 2022]],Tabla1[[#This Row],[Avance 2023]],Tabla1[[#This Row],[Avance 2024]])/AVERAGE(Tabla1[[#This Row],[Meta 2021]],Tabla1[[#This Row],[Meta 2022]],Tabla1[[#This Row],[Meta 2023]],Tabla1[[#This Row],[Meta 2024]])</f>
        <v>0.75</v>
      </c>
      <c r="AA33" s="36"/>
      <c r="AB33" s="36"/>
      <c r="AC33" s="45">
        <v>0.23</v>
      </c>
      <c r="AD33" s="36"/>
      <c r="AE33" s="36"/>
      <c r="AF33" s="64">
        <v>0.59</v>
      </c>
      <c r="AG33" s="36"/>
      <c r="AH33" s="36"/>
      <c r="AI33" s="36">
        <f>_xlfn.XLOOKUP(Tabla1[[#This Row],[Código Indicador]],[7]Hoja3!$F:$F,[7]Hoja3!$M:$M,"no esta",0)</f>
        <v>0.84</v>
      </c>
      <c r="AJ33" s="36"/>
      <c r="AK33" s="36"/>
      <c r="AL33" s="36">
        <v>1</v>
      </c>
      <c r="AM33" s="84">
        <f>MAX(Tabla1[[#This Row],[Mar ]],Tabla1[[#This Row],[Jun]],Tabla1[[#This Row],[Sep]])</f>
        <v>0.84</v>
      </c>
      <c r="AN33" s="43">
        <f>IFERROR(Tabla1[[#This Row],[Total Vigencia]]/Tabla1[[#This Row],[Meta 2023]],0)</f>
        <v>0.84</v>
      </c>
      <c r="AO33" s="10" t="s">
        <v>2534</v>
      </c>
      <c r="AP33" s="10" t="s">
        <v>2535</v>
      </c>
      <c r="AQ33" s="10" t="s">
        <v>2498</v>
      </c>
      <c r="AR33" s="44">
        <v>121211940</v>
      </c>
      <c r="AS33" s="44">
        <v>121211940</v>
      </c>
      <c r="AT33" s="44">
        <v>153000000</v>
      </c>
      <c r="AU33" s="44">
        <v>153000000</v>
      </c>
      <c r="AV33" s="44">
        <v>331978624</v>
      </c>
      <c r="AW33" s="44">
        <v>331978624</v>
      </c>
      <c r="AX33" s="66">
        <f>_xlfn.XLOOKUP(Tabla1[[#This Row],[Codigo meta PDD]],'[6]01_sect_2194106561'!$AE:$AE,'[6]01_sect_2194106561'!$AP:$AP,"no esta",0)</f>
        <v>502497828</v>
      </c>
      <c r="AY33" s="66">
        <f>_xlfn.XLOOKUP(Tabla1[[#This Row],[Codigo meta PDD]],'[6]01_sect_2194106561'!$AE:$AE,'[6]01_sect_2194106561'!$AQ:$AQ,"no esta",0)</f>
        <v>502497828</v>
      </c>
    </row>
    <row r="34" spans="1:51" s="35" customFormat="1" ht="12" customHeight="1" x14ac:dyDescent="0.2">
      <c r="A34" s="5"/>
      <c r="B34" s="36" t="s">
        <v>2416</v>
      </c>
      <c r="C34" s="47">
        <v>4</v>
      </c>
      <c r="D34" s="36" t="s">
        <v>2405</v>
      </c>
      <c r="E34" s="73">
        <v>49</v>
      </c>
      <c r="F34" s="36" t="s">
        <v>2400</v>
      </c>
      <c r="G34" s="74">
        <v>385</v>
      </c>
      <c r="H34" s="36" t="s">
        <v>2305</v>
      </c>
      <c r="I34" s="74">
        <v>412</v>
      </c>
      <c r="J34" t="s">
        <v>2346</v>
      </c>
      <c r="K34" s="73">
        <v>113</v>
      </c>
      <c r="L34" s="36" t="s">
        <v>2460</v>
      </c>
      <c r="M34" t="s">
        <v>2250</v>
      </c>
      <c r="N34" s="74">
        <v>1</v>
      </c>
      <c r="O34" s="124">
        <v>0</v>
      </c>
      <c r="P34" s="124">
        <v>0</v>
      </c>
      <c r="Q34" s="124">
        <v>1</v>
      </c>
      <c r="R34" s="124">
        <v>1</v>
      </c>
      <c r="S34" s="124">
        <v>1</v>
      </c>
      <c r="T34" s="124">
        <v>1</v>
      </c>
      <c r="U34" s="124">
        <f>_xlfn.XLOOKUP(Tabla1[[#This Row],[Código Indicador]],'[6]113'!$K:$K,'[6]113'!$R:$R,"no esta",0)</f>
        <v>1</v>
      </c>
      <c r="V34" s="124">
        <v>1</v>
      </c>
      <c r="W34" s="125">
        <f>_xlfn.XLOOKUP(Tabla1[[#This Row],[Código Indicador]],'[6]2024'!$K:$K,'[6]2024'!$R:$R,"no esta",0)</f>
        <v>1</v>
      </c>
      <c r="X34" s="125">
        <v>0</v>
      </c>
      <c r="Y34" s="39">
        <f>Tabla1[[#This Row],[Avance 2023]]</f>
        <v>1</v>
      </c>
      <c r="Z34" s="40">
        <f>AVERAGE(Tabla1[[#This Row],[Avance 2021]],Tabla1[[#This Row],[Avance 2022]],Tabla1[[#This Row],[Avance 2023]],Tabla1[[#This Row],[Avance 2024]])/AVERAGE(Tabla1[[#This Row],[Meta 2021]],Tabla1[[#This Row],[Meta 2022]],Tabla1[[#This Row],[Meta 2023]],Tabla1[[#This Row],[Meta 2024]])</f>
        <v>0.75</v>
      </c>
      <c r="AA34" s="36"/>
      <c r="AB34" s="36"/>
      <c r="AC34" s="45">
        <v>0.45</v>
      </c>
      <c r="AD34" s="36"/>
      <c r="AE34" s="36"/>
      <c r="AF34" s="64">
        <v>0.76</v>
      </c>
      <c r="AG34" s="36"/>
      <c r="AH34" s="36"/>
      <c r="AI34" s="36">
        <f>_xlfn.XLOOKUP(Tabla1[[#This Row],[Código Indicador]],[7]Hoja3!$F:$F,[7]Hoja3!$M:$M,"no esta",0)</f>
        <v>0.89</v>
      </c>
      <c r="AJ34" s="36"/>
      <c r="AK34" s="36"/>
      <c r="AL34" s="36">
        <v>1</v>
      </c>
      <c r="AM34" s="84">
        <f>MAX(Tabla1[[#This Row],[Mar ]],Tabla1[[#This Row],[Jun]],Tabla1[[#This Row],[Sep]])</f>
        <v>0.89</v>
      </c>
      <c r="AN34" s="43">
        <f>IFERROR(Tabla1[[#This Row],[Total Vigencia]]/Tabla1[[#This Row],[Meta 2023]],0)</f>
        <v>0.89</v>
      </c>
      <c r="AO34" s="10" t="s">
        <v>2536</v>
      </c>
      <c r="AP34" s="10" t="s">
        <v>2467</v>
      </c>
      <c r="AQ34" s="10" t="s">
        <v>2499</v>
      </c>
      <c r="AR34" s="44">
        <v>0</v>
      </c>
      <c r="AS34" s="44">
        <v>0</v>
      </c>
      <c r="AT34" s="44">
        <v>317390184</v>
      </c>
      <c r="AU34" s="44">
        <v>317390184</v>
      </c>
      <c r="AV34" s="44">
        <v>268149535</v>
      </c>
      <c r="AW34" s="44">
        <v>268149535</v>
      </c>
      <c r="AX34" s="66">
        <f>_xlfn.XLOOKUP(Tabla1[[#This Row],[Codigo meta PDD]],'[6]01_sect_2194106561'!$AE:$AE,'[6]01_sect_2194106561'!$AP:$AP,"no esta",0)</f>
        <v>255317025</v>
      </c>
      <c r="AY34" s="66">
        <f>_xlfn.XLOOKUP(Tabla1[[#This Row],[Codigo meta PDD]],'[6]01_sect_2194106561'!$AE:$AE,'[6]01_sect_2194106561'!$AQ:$AQ,"no esta",0)</f>
        <v>255317025</v>
      </c>
    </row>
    <row r="35" spans="1:51" s="35" customFormat="1" ht="12" customHeight="1" x14ac:dyDescent="0.2">
      <c r="A35" s="5"/>
      <c r="B35" s="36" t="s">
        <v>2382</v>
      </c>
      <c r="C35" s="47">
        <v>4</v>
      </c>
      <c r="D35" s="36" t="s">
        <v>2405</v>
      </c>
      <c r="E35" s="73">
        <v>49</v>
      </c>
      <c r="F35" s="36" t="s">
        <v>2400</v>
      </c>
      <c r="G35" s="74">
        <v>387</v>
      </c>
      <c r="H35" s="36" t="s">
        <v>2307</v>
      </c>
      <c r="I35" s="74">
        <v>414</v>
      </c>
      <c r="J35" t="s">
        <v>2348</v>
      </c>
      <c r="K35" s="73">
        <v>113</v>
      </c>
      <c r="L35" s="36" t="s">
        <v>2460</v>
      </c>
      <c r="M35" t="s">
        <v>2250</v>
      </c>
      <c r="N35" s="74">
        <v>1</v>
      </c>
      <c r="O35" s="124">
        <v>1</v>
      </c>
      <c r="P35" s="124">
        <v>1</v>
      </c>
      <c r="Q35" s="124">
        <v>1</v>
      </c>
      <c r="R35" s="124">
        <v>1</v>
      </c>
      <c r="S35" s="124">
        <v>1</v>
      </c>
      <c r="T35" s="124">
        <v>1</v>
      </c>
      <c r="U35" s="124">
        <f>_xlfn.XLOOKUP(Tabla1[[#This Row],[Código Indicador]],'[6]113'!$K:$K,'[6]113'!$R:$R,"no esta",0)</f>
        <v>1</v>
      </c>
      <c r="V35" s="124">
        <v>1</v>
      </c>
      <c r="W35" s="125">
        <f>_xlfn.XLOOKUP(Tabla1[[#This Row],[Código Indicador]],'[6]2024'!$K:$K,'[6]2024'!$R:$R,"no esta",0)</f>
        <v>1</v>
      </c>
      <c r="X35" s="125">
        <v>0</v>
      </c>
      <c r="Y35" s="39">
        <f>Tabla1[[#This Row],[Avance 2023]]</f>
        <v>1</v>
      </c>
      <c r="Z35" s="40">
        <f>AVERAGE(Tabla1[[#This Row],[Avance 2020]],Tabla1[[#This Row],[Avance 2021]],Tabla1[[#This Row],[Avance 2022]],Tabla1[[#This Row],[Avance 2023]],Tabla1[[#This Row],[Avance 2024]])/AVERAGE(Tabla1[[#This Row],[Meta 2020]],Tabla1[[#This Row],[Meta 2021]],Tabla1[[#This Row],[Meta 2022]],Tabla1[[#This Row],[Meta 2023]],Tabla1[[#This Row],[Meta 2024]])</f>
        <v>0.8</v>
      </c>
      <c r="AA35" s="36"/>
      <c r="AB35" s="36"/>
      <c r="AC35" s="45">
        <v>0.02</v>
      </c>
      <c r="AD35" s="36"/>
      <c r="AE35" s="36"/>
      <c r="AF35" s="64">
        <v>0.41</v>
      </c>
      <c r="AG35" s="36"/>
      <c r="AH35" s="36"/>
      <c r="AI35" s="36">
        <f>_xlfn.XLOOKUP(Tabla1[[#This Row],[Código Indicador]],[7]Hoja3!$F:$F,[7]Hoja3!$M:$M,"no esta",0)</f>
        <v>0.81</v>
      </c>
      <c r="AJ35" s="36"/>
      <c r="AK35" s="36"/>
      <c r="AL35" s="36">
        <v>1</v>
      </c>
      <c r="AM35" s="84">
        <f>MAX(Tabla1[[#This Row],[Mar ]],Tabla1[[#This Row],[Jun]],Tabla1[[#This Row],[Sep]])</f>
        <v>0.81</v>
      </c>
      <c r="AN35" s="43">
        <f>IFERROR(Tabla1[[#This Row],[Total Vigencia]]/Tabla1[[#This Row],[Meta 2023]],0)</f>
        <v>0.81</v>
      </c>
      <c r="AO35" s="10" t="s">
        <v>2537</v>
      </c>
      <c r="AP35" s="10" t="s">
        <v>2466</v>
      </c>
      <c r="AQ35" s="10" t="s">
        <v>2501</v>
      </c>
      <c r="AR35" s="44">
        <v>2224302410</v>
      </c>
      <c r="AS35" s="44">
        <v>2224302410</v>
      </c>
      <c r="AT35" s="44">
        <v>1542789535</v>
      </c>
      <c r="AU35" s="44">
        <v>1542789533</v>
      </c>
      <c r="AV35" s="44">
        <v>1233012315</v>
      </c>
      <c r="AW35" s="44">
        <v>1233012315</v>
      </c>
      <c r="AX35" s="66">
        <f>_xlfn.XLOOKUP(Tabla1[[#This Row],[Codigo meta PDD]],'[6]01_sect_2194106561'!$AE:$AE,'[6]01_sect_2194106561'!$AP:$AP,"no esta",0)</f>
        <v>1727992204</v>
      </c>
      <c r="AY35" s="66">
        <f>_xlfn.XLOOKUP(Tabla1[[#This Row],[Codigo meta PDD]],'[6]01_sect_2194106561'!$AE:$AE,'[6]01_sect_2194106561'!$AQ:$AQ,"no esta",0)</f>
        <v>1055664132</v>
      </c>
    </row>
    <row r="36" spans="1:51" s="35" customFormat="1" ht="12" customHeight="1" x14ac:dyDescent="0.2">
      <c r="A36" s="5"/>
      <c r="B36" s="36" t="s">
        <v>2382</v>
      </c>
      <c r="C36" s="47">
        <v>4</v>
      </c>
      <c r="D36" s="36" t="s">
        <v>2405</v>
      </c>
      <c r="E36" s="73">
        <v>49</v>
      </c>
      <c r="F36" s="36" t="s">
        <v>2400</v>
      </c>
      <c r="G36" s="74">
        <v>388</v>
      </c>
      <c r="H36" s="36" t="s">
        <v>2311</v>
      </c>
      <c r="I36" s="74">
        <v>680</v>
      </c>
      <c r="J36" t="s">
        <v>2354</v>
      </c>
      <c r="K36" s="73">
        <v>113</v>
      </c>
      <c r="L36" s="36" t="s">
        <v>2460</v>
      </c>
      <c r="M36" t="s">
        <v>2253</v>
      </c>
      <c r="N36" s="74">
        <v>33646</v>
      </c>
      <c r="O36" s="124">
        <v>0</v>
      </c>
      <c r="P36" s="124">
        <v>0</v>
      </c>
      <c r="Q36" s="124">
        <v>19266</v>
      </c>
      <c r="R36" s="124">
        <v>19266</v>
      </c>
      <c r="S36" s="124">
        <v>9000</v>
      </c>
      <c r="T36" s="124">
        <v>9000</v>
      </c>
      <c r="U36" s="124">
        <f>_xlfn.XLOOKUP(Tabla1[[#This Row],[Código Indicador]],'[6]113'!$K:$K,'[6]113'!$R:$R,"no esta",0)</f>
        <v>5380</v>
      </c>
      <c r="V36" s="127">
        <v>6698</v>
      </c>
      <c r="W36" s="125">
        <f>_xlfn.XLOOKUP(Tabla1[[#This Row],[Código Indicador]],'[6]2024'!$K:$K,'[6]2024'!$R:$R,"no esta",0)</f>
        <v>0</v>
      </c>
      <c r="X36" s="125">
        <v>0</v>
      </c>
      <c r="Y36" s="39">
        <f>Tabla1[[#This Row],[Avance 2023]]+Tabla1[[#This Row],[Avance 2022]]+Tabla1[[#This Row],[Avance 2021]]+Tabla1[[#This Row],[Avance 2020]]</f>
        <v>34964</v>
      </c>
      <c r="Z36" s="40">
        <f>Tabla1[[#This Row],[Total Plan de Desarrollo]]/Tabla1[[#This Row],[Meta Cuatrienio]]</f>
        <v>1.039172561374309</v>
      </c>
      <c r="AA36" s="36"/>
      <c r="AB36" s="36"/>
      <c r="AC36" s="45">
        <v>1774</v>
      </c>
      <c r="AD36" s="36"/>
      <c r="AE36" s="36"/>
      <c r="AF36" s="47">
        <v>4490</v>
      </c>
      <c r="AG36" s="36"/>
      <c r="AH36" s="36"/>
      <c r="AI36" s="36">
        <f>_xlfn.XLOOKUP(Tabla1[[#This Row],[Código Indicador]],[7]Hoja3!$F:$F,[7]Hoja3!$M:$M,"no esta",0)</f>
        <v>5584</v>
      </c>
      <c r="AJ36" s="36"/>
      <c r="AK36" s="36"/>
      <c r="AL36" s="36">
        <v>6698</v>
      </c>
      <c r="AM36" s="84">
        <f>MAX(Tabla1[[#This Row],[Mar ]],Tabla1[[#This Row],[Jun]],Tabla1[[#This Row],[Sep]],Tabla1[[#This Row],[Dic]])</f>
        <v>6698</v>
      </c>
      <c r="AN36" s="43">
        <f>IFERROR(Tabla1[[#This Row],[Total Vigencia]]/Tabla1[[#This Row],[Meta 2023]],0)</f>
        <v>1.2449814126394052</v>
      </c>
      <c r="AO36" s="10" t="s">
        <v>2538</v>
      </c>
      <c r="AP36" s="10" t="s">
        <v>2467</v>
      </c>
      <c r="AQ36" s="10" t="s">
        <v>2474</v>
      </c>
      <c r="AR36" s="44">
        <v>0</v>
      </c>
      <c r="AS36" s="44">
        <v>0</v>
      </c>
      <c r="AT36" s="44">
        <v>0</v>
      </c>
      <c r="AU36" s="44">
        <v>0</v>
      </c>
      <c r="AV36" s="44">
        <v>0</v>
      </c>
      <c r="AW36" s="44">
        <v>0</v>
      </c>
      <c r="AX36" s="66">
        <f>_xlfn.XLOOKUP(Tabla1[[#This Row],[Codigo meta PDD]],'[6]01_sect_2194106561'!$AE:$AE,'[6]01_sect_2194106561'!$AP:$AP,"no esta",0)</f>
        <v>0</v>
      </c>
      <c r="AY36" s="66">
        <f>_xlfn.XLOOKUP(Tabla1[[#This Row],[Codigo meta PDD]],'[6]01_sect_2194106561'!$AE:$AE,'[6]01_sect_2194106561'!$AQ:$AQ,"no esta",0)</f>
        <v>0</v>
      </c>
    </row>
    <row r="37" spans="1:51" s="35" customFormat="1" ht="12" customHeight="1" x14ac:dyDescent="0.2">
      <c r="A37" s="5"/>
      <c r="B37" s="36" t="s">
        <v>2382</v>
      </c>
      <c r="C37" s="47">
        <v>4</v>
      </c>
      <c r="D37" s="36" t="s">
        <v>2405</v>
      </c>
      <c r="E37" s="73">
        <v>49</v>
      </c>
      <c r="F37" s="36" t="s">
        <v>2400</v>
      </c>
      <c r="G37" s="74">
        <v>388</v>
      </c>
      <c r="H37" s="36" t="s">
        <v>2311</v>
      </c>
      <c r="I37" s="74">
        <v>681</v>
      </c>
      <c r="J37" t="s">
        <v>2355</v>
      </c>
      <c r="K37" s="73">
        <v>113</v>
      </c>
      <c r="L37" s="36" t="s">
        <v>2460</v>
      </c>
      <c r="M37" t="s">
        <v>2253</v>
      </c>
      <c r="N37" s="74">
        <v>100</v>
      </c>
      <c r="O37" s="124">
        <v>0</v>
      </c>
      <c r="P37" s="124">
        <v>0</v>
      </c>
      <c r="Q37" s="124">
        <v>36</v>
      </c>
      <c r="R37" s="124">
        <v>36</v>
      </c>
      <c r="S37" s="124">
        <v>32</v>
      </c>
      <c r="T37" s="124">
        <v>32</v>
      </c>
      <c r="U37" s="124">
        <f>_xlfn.XLOOKUP(Tabla1[[#This Row],[Código Indicador]],'[6]113'!$K:$K,'[6]113'!$R:$R,"no esta",0)</f>
        <v>32</v>
      </c>
      <c r="V37" s="124">
        <v>32</v>
      </c>
      <c r="W37" s="125">
        <f>_xlfn.XLOOKUP(Tabla1[[#This Row],[Código Indicador]],'[6]2024'!$K:$K,'[6]2024'!$R:$R,"no esta",0)</f>
        <v>0</v>
      </c>
      <c r="X37" s="125">
        <v>0</v>
      </c>
      <c r="Y37" s="39">
        <f>Tabla1[[#This Row],[Avance 2023]]+Tabla1[[#This Row],[Avance 2022]]+Tabla1[[#This Row],[Avance 2021]]+Tabla1[[#This Row],[Avance 2020]]</f>
        <v>100</v>
      </c>
      <c r="Z37" s="40">
        <f>Tabla1[[#This Row],[Total Plan de Desarrollo]]/Tabla1[[#This Row],[Meta Cuatrienio]]</f>
        <v>1</v>
      </c>
      <c r="AA37" s="36"/>
      <c r="AB37" s="36"/>
      <c r="AC37" s="45">
        <v>8</v>
      </c>
      <c r="AD37" s="36"/>
      <c r="AE37" s="36"/>
      <c r="AF37" s="47">
        <v>18</v>
      </c>
      <c r="AG37" s="36"/>
      <c r="AH37" s="36"/>
      <c r="AI37" s="36">
        <f>_xlfn.XLOOKUP(Tabla1[[#This Row],[Código Indicador]],[7]Hoja3!$F:$F,[7]Hoja3!$M:$M,"no esta",0)</f>
        <v>28</v>
      </c>
      <c r="AJ37" s="36"/>
      <c r="AK37" s="36"/>
      <c r="AL37" s="36">
        <v>32</v>
      </c>
      <c r="AM37" s="84">
        <f>MAX(Tabla1[[#This Row],[Mar ]],Tabla1[[#This Row],[Jun]],Tabla1[[#This Row],[Sep]],Tabla1[[#This Row],[Dic]])</f>
        <v>32</v>
      </c>
      <c r="AN37" s="43">
        <f>IFERROR(Tabla1[[#This Row],[Total Vigencia]]/Tabla1[[#This Row],[Meta 2023]],0)</f>
        <v>1</v>
      </c>
      <c r="AO37" s="10" t="s">
        <v>2539</v>
      </c>
      <c r="AP37" s="10" t="s">
        <v>2540</v>
      </c>
      <c r="AQ37" s="10" t="s">
        <v>2474</v>
      </c>
      <c r="AR37" s="44">
        <v>0</v>
      </c>
      <c r="AS37" s="44">
        <v>0</v>
      </c>
      <c r="AT37" s="44">
        <v>0</v>
      </c>
      <c r="AU37" s="44">
        <v>0</v>
      </c>
      <c r="AV37" s="44">
        <v>0</v>
      </c>
      <c r="AW37" s="44">
        <v>0</v>
      </c>
      <c r="AX37" s="66">
        <f>_xlfn.XLOOKUP(Tabla1[[#This Row],[Codigo meta PDD]],'[6]01_sect_2194106561'!$AE:$AE,'[6]01_sect_2194106561'!$AP:$AP,"no esta",0)</f>
        <v>0</v>
      </c>
      <c r="AY37" s="66">
        <f>_xlfn.XLOOKUP(Tabla1[[#This Row],[Codigo meta PDD]],'[6]01_sect_2194106561'!$AE:$AE,'[6]01_sect_2194106561'!$AQ:$AQ,"no esta",0)</f>
        <v>0</v>
      </c>
    </row>
    <row r="38" spans="1:51" s="35" customFormat="1" ht="12" customHeight="1" x14ac:dyDescent="0.2">
      <c r="A38" s="5"/>
      <c r="B38" s="36" t="s">
        <v>2381</v>
      </c>
      <c r="C38" s="47">
        <v>4</v>
      </c>
      <c r="D38" s="36" t="s">
        <v>2405</v>
      </c>
      <c r="E38" s="73">
        <v>49</v>
      </c>
      <c r="F38" s="36" t="s">
        <v>2400</v>
      </c>
      <c r="G38" s="74">
        <v>389</v>
      </c>
      <c r="H38" s="36" t="s">
        <v>2312</v>
      </c>
      <c r="I38" s="74">
        <v>416</v>
      </c>
      <c r="J38" t="s">
        <v>2357</v>
      </c>
      <c r="K38" s="73">
        <v>113</v>
      </c>
      <c r="L38" s="36" t="s">
        <v>2460</v>
      </c>
      <c r="M38" t="s">
        <v>2250</v>
      </c>
      <c r="N38" s="74">
        <v>1</v>
      </c>
      <c r="O38" s="124">
        <v>1</v>
      </c>
      <c r="P38" s="124">
        <v>1</v>
      </c>
      <c r="Q38" s="124">
        <v>1</v>
      </c>
      <c r="R38" s="124">
        <v>1</v>
      </c>
      <c r="S38" s="124">
        <v>1</v>
      </c>
      <c r="T38" s="124">
        <v>1</v>
      </c>
      <c r="U38" s="124">
        <f>_xlfn.XLOOKUP(Tabla1[[#This Row],[Código Indicador]],'[6]113'!$K:$K,'[6]113'!$R:$R,"no esta",0)</f>
        <v>1</v>
      </c>
      <c r="V38" s="124">
        <v>1</v>
      </c>
      <c r="W38" s="125">
        <f>_xlfn.XLOOKUP(Tabla1[[#This Row],[Código Indicador]],'[6]2024'!$K:$K,'[6]2024'!$R:$R,"no esta",0)</f>
        <v>1</v>
      </c>
      <c r="X38" s="125">
        <v>0</v>
      </c>
      <c r="Y38" s="39">
        <f>Tabla1[[#This Row],[Avance 2023]]</f>
        <v>1</v>
      </c>
      <c r="Z38" s="40">
        <f>AVERAGE(Tabla1[[#This Row],[Avance 2020]],Tabla1[[#This Row],[Avance 2021]],Tabla1[[#This Row],[Avance 2022]],Tabla1[[#This Row],[Avance 2023]],Tabla1[[#This Row],[Avance 2024]])/AVERAGE(Tabla1[[#This Row],[Meta 2020]],Tabla1[[#This Row],[Meta 2021]],Tabla1[[#This Row],[Meta 2022]],Tabla1[[#This Row],[Meta 2023]],Tabla1[[#This Row],[Meta 2024]])</f>
        <v>0.8</v>
      </c>
      <c r="AA38" s="36"/>
      <c r="AB38" s="36"/>
      <c r="AC38" s="45">
        <v>0.25</v>
      </c>
      <c r="AD38" s="36"/>
      <c r="AE38" s="36"/>
      <c r="AF38" s="64">
        <v>50</v>
      </c>
      <c r="AG38" s="36"/>
      <c r="AH38" s="36"/>
      <c r="AI38" s="36">
        <f>_xlfn.XLOOKUP(Tabla1[[#This Row],[Código Indicador]],[7]Hoja3!$F:$F,[7]Hoja3!$M:$M,"no esta",0)</f>
        <v>0.75</v>
      </c>
      <c r="AJ38" s="36"/>
      <c r="AK38" s="36"/>
      <c r="AL38" s="36">
        <v>1</v>
      </c>
      <c r="AM38" s="84">
        <f>MAX(Tabla1[[#This Row],[Mar ]],Tabla1[[#This Row],[Jun]],Tabla1[[#This Row],[Sep]])</f>
        <v>50</v>
      </c>
      <c r="AN38" s="43">
        <v>0.5</v>
      </c>
      <c r="AO38" s="10" t="s">
        <v>2541</v>
      </c>
      <c r="AP38" s="10" t="s">
        <v>2542</v>
      </c>
      <c r="AQ38" s="10" t="s">
        <v>2502</v>
      </c>
      <c r="AR38" s="44">
        <v>823489069</v>
      </c>
      <c r="AS38" s="44">
        <v>823489069</v>
      </c>
      <c r="AT38" s="44">
        <v>1378342278</v>
      </c>
      <c r="AU38" s="44">
        <v>1378342278</v>
      </c>
      <c r="AV38" s="44">
        <v>1775710926</v>
      </c>
      <c r="AW38" s="44">
        <v>1775710726</v>
      </c>
      <c r="AX38" s="66">
        <f>_xlfn.XLOOKUP(Tabla1[[#This Row],[Codigo meta PDD]],'[6]01_sect_2194106561'!$AE:$AE,'[6]01_sect_2194106561'!$AP:$AP,"no esta",0)</f>
        <v>2178247000</v>
      </c>
      <c r="AY38" s="66">
        <f>_xlfn.XLOOKUP(Tabla1[[#This Row],[Codigo meta PDD]],'[6]01_sect_2194106561'!$AE:$AE,'[6]01_sect_2194106561'!$AQ:$AQ,"no esta",0)</f>
        <v>2178035600</v>
      </c>
    </row>
    <row r="39" spans="1:51" s="35" customFormat="1" ht="12" customHeight="1" x14ac:dyDescent="0.2">
      <c r="A39" s="5"/>
      <c r="B39" s="36" t="s">
        <v>2382</v>
      </c>
      <c r="C39" s="47">
        <v>4</v>
      </c>
      <c r="D39" s="36" t="s">
        <v>2405</v>
      </c>
      <c r="E39" s="73">
        <v>49</v>
      </c>
      <c r="F39" s="36" t="s">
        <v>2400</v>
      </c>
      <c r="G39" s="74">
        <v>390</v>
      </c>
      <c r="H39" s="36" t="s">
        <v>2313</v>
      </c>
      <c r="I39" s="74">
        <v>417</v>
      </c>
      <c r="J39" t="s">
        <v>2358</v>
      </c>
      <c r="K39" s="73">
        <v>113</v>
      </c>
      <c r="L39" s="36" t="s">
        <v>2460</v>
      </c>
      <c r="M39" t="s">
        <v>2250</v>
      </c>
      <c r="N39" s="74">
        <v>50</v>
      </c>
      <c r="O39" s="124">
        <v>50</v>
      </c>
      <c r="P39" s="124">
        <v>43.85</v>
      </c>
      <c r="Q39" s="124">
        <v>50</v>
      </c>
      <c r="R39" s="124">
        <v>45.6</v>
      </c>
      <c r="S39" s="124">
        <v>50</v>
      </c>
      <c r="T39" s="124">
        <v>54.82</v>
      </c>
      <c r="U39" s="124">
        <f>_xlfn.XLOOKUP(Tabla1[[#This Row],[Código Indicador]],'[6]113'!$K:$K,'[6]113'!$R:$R,"no esta",0)</f>
        <v>50</v>
      </c>
      <c r="V39" s="124">
        <v>53.9</v>
      </c>
      <c r="W39" s="125">
        <f>_xlfn.XLOOKUP(Tabla1[[#This Row],[Código Indicador]],'[6]2024'!$K:$K,'[6]2024'!$R:$R,"no esta",0)</f>
        <v>50</v>
      </c>
      <c r="X39" s="125">
        <v>0</v>
      </c>
      <c r="Y39" s="39">
        <f>Tabla1[[#This Row],[Avance 2023]]</f>
        <v>53.9</v>
      </c>
      <c r="Z39" s="40">
        <f>AVERAGE(Tabla1[[#This Row],[Avance 2020]],Tabla1[[#This Row],[Avance 2021]],Tabla1[[#This Row],[Avance 2022]],Tabla1[[#This Row],[Avance 2023]],Tabla1[[#This Row],[Avance 2024]])/AVERAGE(Tabla1[[#This Row],[Meta 2020]],Tabla1[[#This Row],[Meta 2021]],Tabla1[[#This Row],[Meta 2022]],Tabla1[[#This Row],[Meta 2023]],Tabla1[[#This Row],[Meta 2024]])</f>
        <v>0.79268000000000005</v>
      </c>
      <c r="AA39" s="36"/>
      <c r="AB39" s="36"/>
      <c r="AC39" s="45">
        <v>54.11</v>
      </c>
      <c r="AD39" s="36"/>
      <c r="AE39" s="36"/>
      <c r="AF39" s="64">
        <v>54.82</v>
      </c>
      <c r="AG39" s="36"/>
      <c r="AH39" s="36"/>
      <c r="AI39" s="36">
        <f>_xlfn.XLOOKUP(Tabla1[[#This Row],[Código Indicador]],[7]Hoja3!$F:$F,[7]Hoja3!$M:$M,"no esta",0)</f>
        <v>54.71</v>
      </c>
      <c r="AJ39" s="36"/>
      <c r="AK39" s="36"/>
      <c r="AL39" s="36">
        <v>53.9</v>
      </c>
      <c r="AM39" s="84">
        <f>MAX(Tabla1[[#This Row],[Mar ]],Tabla1[[#This Row],[Jun]],Tabla1[[#This Row],[Sep]])</f>
        <v>54.82</v>
      </c>
      <c r="AN39" s="43">
        <f>+Tabla1[[#This Row],[Meta 2023]]/Tabla1[[#This Row],[Mar ]]</f>
        <v>0.9240436148586213</v>
      </c>
      <c r="AO39" s="10" t="s">
        <v>2543</v>
      </c>
      <c r="AP39" s="10" t="s">
        <v>2544</v>
      </c>
      <c r="AQ39" s="10" t="s">
        <v>2475</v>
      </c>
      <c r="AR39" s="44">
        <v>89037860845</v>
      </c>
      <c r="AS39" s="44">
        <v>88330145872</v>
      </c>
      <c r="AT39" s="44">
        <v>158464998049</v>
      </c>
      <c r="AU39" s="44">
        <v>156754214655</v>
      </c>
      <c r="AV39" s="44">
        <v>157098250885</v>
      </c>
      <c r="AW39" s="44">
        <v>154808078635</v>
      </c>
      <c r="AX39" s="66">
        <f>_xlfn.XLOOKUP(Tabla1[[#This Row],[Codigo meta PDD]],'[6]01_sect_2194106561'!$AE:$AE,'[6]01_sect_2194106561'!$AP:$AP,"no esta",0)</f>
        <v>204540161968</v>
      </c>
      <c r="AY39" s="66">
        <f>_xlfn.XLOOKUP(Tabla1[[#This Row],[Codigo meta PDD]],'[6]01_sect_2194106561'!$AE:$AE,'[6]01_sect_2194106561'!$AQ:$AQ,"no esta",0)</f>
        <v>200558196614</v>
      </c>
    </row>
    <row r="40" spans="1:51" s="35" customFormat="1" ht="12" customHeight="1" x14ac:dyDescent="0.2">
      <c r="A40" s="5"/>
      <c r="B40" s="36" t="s">
        <v>2382</v>
      </c>
      <c r="C40" s="47">
        <v>4</v>
      </c>
      <c r="D40" s="36" t="s">
        <v>2405</v>
      </c>
      <c r="E40" s="73">
        <v>49</v>
      </c>
      <c r="F40" s="36" t="s">
        <v>2400</v>
      </c>
      <c r="G40" s="74">
        <v>376</v>
      </c>
      <c r="H40" s="36" t="s">
        <v>2298</v>
      </c>
      <c r="I40" s="74">
        <v>403</v>
      </c>
      <c r="J40" t="s">
        <v>2360</v>
      </c>
      <c r="K40" s="73">
        <v>204</v>
      </c>
      <c r="L40" s="36" t="s">
        <v>2461</v>
      </c>
      <c r="M40" t="s">
        <v>2253</v>
      </c>
      <c r="N40" s="74">
        <v>2</v>
      </c>
      <c r="O40" s="124">
        <v>0</v>
      </c>
      <c r="P40" s="124">
        <v>0</v>
      </c>
      <c r="Q40" s="124">
        <v>2</v>
      </c>
      <c r="R40" s="124">
        <v>0</v>
      </c>
      <c r="S40" s="124">
        <v>2</v>
      </c>
      <c r="T40" s="124">
        <v>0</v>
      </c>
      <c r="U40" s="124">
        <f>_xlfn.XLOOKUP(Tabla1[[#This Row],[Código Indicador]],[7]Hoja3!$F:$F,[7]Hoja3!$L:$L,"no esta",0)</f>
        <v>2</v>
      </c>
      <c r="V40" s="124">
        <f>_xlfn.XLOOKUP(Tabla1[[#This Row],[Código Indicador]],'[6]204'!$K:$K,'[6]204'!$S:$S,"no esta",0)</f>
        <v>2</v>
      </c>
      <c r="W40" s="125">
        <f>_xlfn.XLOOKUP(Tabla1[[#This Row],[Código Indicador]],[7]Hoja4!$K:$K,[7]Hoja4!$Q:$Q,"No esta",0)</f>
        <v>0</v>
      </c>
      <c r="X40" s="125">
        <v>0</v>
      </c>
      <c r="Y40" s="39">
        <f>Tabla1[[#This Row],[Avance 2020]]+Tabla1[[#This Row],[Avance 2021]]+Tabla1[[#This Row],[Avance 2022]]+Tabla1[[#This Row],[Avance 2023]]</f>
        <v>2</v>
      </c>
      <c r="Z40" s="40">
        <f>Tabla1[[#This Row],[Total Plan de Desarrollo]]/Tabla1[[#This Row],[Meta Cuatrienio]]</f>
        <v>1</v>
      </c>
      <c r="AA40" s="36"/>
      <c r="AB40" s="36"/>
      <c r="AC40" s="45">
        <v>0</v>
      </c>
      <c r="AD40" s="36"/>
      <c r="AE40" s="36"/>
      <c r="AF40" s="47">
        <v>0</v>
      </c>
      <c r="AG40" s="36"/>
      <c r="AH40" s="36"/>
      <c r="AI40" s="36">
        <f>_xlfn.XLOOKUP(Tabla1[[#This Row],[Código Indicador]],[7]Hoja3!$F:$F,[7]Hoja3!$M:$M,"no esta",0)</f>
        <v>2</v>
      </c>
      <c r="AJ40" s="36"/>
      <c r="AK40" s="36"/>
      <c r="AL40" s="36">
        <v>2</v>
      </c>
      <c r="AM40" s="84">
        <f>MAX(Tabla1[[#This Row],[Mar ]],Tabla1[[#This Row],[Jun]],Tabla1[[#This Row],[Sep]])</f>
        <v>2</v>
      </c>
      <c r="AN40" s="43">
        <f>IFERROR(Tabla1[[#This Row],[Total Vigencia]]/Tabla1[[#This Row],[Meta 2023]],0)</f>
        <v>1</v>
      </c>
      <c r="AO40" s="10" t="s">
        <v>2545</v>
      </c>
      <c r="AP40" s="10" t="s">
        <v>2546</v>
      </c>
      <c r="AQ40" s="10" t="s">
        <v>2495</v>
      </c>
      <c r="AR40" s="44">
        <v>9294928602</v>
      </c>
      <c r="AS40" s="44">
        <v>8897568953</v>
      </c>
      <c r="AT40" s="44">
        <v>3066203769.0100002</v>
      </c>
      <c r="AU40" s="44">
        <v>3066203769</v>
      </c>
      <c r="AV40" s="44">
        <v>214005433370</v>
      </c>
      <c r="AW40" s="44">
        <v>72767971401</v>
      </c>
      <c r="AX40" s="66">
        <f>_xlfn.XLOOKUP(Tabla1[[#This Row],[Codigo meta PDD]],'[6]01_sect_2194106561'!$AE:$AE,'[6]01_sect_2194106561'!$AP:$AP,"no esta",0)</f>
        <v>342934394269</v>
      </c>
      <c r="AY40" s="66">
        <f>_xlfn.XLOOKUP(Tabla1[[#This Row],[Codigo meta PDD]],'[6]01_sect_2194106561'!$AE:$AE,'[6]01_sect_2194106561'!$AQ:$AQ,"no esta",0)</f>
        <v>338842464868</v>
      </c>
    </row>
    <row r="41" spans="1:51" s="35" customFormat="1" ht="12" customHeight="1" x14ac:dyDescent="0.2">
      <c r="A41" s="5"/>
      <c r="B41" s="36" t="s">
        <v>2382</v>
      </c>
      <c r="C41" s="47">
        <v>4</v>
      </c>
      <c r="D41" s="36" t="s">
        <v>2405</v>
      </c>
      <c r="E41" s="73">
        <v>49</v>
      </c>
      <c r="F41" s="36" t="s">
        <v>2400</v>
      </c>
      <c r="G41" s="74">
        <v>376</v>
      </c>
      <c r="H41" s="36" t="s">
        <v>2298</v>
      </c>
      <c r="I41" s="74">
        <v>637</v>
      </c>
      <c r="J41" t="s">
        <v>2338</v>
      </c>
      <c r="K41" s="73">
        <v>204</v>
      </c>
      <c r="L41" s="36" t="s">
        <v>2461</v>
      </c>
      <c r="M41" t="s">
        <v>2251</v>
      </c>
      <c r="N41" s="74">
        <v>60</v>
      </c>
      <c r="O41" s="124">
        <v>0</v>
      </c>
      <c r="P41" s="124">
        <v>0</v>
      </c>
      <c r="Q41" s="124">
        <v>0</v>
      </c>
      <c r="R41" s="124">
        <v>0</v>
      </c>
      <c r="S41" s="124">
        <v>10</v>
      </c>
      <c r="T41" s="124">
        <v>0</v>
      </c>
      <c r="U41" s="124">
        <f>_xlfn.XLOOKUP(Tabla1[[#This Row],[Código Indicador]],[7]Hoja3!$F:$F,[7]Hoja3!$L:$L,"no esta",0)</f>
        <v>10</v>
      </c>
      <c r="V41" s="124">
        <f>_xlfn.XLOOKUP(Tabla1[[#This Row],[Código Indicador]],'[6]204'!$K:$K,'[6]204'!$S:$S,"no esta",0)</f>
        <v>6.3</v>
      </c>
      <c r="W41" s="125">
        <f>_xlfn.XLOOKUP(Tabla1[[#This Row],[Código Indicador]],[7]Hoja4!$K:$K,[7]Hoja4!$Q:$Q,"No esta",0)</f>
        <v>60</v>
      </c>
      <c r="X41" s="125">
        <v>0</v>
      </c>
      <c r="Y41" s="132">
        <f>Tabla1[[#This Row],[Avance 2020]]+Tabla1[[#This Row],[Avance 2021]]+Tabla1[[#This Row],[Avance 2022]]+Tabla1[[#This Row],[Avance 2023]]</f>
        <v>6.3</v>
      </c>
      <c r="Z41" s="40">
        <f>Tabla1[[#This Row],[Total Plan de Desarrollo]]/Tabla1[[#This Row],[Meta Cuatrienio]]</f>
        <v>0.105</v>
      </c>
      <c r="AA41" s="36"/>
      <c r="AB41" s="36"/>
      <c r="AC41" s="45">
        <v>0</v>
      </c>
      <c r="AD41" s="36"/>
      <c r="AE41" s="36"/>
      <c r="AF41" s="47">
        <v>0</v>
      </c>
      <c r="AG41" s="36"/>
      <c r="AH41" s="36"/>
      <c r="AI41" s="36">
        <f>_xlfn.XLOOKUP(Tabla1[[#This Row],[Código Indicador]],[7]Hoja3!$F:$F,[7]Hoja3!$M:$M,"no esta",0)</f>
        <v>0</v>
      </c>
      <c r="AJ41" s="36"/>
      <c r="AK41" s="36"/>
      <c r="AL41" s="36">
        <v>6.3</v>
      </c>
      <c r="AM41" s="84">
        <f>MAX(Tabla1[[#This Row],[Mar ]],Tabla1[[#This Row],[Jun]],Tabla1[[#This Row],[Sep]])</f>
        <v>0</v>
      </c>
      <c r="AN41" s="43">
        <f>IFERROR(Tabla1[[#This Row],[Total Vigencia]]/Tabla1[[#This Row],[Meta 2023]],0)</f>
        <v>0</v>
      </c>
      <c r="AO41" s="10" t="s">
        <v>2547</v>
      </c>
      <c r="AP41" s="10" t="s">
        <v>2548</v>
      </c>
      <c r="AQ41" s="10" t="s">
        <v>2495</v>
      </c>
      <c r="AR41" s="44">
        <v>9294928602</v>
      </c>
      <c r="AS41" s="44">
        <v>8897568953</v>
      </c>
      <c r="AT41" s="44">
        <v>3066203769.0100002</v>
      </c>
      <c r="AU41" s="44">
        <v>3066203769</v>
      </c>
      <c r="AV41" s="44">
        <v>214005433370</v>
      </c>
      <c r="AW41" s="44">
        <v>72767971401</v>
      </c>
      <c r="AX41" s="66">
        <f>_xlfn.XLOOKUP(Tabla1[[#This Row],[Codigo meta PDD]],'[6]01_sect_2194106561'!$AE:$AE,'[6]01_sect_2194106561'!$AP:$AP,"no esta",0)</f>
        <v>342934394269</v>
      </c>
      <c r="AY41" s="66">
        <f>_xlfn.XLOOKUP(Tabla1[[#This Row],[Codigo meta PDD]],'[6]01_sect_2194106561'!$AE:$AE,'[6]01_sect_2194106561'!$AQ:$AQ,"no esta",0)</f>
        <v>338842464868</v>
      </c>
    </row>
    <row r="42" spans="1:51" ht="12" customHeight="1" x14ac:dyDescent="0.2">
      <c r="B42" s="36" t="s">
        <v>2379</v>
      </c>
      <c r="C42" s="47">
        <v>4</v>
      </c>
      <c r="D42" s="36" t="s">
        <v>2405</v>
      </c>
      <c r="E42" s="73">
        <v>49</v>
      </c>
      <c r="F42" s="36" t="s">
        <v>2400</v>
      </c>
      <c r="G42" s="74">
        <v>377</v>
      </c>
      <c r="H42" s="36" t="s">
        <v>2300</v>
      </c>
      <c r="I42" s="74">
        <v>404</v>
      </c>
      <c r="J42" t="s">
        <v>2340</v>
      </c>
      <c r="K42" s="74">
        <v>204</v>
      </c>
      <c r="L42" t="s">
        <v>2461</v>
      </c>
      <c r="M42" t="s">
        <v>2253</v>
      </c>
      <c r="N42" s="74">
        <v>110</v>
      </c>
      <c r="O42" s="126">
        <v>10.96</v>
      </c>
      <c r="P42" s="124">
        <v>0</v>
      </c>
      <c r="Q42" s="124">
        <v>39.47</v>
      </c>
      <c r="R42" s="126">
        <v>11.95</v>
      </c>
      <c r="S42" s="126">
        <v>61.96</v>
      </c>
      <c r="T42" s="124">
        <v>23.65</v>
      </c>
      <c r="U42" s="124">
        <v>29.85</v>
      </c>
      <c r="V42" s="126">
        <f>_xlfn.XLOOKUP(Tabla1[[#This Row],[Código Indicador]],'[6]204'!$K:$K,'[6]204'!$S:$S,"no esta",0)</f>
        <v>33.909999999999997</v>
      </c>
      <c r="W42" s="126">
        <v>10.51</v>
      </c>
      <c r="X42" s="125">
        <v>0</v>
      </c>
      <c r="Y42" s="38">
        <f>Tabla1[[#This Row],[Avance 2020]]+Tabla1[[#This Row],[Avance 2021]]+Tabla1[[#This Row],[Avance 2022]]+Tabla1[[#This Row],[Avance 2023]]</f>
        <v>69.509999999999991</v>
      </c>
      <c r="Z42" s="40">
        <f>Tabla1[[#This Row],[Total Plan de Desarrollo]]/Tabla1[[#This Row],[Meta Cuatrienio]]</f>
        <v>0.63190909090909086</v>
      </c>
      <c r="AA42" s="36"/>
      <c r="AB42" s="36"/>
      <c r="AC42" s="45">
        <v>16.64</v>
      </c>
      <c r="AD42" s="36"/>
      <c r="AE42" s="36"/>
      <c r="AF42" s="47">
        <v>25.42</v>
      </c>
      <c r="AG42" s="36"/>
      <c r="AH42" s="36"/>
      <c r="AI42" s="36">
        <v>29.85</v>
      </c>
      <c r="AJ42" s="36"/>
      <c r="AK42" s="36"/>
      <c r="AL42" s="36">
        <v>33.9</v>
      </c>
      <c r="AM42" s="84">
        <f>MAX(Tabla1[[#This Row],[Mar ]],Tabla1[[#This Row],[Jun]],Tabla1[[#This Row],[Sep]])</f>
        <v>29.85</v>
      </c>
      <c r="AN42" s="110">
        <f>IFERROR(Tabla1[[#This Row],[Total Vigencia]]/Tabla1[[#This Row],[Meta 2023]],0)</f>
        <v>1</v>
      </c>
      <c r="AO42" s="10" t="s">
        <v>2549</v>
      </c>
      <c r="AP42" s="10" t="s">
        <v>2550</v>
      </c>
      <c r="AQ42" s="10" t="s">
        <v>2496</v>
      </c>
      <c r="AR42" s="67">
        <v>250000000</v>
      </c>
      <c r="AS42" s="67">
        <v>250000000</v>
      </c>
      <c r="AT42" s="66">
        <v>57935582146</v>
      </c>
      <c r="AU42" s="66">
        <v>57935582146</v>
      </c>
      <c r="AV42" s="44">
        <v>49907000000</v>
      </c>
      <c r="AW42" s="44">
        <v>49907000000</v>
      </c>
      <c r="AX42" s="66">
        <f>_xlfn.XLOOKUP(Tabla1[[#This Row],[Codigo meta PDD]],'[6]01_sect_2194106561'!$AE:$AE,'[6]01_sect_2194106561'!$AP:$AP,"no esta",0)</f>
        <v>488442972</v>
      </c>
      <c r="AY42" s="66">
        <f>_xlfn.XLOOKUP(Tabla1[[#This Row],[Codigo meta PDD]],'[6]01_sect_2194106561'!$AE:$AE,'[6]01_sect_2194106561'!$AQ:$AQ,"no esta",0)</f>
        <v>488442972</v>
      </c>
    </row>
    <row r="43" spans="1:51" ht="12" customHeight="1" x14ac:dyDescent="0.2">
      <c r="B43" s="36" t="s">
        <v>2382</v>
      </c>
      <c r="C43" s="47">
        <v>4</v>
      </c>
      <c r="D43" s="36" t="s">
        <v>2405</v>
      </c>
      <c r="E43" s="73">
        <v>49</v>
      </c>
      <c r="F43" s="36" t="s">
        <v>2400</v>
      </c>
      <c r="G43" s="74">
        <v>378</v>
      </c>
      <c r="H43" s="36" t="s">
        <v>2315</v>
      </c>
      <c r="I43" s="74">
        <v>405</v>
      </c>
      <c r="J43" t="s">
        <v>2361</v>
      </c>
      <c r="K43" s="73">
        <v>204</v>
      </c>
      <c r="L43" s="36" t="s">
        <v>2461</v>
      </c>
      <c r="M43" t="s">
        <v>2253</v>
      </c>
      <c r="N43" s="74">
        <v>938</v>
      </c>
      <c r="O43" s="124">
        <v>296.5</v>
      </c>
      <c r="P43" s="126">
        <v>11.95</v>
      </c>
      <c r="Q43" s="124">
        <v>442.96</v>
      </c>
      <c r="R43" s="124">
        <v>220.51</v>
      </c>
      <c r="S43" s="124">
        <v>597</v>
      </c>
      <c r="T43" s="124">
        <v>265.20999999999998</v>
      </c>
      <c r="U43" s="124">
        <f>_xlfn.XLOOKUP(Tabla1[[#This Row],[Código Indicador]],[7]Hoja3!$F:$F,[7]Hoja3!$L:$L,"no esta",0)</f>
        <v>297.36</v>
      </c>
      <c r="V43" s="124">
        <f>_xlfn.XLOOKUP(Tabla1[[#This Row],[Código Indicador]],'[6]204'!$K:$K,'[6]204'!$S:$S,"no esta",0)</f>
        <v>314.14999999999998</v>
      </c>
      <c r="W43" s="126">
        <f>_xlfn.XLOOKUP(Tabla1[[#This Row],[Código Indicador]],[7]Hoja4!$K:$K,[7]Hoja4!$Q:$Q,"No esta",0)</f>
        <v>139.71</v>
      </c>
      <c r="X43" s="125">
        <v>0</v>
      </c>
      <c r="Y43" s="38">
        <f>Tabla1[[#This Row],[Avance 2020]]+Tabla1[[#This Row],[Avance 2021]]+Tabla1[[#This Row],[Avance 2022]]+Tabla1[[#This Row],[Avance 2023]]</f>
        <v>811.81999999999994</v>
      </c>
      <c r="Z43" s="40">
        <f>Tabla1[[#This Row],[Total Plan de Desarrollo]]/Tabla1[[#This Row],[Meta Cuatrienio]]</f>
        <v>0.86547974413646045</v>
      </c>
      <c r="AA43" s="36"/>
      <c r="AB43" s="36"/>
      <c r="AC43" s="45">
        <v>120.26</v>
      </c>
      <c r="AD43" s="36"/>
      <c r="AE43" s="36"/>
      <c r="AF43" s="47">
        <v>180.34</v>
      </c>
      <c r="AG43" s="36"/>
      <c r="AH43" s="36"/>
      <c r="AI43" s="36">
        <f>_xlfn.XLOOKUP(Tabla1[[#This Row],[Código Indicador]],[7]Hoja3!$F:$F,[7]Hoja3!$M:$M,"no esta",0)</f>
        <v>241.12</v>
      </c>
      <c r="AJ43" s="36"/>
      <c r="AK43" s="36"/>
      <c r="AL43" s="36">
        <v>314.2</v>
      </c>
      <c r="AM43" s="84">
        <f>MAX(Tabla1[[#This Row],[Mar ]],Tabla1[[#This Row],[Jun]],Tabla1[[#This Row],[Sep]])</f>
        <v>241.12</v>
      </c>
      <c r="AN43" s="43">
        <f>IFERROR(Tabla1[[#This Row],[Total Vigencia]]/Tabla1[[#This Row],[Meta 2023]],0)</f>
        <v>0.81086898036050581</v>
      </c>
      <c r="AO43" s="10" t="s">
        <v>2551</v>
      </c>
      <c r="AP43" s="10" t="s">
        <v>2546</v>
      </c>
      <c r="AQ43" s="10" t="s">
        <v>2468</v>
      </c>
      <c r="AR43" s="44">
        <v>183177755979</v>
      </c>
      <c r="AS43" s="44">
        <v>170640001431</v>
      </c>
      <c r="AT43" s="44">
        <v>274331391632</v>
      </c>
      <c r="AU43" s="44">
        <v>262468515111</v>
      </c>
      <c r="AV43" s="44">
        <v>277383043197</v>
      </c>
      <c r="AW43" s="44">
        <v>264763616955</v>
      </c>
      <c r="AX43" s="66">
        <f>_xlfn.XLOOKUP(Tabla1[[#This Row],[Codigo meta PDD]],'[6]01_sect_2194106561'!$AE:$AE,'[6]01_sect_2194106561'!$AP:$AP,"no esta",0)</f>
        <v>249444858520</v>
      </c>
      <c r="AY43" s="66">
        <f>_xlfn.XLOOKUP(Tabla1[[#This Row],[Codigo meta PDD]],'[6]01_sect_2194106561'!$AE:$AE,'[6]01_sect_2194106561'!$AQ:$AQ,"no esta",0)</f>
        <v>237781520343</v>
      </c>
    </row>
    <row r="44" spans="1:51" ht="12" customHeight="1" x14ac:dyDescent="0.2">
      <c r="B44" s="36" t="s">
        <v>2382</v>
      </c>
      <c r="C44" s="47">
        <v>4</v>
      </c>
      <c r="D44" s="36" t="s">
        <v>2405</v>
      </c>
      <c r="E44" s="73">
        <v>49</v>
      </c>
      <c r="F44" s="36" t="s">
        <v>2400</v>
      </c>
      <c r="G44" s="74">
        <v>380</v>
      </c>
      <c r="H44" s="36" t="s">
        <v>2316</v>
      </c>
      <c r="I44" s="113">
        <v>407</v>
      </c>
      <c r="J44" t="s">
        <v>2362</v>
      </c>
      <c r="K44" s="73">
        <v>204</v>
      </c>
      <c r="L44" s="36" t="s">
        <v>2461</v>
      </c>
      <c r="M44" t="s">
        <v>2253</v>
      </c>
      <c r="N44" s="74">
        <v>146</v>
      </c>
      <c r="O44" s="126">
        <v>7.02</v>
      </c>
      <c r="P44" s="124">
        <v>0</v>
      </c>
      <c r="Q44" s="124">
        <v>21.21</v>
      </c>
      <c r="R44" s="124">
        <v>14.93</v>
      </c>
      <c r="S44" s="124">
        <v>98</v>
      </c>
      <c r="T44" s="124">
        <v>53.08</v>
      </c>
      <c r="U44" s="124">
        <f>_xlfn.XLOOKUP(Tabla1[[#This Row],[Código Indicador]],[7]Hoja3!$F:$F,[7]Hoja3!$L:$L,"no esta",0)</f>
        <v>77.989999999999995</v>
      </c>
      <c r="V44" s="126">
        <f>_xlfn.XLOOKUP(Tabla1[[#This Row],[Código Indicador]],'[6]204'!$K:$K,'[6]204'!$S:$S,"no esta",0)</f>
        <v>61.18</v>
      </c>
      <c r="W44" s="125">
        <f>_xlfn.XLOOKUP(Tabla1[[#This Row],[Código Indicador]],[7]Hoja4!$K:$K,[7]Hoja4!$Q:$Q,"No esta",0)</f>
        <v>0</v>
      </c>
      <c r="X44" s="125">
        <v>0</v>
      </c>
      <c r="Y44" s="39">
        <f>Tabla1[[#This Row],[Avance 2020]]+Tabla1[[#This Row],[Avance 2021]]+Tabla1[[#This Row],[Avance 2022]]+Tabla1[[#This Row],[Avance 2023]]</f>
        <v>129.19</v>
      </c>
      <c r="Z44" s="40">
        <f>Tabla1[[#This Row],[Total Plan de Desarrollo]]/Tabla1[[#This Row],[Meta Cuatrienio]]</f>
        <v>0.88486301369863007</v>
      </c>
      <c r="AA44" s="36"/>
      <c r="AB44" s="36"/>
      <c r="AC44" s="45">
        <v>6.03</v>
      </c>
      <c r="AD44" s="36"/>
      <c r="AE44" s="36"/>
      <c r="AF44" s="47">
        <v>23.57</v>
      </c>
      <c r="AG44" s="36"/>
      <c r="AH44" s="36"/>
      <c r="AI44" s="36">
        <f>_xlfn.XLOOKUP(Tabla1[[#This Row],[Código Indicador]],[7]Hoja3!$F:$F,[7]Hoja3!$M:$M,"no esta",0)</f>
        <v>39.119999999999997</v>
      </c>
      <c r="AJ44" s="36"/>
      <c r="AK44" s="36"/>
      <c r="AL44" s="36">
        <v>61.18</v>
      </c>
      <c r="AM44" s="84">
        <f>MAX(Tabla1[[#This Row],[Mar ]],Tabla1[[#This Row],[Jun]],Tabla1[[#This Row],[Sep]])</f>
        <v>39.119999999999997</v>
      </c>
      <c r="AN44" s="43">
        <f>IFERROR(Tabla1[[#This Row],[Total Vigencia]]/Tabla1[[#This Row],[Meta 2023]],0)</f>
        <v>0.50160276958584438</v>
      </c>
      <c r="AO44" s="10" t="s">
        <v>2552</v>
      </c>
      <c r="AP44" s="10" t="s">
        <v>2546</v>
      </c>
      <c r="AQ44" s="36" t="s">
        <v>2470</v>
      </c>
      <c r="AR44" s="44">
        <v>576083205030</v>
      </c>
      <c r="AS44" s="44">
        <v>175639974134</v>
      </c>
      <c r="AT44" s="44">
        <v>1003531224934</v>
      </c>
      <c r="AU44" s="44">
        <v>733856678773</v>
      </c>
      <c r="AV44" s="44">
        <v>777980439219</v>
      </c>
      <c r="AW44" s="44">
        <v>576805028577</v>
      </c>
      <c r="AX44" s="66">
        <f>_xlfn.XLOOKUP(Tabla1[[#This Row],[Codigo meta PDD]],'[6]01_sect_2194106561'!$AE:$AE,'[6]01_sect_2194106561'!$AP:$AP,"no esta",0)</f>
        <v>769797557237</v>
      </c>
      <c r="AY44" s="66">
        <f>_xlfn.XLOOKUP(Tabla1[[#This Row],[Codigo meta PDD]],'[6]01_sect_2194106561'!$AE:$AE,'[6]01_sect_2194106561'!$AQ:$AQ,"no esta",0)</f>
        <v>568904902712</v>
      </c>
    </row>
    <row r="45" spans="1:51" ht="12" customHeight="1" x14ac:dyDescent="0.2">
      <c r="B45" s="36" t="s">
        <v>2382</v>
      </c>
      <c r="C45" s="47">
        <v>4</v>
      </c>
      <c r="D45" s="36" t="s">
        <v>2405</v>
      </c>
      <c r="E45" s="73">
        <v>49</v>
      </c>
      <c r="F45" s="36" t="s">
        <v>2400</v>
      </c>
      <c r="G45" s="74">
        <v>380</v>
      </c>
      <c r="H45" s="36" t="s">
        <v>2316</v>
      </c>
      <c r="I45" s="74">
        <v>677</v>
      </c>
      <c r="J45" t="s">
        <v>2363</v>
      </c>
      <c r="K45" s="73">
        <v>204</v>
      </c>
      <c r="L45" s="36" t="s">
        <v>2461</v>
      </c>
      <c r="M45" t="s">
        <v>2253</v>
      </c>
      <c r="N45" s="74">
        <v>100</v>
      </c>
      <c r="O45" s="124">
        <v>0</v>
      </c>
      <c r="P45" s="124">
        <v>0</v>
      </c>
      <c r="Q45" s="124">
        <v>50</v>
      </c>
      <c r="R45" s="124">
        <v>0</v>
      </c>
      <c r="S45" s="124">
        <v>85</v>
      </c>
      <c r="T45" s="124">
        <v>50</v>
      </c>
      <c r="U45" s="124">
        <f>_xlfn.XLOOKUP(Tabla1[[#This Row],[Código Indicador]],[7]Hoja3!$F:$F,[7]Hoja3!$L:$L,"no esta",0)</f>
        <v>15</v>
      </c>
      <c r="V45" s="124">
        <f>_xlfn.XLOOKUP(Tabla1[[#This Row],[Código Indicador]],'[6]204'!$K:$K,'[6]204'!$S:$S,"no esta",0)</f>
        <v>0</v>
      </c>
      <c r="W45" s="125">
        <f>_xlfn.XLOOKUP(Tabla1[[#This Row],[Código Indicador]],[7]Hoja4!$K:$K,[7]Hoja4!$Q:$Q,"No esta",0)</f>
        <v>35</v>
      </c>
      <c r="X45" s="125">
        <v>0</v>
      </c>
      <c r="Y45" s="39">
        <f>Tabla1[[#This Row],[Avance 2020]]+Tabla1[[#This Row],[Avance 2021]]+Tabla1[[#This Row],[Avance 2022]]+Tabla1[[#This Row],[Avance 2023]]</f>
        <v>50</v>
      </c>
      <c r="Z45" s="40">
        <f>Tabla1[[#This Row],[Total Plan de Desarrollo]]/Tabla1[[#This Row],[Meta Cuatrienio]]</f>
        <v>0.5</v>
      </c>
      <c r="AA45" s="36"/>
      <c r="AB45" s="36"/>
      <c r="AC45" s="45">
        <v>0</v>
      </c>
      <c r="AD45" s="36"/>
      <c r="AE45" s="36"/>
      <c r="AF45" s="47">
        <v>0</v>
      </c>
      <c r="AG45" s="36"/>
      <c r="AH45" s="36"/>
      <c r="AI45" s="36">
        <f>_xlfn.XLOOKUP(Tabla1[[#This Row],[Código Indicador]],[7]Hoja3!$F:$F,[7]Hoja3!$M:$M,"no esta",0)</f>
        <v>0</v>
      </c>
      <c r="AJ45" s="36"/>
      <c r="AK45" s="36"/>
      <c r="AL45" s="36"/>
      <c r="AM45" s="84">
        <f>MAX(Tabla1[[#This Row],[Mar ]],Tabla1[[#This Row],[Jun]],Tabla1[[#This Row],[Sep]])</f>
        <v>0</v>
      </c>
      <c r="AN45" s="43">
        <f>IFERROR(Tabla1[[#This Row],[Total Vigencia]]/Tabla1[[#This Row],[Meta 2023]],0)</f>
        <v>0</v>
      </c>
      <c r="AO45" s="10" t="s">
        <v>2553</v>
      </c>
      <c r="AP45" s="10" t="s">
        <v>2546</v>
      </c>
      <c r="AQ45" s="36" t="s">
        <v>2470</v>
      </c>
      <c r="AR45" s="44">
        <v>576083205030</v>
      </c>
      <c r="AS45" s="44">
        <v>175639974134</v>
      </c>
      <c r="AT45" s="44">
        <v>1003531224934</v>
      </c>
      <c r="AU45" s="44">
        <v>733856678773</v>
      </c>
      <c r="AV45" s="44">
        <v>777980439219</v>
      </c>
      <c r="AW45" s="44">
        <v>576805028577</v>
      </c>
      <c r="AX45" s="66">
        <f>_xlfn.XLOOKUP(Tabla1[[#This Row],[Codigo meta PDD]],'[6]01_sect_2194106561'!$AE:$AE,'[6]01_sect_2194106561'!$AP:$AP,"no esta",0)</f>
        <v>769797557237</v>
      </c>
      <c r="AY45" s="66">
        <f>_xlfn.XLOOKUP(Tabla1[[#This Row],[Codigo meta PDD]],'[6]01_sect_2194106561'!$AE:$AE,'[6]01_sect_2194106561'!$AQ:$AQ,"no esta",0)</f>
        <v>568904902712</v>
      </c>
    </row>
    <row r="46" spans="1:51" ht="12" customHeight="1" x14ac:dyDescent="0.2">
      <c r="B46" s="36" t="s">
        <v>2382</v>
      </c>
      <c r="C46" s="47">
        <v>4</v>
      </c>
      <c r="D46" s="36" t="s">
        <v>2405</v>
      </c>
      <c r="E46" s="73">
        <v>49</v>
      </c>
      <c r="F46" s="36" t="s">
        <v>2400</v>
      </c>
      <c r="G46" s="74">
        <v>380</v>
      </c>
      <c r="H46" s="36" t="s">
        <v>2316</v>
      </c>
      <c r="I46" s="74">
        <v>713</v>
      </c>
      <c r="J46" t="s">
        <v>2386</v>
      </c>
      <c r="K46" s="73">
        <v>204</v>
      </c>
      <c r="L46" s="36" t="s">
        <v>2461</v>
      </c>
      <c r="M46" t="s">
        <v>2253</v>
      </c>
      <c r="N46" s="74">
        <v>100</v>
      </c>
      <c r="O46" s="124">
        <v>0</v>
      </c>
      <c r="P46" s="124">
        <v>0</v>
      </c>
      <c r="Q46" s="124">
        <v>57</v>
      </c>
      <c r="R46" s="124">
        <v>57</v>
      </c>
      <c r="S46" s="124">
        <v>43</v>
      </c>
      <c r="T46" s="124">
        <v>43</v>
      </c>
      <c r="U46" s="124">
        <f>_xlfn.XLOOKUP(Tabla1[[#This Row],[Código Indicador]],[7]Hoja3!$F:$F,[7]Hoja3!$L:$L,"no esta",0)</f>
        <v>0</v>
      </c>
      <c r="V46" s="124">
        <f>_xlfn.XLOOKUP(Tabla1[[#This Row],[Código Indicador]],'[6]204'!$K:$K,'[6]204'!$S:$S,"no esta",0)</f>
        <v>0</v>
      </c>
      <c r="W46" s="125">
        <f>_xlfn.XLOOKUP(Tabla1[[#This Row],[Código Indicador]],[7]Hoja4!$K:$K,[7]Hoja4!$Q:$Q,"No esta",0)</f>
        <v>0</v>
      </c>
      <c r="X46" s="125">
        <v>0</v>
      </c>
      <c r="Y46" s="39">
        <f>Tabla1[[#This Row],[Avance 2020]]+Tabla1[[#This Row],[Avance 2021]]+Tabla1[[#This Row],[Avance 2022]]+Tabla1[[#This Row],[Avance 2023]]</f>
        <v>100</v>
      </c>
      <c r="Z46" s="40">
        <f>Tabla1[[#This Row],[Total Plan de Desarrollo]]/Tabla1[[#This Row],[Meta Cuatrienio]]</f>
        <v>1</v>
      </c>
      <c r="AA46" s="36"/>
      <c r="AB46" s="36"/>
      <c r="AC46" s="45">
        <v>0</v>
      </c>
      <c r="AD46" s="36"/>
      <c r="AE46" s="36"/>
      <c r="AF46" s="47">
        <v>0</v>
      </c>
      <c r="AG46" s="36"/>
      <c r="AH46" s="36"/>
      <c r="AI46" s="36">
        <f>_xlfn.XLOOKUP(Tabla1[[#This Row],[Código Indicador]],[7]Hoja3!$F:$F,[7]Hoja3!$M:$M,"no esta",0)</f>
        <v>0</v>
      </c>
      <c r="AJ46" s="36"/>
      <c r="AK46" s="36"/>
      <c r="AL46" s="36"/>
      <c r="AM46" s="84">
        <f>MAX(Tabla1[[#This Row],[Mar ]],Tabla1[[#This Row],[Jun]],Tabla1[[#This Row],[Sep]])</f>
        <v>0</v>
      </c>
      <c r="AN46" s="43">
        <f>IFERROR(Tabla1[[#This Row],[Total Vigencia]]/Tabla1[[#This Row],[Meta 2023]],0)</f>
        <v>0</v>
      </c>
      <c r="AO46" s="10"/>
      <c r="AP46" s="10"/>
      <c r="AQ46" s="36" t="s">
        <v>2470</v>
      </c>
      <c r="AR46" s="44">
        <v>576083205030</v>
      </c>
      <c r="AS46" s="44">
        <v>175639974134</v>
      </c>
      <c r="AT46" s="44">
        <v>1003531224934</v>
      </c>
      <c r="AU46" s="44">
        <v>733856678773</v>
      </c>
      <c r="AV46" s="44">
        <v>777980439219</v>
      </c>
      <c r="AW46" s="44">
        <v>576805028577</v>
      </c>
      <c r="AX46" s="66">
        <f>_xlfn.XLOOKUP(Tabla1[[#This Row],[Codigo meta PDD]],'[6]01_sect_2194106561'!$AE:$AE,'[6]01_sect_2194106561'!$AP:$AP,"no esta",0)</f>
        <v>769797557237</v>
      </c>
      <c r="AY46" s="66">
        <f>_xlfn.XLOOKUP(Tabla1[[#This Row],[Codigo meta PDD]],'[6]01_sect_2194106561'!$AE:$AE,'[6]01_sect_2194106561'!$AQ:$AQ,"no esta",0)</f>
        <v>568904902712</v>
      </c>
    </row>
    <row r="47" spans="1:51" ht="12" customHeight="1" x14ac:dyDescent="0.2">
      <c r="B47" s="36" t="s">
        <v>2382</v>
      </c>
      <c r="C47" s="47">
        <v>4</v>
      </c>
      <c r="D47" s="36" t="s">
        <v>2405</v>
      </c>
      <c r="E47" s="73">
        <v>49</v>
      </c>
      <c r="F47" s="10" t="s">
        <v>2400</v>
      </c>
      <c r="G47" s="74">
        <v>380</v>
      </c>
      <c r="H47" s="36" t="s">
        <v>2316</v>
      </c>
      <c r="I47" s="74">
        <v>714</v>
      </c>
      <c r="J47" t="s">
        <v>2387</v>
      </c>
      <c r="K47" s="73">
        <v>204</v>
      </c>
      <c r="L47" s="36" t="s">
        <v>2461</v>
      </c>
      <c r="M47" t="s">
        <v>2253</v>
      </c>
      <c r="N47" s="74">
        <v>15</v>
      </c>
      <c r="O47" s="124">
        <v>0</v>
      </c>
      <c r="P47" s="124">
        <v>0</v>
      </c>
      <c r="Q47" s="124">
        <v>50</v>
      </c>
      <c r="R47" s="124">
        <v>0</v>
      </c>
      <c r="S47" s="124">
        <v>35</v>
      </c>
      <c r="T47" s="124">
        <v>0</v>
      </c>
      <c r="U47" s="124">
        <f>_xlfn.XLOOKUP(Tabla1[[#This Row],[Código Indicador]],[7]Hoja3!$F:$F,[7]Hoja3!$L:$L,"no esta",0)</f>
        <v>15</v>
      </c>
      <c r="V47" s="124">
        <f>_xlfn.XLOOKUP(Tabla1[[#This Row],[Código Indicador]],'[6]204'!$K:$K,'[6]204'!$S:$S,"no esta",0)</f>
        <v>0</v>
      </c>
      <c r="W47" s="125">
        <f>_xlfn.XLOOKUP(Tabla1[[#This Row],[Código Indicador]],[7]Hoja4!$K:$K,[7]Hoja4!$Q:$Q,"No esta",0)</f>
        <v>0</v>
      </c>
      <c r="X47" s="125">
        <v>0</v>
      </c>
      <c r="Y47" s="39">
        <f>Tabla1[[#This Row],[Avance 2020]]+Tabla1[[#This Row],[Avance 2021]]+Tabla1[[#This Row],[Avance 2022]]+Tabla1[[#This Row],[Avance 2023]]</f>
        <v>0</v>
      </c>
      <c r="Z47" s="40">
        <f>Tabla1[[#This Row],[Total Plan de Desarrollo]]/Tabla1[[#This Row],[Meta Cuatrienio]]</f>
        <v>0</v>
      </c>
      <c r="AA47" s="36"/>
      <c r="AB47" s="36"/>
      <c r="AC47" s="45">
        <v>0</v>
      </c>
      <c r="AD47" s="36"/>
      <c r="AE47" s="36"/>
      <c r="AF47" s="47">
        <v>0</v>
      </c>
      <c r="AG47" s="36"/>
      <c r="AH47" s="36"/>
      <c r="AI47" s="36">
        <f>_xlfn.XLOOKUP(Tabla1[[#This Row],[Código Indicador]],[7]Hoja3!$F:$F,[7]Hoja3!$M:$M,"no esta",0)</f>
        <v>0</v>
      </c>
      <c r="AJ47" s="36"/>
      <c r="AK47" s="36"/>
      <c r="AL47" s="36"/>
      <c r="AM47" s="84">
        <f>MAX(Tabla1[[#This Row],[Mar ]],Tabla1[[#This Row],[Jun]],Tabla1[[#This Row],[Sep]])</f>
        <v>0</v>
      </c>
      <c r="AN47" s="43">
        <f>IFERROR(Tabla1[[#This Row],[Total Vigencia]]/Tabla1[[#This Row],[Meta 2023]],0)</f>
        <v>0</v>
      </c>
      <c r="AO47" s="10" t="s">
        <v>2603</v>
      </c>
      <c r="AP47" s="10" t="s">
        <v>2603</v>
      </c>
      <c r="AQ47" s="10" t="s">
        <v>2603</v>
      </c>
      <c r="AR47" s="10"/>
      <c r="AS47" s="44"/>
      <c r="AT47" s="44"/>
      <c r="AU47" s="44"/>
      <c r="AV47" s="44"/>
      <c r="AW47" s="44"/>
      <c r="AX47" s="66"/>
      <c r="AY47" s="66"/>
    </row>
    <row r="48" spans="1:51" ht="12" customHeight="1" x14ac:dyDescent="0.2">
      <c r="B48" s="36" t="s">
        <v>2382</v>
      </c>
      <c r="C48" s="47">
        <v>4</v>
      </c>
      <c r="D48" s="36" t="s">
        <v>2405</v>
      </c>
      <c r="E48" s="73">
        <v>49</v>
      </c>
      <c r="F48" s="10" t="s">
        <v>2400</v>
      </c>
      <c r="G48" s="74">
        <v>380</v>
      </c>
      <c r="H48" s="36" t="s">
        <v>2316</v>
      </c>
      <c r="I48" s="74">
        <v>715</v>
      </c>
      <c r="J48" t="s">
        <v>2388</v>
      </c>
      <c r="K48" s="73">
        <v>204</v>
      </c>
      <c r="L48" s="36" t="s">
        <v>2461</v>
      </c>
      <c r="M48" t="s">
        <v>2253</v>
      </c>
      <c r="N48" s="74">
        <v>100</v>
      </c>
      <c r="O48" s="124">
        <v>0</v>
      </c>
      <c r="P48" s="124">
        <v>0</v>
      </c>
      <c r="Q48" s="124">
        <v>88</v>
      </c>
      <c r="R48" s="124">
        <v>88</v>
      </c>
      <c r="S48" s="124">
        <v>4</v>
      </c>
      <c r="T48" s="124">
        <v>4</v>
      </c>
      <c r="U48" s="124">
        <f>_xlfn.XLOOKUP(Tabla1[[#This Row],[Código Indicador]],[7]Hoja3!$F:$F,[7]Hoja3!$L:$L,"no esta",0)</f>
        <v>8</v>
      </c>
      <c r="V48" s="124">
        <f>_xlfn.XLOOKUP(Tabla1[[#This Row],[Código Indicador]],'[6]204'!$K:$K,'[6]204'!$S:$S,"no esta",0)</f>
        <v>8</v>
      </c>
      <c r="W48" s="125">
        <f>_xlfn.XLOOKUP(Tabla1[[#This Row],[Código Indicador]],[7]Hoja4!$K:$K,[7]Hoja4!$Q:$Q,"No esta",0)</f>
        <v>0</v>
      </c>
      <c r="X48" s="125">
        <v>0</v>
      </c>
      <c r="Y48" s="39">
        <f>Tabla1[[#This Row],[Avance 2020]]+Tabla1[[#This Row],[Avance 2021]]+Tabla1[[#This Row],[Avance 2022]]+Tabla1[[#This Row],[Avance 2023]]</f>
        <v>100</v>
      </c>
      <c r="Z48" s="40">
        <f>Tabla1[[#This Row],[Total Plan de Desarrollo]]/Tabla1[[#This Row],[Meta Cuatrienio]]</f>
        <v>1</v>
      </c>
      <c r="AA48" s="36"/>
      <c r="AB48" s="36"/>
      <c r="AC48" s="45">
        <v>8</v>
      </c>
      <c r="AD48" s="36"/>
      <c r="AE48" s="36"/>
      <c r="AF48" s="47">
        <v>8</v>
      </c>
      <c r="AG48" s="36"/>
      <c r="AH48" s="36"/>
      <c r="AI48" s="36">
        <f>_xlfn.XLOOKUP(Tabla1[[#This Row],[Código Indicador]],[7]Hoja3!$F:$F,[7]Hoja3!$M:$M,"no esta",0)</f>
        <v>8</v>
      </c>
      <c r="AJ48" s="36"/>
      <c r="AK48" s="36"/>
      <c r="AL48" s="36">
        <v>8</v>
      </c>
      <c r="AM48" s="84">
        <f>MAX(Tabla1[[#This Row],[Mar ]],Tabla1[[#This Row],[Jun]],Tabla1[[#This Row],[Sep]])</f>
        <v>8</v>
      </c>
      <c r="AN48" s="43">
        <f>IFERROR(Tabla1[[#This Row],[Total Vigencia]]/Tabla1[[#This Row],[Meta 2023]],0)</f>
        <v>1</v>
      </c>
      <c r="AO48" s="10" t="s">
        <v>2554</v>
      </c>
      <c r="AP48" s="10" t="s">
        <v>2546</v>
      </c>
      <c r="AQ48" s="36" t="s">
        <v>2470</v>
      </c>
      <c r="AR48" s="44">
        <v>576083205030</v>
      </c>
      <c r="AS48" s="44">
        <v>175639974134</v>
      </c>
      <c r="AT48" s="44">
        <v>1003531224934</v>
      </c>
      <c r="AU48" s="44">
        <v>733856678773</v>
      </c>
      <c r="AV48" s="44">
        <v>777980439219</v>
      </c>
      <c r="AW48" s="44">
        <v>576805028577</v>
      </c>
      <c r="AX48" s="66">
        <f>_xlfn.XLOOKUP(Tabla1[[#This Row],[Codigo meta PDD]],'[6]01_sect_2194106561'!$AE:$AE,'[6]01_sect_2194106561'!$AP:$AP,"no esta",0)</f>
        <v>769797557237</v>
      </c>
      <c r="AY48" s="66">
        <f>_xlfn.XLOOKUP(Tabla1[[#This Row],[Codigo meta PDD]],'[6]01_sect_2194106561'!$AE:$AE,'[6]01_sect_2194106561'!$AQ:$AQ,"no esta",0)</f>
        <v>568904902712</v>
      </c>
    </row>
    <row r="49" spans="2:51" ht="12" customHeight="1" x14ac:dyDescent="0.2">
      <c r="B49" s="36" t="s">
        <v>2382</v>
      </c>
      <c r="C49" s="47">
        <v>4</v>
      </c>
      <c r="D49" s="36" t="s">
        <v>2405</v>
      </c>
      <c r="E49" s="73">
        <v>49</v>
      </c>
      <c r="F49" s="36" t="s">
        <v>2400</v>
      </c>
      <c r="G49" s="74">
        <v>380</v>
      </c>
      <c r="H49" s="36" t="s">
        <v>2316</v>
      </c>
      <c r="I49" s="74">
        <v>716</v>
      </c>
      <c r="J49" t="s">
        <v>2389</v>
      </c>
      <c r="K49" s="73">
        <v>204</v>
      </c>
      <c r="L49" s="36" t="s">
        <v>2461</v>
      </c>
      <c r="M49" t="s">
        <v>2253</v>
      </c>
      <c r="N49" s="74">
        <v>100</v>
      </c>
      <c r="O49" s="124">
        <v>0</v>
      </c>
      <c r="P49" s="124">
        <v>0</v>
      </c>
      <c r="Q49" s="124">
        <v>91</v>
      </c>
      <c r="R49" s="124">
        <v>91</v>
      </c>
      <c r="S49" s="124">
        <v>9</v>
      </c>
      <c r="T49" s="124">
        <v>9</v>
      </c>
      <c r="U49" s="124">
        <f>_xlfn.XLOOKUP(Tabla1[[#This Row],[Código Indicador]],[7]Hoja3!$F:$F,[7]Hoja3!$L:$L,"no esta",0)</f>
        <v>0</v>
      </c>
      <c r="V49" s="124">
        <f>_xlfn.XLOOKUP(Tabla1[[#This Row],[Código Indicador]],'[6]204'!$K:$K,'[6]204'!$S:$S,"no esta",0)</f>
        <v>0</v>
      </c>
      <c r="W49" s="125">
        <f>_xlfn.XLOOKUP(Tabla1[[#This Row],[Código Indicador]],[7]Hoja4!$K:$K,[7]Hoja4!$Q:$Q,"No esta",0)</f>
        <v>0</v>
      </c>
      <c r="X49" s="125">
        <v>0</v>
      </c>
      <c r="Y49" s="39">
        <f>Tabla1[[#This Row],[Avance 2020]]+Tabla1[[#This Row],[Avance 2021]]+Tabla1[[#This Row],[Avance 2022]]+Tabla1[[#This Row],[Avance 2023]]</f>
        <v>100</v>
      </c>
      <c r="Z49" s="40">
        <f>Tabla1[[#This Row],[Total Plan de Desarrollo]]/Tabla1[[#This Row],[Meta Cuatrienio]]</f>
        <v>1</v>
      </c>
      <c r="AA49" s="36"/>
      <c r="AB49" s="36"/>
      <c r="AC49" s="45">
        <v>0</v>
      </c>
      <c r="AD49" s="36"/>
      <c r="AE49" s="36"/>
      <c r="AF49" s="47">
        <v>0</v>
      </c>
      <c r="AG49" s="36"/>
      <c r="AH49" s="36"/>
      <c r="AI49" s="36">
        <f>_xlfn.XLOOKUP(Tabla1[[#This Row],[Código Indicador]],[7]Hoja3!$F:$F,[7]Hoja3!$M:$M,"no esta",0)</f>
        <v>0</v>
      </c>
      <c r="AJ49" s="36"/>
      <c r="AK49" s="36"/>
      <c r="AL49" s="36"/>
      <c r="AM49" s="84">
        <f>MAX(Tabla1[[#This Row],[Mar ]],Tabla1[[#This Row],[Jun]],Tabla1[[#This Row],[Sep]])</f>
        <v>0</v>
      </c>
      <c r="AN49" s="43">
        <f>IFERROR(Tabla1[[#This Row],[Total Vigencia]]/Tabla1[[#This Row],[Meta 2023]],0)</f>
        <v>0</v>
      </c>
      <c r="AO49" s="10"/>
      <c r="AP49" s="10"/>
      <c r="AQ49" s="36" t="s">
        <v>2470</v>
      </c>
      <c r="AR49" s="44">
        <v>576083205030</v>
      </c>
      <c r="AS49" s="44">
        <v>175639974134</v>
      </c>
      <c r="AT49" s="44">
        <v>1003531224934</v>
      </c>
      <c r="AU49" s="44">
        <v>733856678773</v>
      </c>
      <c r="AV49" s="44">
        <v>777980439219</v>
      </c>
      <c r="AW49" s="44">
        <v>576805028577</v>
      </c>
      <c r="AX49" s="66">
        <f>_xlfn.XLOOKUP(Tabla1[[#This Row],[Codigo meta PDD]],'[6]01_sect_2194106561'!$AE:$AE,'[6]01_sect_2194106561'!$AP:$AP,"no esta",0)</f>
        <v>769797557237</v>
      </c>
      <c r="AY49" s="66">
        <f>_xlfn.XLOOKUP(Tabla1[[#This Row],[Codigo meta PDD]],'[6]01_sect_2194106561'!$AE:$AE,'[6]01_sect_2194106561'!$AQ:$AQ,"no esta",0)</f>
        <v>568904902712</v>
      </c>
    </row>
    <row r="50" spans="2:51" ht="12" customHeight="1" x14ac:dyDescent="0.2">
      <c r="B50" s="36" t="s">
        <v>2382</v>
      </c>
      <c r="C50" s="47">
        <v>4</v>
      </c>
      <c r="D50" s="36" t="s">
        <v>2405</v>
      </c>
      <c r="E50" s="73">
        <v>49</v>
      </c>
      <c r="F50" s="36" t="s">
        <v>2400</v>
      </c>
      <c r="G50" s="74">
        <v>380</v>
      </c>
      <c r="H50" s="36" t="s">
        <v>2316</v>
      </c>
      <c r="I50" s="74">
        <v>717</v>
      </c>
      <c r="J50" t="s">
        <v>2390</v>
      </c>
      <c r="K50" s="73">
        <v>204</v>
      </c>
      <c r="L50" s="36" t="s">
        <v>2461</v>
      </c>
      <c r="M50" t="s">
        <v>2253</v>
      </c>
      <c r="N50" s="74">
        <v>100</v>
      </c>
      <c r="O50" s="124">
        <v>0</v>
      </c>
      <c r="P50" s="124">
        <v>0</v>
      </c>
      <c r="Q50" s="124">
        <v>91</v>
      </c>
      <c r="R50" s="124">
        <v>91</v>
      </c>
      <c r="S50" s="124">
        <v>9</v>
      </c>
      <c r="T50" s="124">
        <v>9</v>
      </c>
      <c r="U50" s="124">
        <f>_xlfn.XLOOKUP(Tabla1[[#This Row],[Código Indicador]],[7]Hoja3!$F:$F,[7]Hoja3!$L:$L,"no esta",0)</f>
        <v>0</v>
      </c>
      <c r="V50" s="124">
        <f>_xlfn.XLOOKUP(Tabla1[[#This Row],[Código Indicador]],'[6]204'!$K:$K,'[6]204'!$S:$S,"no esta",0)</f>
        <v>0</v>
      </c>
      <c r="W50" s="125">
        <f>_xlfn.XLOOKUP(Tabla1[[#This Row],[Código Indicador]],[7]Hoja4!$K:$K,[7]Hoja4!$Q:$Q,"No esta",0)</f>
        <v>0</v>
      </c>
      <c r="X50" s="125">
        <v>0</v>
      </c>
      <c r="Y50" s="39">
        <f>Tabla1[[#This Row],[Avance 2020]]+Tabla1[[#This Row],[Avance 2021]]+Tabla1[[#This Row],[Avance 2022]]+Tabla1[[#This Row],[Avance 2023]]</f>
        <v>100</v>
      </c>
      <c r="Z50" s="40">
        <f>Tabla1[[#This Row],[Total Plan de Desarrollo]]/Tabla1[[#This Row],[Meta Cuatrienio]]</f>
        <v>1</v>
      </c>
      <c r="AA50" s="36"/>
      <c r="AB50" s="36"/>
      <c r="AC50" s="45">
        <v>0</v>
      </c>
      <c r="AD50" s="36"/>
      <c r="AE50" s="36"/>
      <c r="AF50" s="47">
        <v>0</v>
      </c>
      <c r="AG50" s="36"/>
      <c r="AH50" s="36"/>
      <c r="AI50" s="36">
        <f>_xlfn.XLOOKUP(Tabla1[[#This Row],[Código Indicador]],[7]Hoja3!$F:$F,[7]Hoja3!$M:$M,"no esta",0)</f>
        <v>0</v>
      </c>
      <c r="AJ50" s="36"/>
      <c r="AK50" s="36"/>
      <c r="AL50" s="36"/>
      <c r="AM50" s="84">
        <f>MAX(Tabla1[[#This Row],[Mar ]],Tabla1[[#This Row],[Jun]],Tabla1[[#This Row],[Sep]])</f>
        <v>0</v>
      </c>
      <c r="AN50" s="43">
        <f>IFERROR(Tabla1[[#This Row],[Total Vigencia]]/Tabla1[[#This Row],[Meta 2023]],0)</f>
        <v>0</v>
      </c>
      <c r="AO50" s="10"/>
      <c r="AP50" s="10"/>
      <c r="AQ50" s="36" t="s">
        <v>2470</v>
      </c>
      <c r="AR50" s="44">
        <v>576083205030</v>
      </c>
      <c r="AS50" s="44">
        <v>175639974134</v>
      </c>
      <c r="AT50" s="44">
        <v>1003531224934</v>
      </c>
      <c r="AU50" s="44">
        <v>733856678773</v>
      </c>
      <c r="AV50" s="44">
        <v>777980439219</v>
      </c>
      <c r="AW50" s="44">
        <v>576805028577</v>
      </c>
      <c r="AX50" s="66">
        <f>_xlfn.XLOOKUP(Tabla1[[#This Row],[Codigo meta PDD]],'[6]01_sect_2194106561'!$AE:$AE,'[6]01_sect_2194106561'!$AP:$AP,"no esta",0)</f>
        <v>769797557237</v>
      </c>
      <c r="AY50" s="66">
        <f>_xlfn.XLOOKUP(Tabla1[[#This Row],[Codigo meta PDD]],'[6]01_sect_2194106561'!$AE:$AE,'[6]01_sect_2194106561'!$AQ:$AQ,"no esta",0)</f>
        <v>568904902712</v>
      </c>
    </row>
    <row r="51" spans="2:51" ht="12" customHeight="1" x14ac:dyDescent="0.2">
      <c r="B51" s="36" t="s">
        <v>2382</v>
      </c>
      <c r="C51" s="47">
        <v>4</v>
      </c>
      <c r="D51" s="36" t="s">
        <v>2405</v>
      </c>
      <c r="E51" s="73">
        <v>49</v>
      </c>
      <c r="F51" s="36" t="s">
        <v>2400</v>
      </c>
      <c r="G51" s="74">
        <v>380</v>
      </c>
      <c r="H51" s="36" t="s">
        <v>2316</v>
      </c>
      <c r="I51" s="74">
        <v>718</v>
      </c>
      <c r="J51" t="s">
        <v>2391</v>
      </c>
      <c r="K51" s="73">
        <v>204</v>
      </c>
      <c r="L51" s="36" t="s">
        <v>2461</v>
      </c>
      <c r="M51" t="s">
        <v>2253</v>
      </c>
      <c r="N51" s="74">
        <v>100</v>
      </c>
      <c r="O51" s="124">
        <v>0</v>
      </c>
      <c r="P51" s="124">
        <v>0</v>
      </c>
      <c r="Q51" s="124">
        <v>97</v>
      </c>
      <c r="R51" s="124">
        <v>97</v>
      </c>
      <c r="S51" s="124">
        <v>3</v>
      </c>
      <c r="T51" s="124">
        <v>3</v>
      </c>
      <c r="U51" s="124">
        <f>_xlfn.XLOOKUP(Tabla1[[#This Row],[Código Indicador]],[7]Hoja3!$F:$F,[7]Hoja3!$L:$L,"no esta",0)</f>
        <v>0</v>
      </c>
      <c r="V51" s="124">
        <f>_xlfn.XLOOKUP(Tabla1[[#This Row],[Código Indicador]],'[6]204'!$K:$K,'[6]204'!$S:$S,"no esta",0)</f>
        <v>0</v>
      </c>
      <c r="W51" s="125">
        <f>_xlfn.XLOOKUP(Tabla1[[#This Row],[Código Indicador]],[7]Hoja4!$K:$K,[7]Hoja4!$Q:$Q,"No esta",0)</f>
        <v>0</v>
      </c>
      <c r="X51" s="125">
        <v>0</v>
      </c>
      <c r="Y51" s="39">
        <f>Tabla1[[#This Row],[Avance 2020]]+Tabla1[[#This Row],[Avance 2021]]+Tabla1[[#This Row],[Avance 2022]]+Tabla1[[#This Row],[Avance 2023]]</f>
        <v>100</v>
      </c>
      <c r="Z51" s="40">
        <f>Tabla1[[#This Row],[Total Plan de Desarrollo]]/Tabla1[[#This Row],[Meta Cuatrienio]]</f>
        <v>1</v>
      </c>
      <c r="AA51" s="36"/>
      <c r="AB51" s="36"/>
      <c r="AC51" s="45">
        <v>0</v>
      </c>
      <c r="AD51" s="36"/>
      <c r="AE51" s="36"/>
      <c r="AF51" s="47">
        <v>0</v>
      </c>
      <c r="AG51" s="36"/>
      <c r="AH51" s="36"/>
      <c r="AI51" s="36">
        <f>_xlfn.XLOOKUP(Tabla1[[#This Row],[Código Indicador]],[7]Hoja3!$F:$F,[7]Hoja3!$M:$M,"no esta",0)</f>
        <v>0</v>
      </c>
      <c r="AJ51" s="36"/>
      <c r="AK51" s="36"/>
      <c r="AL51" s="36"/>
      <c r="AM51" s="84">
        <f>MAX(Tabla1[[#This Row],[Mar ]],Tabla1[[#This Row],[Jun]],Tabla1[[#This Row],[Sep]])</f>
        <v>0</v>
      </c>
      <c r="AN51" s="43">
        <f>IFERROR(Tabla1[[#This Row],[Total Vigencia]]/Tabla1[[#This Row],[Meta 2023]],0)</f>
        <v>0</v>
      </c>
      <c r="AO51" s="10"/>
      <c r="AP51" s="10"/>
      <c r="AQ51" s="36" t="s">
        <v>2470</v>
      </c>
      <c r="AR51" s="44">
        <v>576083205030</v>
      </c>
      <c r="AS51" s="44">
        <v>175639974134</v>
      </c>
      <c r="AT51" s="44">
        <v>1003531224934</v>
      </c>
      <c r="AU51" s="44">
        <v>733856678773</v>
      </c>
      <c r="AV51" s="44">
        <v>777980439219</v>
      </c>
      <c r="AW51" s="44">
        <v>576805028577</v>
      </c>
      <c r="AX51" s="66">
        <f>_xlfn.XLOOKUP(Tabla1[[#This Row],[Codigo meta PDD]],'[6]01_sect_2194106561'!$AE:$AE,'[6]01_sect_2194106561'!$AP:$AP,"no esta",0)</f>
        <v>769797557237</v>
      </c>
      <c r="AY51" s="66">
        <f>_xlfn.XLOOKUP(Tabla1[[#This Row],[Codigo meta PDD]],'[6]01_sect_2194106561'!$AE:$AE,'[6]01_sect_2194106561'!$AQ:$AQ,"no esta",0)</f>
        <v>568904902712</v>
      </c>
    </row>
    <row r="52" spans="2:51" ht="12" customHeight="1" x14ac:dyDescent="0.2">
      <c r="B52" s="36" t="s">
        <v>2382</v>
      </c>
      <c r="C52" s="47">
        <v>4</v>
      </c>
      <c r="D52" s="36" t="s">
        <v>2405</v>
      </c>
      <c r="E52" s="73">
        <v>49</v>
      </c>
      <c r="F52" s="36" t="s">
        <v>2400</v>
      </c>
      <c r="G52" s="74">
        <v>380</v>
      </c>
      <c r="H52" s="36" t="s">
        <v>2316</v>
      </c>
      <c r="I52" s="74">
        <v>719</v>
      </c>
      <c r="J52" t="s">
        <v>2392</v>
      </c>
      <c r="K52" s="73">
        <v>204</v>
      </c>
      <c r="L52" s="36" t="s">
        <v>2461</v>
      </c>
      <c r="M52" t="s">
        <v>2253</v>
      </c>
      <c r="N52" s="74">
        <v>100</v>
      </c>
      <c r="O52" s="124">
        <v>0</v>
      </c>
      <c r="P52" s="124">
        <v>0</v>
      </c>
      <c r="Q52" s="124">
        <v>91</v>
      </c>
      <c r="R52" s="124">
        <v>91</v>
      </c>
      <c r="S52" s="124">
        <v>9</v>
      </c>
      <c r="T52" s="124">
        <v>9</v>
      </c>
      <c r="U52" s="124">
        <f>_xlfn.XLOOKUP(Tabla1[[#This Row],[Código Indicador]],[7]Hoja3!$F:$F,[7]Hoja3!$L:$L,"no esta",0)</f>
        <v>0</v>
      </c>
      <c r="V52" s="124">
        <f>_xlfn.XLOOKUP(Tabla1[[#This Row],[Código Indicador]],'[6]204'!$K:$K,'[6]204'!$S:$S,"no esta",0)</f>
        <v>0</v>
      </c>
      <c r="W52" s="125">
        <f>_xlfn.XLOOKUP(Tabla1[[#This Row],[Código Indicador]],[7]Hoja4!$K:$K,[7]Hoja4!$Q:$Q,"No esta",0)</f>
        <v>0</v>
      </c>
      <c r="X52" s="125">
        <v>0</v>
      </c>
      <c r="Y52" s="39">
        <f>Tabla1[[#This Row],[Avance 2020]]+Tabla1[[#This Row],[Avance 2021]]+Tabla1[[#This Row],[Avance 2022]]+Tabla1[[#This Row],[Avance 2023]]</f>
        <v>100</v>
      </c>
      <c r="Z52" s="40">
        <f>Tabla1[[#This Row],[Total Plan de Desarrollo]]/Tabla1[[#This Row],[Meta Cuatrienio]]</f>
        <v>1</v>
      </c>
      <c r="AA52" s="36"/>
      <c r="AB52" s="36"/>
      <c r="AC52" s="45">
        <v>0</v>
      </c>
      <c r="AD52" s="36"/>
      <c r="AE52" s="36"/>
      <c r="AF52" s="47">
        <v>0</v>
      </c>
      <c r="AG52" s="36"/>
      <c r="AH52" s="36"/>
      <c r="AI52" s="36">
        <f>_xlfn.XLOOKUP(Tabla1[[#This Row],[Código Indicador]],[7]Hoja3!$F:$F,[7]Hoja3!$M:$M,"no esta",0)</f>
        <v>0</v>
      </c>
      <c r="AJ52" s="36"/>
      <c r="AK52" s="36"/>
      <c r="AL52" s="36"/>
      <c r="AM52" s="84">
        <f>MAX(Tabla1[[#This Row],[Mar ]],Tabla1[[#This Row],[Jun]],Tabla1[[#This Row],[Sep]])</f>
        <v>0</v>
      </c>
      <c r="AN52" s="43">
        <f>IFERROR(Tabla1[[#This Row],[Total Vigencia]]/Tabla1[[#This Row],[Meta 2023]],0)</f>
        <v>0</v>
      </c>
      <c r="AO52" s="10"/>
      <c r="AP52" s="10"/>
      <c r="AQ52" s="36" t="s">
        <v>2470</v>
      </c>
      <c r="AR52" s="44">
        <v>576083205030</v>
      </c>
      <c r="AS52" s="44">
        <v>175639974134</v>
      </c>
      <c r="AT52" s="44">
        <v>1003531224934</v>
      </c>
      <c r="AU52" s="44">
        <v>733856678773</v>
      </c>
      <c r="AV52" s="44">
        <v>777980439219</v>
      </c>
      <c r="AW52" s="44">
        <v>576805028577</v>
      </c>
      <c r="AX52" s="66">
        <f>_xlfn.XLOOKUP(Tabla1[[#This Row],[Codigo meta PDD]],'[6]01_sect_2194106561'!$AE:$AE,'[6]01_sect_2194106561'!$AP:$AP,"no esta",0)</f>
        <v>769797557237</v>
      </c>
      <c r="AY52" s="66">
        <f>_xlfn.XLOOKUP(Tabla1[[#This Row],[Codigo meta PDD]],'[6]01_sect_2194106561'!$AE:$AE,'[6]01_sect_2194106561'!$AQ:$AQ,"no esta",0)</f>
        <v>568904902712</v>
      </c>
    </row>
    <row r="53" spans="2:51" ht="12" customHeight="1" x14ac:dyDescent="0.2">
      <c r="B53" s="36" t="s">
        <v>2382</v>
      </c>
      <c r="C53" s="47">
        <v>4</v>
      </c>
      <c r="D53" s="36" t="s">
        <v>2405</v>
      </c>
      <c r="E53" s="73">
        <v>49</v>
      </c>
      <c r="F53" s="36" t="s">
        <v>2400</v>
      </c>
      <c r="G53" s="74">
        <v>381</v>
      </c>
      <c r="H53" s="36" t="s">
        <v>2302</v>
      </c>
      <c r="I53" s="74">
        <v>408</v>
      </c>
      <c r="J53" t="s">
        <v>2342</v>
      </c>
      <c r="K53" s="73">
        <v>204</v>
      </c>
      <c r="L53" s="36" t="s">
        <v>2460</v>
      </c>
      <c r="M53" t="s">
        <v>2253</v>
      </c>
      <c r="N53" s="74">
        <v>38.5</v>
      </c>
      <c r="O53" s="124"/>
      <c r="P53" s="124"/>
      <c r="Q53" s="124">
        <v>4.97</v>
      </c>
      <c r="R53" s="126">
        <v>4.97</v>
      </c>
      <c r="S53" s="124">
        <v>14.02</v>
      </c>
      <c r="T53" s="124">
        <v>14.02</v>
      </c>
      <c r="U53" s="124">
        <v>19.510000000000002</v>
      </c>
      <c r="V53" s="126">
        <v>21.11</v>
      </c>
      <c r="W53" s="125">
        <v>5</v>
      </c>
      <c r="X53" s="125">
        <v>0</v>
      </c>
      <c r="Y53" s="39">
        <f>Tabla1[[#This Row],[Avance 2023]]+Tabla1[[#This Row],[Avance 2022]]+Tabla1[[#This Row],[Avance 2021]]+Tabla1[[#This Row],[Avance 2020]]</f>
        <v>40.099999999999994</v>
      </c>
      <c r="Z53" s="94">
        <f>Tabla1[[#This Row],[Total Plan de Desarrollo]]/Tabla1[[#This Row],[Meta Cuatrienio]]</f>
        <v>1.0415584415584414</v>
      </c>
      <c r="AA53" s="36"/>
      <c r="AB53" s="36"/>
      <c r="AC53" s="45">
        <v>3.13</v>
      </c>
      <c r="AD53" s="36"/>
      <c r="AE53" s="36"/>
      <c r="AF53" s="37">
        <v>7.39</v>
      </c>
      <c r="AG53" s="36"/>
      <c r="AH53" s="36"/>
      <c r="AI53" s="36">
        <v>7.42</v>
      </c>
      <c r="AJ53" s="36"/>
      <c r="AK53" s="36"/>
      <c r="AL53" s="36">
        <v>21.11</v>
      </c>
      <c r="AM53" s="42">
        <v>21.11</v>
      </c>
      <c r="AN53" s="43">
        <f>IFERROR(Tabla1[[#This Row],[Total Vigencia]]/Tabla1[[#This Row],[Meta 2023]],0)</f>
        <v>1.0820092260379293</v>
      </c>
      <c r="AO53" s="10" t="s">
        <v>2555</v>
      </c>
      <c r="AP53" s="10" t="s">
        <v>2556</v>
      </c>
      <c r="AQ53" s="36" t="s">
        <v>2471</v>
      </c>
      <c r="AR53" s="44">
        <v>364230082</v>
      </c>
      <c r="AS53" s="44">
        <v>117522670</v>
      </c>
      <c r="AT53" s="44">
        <v>207411000</v>
      </c>
      <c r="AU53" s="44">
        <v>207411000</v>
      </c>
      <c r="AV53" s="44">
        <v>685025690</v>
      </c>
      <c r="AW53" s="44">
        <v>683026442</v>
      </c>
      <c r="AX53" s="111">
        <v>102</v>
      </c>
      <c r="AY53" s="111">
        <v>100</v>
      </c>
    </row>
    <row r="54" spans="2:51" ht="12" customHeight="1" x14ac:dyDescent="0.2">
      <c r="B54" s="36" t="s">
        <v>2382</v>
      </c>
      <c r="C54" s="47">
        <v>4</v>
      </c>
      <c r="D54" s="36" t="s">
        <v>2405</v>
      </c>
      <c r="E54" s="73">
        <v>49</v>
      </c>
      <c r="F54" s="36" t="s">
        <v>2400</v>
      </c>
      <c r="G54" s="74">
        <v>381</v>
      </c>
      <c r="H54" s="36" t="s">
        <v>2302</v>
      </c>
      <c r="I54" s="74">
        <v>679</v>
      </c>
      <c r="J54" t="s">
        <v>2366</v>
      </c>
      <c r="K54" s="73">
        <v>204</v>
      </c>
      <c r="L54" s="36" t="s">
        <v>2461</v>
      </c>
      <c r="M54" t="s">
        <v>2253</v>
      </c>
      <c r="N54" s="74">
        <v>100</v>
      </c>
      <c r="O54" s="124">
        <v>0</v>
      </c>
      <c r="P54" s="124">
        <v>0</v>
      </c>
      <c r="Q54" s="124">
        <v>70</v>
      </c>
      <c r="R54" s="124">
        <v>70</v>
      </c>
      <c r="S54" s="124">
        <v>30</v>
      </c>
      <c r="T54" s="124">
        <v>0</v>
      </c>
      <c r="U54" s="124">
        <f>_xlfn.XLOOKUP(Tabla1[[#This Row],[Código Indicador]],[7]Hoja3!$F:$F,[7]Hoja3!$L:$L,"no esta",0)</f>
        <v>5</v>
      </c>
      <c r="V54" s="124">
        <f>_xlfn.XLOOKUP(Tabla1[[#This Row],[Código Indicador]],'[6]204'!$K:$K,'[6]204'!$S:$S,"no esta",0)</f>
        <v>0</v>
      </c>
      <c r="W54" s="125">
        <f>_xlfn.XLOOKUP(Tabla1[[#This Row],[Código Indicador]],[7]Hoja4!$K:$K,[7]Hoja4!$Q:$Q,"No esta",0)</f>
        <v>25</v>
      </c>
      <c r="X54" s="125">
        <v>0</v>
      </c>
      <c r="Y54" s="39">
        <f>Tabla1[[#This Row],[Avance 2020]]+Tabla1[[#This Row],[Avance 2021]]+Tabla1[[#This Row],[Avance 2022]]+Tabla1[[#This Row],[Avance 2023]]</f>
        <v>70</v>
      </c>
      <c r="Z54" s="40">
        <f>Tabla1[[#This Row],[Total Plan de Desarrollo]]/Tabla1[[#This Row],[Meta Cuatrienio]]</f>
        <v>0.7</v>
      </c>
      <c r="AA54" s="36"/>
      <c r="AB54" s="36"/>
      <c r="AC54" s="45">
        <v>0</v>
      </c>
      <c r="AD54" s="36"/>
      <c r="AE54" s="36"/>
      <c r="AF54" s="37">
        <v>0</v>
      </c>
      <c r="AG54" s="36"/>
      <c r="AH54" s="36"/>
      <c r="AI54" s="36">
        <f>_xlfn.XLOOKUP(Tabla1[[#This Row],[Código Indicador]],[7]Hoja3!$F:$F,[7]Hoja3!$M:$M,"no esta",0)</f>
        <v>0</v>
      </c>
      <c r="AJ54" s="36"/>
      <c r="AK54" s="36"/>
      <c r="AL54" s="36"/>
      <c r="AM54" s="84">
        <f>MAX(Tabla1[[#This Row],[Mar ]],Tabla1[[#This Row],[Jun]],Tabla1[[#This Row],[Sep]])</f>
        <v>0</v>
      </c>
      <c r="AN54" s="43">
        <f>IFERROR(Tabla1[[#This Row],[Total Vigencia]]/Tabla1[[#This Row],[Meta 2023]],0)</f>
        <v>0</v>
      </c>
      <c r="AO54" s="10" t="s">
        <v>2557</v>
      </c>
      <c r="AP54" s="10" t="s">
        <v>2558</v>
      </c>
      <c r="AQ54" s="36" t="s">
        <v>2471</v>
      </c>
      <c r="AR54" s="67">
        <v>25610011244</v>
      </c>
      <c r="AS54" s="67">
        <v>25500765156</v>
      </c>
      <c r="AT54" s="66">
        <v>6999605616</v>
      </c>
      <c r="AU54" s="66">
        <v>5111893906</v>
      </c>
      <c r="AV54" s="66">
        <v>30176232934</v>
      </c>
      <c r="AW54" s="66">
        <v>14653861640</v>
      </c>
      <c r="AX54" s="111">
        <v>102</v>
      </c>
      <c r="AY54" s="111">
        <v>100</v>
      </c>
    </row>
    <row r="55" spans="2:51" ht="12" customHeight="1" x14ac:dyDescent="0.2">
      <c r="B55" s="36" t="s">
        <v>2382</v>
      </c>
      <c r="C55" s="47">
        <v>4</v>
      </c>
      <c r="D55" s="36" t="s">
        <v>2405</v>
      </c>
      <c r="E55" s="73">
        <v>49</v>
      </c>
      <c r="F55" s="36" t="s">
        <v>2400</v>
      </c>
      <c r="G55" s="74">
        <v>382</v>
      </c>
      <c r="H55" s="36" t="s">
        <v>2394</v>
      </c>
      <c r="I55" s="74">
        <v>409</v>
      </c>
      <c r="J55" t="s">
        <v>2367</v>
      </c>
      <c r="K55" s="73">
        <v>204</v>
      </c>
      <c r="L55" s="36" t="s">
        <v>2461</v>
      </c>
      <c r="M55" t="s">
        <v>2253</v>
      </c>
      <c r="N55" s="74">
        <v>17</v>
      </c>
      <c r="O55" s="124">
        <v>0</v>
      </c>
      <c r="P55" s="124">
        <v>0</v>
      </c>
      <c r="Q55" s="124">
        <v>6</v>
      </c>
      <c r="R55" s="124">
        <v>0</v>
      </c>
      <c r="S55" s="124">
        <v>6</v>
      </c>
      <c r="T55" s="124">
        <v>0</v>
      </c>
      <c r="U55" s="124">
        <f>_xlfn.XLOOKUP(Tabla1[[#This Row],[Código Indicador]],[7]Hoja3!$F:$F,[7]Hoja3!$L:$L,"no esta",0)</f>
        <v>17</v>
      </c>
      <c r="V55" s="124">
        <f>_xlfn.XLOOKUP(Tabla1[[#This Row],[Código Indicador]],[7]Hoja3!$F:$F,[7]Hoja3!$M:$M,"no esta",0)</f>
        <v>2</v>
      </c>
      <c r="W55" s="125">
        <f>_xlfn.XLOOKUP(Tabla1[[#This Row],[Código Indicador]],[7]Hoja4!$K:$K,[7]Hoja4!$Q:$Q,"No esta",0)</f>
        <v>0</v>
      </c>
      <c r="X55" s="125">
        <v>0</v>
      </c>
      <c r="Y55" s="39">
        <f>Tabla1[[#This Row],[Avance 2020]]+Tabla1[[#This Row],[Avance 2021]]+Tabla1[[#This Row],[Avance 2022]]+Tabla1[[#This Row],[Avance 2023]]</f>
        <v>2</v>
      </c>
      <c r="Z55" s="40">
        <f>Tabla1[[#This Row],[Total Plan de Desarrollo]]/Tabla1[[#This Row],[Meta Cuatrienio]]</f>
        <v>0.11764705882352941</v>
      </c>
      <c r="AA55" s="36"/>
      <c r="AB55" s="36"/>
      <c r="AC55" s="45">
        <v>1</v>
      </c>
      <c r="AD55" s="36"/>
      <c r="AE55" s="36"/>
      <c r="AF55" s="37">
        <v>1</v>
      </c>
      <c r="AG55" s="36"/>
      <c r="AH55" s="36"/>
      <c r="AI55" s="36">
        <f>_xlfn.XLOOKUP(Tabla1[[#This Row],[Código Indicador]],[7]Hoja3!$F:$F,[7]Hoja3!$M:$M,"no esta",0)</f>
        <v>2</v>
      </c>
      <c r="AJ55" s="36"/>
      <c r="AK55" s="36"/>
      <c r="AL55" s="36">
        <v>2</v>
      </c>
      <c r="AM55" s="84">
        <f>MAX(Tabla1[[#This Row],[Mar ]],Tabla1[[#This Row],[Jun]],Tabla1[[#This Row],[Sep]])</f>
        <v>2</v>
      </c>
      <c r="AN55" s="43">
        <f>IFERROR(Tabla1[[#This Row],[Total Vigencia]]/Tabla1[[#This Row],[Meta 2023]],0)</f>
        <v>0.11764705882352941</v>
      </c>
      <c r="AO55" s="10" t="s">
        <v>2561</v>
      </c>
      <c r="AP55" s="10" t="s">
        <v>2562</v>
      </c>
      <c r="AQ55" s="36" t="s">
        <v>2472</v>
      </c>
      <c r="AR55" s="44">
        <v>45588403501</v>
      </c>
      <c r="AS55" s="44">
        <v>35885407058</v>
      </c>
      <c r="AT55" s="44">
        <v>132041888832</v>
      </c>
      <c r="AU55" s="44">
        <v>68914884732</v>
      </c>
      <c r="AV55" s="44">
        <v>291297738352</v>
      </c>
      <c r="AW55" s="44">
        <v>221096030418</v>
      </c>
      <c r="AX55" s="66">
        <f>_xlfn.XLOOKUP(Tabla1[[#This Row],[Codigo meta PDD]],'[6]01_sect_2194106561'!$AE:$AE,'[6]01_sect_2194106561'!$AP:$AP,"no esta",0)</f>
        <v>141625997003</v>
      </c>
      <c r="AY55" s="66">
        <f>_xlfn.XLOOKUP(Tabla1[[#This Row],[Codigo meta PDD]],'[6]01_sect_2194106561'!$AE:$AE,'[6]01_sect_2194106561'!$AQ:$AQ,"no esta",0)</f>
        <v>104491373909</v>
      </c>
    </row>
    <row r="56" spans="2:51" ht="12" customHeight="1" x14ac:dyDescent="0.2">
      <c r="B56" s="36" t="s">
        <v>2382</v>
      </c>
      <c r="C56" s="47">
        <v>4</v>
      </c>
      <c r="D56" s="36" t="s">
        <v>2405</v>
      </c>
      <c r="E56" s="73">
        <v>49</v>
      </c>
      <c r="F56" s="36" t="s">
        <v>2400</v>
      </c>
      <c r="G56" s="74">
        <v>382</v>
      </c>
      <c r="H56" s="36" t="s">
        <v>2394</v>
      </c>
      <c r="I56" s="74">
        <v>639</v>
      </c>
      <c r="J56" t="s">
        <v>2368</v>
      </c>
      <c r="K56" s="73">
        <v>204</v>
      </c>
      <c r="L56" s="36" t="s">
        <v>2461</v>
      </c>
      <c r="M56" t="s">
        <v>2253</v>
      </c>
      <c r="N56" s="74">
        <v>12</v>
      </c>
      <c r="O56" s="124">
        <v>0</v>
      </c>
      <c r="P56" s="124">
        <v>0</v>
      </c>
      <c r="Q56" s="124">
        <v>1</v>
      </c>
      <c r="R56" s="124">
        <v>0</v>
      </c>
      <c r="S56" s="124">
        <v>5</v>
      </c>
      <c r="T56" s="124">
        <v>0</v>
      </c>
      <c r="U56" s="124">
        <f>_xlfn.XLOOKUP(Tabla1[[#This Row],[Código Indicador]],[7]Hoja3!$F:$F,[7]Hoja3!$L:$L,"no esta",0)</f>
        <v>11</v>
      </c>
      <c r="V56" s="124">
        <v>2</v>
      </c>
      <c r="W56" s="125">
        <f>_xlfn.XLOOKUP(Tabla1[[#This Row],[Código Indicador]],[7]Hoja4!$K:$K,[7]Hoja4!$Q:$Q,"No esta",0)</f>
        <v>1</v>
      </c>
      <c r="X56" s="125">
        <v>0</v>
      </c>
      <c r="Y56" s="39">
        <f>Tabla1[[#This Row],[Avance 2020]]+Tabla1[[#This Row],[Avance 2021]]+Tabla1[[#This Row],[Avance 2022]]+Tabla1[[#This Row],[Avance 2023]]</f>
        <v>2</v>
      </c>
      <c r="Z56" s="40">
        <f>Tabla1[[#This Row],[Total Plan de Desarrollo]]/Tabla1[[#This Row],[Meta Cuatrienio]]</f>
        <v>0.16666666666666666</v>
      </c>
      <c r="AA56" s="36"/>
      <c r="AB56" s="36"/>
      <c r="AC56" s="45">
        <v>0</v>
      </c>
      <c r="AD56" s="36"/>
      <c r="AE56" s="36"/>
      <c r="AF56" s="47">
        <v>0</v>
      </c>
      <c r="AG56" s="36"/>
      <c r="AH56" s="36"/>
      <c r="AI56" s="36">
        <f>_xlfn.XLOOKUP(Tabla1[[#This Row],[Código Indicador]],[7]Hoja3!$F:$F,[7]Hoja3!$M:$M,"no esta",0)</f>
        <v>1</v>
      </c>
      <c r="AJ56" s="36"/>
      <c r="AK56" s="36"/>
      <c r="AL56" s="36">
        <v>2</v>
      </c>
      <c r="AM56" s="84">
        <f>MAX(Tabla1[[#This Row],[Mar ]],Tabla1[[#This Row],[Jun]],Tabla1[[#This Row],[Sep]])</f>
        <v>1</v>
      </c>
      <c r="AN56" s="43">
        <f>IFERROR(Tabla1[[#This Row],[Total Vigencia]]/Tabla1[[#This Row],[Meta 2023]],0)</f>
        <v>9.0909090909090912E-2</v>
      </c>
      <c r="AO56" s="10" t="s">
        <v>2563</v>
      </c>
      <c r="AP56" s="10" t="s">
        <v>2562</v>
      </c>
      <c r="AQ56" s="36" t="s">
        <v>2472</v>
      </c>
      <c r="AR56" s="44">
        <v>45588403501</v>
      </c>
      <c r="AS56" s="44">
        <v>35885407058</v>
      </c>
      <c r="AT56" s="44">
        <v>132041888832</v>
      </c>
      <c r="AU56" s="44">
        <v>68914884732</v>
      </c>
      <c r="AV56" s="44">
        <v>291297738352</v>
      </c>
      <c r="AW56" s="44">
        <v>221096030418</v>
      </c>
      <c r="AX56" s="66">
        <f>_xlfn.XLOOKUP(Tabla1[[#This Row],[Codigo meta PDD]],'[6]01_sect_2194106561'!$AE:$AE,'[6]01_sect_2194106561'!$AP:$AP,"no esta",0)</f>
        <v>141625997003</v>
      </c>
      <c r="AY56" s="66">
        <f>_xlfn.XLOOKUP(Tabla1[[#This Row],[Codigo meta PDD]],'[6]01_sect_2194106561'!$AE:$AE,'[6]01_sect_2194106561'!$AQ:$AQ,"no esta",0)</f>
        <v>104491373909</v>
      </c>
    </row>
    <row r="57" spans="2:51" ht="12" customHeight="1" x14ac:dyDescent="0.2">
      <c r="B57" s="36" t="s">
        <v>2382</v>
      </c>
      <c r="C57" s="47">
        <v>4</v>
      </c>
      <c r="D57" s="36" t="s">
        <v>2405</v>
      </c>
      <c r="E57" s="73">
        <v>49</v>
      </c>
      <c r="F57" s="36" t="s">
        <v>2400</v>
      </c>
      <c r="G57" s="74">
        <v>382</v>
      </c>
      <c r="H57" s="36" t="s">
        <v>2394</v>
      </c>
      <c r="I57" s="74">
        <v>720</v>
      </c>
      <c r="J57" t="s">
        <v>2393</v>
      </c>
      <c r="K57" s="73">
        <v>204</v>
      </c>
      <c r="L57" s="36" t="s">
        <v>2461</v>
      </c>
      <c r="M57" t="s">
        <v>2253</v>
      </c>
      <c r="N57" s="74">
        <v>61</v>
      </c>
      <c r="O57" s="124">
        <v>0</v>
      </c>
      <c r="P57" s="124">
        <v>0</v>
      </c>
      <c r="Q57" s="124">
        <v>1</v>
      </c>
      <c r="R57" s="124">
        <v>1</v>
      </c>
      <c r="S57" s="124">
        <v>20</v>
      </c>
      <c r="T57" s="124">
        <v>0</v>
      </c>
      <c r="U57" s="124">
        <f>_xlfn.XLOOKUP(Tabla1[[#This Row],[Código Indicador]],[7]Hoja3!$F:$F,[7]Hoja3!$L:$L,"no esta",0)</f>
        <v>20</v>
      </c>
      <c r="V57" s="124">
        <v>6.2</v>
      </c>
      <c r="W57" s="125">
        <f>_xlfn.XLOOKUP(Tabla1[[#This Row],[Código Indicador]],[7]Hoja4!$K:$K,[7]Hoja4!$Q:$Q,"No esta",0)</f>
        <v>40</v>
      </c>
      <c r="X57" s="125">
        <v>0</v>
      </c>
      <c r="Y57" s="39">
        <f>Tabla1[[#This Row],[Avance 2020]]+Tabla1[[#This Row],[Avance 2021]]+Tabla1[[#This Row],[Avance 2022]]+Tabla1[[#This Row],[Avance 2023]]</f>
        <v>7.2</v>
      </c>
      <c r="Z57" s="40">
        <f>Tabla1[[#This Row],[Total Plan de Desarrollo]]/Tabla1[[#This Row],[Meta Cuatrienio]]</f>
        <v>0.11803278688524591</v>
      </c>
      <c r="AA57" s="36"/>
      <c r="AB57" s="36"/>
      <c r="AC57" s="45">
        <v>0</v>
      </c>
      <c r="AD57" s="36"/>
      <c r="AE57" s="36"/>
      <c r="AF57" s="47">
        <v>0</v>
      </c>
      <c r="AG57" s="36"/>
      <c r="AH57" s="36"/>
      <c r="AI57" s="36">
        <f>_xlfn.XLOOKUP(Tabla1[[#This Row],[Código Indicador]],[7]Hoja3!$F:$F,[7]Hoja3!$M:$M,"no esta",0)</f>
        <v>0</v>
      </c>
      <c r="AJ57" s="36"/>
      <c r="AK57" s="36"/>
      <c r="AL57" s="36">
        <v>6.2</v>
      </c>
      <c r="AM57" s="84">
        <f>MAX(Tabla1[[#This Row],[Mar ]],Tabla1[[#This Row],[Jun]],Tabla1[[#This Row],[Sep]])</f>
        <v>0</v>
      </c>
      <c r="AN57" s="43">
        <f>IFERROR(Tabla1[[#This Row],[Total Vigencia]]/Tabla1[[#This Row],[Meta 2023]],0)</f>
        <v>0</v>
      </c>
      <c r="AO57" s="10" t="s">
        <v>2559</v>
      </c>
      <c r="AP57" s="10" t="s">
        <v>2560</v>
      </c>
      <c r="AQ57" s="36" t="s">
        <v>2472</v>
      </c>
      <c r="AR57" s="44">
        <v>45588403501</v>
      </c>
      <c r="AS57" s="44">
        <v>35885407058</v>
      </c>
      <c r="AT57" s="44">
        <v>132041888832</v>
      </c>
      <c r="AU57" s="44">
        <v>68914884732</v>
      </c>
      <c r="AV57" s="44">
        <v>291297738352</v>
      </c>
      <c r="AW57" s="44">
        <v>221096030418</v>
      </c>
      <c r="AX57" s="66">
        <f>_xlfn.XLOOKUP(Tabla1[[#This Row],[Codigo meta PDD]],'[6]01_sect_2194106561'!$AE:$AE,'[6]01_sect_2194106561'!$AP:$AP,"no esta",0)</f>
        <v>141625997003</v>
      </c>
      <c r="AY57" s="66">
        <f>_xlfn.XLOOKUP(Tabla1[[#This Row],[Codigo meta PDD]],'[6]01_sect_2194106561'!$AE:$AE,'[6]01_sect_2194106561'!$AQ:$AQ,"no esta",0)</f>
        <v>104491373909</v>
      </c>
    </row>
    <row r="58" spans="2:51" ht="12" customHeight="1" x14ac:dyDescent="0.2">
      <c r="B58" s="36" t="s">
        <v>2378</v>
      </c>
      <c r="C58" s="47">
        <v>4</v>
      </c>
      <c r="D58" s="36" t="s">
        <v>2405</v>
      </c>
      <c r="E58" s="73">
        <v>49</v>
      </c>
      <c r="F58" s="36" t="s">
        <v>2400</v>
      </c>
      <c r="G58" s="74">
        <v>383</v>
      </c>
      <c r="H58" s="36" t="s">
        <v>2303</v>
      </c>
      <c r="I58" s="74">
        <v>410</v>
      </c>
      <c r="J58" t="s">
        <v>2344</v>
      </c>
      <c r="K58" s="73">
        <v>204</v>
      </c>
      <c r="L58" t="s">
        <v>2461</v>
      </c>
      <c r="M58" t="s">
        <v>2253</v>
      </c>
      <c r="N58" s="74">
        <v>0.25</v>
      </c>
      <c r="O58" s="126">
        <v>0.05</v>
      </c>
      <c r="P58" s="124">
        <v>0</v>
      </c>
      <c r="Q58" s="124">
        <v>0</v>
      </c>
      <c r="R58" s="124">
        <v>0</v>
      </c>
      <c r="S58" s="124">
        <v>0</v>
      </c>
      <c r="T58" s="124">
        <v>0</v>
      </c>
      <c r="U58" s="126">
        <v>0.25</v>
      </c>
      <c r="V58" s="126">
        <v>0.15</v>
      </c>
      <c r="W58" s="126">
        <v>0</v>
      </c>
      <c r="X58" s="125">
        <v>0</v>
      </c>
      <c r="Y58" s="46">
        <f>Tabla1[[#This Row],[Avance 2020]]+Tabla1[[#This Row],[Avance 2021]]+Tabla1[[#This Row],[Avance 2022]]+Tabla1[[#This Row],[Avance 2023]]</f>
        <v>0.15</v>
      </c>
      <c r="Z58" s="40">
        <f>Tabla1[[#This Row],[Total Plan de Desarrollo]]/Tabla1[[#This Row],[Meta Cuatrienio]]</f>
        <v>0.6</v>
      </c>
      <c r="AA58" s="36"/>
      <c r="AB58" s="36"/>
      <c r="AC58" s="45">
        <v>0</v>
      </c>
      <c r="AD58" s="36"/>
      <c r="AE58" s="36"/>
      <c r="AF58" s="47">
        <v>0</v>
      </c>
      <c r="AG58" s="36"/>
      <c r="AH58" s="36"/>
      <c r="AI58" s="36">
        <v>0.13</v>
      </c>
      <c r="AJ58" s="36"/>
      <c r="AK58" s="36"/>
      <c r="AL58" s="36">
        <v>0.15</v>
      </c>
      <c r="AM58" s="42">
        <v>0.15</v>
      </c>
      <c r="AN58" s="43">
        <f>IFERROR(Tabla1[[#This Row],[Total Vigencia]]/Tabla1[[#This Row],[Meta 2023]],0)</f>
        <v>0.6</v>
      </c>
      <c r="AO58" s="10" t="s">
        <v>2564</v>
      </c>
      <c r="AP58" s="10" t="s">
        <v>2546</v>
      </c>
      <c r="AQ58" s="10" t="s">
        <v>2473</v>
      </c>
      <c r="AR58" s="44"/>
      <c r="AS58" s="44"/>
      <c r="AT58" s="44"/>
      <c r="AU58" s="44"/>
      <c r="AV58" s="44"/>
      <c r="AW58" s="44"/>
      <c r="AX58" s="66">
        <f>_xlfn.XLOOKUP(Tabla1[[#This Row],[Codigo meta PDD]],'[6]01_sect_2194106561'!$AE:$AE,'[6]01_sect_2194106561'!$AP:$AP,"no esta",0)</f>
        <v>7536717000</v>
      </c>
      <c r="AY58" s="66">
        <f>_xlfn.XLOOKUP(Tabla1[[#This Row],[Codigo meta PDD]],'[6]01_sect_2194106561'!$AE:$AE,'[6]01_sect_2194106561'!$AQ:$AQ,"no esta",0)</f>
        <v>7526706179</v>
      </c>
    </row>
    <row r="59" spans="2:51" ht="12" customHeight="1" x14ac:dyDescent="0.2">
      <c r="B59" s="36" t="s">
        <v>2382</v>
      </c>
      <c r="C59" s="47">
        <v>4</v>
      </c>
      <c r="D59" s="36" t="s">
        <v>2405</v>
      </c>
      <c r="E59" s="73">
        <v>49</v>
      </c>
      <c r="F59" s="36" t="s">
        <v>2400</v>
      </c>
      <c r="G59" s="74">
        <v>388</v>
      </c>
      <c r="H59" s="36" t="s">
        <v>2311</v>
      </c>
      <c r="I59" s="74">
        <v>415</v>
      </c>
      <c r="J59" t="s">
        <v>2369</v>
      </c>
      <c r="K59" s="73">
        <v>204</v>
      </c>
      <c r="L59" s="36" t="s">
        <v>2461</v>
      </c>
      <c r="M59" t="s">
        <v>2253</v>
      </c>
      <c r="N59" s="74">
        <v>5000</v>
      </c>
      <c r="O59" s="124">
        <v>0</v>
      </c>
      <c r="P59" s="124">
        <v>0</v>
      </c>
      <c r="Q59" s="124">
        <v>1614</v>
      </c>
      <c r="R59" s="124">
        <v>1613</v>
      </c>
      <c r="S59" s="124">
        <v>624</v>
      </c>
      <c r="T59" s="124">
        <v>90</v>
      </c>
      <c r="U59" s="124">
        <v>2234</v>
      </c>
      <c r="V59" s="124">
        <v>1698</v>
      </c>
      <c r="W59" s="125">
        <v>1063</v>
      </c>
      <c r="X59" s="125">
        <v>0</v>
      </c>
      <c r="Y59" s="39">
        <f>Tabla1[[#This Row],[Avance 2020]]+Tabla1[[#This Row],[Avance 2021]]+Tabla1[[#This Row],[Avance 2022]]+Tabla1[[#This Row],[Avance 2023]]</f>
        <v>3401</v>
      </c>
      <c r="Z59" s="40">
        <f>Tabla1[[#This Row],[Total Plan de Desarrollo]]/Tabla1[[#This Row],[Meta Cuatrienio]]</f>
        <v>0.68020000000000003</v>
      </c>
      <c r="AA59" s="36"/>
      <c r="AB59" s="36"/>
      <c r="AC59" s="45">
        <v>0</v>
      </c>
      <c r="AD59" s="36"/>
      <c r="AE59" s="36"/>
      <c r="AF59" s="47"/>
      <c r="AG59" s="36"/>
      <c r="AH59" s="36"/>
      <c r="AI59" s="36">
        <f>_xlfn.XLOOKUP(Tabla1[[#This Row],[Código Indicador]],[7]Hoja3!$F:$F,[7]Hoja3!$M:$M,"no esta",0)</f>
        <v>1558</v>
      </c>
      <c r="AJ59" s="36"/>
      <c r="AK59" s="36"/>
      <c r="AL59" s="36">
        <v>1698</v>
      </c>
      <c r="AM59" s="84">
        <f>MAX(Tabla1[[#This Row],[Mar ]],Tabla1[[#This Row],[Jun]],Tabla1[[#This Row],[Sep]],Tabla1[[#This Row],[Dic]])</f>
        <v>1698</v>
      </c>
      <c r="AN59" s="43">
        <f>IFERROR(Tabla1[[#This Row],[Total Vigencia]]/Tabla1[[#This Row],[Meta 2023]],0)</f>
        <v>0.76007162041181742</v>
      </c>
      <c r="AO59" s="10" t="s">
        <v>2565</v>
      </c>
      <c r="AP59" s="10" t="s">
        <v>2566</v>
      </c>
      <c r="AQ59" s="10" t="s">
        <v>2474</v>
      </c>
      <c r="AR59" s="44">
        <v>0</v>
      </c>
      <c r="AS59" s="44">
        <v>0</v>
      </c>
      <c r="AT59" s="44">
        <v>0</v>
      </c>
      <c r="AU59" s="44">
        <v>0</v>
      </c>
      <c r="AV59" s="66">
        <v>5591943201</v>
      </c>
      <c r="AW59" s="66">
        <v>4318023629</v>
      </c>
      <c r="AX59" s="66">
        <f>_xlfn.XLOOKUP(Tabla1[[#This Row],[Codigo meta PDD]],'[6]01_sect_2194106561'!$AE:$AE,'[6]01_sect_2194106561'!$AP:$AP,"no esta",0)</f>
        <v>0</v>
      </c>
      <c r="AY59" s="66">
        <f>_xlfn.XLOOKUP(Tabla1[[#This Row],[Codigo meta PDD]],'[6]01_sect_2194106561'!$AE:$AE,'[6]01_sect_2194106561'!$AQ:$AQ,"no esta",0)</f>
        <v>0</v>
      </c>
    </row>
    <row r="60" spans="2:51" ht="12" customHeight="1" x14ac:dyDescent="0.2">
      <c r="B60" s="36" t="s">
        <v>2382</v>
      </c>
      <c r="C60" s="47">
        <v>4</v>
      </c>
      <c r="D60" s="36" t="s">
        <v>2405</v>
      </c>
      <c r="E60" s="73">
        <v>49</v>
      </c>
      <c r="F60" s="36" t="s">
        <v>2400</v>
      </c>
      <c r="G60" s="74">
        <v>392</v>
      </c>
      <c r="H60" s="36" t="s">
        <v>2395</v>
      </c>
      <c r="I60" s="74">
        <v>419</v>
      </c>
      <c r="J60" t="s">
        <v>2370</v>
      </c>
      <c r="K60" s="73">
        <v>204</v>
      </c>
      <c r="L60" s="36" t="s">
        <v>2461</v>
      </c>
      <c r="M60" t="s">
        <v>2253</v>
      </c>
      <c r="N60" s="74">
        <v>360</v>
      </c>
      <c r="O60" s="124">
        <v>31.28</v>
      </c>
      <c r="P60" s="124">
        <v>14.68</v>
      </c>
      <c r="Q60" s="124">
        <v>86.89</v>
      </c>
      <c r="R60" s="124">
        <v>13.52</v>
      </c>
      <c r="S60" s="124">
        <v>291.19</v>
      </c>
      <c r="T60" s="124">
        <v>236.77</v>
      </c>
      <c r="U60" s="124">
        <f>_xlfn.XLOOKUP(Tabla1[[#This Row],[Código Indicador]],[7]Hoja3!$F:$F,[7]Hoja3!$L:$L,"no esta",0)</f>
        <v>95.03</v>
      </c>
      <c r="V60" s="126">
        <v>127.25</v>
      </c>
      <c r="W60" s="125">
        <f>_xlfn.XLOOKUP(Tabla1[[#This Row],[Código Indicador]],[7]Hoja4!$K:$K,[7]Hoja4!$Q:$Q,"No esta",0)</f>
        <v>0</v>
      </c>
      <c r="X60" s="125">
        <v>0</v>
      </c>
      <c r="Y60" s="39">
        <f>Tabla1[[#This Row],[Avance 2020]]+Tabla1[[#This Row],[Avance 2021]]+Tabla1[[#This Row],[Avance 2022]]+Tabla1[[#This Row],[Avance 2023]]</f>
        <v>392.22</v>
      </c>
      <c r="Z60" s="40">
        <f>Tabla1[[#This Row],[Total Plan de Desarrollo]]/Tabla1[[#This Row],[Meta Cuatrienio]]</f>
        <v>1.0895000000000001</v>
      </c>
      <c r="AA60" s="36"/>
      <c r="AB60" s="36"/>
      <c r="AC60" s="45">
        <v>81.14</v>
      </c>
      <c r="AD60" s="36"/>
      <c r="AE60" s="36"/>
      <c r="AF60" s="47">
        <v>94.03</v>
      </c>
      <c r="AG60" s="36"/>
      <c r="AH60" s="36"/>
      <c r="AI60" s="36">
        <f>_xlfn.XLOOKUP(Tabla1[[#This Row],[Código Indicador]],[7]Hoja3!$F:$F,[7]Hoja3!$M:$M,"no esta",0)</f>
        <v>116.77</v>
      </c>
      <c r="AJ60" s="36"/>
      <c r="AK60" s="36"/>
      <c r="AL60" s="36">
        <v>127.25</v>
      </c>
      <c r="AM60" s="84">
        <f>MAX(Tabla1[[#This Row],[Mar ]],Tabla1[[#This Row],[Jun]],Tabla1[[#This Row],[Sep]],Tabla1[[#This Row],[Dic]])</f>
        <v>127.25</v>
      </c>
      <c r="AN60" s="43">
        <f>IFERROR(Tabla1[[#This Row],[Total Vigencia]]/Tabla1[[#This Row],[Meta 2023]],0)</f>
        <v>1.3390508260549301</v>
      </c>
      <c r="AO60" s="10" t="s">
        <v>2567</v>
      </c>
      <c r="AP60" s="10" t="s">
        <v>2546</v>
      </c>
      <c r="AQ60" s="10" t="s">
        <v>2477</v>
      </c>
      <c r="AR60" s="44">
        <v>29975427116</v>
      </c>
      <c r="AS60" s="44">
        <v>29972664898</v>
      </c>
      <c r="AT60" s="44">
        <v>50792480509</v>
      </c>
      <c r="AU60" s="44">
        <v>50446906656</v>
      </c>
      <c r="AV60" s="44">
        <v>51432284668</v>
      </c>
      <c r="AW60" s="44">
        <v>51432284668</v>
      </c>
      <c r="AX60" s="66">
        <f>_xlfn.XLOOKUP(Tabla1[[#This Row],[Codigo meta PDD]],'[6]01_sect_2194106561'!$AE:$AE,'[6]01_sect_2194106561'!$AP:$AP,"no esta",0)</f>
        <v>93967302211</v>
      </c>
      <c r="AY60" s="66">
        <f>_xlfn.XLOOKUP(Tabla1[[#This Row],[Codigo meta PDD]],'[6]01_sect_2194106561'!$AE:$AE,'[6]01_sect_2194106561'!$AQ:$AQ,"no esta",0)</f>
        <v>93967302211</v>
      </c>
    </row>
    <row r="61" spans="2:51" ht="12" customHeight="1" x14ac:dyDescent="0.2">
      <c r="B61" s="36" t="s">
        <v>2382</v>
      </c>
      <c r="C61" s="47">
        <v>4</v>
      </c>
      <c r="D61" s="36" t="s">
        <v>2405</v>
      </c>
      <c r="E61" s="73">
        <v>49</v>
      </c>
      <c r="F61" s="36" t="s">
        <v>2400</v>
      </c>
      <c r="G61" s="74">
        <v>393</v>
      </c>
      <c r="H61" s="36" t="s">
        <v>2294</v>
      </c>
      <c r="I61" s="74">
        <v>420</v>
      </c>
      <c r="J61" t="s">
        <v>2371</v>
      </c>
      <c r="K61" s="73">
        <v>204</v>
      </c>
      <c r="L61" s="36" t="s">
        <v>2461</v>
      </c>
      <c r="M61" t="s">
        <v>2253</v>
      </c>
      <c r="N61" s="74">
        <v>43</v>
      </c>
      <c r="O61" s="124">
        <v>0</v>
      </c>
      <c r="P61" s="124">
        <v>0</v>
      </c>
      <c r="Q61" s="124">
        <v>24</v>
      </c>
      <c r="R61" s="124">
        <v>20</v>
      </c>
      <c r="S61" s="124">
        <v>3</v>
      </c>
      <c r="T61" s="124">
        <v>3</v>
      </c>
      <c r="U61" s="124">
        <v>17</v>
      </c>
      <c r="V61" s="124">
        <v>17</v>
      </c>
      <c r="W61" s="125">
        <v>3</v>
      </c>
      <c r="X61" s="125">
        <v>0</v>
      </c>
      <c r="Y61" s="39">
        <f>Tabla1[[#This Row],[Avance 2020]]+Tabla1[[#This Row],[Avance 2021]]+Tabla1[[#This Row],[Avance 2022]]+Tabla1[[#This Row],[Avance 2023]]</f>
        <v>40</v>
      </c>
      <c r="Z61" s="40">
        <f>Tabla1[[#This Row],[Total Plan de Desarrollo]]/Tabla1[[#This Row],[Meta Cuatrienio]]</f>
        <v>0.93023255813953487</v>
      </c>
      <c r="AA61" s="36"/>
      <c r="AB61" s="36"/>
      <c r="AC61" s="45">
        <v>0</v>
      </c>
      <c r="AD61" s="36"/>
      <c r="AE61" s="36"/>
      <c r="AF61" s="47">
        <v>3</v>
      </c>
      <c r="AG61" s="36"/>
      <c r="AH61" s="36"/>
      <c r="AI61" s="36">
        <f>_xlfn.XLOOKUP(Tabla1[[#This Row],[Código Indicador]],[7]Hoja3!$F:$F,[7]Hoja3!$M:$M,"no esta",0)</f>
        <v>13</v>
      </c>
      <c r="AJ61" s="36"/>
      <c r="AK61" s="36"/>
      <c r="AL61" s="36">
        <v>17</v>
      </c>
      <c r="AM61" s="84">
        <f>MAX(Tabla1[[#This Row],[Mar ]],Tabla1[[#This Row],[Jun]],Tabla1[[#This Row],[Sep]],Tabla1[[#This Row],[Dic]])</f>
        <v>17</v>
      </c>
      <c r="AN61" s="43">
        <f>IFERROR(Tabla1[[#This Row],[Total Vigencia]]/Tabla1[[#This Row],[Meta 2023]],0)</f>
        <v>1</v>
      </c>
      <c r="AO61" s="10" t="s">
        <v>2568</v>
      </c>
      <c r="AP61" s="10" t="s">
        <v>2546</v>
      </c>
      <c r="AQ61" s="10" t="s">
        <v>2479</v>
      </c>
      <c r="AR61" s="44">
        <v>0</v>
      </c>
      <c r="AS61" s="44">
        <v>0</v>
      </c>
      <c r="AT61" s="44">
        <v>0</v>
      </c>
      <c r="AU61" s="44">
        <v>0</v>
      </c>
      <c r="AV61" s="44">
        <v>0</v>
      </c>
      <c r="AW61" s="44">
        <v>0</v>
      </c>
      <c r="AX61" s="66">
        <f>_xlfn.XLOOKUP(Tabla1[[#This Row],[Codigo meta PDD]],'[6]01_sect_2194106561'!$AE:$AE,'[6]01_sect_2194106561'!$AP:$AP,"no esta",0)</f>
        <v>0</v>
      </c>
      <c r="AY61" s="66">
        <f>_xlfn.XLOOKUP(Tabla1[[#This Row],[Codigo meta PDD]],'[6]01_sect_2194106561'!$AE:$AE,'[6]01_sect_2194106561'!$AQ:$AQ,"no esta",0)</f>
        <v>0</v>
      </c>
    </row>
    <row r="62" spans="2:51" ht="12" customHeight="1" x14ac:dyDescent="0.2">
      <c r="B62" s="36" t="s">
        <v>2382</v>
      </c>
      <c r="C62" s="47">
        <v>4</v>
      </c>
      <c r="D62" s="36" t="s">
        <v>2405</v>
      </c>
      <c r="E62" s="73">
        <v>49</v>
      </c>
      <c r="F62" s="36" t="s">
        <v>2400</v>
      </c>
      <c r="G62" s="74">
        <v>394</v>
      </c>
      <c r="H62" s="36" t="s">
        <v>2299</v>
      </c>
      <c r="I62" s="74">
        <v>421</v>
      </c>
      <c r="J62" t="s">
        <v>2372</v>
      </c>
      <c r="K62" s="73">
        <v>204</v>
      </c>
      <c r="L62" s="36" t="s">
        <v>2461</v>
      </c>
      <c r="M62" t="s">
        <v>2253</v>
      </c>
      <c r="N62" s="74">
        <v>1</v>
      </c>
      <c r="O62" s="124">
        <v>0</v>
      </c>
      <c r="P62" s="124">
        <v>0</v>
      </c>
      <c r="Q62" s="124">
        <v>0</v>
      </c>
      <c r="R62" s="124">
        <v>0</v>
      </c>
      <c r="S62" s="124">
        <v>0</v>
      </c>
      <c r="T62" s="124">
        <v>0</v>
      </c>
      <c r="U62" s="124">
        <f>_xlfn.XLOOKUP(Tabla1[[#This Row],[Código Indicador]],[7]Hoja3!$F:$F,[7]Hoja3!$L:$L,"no esta",0)</f>
        <v>0</v>
      </c>
      <c r="V62" s="124">
        <f>_xlfn.XLOOKUP(Tabla1[[#This Row],[Código Indicador]],[7]Hoja3!$F:$F,[7]Hoja3!$M:$M,"no esta",0)</f>
        <v>0</v>
      </c>
      <c r="W62" s="125">
        <f>_xlfn.XLOOKUP(Tabla1[[#This Row],[Código Indicador]],[7]Hoja4!$K:$K,[7]Hoja4!$Q:$Q,"No esta",0)</f>
        <v>1</v>
      </c>
      <c r="X62" s="125">
        <v>0</v>
      </c>
      <c r="Y62" s="39">
        <f>Tabla1[[#This Row],[Avance 2020]]+Tabla1[[#This Row],[Avance 2021]]+Tabla1[[#This Row],[Avance 2022]]+Tabla1[[#This Row],[Avance 2023]]</f>
        <v>0</v>
      </c>
      <c r="Z62" s="40">
        <f>Tabla1[[#This Row],[Total Plan de Desarrollo]]/Tabla1[[#This Row],[Meta Cuatrienio]]</f>
        <v>0</v>
      </c>
      <c r="AA62" s="36"/>
      <c r="AB62" s="36"/>
      <c r="AC62" s="45">
        <v>0</v>
      </c>
      <c r="AD62" s="36"/>
      <c r="AE62" s="36"/>
      <c r="AF62" s="47">
        <v>0</v>
      </c>
      <c r="AG62" s="36"/>
      <c r="AH62" s="36"/>
      <c r="AI62" s="36">
        <f>_xlfn.XLOOKUP(Tabla1[[#This Row],[Código Indicador]],[7]Hoja3!$F:$F,[7]Hoja3!$M:$M,"no esta",0)</f>
        <v>0</v>
      </c>
      <c r="AJ62" s="36"/>
      <c r="AK62" s="36"/>
      <c r="AL62" s="36"/>
      <c r="AM62" s="84">
        <f>MAX(Tabla1[[#This Row],[Mar ]],Tabla1[[#This Row],[Jun]],Tabla1[[#This Row],[Sep]])</f>
        <v>0</v>
      </c>
      <c r="AN62" s="43">
        <f>IFERROR(Tabla1[[#This Row],[Total Vigencia]]/Tabla1[[#This Row],[Meta 2023]],0)</f>
        <v>0</v>
      </c>
      <c r="AO62" s="10"/>
      <c r="AP62" s="10"/>
      <c r="AQ62" s="10" t="s">
        <v>2480</v>
      </c>
      <c r="AR62" s="44">
        <v>0</v>
      </c>
      <c r="AS62" s="44">
        <v>0</v>
      </c>
      <c r="AT62" s="44">
        <v>0</v>
      </c>
      <c r="AU62" s="44">
        <v>0</v>
      </c>
      <c r="AV62" s="44">
        <v>0</v>
      </c>
      <c r="AW62" s="44">
        <v>0</v>
      </c>
      <c r="AX62" s="66">
        <f>_xlfn.XLOOKUP(Tabla1[[#This Row],[Codigo meta PDD]],'[6]01_sect_2194106561'!$AE:$AE,'[6]01_sect_2194106561'!$AP:$AP,"no esta",0)</f>
        <v>0</v>
      </c>
      <c r="AY62" s="66">
        <f>_xlfn.XLOOKUP(Tabla1[[#This Row],[Codigo meta PDD]],'[6]01_sect_2194106561'!$AE:$AE,'[6]01_sect_2194106561'!$AQ:$AQ,"no esta",0)</f>
        <v>0</v>
      </c>
    </row>
    <row r="63" spans="2:51" ht="12" customHeight="1" x14ac:dyDescent="0.2">
      <c r="B63" s="36" t="s">
        <v>2382</v>
      </c>
      <c r="C63" s="47">
        <v>4</v>
      </c>
      <c r="D63" s="36" t="s">
        <v>2405</v>
      </c>
      <c r="E63" s="73">
        <v>49</v>
      </c>
      <c r="F63" s="36" t="s">
        <v>2400</v>
      </c>
      <c r="G63" s="74">
        <v>396</v>
      </c>
      <c r="H63" s="36" t="s">
        <v>2295</v>
      </c>
      <c r="I63" s="74">
        <v>423</v>
      </c>
      <c r="J63" t="s">
        <v>2373</v>
      </c>
      <c r="K63" s="73">
        <v>204</v>
      </c>
      <c r="L63" s="36" t="s">
        <v>2461</v>
      </c>
      <c r="M63" t="s">
        <v>2253</v>
      </c>
      <c r="N63" s="74">
        <v>6</v>
      </c>
      <c r="O63" s="124">
        <v>0</v>
      </c>
      <c r="P63" s="124">
        <v>0</v>
      </c>
      <c r="Q63" s="124">
        <v>3</v>
      </c>
      <c r="R63" s="124">
        <v>3</v>
      </c>
      <c r="S63" s="124">
        <v>3</v>
      </c>
      <c r="T63" s="124">
        <v>0</v>
      </c>
      <c r="U63" s="124">
        <f>_xlfn.XLOOKUP(Tabla1[[#This Row],[Código Indicador]],[7]Hoja3!$F:$F,[7]Hoja3!$L:$L,"no esta",0)</f>
        <v>3</v>
      </c>
      <c r="V63" s="124">
        <f>_xlfn.XLOOKUP(Tabla1[[#This Row],[Código Indicador]],[7]Hoja3!$F:$F,[7]Hoja3!$M:$M,"no esta",0)</f>
        <v>3</v>
      </c>
      <c r="W63" s="125">
        <f>_xlfn.XLOOKUP(Tabla1[[#This Row],[Código Indicador]],[7]Hoja4!$K:$K,[7]Hoja4!$Q:$Q,"No esta",0)</f>
        <v>0</v>
      </c>
      <c r="X63" s="125">
        <v>0</v>
      </c>
      <c r="Y63" s="39">
        <f>Tabla1[[#This Row],[Avance 2020]]+Tabla1[[#This Row],[Avance 2021]]+Tabla1[[#This Row],[Avance 2022]]+Tabla1[[#This Row],[Avance 2023]]</f>
        <v>6</v>
      </c>
      <c r="Z63" s="40">
        <f>Tabla1[[#This Row],[Total Plan de Desarrollo]]/Tabla1[[#This Row],[Meta Cuatrienio]]</f>
        <v>1</v>
      </c>
      <c r="AA63" s="36"/>
      <c r="AB63" s="36"/>
      <c r="AC63" s="45">
        <v>0</v>
      </c>
      <c r="AD63" s="36"/>
      <c r="AE63" s="36"/>
      <c r="AF63" s="47">
        <v>0</v>
      </c>
      <c r="AG63" s="36"/>
      <c r="AH63" s="36"/>
      <c r="AI63" s="36">
        <f>_xlfn.XLOOKUP(Tabla1[[#This Row],[Código Indicador]],[7]Hoja3!$F:$F,[7]Hoja3!$M:$M,"no esta",0)</f>
        <v>3</v>
      </c>
      <c r="AJ63" s="36"/>
      <c r="AK63" s="36"/>
      <c r="AL63" s="36"/>
      <c r="AM63" s="84">
        <f>MAX(Tabla1[[#This Row],[Mar ]],Tabla1[[#This Row],[Jun]],Tabla1[[#This Row],[Sep]])</f>
        <v>3</v>
      </c>
      <c r="AN63" s="43">
        <f>IFERROR(Tabla1[[#This Row],[Total Vigencia]]/Tabla1[[#This Row],[Meta 2023]],0)</f>
        <v>1</v>
      </c>
      <c r="AO63" s="10" t="s">
        <v>2569</v>
      </c>
      <c r="AP63" s="10" t="s">
        <v>2476</v>
      </c>
      <c r="AQ63" s="10" t="s">
        <v>2504</v>
      </c>
      <c r="AR63" s="44">
        <v>203000000</v>
      </c>
      <c r="AS63" s="44">
        <v>0</v>
      </c>
      <c r="AT63" s="44">
        <v>82377665</v>
      </c>
      <c r="AU63" s="44">
        <v>82377665</v>
      </c>
      <c r="AV63" s="44">
        <v>0</v>
      </c>
      <c r="AW63" s="44">
        <v>0</v>
      </c>
      <c r="AX63" s="66">
        <f>_xlfn.XLOOKUP(Tabla1[[#This Row],[Codigo meta PDD]],'[6]01_sect_2194106561'!$AE:$AE,'[6]01_sect_2194106561'!$AP:$AP,"no esta",0)</f>
        <v>0</v>
      </c>
      <c r="AY63" s="66">
        <f>_xlfn.XLOOKUP(Tabla1[[#This Row],[Codigo meta PDD]],'[6]01_sect_2194106561'!$AE:$AE,'[6]01_sect_2194106561'!$AQ:$AQ,"no esta",0)</f>
        <v>0</v>
      </c>
    </row>
    <row r="64" spans="2:51" ht="12" customHeight="1" x14ac:dyDescent="0.2">
      <c r="B64" s="36" t="s">
        <v>2382</v>
      </c>
      <c r="C64" s="47">
        <v>4</v>
      </c>
      <c r="D64" s="36" t="s">
        <v>2405</v>
      </c>
      <c r="E64" s="73">
        <v>49</v>
      </c>
      <c r="F64" s="36" t="s">
        <v>2400</v>
      </c>
      <c r="G64" s="74">
        <v>396</v>
      </c>
      <c r="H64" s="36" t="s">
        <v>2295</v>
      </c>
      <c r="I64" s="74">
        <v>640</v>
      </c>
      <c r="J64" t="s">
        <v>2374</v>
      </c>
      <c r="K64" s="73">
        <v>204</v>
      </c>
      <c r="L64" s="36" t="s">
        <v>2461</v>
      </c>
      <c r="M64" t="s">
        <v>2253</v>
      </c>
      <c r="N64" s="74">
        <v>6</v>
      </c>
      <c r="O64" s="124">
        <v>0</v>
      </c>
      <c r="P64" s="124">
        <v>0</v>
      </c>
      <c r="Q64" s="124">
        <v>3</v>
      </c>
      <c r="R64" s="124">
        <v>3</v>
      </c>
      <c r="S64" s="124">
        <v>3</v>
      </c>
      <c r="T64" s="124">
        <v>0</v>
      </c>
      <c r="U64" s="124">
        <f>_xlfn.XLOOKUP(Tabla1[[#This Row],[Código Indicador]],[7]Hoja3!$F:$F,[7]Hoja3!$L:$L,"no esta",0)</f>
        <v>3</v>
      </c>
      <c r="V64" s="124">
        <v>3</v>
      </c>
      <c r="W64" s="125">
        <f>_xlfn.XLOOKUP(Tabla1[[#This Row],[Código Indicador]],[7]Hoja4!$K:$K,[7]Hoja4!$Q:$Q,"No esta",0)</f>
        <v>0</v>
      </c>
      <c r="X64" s="125">
        <v>0</v>
      </c>
      <c r="Y64" s="39">
        <f>Tabla1[[#This Row],[Avance 2020]]+Tabla1[[#This Row],[Avance 2021]]+Tabla1[[#This Row],[Avance 2022]]+Tabla1[[#This Row],[Avance 2023]]</f>
        <v>6</v>
      </c>
      <c r="Z64" s="40">
        <f>Tabla1[[#This Row],[Total Plan de Desarrollo]]/Tabla1[[#This Row],[Meta Cuatrienio]]</f>
        <v>1</v>
      </c>
      <c r="AA64" s="36"/>
      <c r="AB64" s="36"/>
      <c r="AC64" s="45">
        <v>0</v>
      </c>
      <c r="AD64" s="36"/>
      <c r="AE64" s="36"/>
      <c r="AF64" s="47">
        <v>0</v>
      </c>
      <c r="AG64" s="36"/>
      <c r="AH64" s="36"/>
      <c r="AI64" s="36">
        <f>_xlfn.XLOOKUP(Tabla1[[#This Row],[Código Indicador]],[7]Hoja3!$F:$F,[7]Hoja3!$M:$M,"no esta",0)</f>
        <v>1</v>
      </c>
      <c r="AJ64" s="36"/>
      <c r="AK64" s="36"/>
      <c r="AL64" s="36">
        <v>3</v>
      </c>
      <c r="AM64" s="84">
        <f>MAX(Tabla1[[#This Row],[Mar ]],Tabla1[[#This Row],[Jun]],Tabla1[[#This Row],[Sep]],Tabla1[[#This Row],[Dic]])</f>
        <v>3</v>
      </c>
      <c r="AN64" s="43">
        <f>IFERROR(Tabla1[[#This Row],[Total Vigencia]]/Tabla1[[#This Row],[Meta 2023]],0)</f>
        <v>1</v>
      </c>
      <c r="AO64" s="10" t="s">
        <v>2570</v>
      </c>
      <c r="AP64" s="10" t="s">
        <v>2546</v>
      </c>
      <c r="AQ64" s="10" t="s">
        <v>2504</v>
      </c>
      <c r="AR64" s="44">
        <v>203000000</v>
      </c>
      <c r="AS64" s="44">
        <v>0</v>
      </c>
      <c r="AT64" s="44">
        <v>82377665</v>
      </c>
      <c r="AU64" s="44">
        <v>82377665</v>
      </c>
      <c r="AV64" s="44">
        <v>0</v>
      </c>
      <c r="AW64" s="44">
        <v>0</v>
      </c>
      <c r="AX64" s="66">
        <f>_xlfn.XLOOKUP(Tabla1[[#This Row],[Codigo meta PDD]],'[6]01_sect_2194106561'!$AE:$AE,'[6]01_sect_2194106561'!$AP:$AP,"no esta",0)</f>
        <v>0</v>
      </c>
      <c r="AY64" s="66">
        <f>_xlfn.XLOOKUP(Tabla1[[#This Row],[Codigo meta PDD]],'[6]01_sect_2194106561'!$AE:$AE,'[6]01_sect_2194106561'!$AQ:$AQ,"no esta",0)</f>
        <v>0</v>
      </c>
    </row>
    <row r="65" spans="2:51" ht="12" customHeight="1" x14ac:dyDescent="0.2">
      <c r="B65" s="36" t="s">
        <v>2382</v>
      </c>
      <c r="C65" s="47">
        <v>4</v>
      </c>
      <c r="D65" s="36" t="s">
        <v>2405</v>
      </c>
      <c r="E65" s="73">
        <v>49</v>
      </c>
      <c r="F65" s="36" t="s">
        <v>2400</v>
      </c>
      <c r="G65" s="74">
        <v>397</v>
      </c>
      <c r="H65" s="36" t="s">
        <v>2296</v>
      </c>
      <c r="I65" s="74">
        <v>424</v>
      </c>
      <c r="J65" t="s">
        <v>2349</v>
      </c>
      <c r="K65" s="73">
        <v>204</v>
      </c>
      <c r="L65" s="36" t="s">
        <v>2461</v>
      </c>
      <c r="M65" t="s">
        <v>2253</v>
      </c>
      <c r="N65" s="74">
        <v>29.6</v>
      </c>
      <c r="O65" s="124">
        <v>1</v>
      </c>
      <c r="P65" s="124">
        <v>0</v>
      </c>
      <c r="Q65" s="126">
        <v>0.01</v>
      </c>
      <c r="R65" s="124">
        <v>0</v>
      </c>
      <c r="S65" s="124">
        <v>4.2300000000000004</v>
      </c>
      <c r="T65" s="124">
        <v>4.2300000000000004</v>
      </c>
      <c r="U65" s="124">
        <v>15.7</v>
      </c>
      <c r="V65" s="126">
        <v>7.76</v>
      </c>
      <c r="W65" s="126">
        <v>9.67</v>
      </c>
      <c r="X65" s="125">
        <v>0</v>
      </c>
      <c r="Y65" s="46">
        <f>Tabla1[[#This Row],[Avance 2020]]+Tabla1[[#This Row],[Avance 2021]]+Tabla1[[#This Row],[Avance 2022]]+Tabla1[[#This Row],[Avance 2023]]</f>
        <v>11.99</v>
      </c>
      <c r="Z65" s="40">
        <f>Tabla1[[#This Row],[Total Plan de Desarrollo]]/Tabla1[[#This Row],[Meta Cuatrienio]]</f>
        <v>0.40506756756756757</v>
      </c>
      <c r="AA65" s="36"/>
      <c r="AB65" s="36"/>
      <c r="AC65" s="45">
        <v>1.48</v>
      </c>
      <c r="AD65" s="36"/>
      <c r="AE65" s="36"/>
      <c r="AF65" s="47">
        <v>2.67</v>
      </c>
      <c r="AG65" s="36"/>
      <c r="AH65" s="36"/>
      <c r="AI65" s="36">
        <f>_xlfn.XLOOKUP(Tabla1[[#This Row],[Código Indicador]],[7]Hoja3!$F:$F,[7]Hoja3!$M:$M,"no esta",0)</f>
        <v>4.3099999999999996</v>
      </c>
      <c r="AJ65" s="36"/>
      <c r="AK65" s="36"/>
      <c r="AL65" s="36">
        <v>7.76</v>
      </c>
      <c r="AM65" s="42">
        <f>MAX(Tabla1[[#This Row],[Mar ]],Tabla1[[#This Row],[Jun]],Tabla1[[#This Row],[Sep]],Tabla1[[#This Row],[Dic]])</f>
        <v>7.76</v>
      </c>
      <c r="AN65" s="43">
        <f>IFERROR(Tabla1[[#This Row],[Total Vigencia]]/Tabla1[[#This Row],[Meta 2023]],0)</f>
        <v>0.49426751592356688</v>
      </c>
      <c r="AO65" s="10" t="s">
        <v>2575</v>
      </c>
      <c r="AP65" s="10" t="s">
        <v>2576</v>
      </c>
      <c r="AQ65" s="10" t="s">
        <v>2505</v>
      </c>
      <c r="AR65" s="44">
        <v>47585167561</v>
      </c>
      <c r="AS65" s="44">
        <v>8400453282</v>
      </c>
      <c r="AT65" s="44">
        <v>65113629416.989998</v>
      </c>
      <c r="AU65" s="44">
        <v>53824445627</v>
      </c>
      <c r="AV65" s="44">
        <v>66217203043</v>
      </c>
      <c r="AW65" s="44">
        <v>63228104639</v>
      </c>
      <c r="AX65" s="66">
        <f>_xlfn.XLOOKUP(Tabla1[[#This Row],[Codigo meta PDD]],'[6]01_sect_2194106561'!$AE:$AE,'[6]01_sect_2194106561'!$AP:$AP,"no esta",0)</f>
        <v>129607045855</v>
      </c>
      <c r="AY65" s="66">
        <f>_xlfn.XLOOKUP(Tabla1[[#This Row],[Codigo meta PDD]],'[6]01_sect_2194106561'!$AE:$AE,'[6]01_sect_2194106561'!$AQ:$AQ,"no esta",0)</f>
        <v>119906116002</v>
      </c>
    </row>
    <row r="66" spans="2:51" ht="12" customHeight="1" x14ac:dyDescent="0.2">
      <c r="B66" s="36" t="s">
        <v>2382</v>
      </c>
      <c r="C66" s="47">
        <v>4</v>
      </c>
      <c r="D66" s="36" t="s">
        <v>2405</v>
      </c>
      <c r="E66" s="73">
        <v>49</v>
      </c>
      <c r="F66" s="36" t="s">
        <v>2400</v>
      </c>
      <c r="G66" s="74">
        <v>397</v>
      </c>
      <c r="H66" s="36" t="s">
        <v>2296</v>
      </c>
      <c r="I66" s="74">
        <v>682</v>
      </c>
      <c r="J66" t="s">
        <v>2356</v>
      </c>
      <c r="K66" s="73">
        <v>204</v>
      </c>
      <c r="L66" s="36" t="s">
        <v>2461</v>
      </c>
      <c r="M66" t="s">
        <v>2253</v>
      </c>
      <c r="N66" s="74">
        <v>80</v>
      </c>
      <c r="O66" s="124">
        <v>0</v>
      </c>
      <c r="P66" s="124">
        <v>0</v>
      </c>
      <c r="Q66" s="124">
        <v>4</v>
      </c>
      <c r="R66" s="124">
        <v>4</v>
      </c>
      <c r="S66" s="124">
        <v>19</v>
      </c>
      <c r="T66" s="124">
        <v>18.91</v>
      </c>
      <c r="U66" s="124">
        <v>29.6</v>
      </c>
      <c r="V66" s="126">
        <v>23.59</v>
      </c>
      <c r="W66" s="125">
        <f>_xlfn.XLOOKUP(Tabla1[[#This Row],[Código Indicador]],[7]Hoja4!$K:$K,[7]Hoja4!$Q:$Q,"No esta",0)</f>
        <v>22.09</v>
      </c>
      <c r="X66" s="125">
        <v>0</v>
      </c>
      <c r="Y66" s="39">
        <f>Tabla1[[#This Row],[Avance 2020]]+Tabla1[[#This Row],[Avance 2021]]+Tabla1[[#This Row],[Avance 2022]]+Tabla1[[#This Row],[Avance 2023]]</f>
        <v>46.5</v>
      </c>
      <c r="Z66" s="40">
        <f>Tabla1[[#This Row],[Total Plan de Desarrollo]]/Tabla1[[#This Row],[Meta Cuatrienio]]</f>
        <v>0.58125000000000004</v>
      </c>
      <c r="AA66" s="36"/>
      <c r="AB66" s="36"/>
      <c r="AC66" s="45">
        <v>1</v>
      </c>
      <c r="AD66" s="36"/>
      <c r="AE66" s="36"/>
      <c r="AF66" s="47">
        <v>11.18</v>
      </c>
      <c r="AG66" s="36"/>
      <c r="AH66" s="36"/>
      <c r="AI66" s="36">
        <f>_xlfn.XLOOKUP(Tabla1[[#This Row],[Código Indicador]],[7]Hoja3!$F:$F,[7]Hoja3!$M:$M,"no esta",0)</f>
        <v>11.18</v>
      </c>
      <c r="AJ66" s="36"/>
      <c r="AK66" s="36"/>
      <c r="AL66" s="36">
        <v>23.59</v>
      </c>
      <c r="AM66" s="42">
        <f>MAX(Tabla1[[#This Row],[Mar ]],Tabla1[[#This Row],[Jun]],Tabla1[[#This Row],[Sep]],Tabla1[[#This Row],[Dic]])</f>
        <v>23.59</v>
      </c>
      <c r="AN66" s="43">
        <f>IFERROR(Tabla1[[#This Row],[Total Vigencia]]/Tabla1[[#This Row],[Meta 2023]],0)</f>
        <v>0.79695945945945945</v>
      </c>
      <c r="AO66" s="10" t="s">
        <v>2574</v>
      </c>
      <c r="AP66" s="10" t="s">
        <v>2572</v>
      </c>
      <c r="AQ66" s="10" t="s">
        <v>2505</v>
      </c>
      <c r="AR66" s="44">
        <v>47585167561</v>
      </c>
      <c r="AS66" s="44">
        <v>8400453282</v>
      </c>
      <c r="AT66" s="44">
        <v>65113629416.989998</v>
      </c>
      <c r="AU66" s="44">
        <v>53824445627</v>
      </c>
      <c r="AV66" s="44">
        <v>66217203043</v>
      </c>
      <c r="AW66" s="44">
        <v>63228104639</v>
      </c>
      <c r="AX66" s="66">
        <f>_xlfn.XLOOKUP(Tabla1[[#This Row],[Codigo meta PDD]],'[6]01_sect_2194106561'!$AE:$AE,'[6]01_sect_2194106561'!$AP:$AP,"no esta",0)</f>
        <v>129607045855</v>
      </c>
      <c r="AY66" s="66">
        <f>_xlfn.XLOOKUP(Tabla1[[#This Row],[Codigo meta PDD]],'[6]01_sect_2194106561'!$AE:$AE,'[6]01_sect_2194106561'!$AQ:$AQ,"no esta",0)</f>
        <v>119906116002</v>
      </c>
    </row>
    <row r="67" spans="2:51" ht="12" customHeight="1" x14ac:dyDescent="0.2">
      <c r="B67" s="36" t="s">
        <v>2382</v>
      </c>
      <c r="C67" s="47">
        <v>4</v>
      </c>
      <c r="D67" s="36" t="s">
        <v>2405</v>
      </c>
      <c r="E67" s="73">
        <v>49</v>
      </c>
      <c r="F67" s="36" t="s">
        <v>2400</v>
      </c>
      <c r="G67" s="74">
        <v>397</v>
      </c>
      <c r="H67" s="36" t="s">
        <v>2296</v>
      </c>
      <c r="I67" s="74">
        <v>683</v>
      </c>
      <c r="J67" t="s">
        <v>2364</v>
      </c>
      <c r="K67" s="73">
        <v>204</v>
      </c>
      <c r="L67" s="36" t="s">
        <v>2461</v>
      </c>
      <c r="M67" t="s">
        <v>2253</v>
      </c>
      <c r="N67" s="74">
        <v>100</v>
      </c>
      <c r="O67" s="124">
        <v>0</v>
      </c>
      <c r="P67" s="124">
        <v>0</v>
      </c>
      <c r="Q67" s="124">
        <v>17.739999999999998</v>
      </c>
      <c r="R67" s="124">
        <v>17.739999999999998</v>
      </c>
      <c r="S67" s="124">
        <v>45</v>
      </c>
      <c r="T67" s="124">
        <v>38.119999999999997</v>
      </c>
      <c r="U67" s="124">
        <f>_xlfn.XLOOKUP(Tabla1[[#This Row],[Código Indicador]],[7]Hoja3!$F:$F,[7]Hoja3!$L:$L,"no esta",0)</f>
        <v>44.14</v>
      </c>
      <c r="V67" s="124">
        <v>12.09</v>
      </c>
      <c r="W67" s="125">
        <f>_xlfn.XLOOKUP(Tabla1[[#This Row],[Código Indicador]],[7]Hoja4!$K:$K,[7]Hoja4!$Q:$Q,"No esta",0)</f>
        <v>0</v>
      </c>
      <c r="X67" s="125">
        <v>0</v>
      </c>
      <c r="Y67" s="39">
        <f>Tabla1[[#This Row],[Avance 2020]]+Tabla1[[#This Row],[Avance 2021]]+Tabla1[[#This Row],[Avance 2022]]+Tabla1[[#This Row],[Avance 2023]]</f>
        <v>67.95</v>
      </c>
      <c r="Z67" s="40">
        <f>Tabla1[[#This Row],[Total Plan de Desarrollo]]/Tabla1[[#This Row],[Meta Cuatrienio]]</f>
        <v>0.67949999999999999</v>
      </c>
      <c r="AA67" s="36"/>
      <c r="AB67" s="36"/>
      <c r="AC67" s="45">
        <v>0</v>
      </c>
      <c r="AD67" s="36"/>
      <c r="AE67" s="36"/>
      <c r="AF67" s="47">
        <v>0</v>
      </c>
      <c r="AG67" s="36"/>
      <c r="AH67" s="36"/>
      <c r="AI67" s="36">
        <f>_xlfn.XLOOKUP(Tabla1[[#This Row],[Código Indicador]],[7]Hoja3!$F:$F,[7]Hoja3!$M:$M,"no esta",0)</f>
        <v>3</v>
      </c>
      <c r="AJ67" s="36"/>
      <c r="AK67" s="36"/>
      <c r="AL67" s="36">
        <v>12.09</v>
      </c>
      <c r="AM67" s="84">
        <f>MAX(Tabla1[[#This Row],[Mar ]],Tabla1[[#This Row],[Jun]],Tabla1[[#This Row],[Sep]],Tabla1[[#This Row],[Dic]])</f>
        <v>12.09</v>
      </c>
      <c r="AN67" s="43">
        <f>IFERROR(Tabla1[[#This Row],[Total Vigencia]]/Tabla1[[#This Row],[Meta 2023]],0)</f>
        <v>0.27390122338015405</v>
      </c>
      <c r="AO67" s="10" t="s">
        <v>2573</v>
      </c>
      <c r="AP67" s="10" t="s">
        <v>2572</v>
      </c>
      <c r="AQ67" s="10" t="s">
        <v>2505</v>
      </c>
      <c r="AR67" s="44">
        <v>47585167561</v>
      </c>
      <c r="AS67" s="44">
        <v>8400453282</v>
      </c>
      <c r="AT67" s="44">
        <v>65113629416.989998</v>
      </c>
      <c r="AU67" s="44">
        <v>53824445627</v>
      </c>
      <c r="AV67" s="44">
        <v>66217203043</v>
      </c>
      <c r="AW67" s="44">
        <v>63228104639</v>
      </c>
      <c r="AX67" s="66">
        <f>_xlfn.XLOOKUP(Tabla1[[#This Row],[Codigo meta PDD]],'[6]01_sect_2194106561'!$AE:$AE,'[6]01_sect_2194106561'!$AP:$AP,"no esta",0)</f>
        <v>129607045855</v>
      </c>
      <c r="AY67" s="66">
        <f>_xlfn.XLOOKUP(Tabla1[[#This Row],[Codigo meta PDD]],'[6]01_sect_2194106561'!$AE:$AE,'[6]01_sect_2194106561'!$AQ:$AQ,"no esta",0)</f>
        <v>119906116002</v>
      </c>
    </row>
    <row r="68" spans="2:51" ht="12" customHeight="1" x14ac:dyDescent="0.2">
      <c r="B68" s="36" t="s">
        <v>2382</v>
      </c>
      <c r="C68" s="47">
        <v>4</v>
      </c>
      <c r="D68" s="36" t="s">
        <v>2405</v>
      </c>
      <c r="E68" s="73">
        <v>49</v>
      </c>
      <c r="F68" s="36" t="s">
        <v>2400</v>
      </c>
      <c r="G68" s="74">
        <v>397</v>
      </c>
      <c r="H68" s="36" t="s">
        <v>2296</v>
      </c>
      <c r="I68" s="74">
        <v>684</v>
      </c>
      <c r="J68" t="s">
        <v>2365</v>
      </c>
      <c r="K68" s="73">
        <v>204</v>
      </c>
      <c r="L68" s="36" t="s">
        <v>2461</v>
      </c>
      <c r="M68" t="s">
        <v>2253</v>
      </c>
      <c r="N68" s="74">
        <v>100</v>
      </c>
      <c r="O68" s="124">
        <v>0</v>
      </c>
      <c r="P68" s="124">
        <v>0</v>
      </c>
      <c r="Q68" s="124">
        <v>1.7</v>
      </c>
      <c r="R68" s="124">
        <v>1.7</v>
      </c>
      <c r="S68" s="124">
        <v>33.1</v>
      </c>
      <c r="T68" s="124">
        <v>23.63</v>
      </c>
      <c r="U68" s="124">
        <f>_xlfn.XLOOKUP(Tabla1[[#This Row],[Código Indicador]],[7]Hoja3!$F:$F,[7]Hoja3!$L:$L,"no esta",0)</f>
        <v>41</v>
      </c>
      <c r="V68" s="124">
        <v>26.44</v>
      </c>
      <c r="W68" s="126">
        <f>_xlfn.XLOOKUP(Tabla1[[#This Row],[Código Indicador]],[7]Hoja4!$K:$K,[7]Hoja4!$Q:$Q,"No esta",0)</f>
        <v>33.67</v>
      </c>
      <c r="X68" s="125">
        <v>0</v>
      </c>
      <c r="Y68" s="39">
        <f>Tabla1[[#This Row],[Avance 2020]]+Tabla1[[#This Row],[Avance 2021]]+Tabla1[[#This Row],[Avance 2022]]+Tabla1[[#This Row],[Avance 2023]]</f>
        <v>51.769999999999996</v>
      </c>
      <c r="Z68" s="40">
        <f>Tabla1[[#This Row],[Total Plan de Desarrollo]]/Tabla1[[#This Row],[Meta Cuatrienio]]</f>
        <v>0.51769999999999994</v>
      </c>
      <c r="AA68" s="36"/>
      <c r="AB68" s="36"/>
      <c r="AC68" s="45">
        <v>23.63</v>
      </c>
      <c r="AD68" s="36"/>
      <c r="AE68" s="36"/>
      <c r="AF68" s="47">
        <v>23.63</v>
      </c>
      <c r="AG68" s="36"/>
      <c r="AH68" s="36"/>
      <c r="AI68" s="36">
        <f>_xlfn.XLOOKUP(Tabla1[[#This Row],[Código Indicador]],[7]Hoja3!$F:$F,[7]Hoja3!$M:$M,"no esta",0)</f>
        <v>23.63</v>
      </c>
      <c r="AJ68" s="36"/>
      <c r="AK68" s="36"/>
      <c r="AL68" s="36">
        <v>26.44</v>
      </c>
      <c r="AM68" s="84">
        <f>MAX(Tabla1[[#This Row],[Mar ]],Tabla1[[#This Row],[Jun]],Tabla1[[#This Row],[Sep]],Tabla1[[#This Row],[Dic]])</f>
        <v>26.44</v>
      </c>
      <c r="AN68" s="43">
        <f>IFERROR(Tabla1[[#This Row],[Total Vigencia]]/Tabla1[[#This Row],[Meta 2023]],0)</f>
        <v>0.64487804878048782</v>
      </c>
      <c r="AO68" s="10" t="s">
        <v>2571</v>
      </c>
      <c r="AP68" s="10" t="s">
        <v>2572</v>
      </c>
      <c r="AQ68" s="10" t="s">
        <v>2505</v>
      </c>
      <c r="AR68" s="44">
        <v>47585167561</v>
      </c>
      <c r="AS68" s="44">
        <v>8400453282</v>
      </c>
      <c r="AT68" s="44">
        <v>65113629416.989998</v>
      </c>
      <c r="AU68" s="44">
        <v>53824445627</v>
      </c>
      <c r="AV68" s="44">
        <v>66217203043</v>
      </c>
      <c r="AW68" s="44">
        <v>63228104639</v>
      </c>
      <c r="AX68" s="66">
        <f>_xlfn.XLOOKUP(Tabla1[[#This Row],[Codigo meta PDD]],'[6]01_sect_2194106561'!$AE:$AE,'[6]01_sect_2194106561'!$AP:$AP,"no esta",0)</f>
        <v>129607045855</v>
      </c>
      <c r="AY68" s="66">
        <f>_xlfn.XLOOKUP(Tabla1[[#This Row],[Codigo meta PDD]],'[6]01_sect_2194106561'!$AE:$AE,'[6]01_sect_2194106561'!$AQ:$AQ,"no esta",0)</f>
        <v>119906116002</v>
      </c>
    </row>
    <row r="69" spans="2:51" ht="12" customHeight="1" x14ac:dyDescent="0.2">
      <c r="B69" s="36" t="s">
        <v>2416</v>
      </c>
      <c r="C69" s="47">
        <v>4</v>
      </c>
      <c r="D69" s="36" t="s">
        <v>2405</v>
      </c>
      <c r="E69" s="73">
        <v>49</v>
      </c>
      <c r="F69" s="36" t="s">
        <v>2400</v>
      </c>
      <c r="G69" s="74">
        <v>398</v>
      </c>
      <c r="H69" s="36" t="s">
        <v>2297</v>
      </c>
      <c r="I69" s="74">
        <v>425</v>
      </c>
      <c r="J69" t="s">
        <v>2350</v>
      </c>
      <c r="K69" s="73">
        <v>204</v>
      </c>
      <c r="L69" s="36" t="s">
        <v>2461</v>
      </c>
      <c r="M69" t="s">
        <v>2253</v>
      </c>
      <c r="N69" s="74">
        <v>20</v>
      </c>
      <c r="O69" s="124">
        <v>0</v>
      </c>
      <c r="P69" s="124">
        <v>0</v>
      </c>
      <c r="Q69" s="124">
        <v>0.01</v>
      </c>
      <c r="R69" s="124">
        <v>0</v>
      </c>
      <c r="S69" s="124">
        <v>0</v>
      </c>
      <c r="T69" s="124">
        <v>0</v>
      </c>
      <c r="U69" s="124">
        <f>_xlfn.XLOOKUP(Tabla1[[#This Row],[Código Indicador]],[7]Hoja3!$F:$F,[7]Hoja3!$L:$L,"no esta",0)</f>
        <v>0</v>
      </c>
      <c r="V69" s="124">
        <f>_xlfn.XLOOKUP(Tabla1[[#This Row],[Código Indicador]],[7]Hoja3!$F:$F,[7]Hoja3!$M:$M,"no esta",0)</f>
        <v>0</v>
      </c>
      <c r="W69" s="125">
        <f>_xlfn.XLOOKUP(Tabla1[[#This Row],[Código Indicador]],[7]Hoja4!$K:$K,[7]Hoja4!$Q:$Q,"No esta",0)</f>
        <v>20</v>
      </c>
      <c r="X69" s="125">
        <v>0</v>
      </c>
      <c r="Y69" s="39">
        <f>Tabla1[[#This Row],[Avance 2020]]+Tabla1[[#This Row],[Avance 2021]]+Tabla1[[#This Row],[Avance 2022]]+Tabla1[[#This Row],[Avance 2023]]</f>
        <v>0</v>
      </c>
      <c r="Z69" s="40">
        <f>Tabla1[[#This Row],[Total Plan de Desarrollo]]/Tabla1[[#This Row],[Meta Cuatrienio]]</f>
        <v>0</v>
      </c>
      <c r="AA69" s="36"/>
      <c r="AB69" s="36"/>
      <c r="AC69" s="45">
        <v>0</v>
      </c>
      <c r="AD69" s="36"/>
      <c r="AE69" s="36"/>
      <c r="AF69" s="47">
        <v>0</v>
      </c>
      <c r="AG69" s="36"/>
      <c r="AH69" s="36"/>
      <c r="AI69" s="36">
        <f>_xlfn.XLOOKUP(Tabla1[[#This Row],[Código Indicador]],[7]Hoja3!$F:$F,[7]Hoja3!$M:$M,"no esta",0)</f>
        <v>0</v>
      </c>
      <c r="AJ69" s="36"/>
      <c r="AK69" s="36"/>
      <c r="AL69" s="36"/>
      <c r="AM69" s="84">
        <f>MAX(Tabla1[[#This Row],[Mar ]],Tabla1[[#This Row],[Jun]],Tabla1[[#This Row],[Sep]])</f>
        <v>0</v>
      </c>
      <c r="AN69" s="43">
        <f>IFERROR(Tabla1[[#This Row],[Total Vigencia]]/Tabla1[[#This Row],[Meta 2023]],0)</f>
        <v>0</v>
      </c>
      <c r="AO69" s="10"/>
      <c r="AP69" s="10"/>
      <c r="AQ69" s="10" t="s">
        <v>2481</v>
      </c>
      <c r="AR69" s="44">
        <v>0</v>
      </c>
      <c r="AS69" s="44">
        <v>0</v>
      </c>
      <c r="AT69" s="44">
        <v>0</v>
      </c>
      <c r="AU69" s="44">
        <v>0</v>
      </c>
      <c r="AV69" s="44">
        <v>0</v>
      </c>
      <c r="AW69" s="44">
        <v>0</v>
      </c>
      <c r="AX69" s="66">
        <f>_xlfn.XLOOKUP(Tabla1[[#This Row],[Codigo meta PDD]],'[6]01_sect_2194106561'!$AE:$AE,'[6]01_sect_2194106561'!$AP:$AP,"no esta",0)</f>
        <v>0</v>
      </c>
      <c r="AY69" s="66">
        <f>_xlfn.XLOOKUP(Tabla1[[#This Row],[Codigo meta PDD]],'[6]01_sect_2194106561'!$AE:$AE,'[6]01_sect_2194106561'!$AQ:$AQ,"no esta",0)</f>
        <v>0</v>
      </c>
    </row>
    <row r="70" spans="2:51" ht="12" customHeight="1" x14ac:dyDescent="0.2">
      <c r="B70" s="36" t="s">
        <v>2382</v>
      </c>
      <c r="C70" s="47">
        <v>4</v>
      </c>
      <c r="D70" s="36" t="s">
        <v>2405</v>
      </c>
      <c r="E70" s="73">
        <v>50</v>
      </c>
      <c r="F70" s="36" t="s">
        <v>2401</v>
      </c>
      <c r="G70" s="74">
        <v>402</v>
      </c>
      <c r="H70" s="36" t="s">
        <v>2396</v>
      </c>
      <c r="I70" s="74">
        <v>429</v>
      </c>
      <c r="J70" t="s">
        <v>2375</v>
      </c>
      <c r="K70" s="73">
        <v>204</v>
      </c>
      <c r="L70" s="36" t="s">
        <v>2461</v>
      </c>
      <c r="M70" t="s">
        <v>2253</v>
      </c>
      <c r="N70" s="74">
        <v>2</v>
      </c>
      <c r="O70" s="124">
        <v>0</v>
      </c>
      <c r="P70" s="124">
        <v>0</v>
      </c>
      <c r="Q70" s="124">
        <v>2</v>
      </c>
      <c r="R70" s="124">
        <v>0</v>
      </c>
      <c r="S70" s="124">
        <v>2</v>
      </c>
      <c r="T70" s="124">
        <v>0</v>
      </c>
      <c r="U70" s="124">
        <f>_xlfn.XLOOKUP(Tabla1[[#This Row],[Código Indicador]],[7]Hoja3!$F:$F,[7]Hoja3!$L:$L,"no esta",0)</f>
        <v>2</v>
      </c>
      <c r="V70" s="124">
        <f>_xlfn.XLOOKUP(Tabla1[[#This Row],[Código Indicador]],[7]Hoja3!$F:$F,[7]Hoja3!$M:$M,"no esta",0)</f>
        <v>2</v>
      </c>
      <c r="W70" s="125">
        <f>_xlfn.XLOOKUP(Tabla1[[#This Row],[Código Indicador]],[7]Hoja4!$K:$K,[7]Hoja4!$Q:$Q,"No esta",0)</f>
        <v>0</v>
      </c>
      <c r="X70" s="125">
        <v>0</v>
      </c>
      <c r="Y70" s="39">
        <f>Tabla1[[#This Row],[Avance 2020]]+Tabla1[[#This Row],[Avance 2021]]+Tabla1[[#This Row],[Avance 2022]]+Tabla1[[#This Row],[Avance 2023]]</f>
        <v>2</v>
      </c>
      <c r="Z70" s="40">
        <f>Tabla1[[#This Row],[Total Plan de Desarrollo]]/Tabla1[[#This Row],[Meta Cuatrienio]]</f>
        <v>1</v>
      </c>
      <c r="AA70" s="36"/>
      <c r="AB70" s="36"/>
      <c r="AC70" s="45">
        <v>0</v>
      </c>
      <c r="AD70" s="36"/>
      <c r="AE70" s="36"/>
      <c r="AF70" s="47">
        <v>0</v>
      </c>
      <c r="AG70" s="36"/>
      <c r="AH70" s="36"/>
      <c r="AI70" s="36">
        <f>_xlfn.XLOOKUP(Tabla1[[#This Row],[Código Indicador]],[7]Hoja3!$F:$F,[7]Hoja3!$M:$M,"no esta",0)</f>
        <v>2</v>
      </c>
      <c r="AJ70" s="36"/>
      <c r="AK70" s="36"/>
      <c r="AL70" s="36"/>
      <c r="AM70" s="84">
        <f>MAX(Tabla1[[#This Row],[Mar ]],Tabla1[[#This Row],[Jun]],Tabla1[[#This Row],[Sep]])</f>
        <v>2</v>
      </c>
      <c r="AN70" s="43">
        <f>IFERROR(Tabla1[[#This Row],[Total Vigencia]]/Tabla1[[#This Row],[Meta 2023]],0)</f>
        <v>1</v>
      </c>
      <c r="AO70" s="86" t="s">
        <v>2604</v>
      </c>
      <c r="AP70" s="86" t="s">
        <v>2476</v>
      </c>
      <c r="AQ70" s="36" t="s">
        <v>2483</v>
      </c>
      <c r="AR70" s="44">
        <v>0</v>
      </c>
      <c r="AS70" s="44">
        <v>0</v>
      </c>
      <c r="AT70" s="44">
        <v>30810000000</v>
      </c>
      <c r="AU70" s="44">
        <v>30786963708</v>
      </c>
      <c r="AV70" s="44">
        <v>0</v>
      </c>
      <c r="AW70" s="44">
        <v>0</v>
      </c>
      <c r="AX70" s="66">
        <f>_xlfn.XLOOKUP(Tabla1[[#This Row],[Codigo meta PDD]],'[6]01_sect_2194106561'!$AE:$AE,'[6]01_sect_2194106561'!$AP:$AP,"no esta",0)</f>
        <v>28962163000</v>
      </c>
      <c r="AY70" s="66">
        <f>_xlfn.XLOOKUP(Tabla1[[#This Row],[Codigo meta PDD]],'[6]01_sect_2194106561'!$AE:$AE,'[6]01_sect_2194106561'!$AQ:$AQ,"no esta",0)</f>
        <v>26682782354</v>
      </c>
    </row>
    <row r="71" spans="2:51" ht="12" customHeight="1" x14ac:dyDescent="0.2">
      <c r="B71" s="36" t="s">
        <v>2382</v>
      </c>
      <c r="C71" s="47">
        <v>4</v>
      </c>
      <c r="D71" s="36" t="s">
        <v>2405</v>
      </c>
      <c r="E71" s="73">
        <v>50</v>
      </c>
      <c r="F71" s="36" t="s">
        <v>2401</v>
      </c>
      <c r="G71" s="74">
        <v>402</v>
      </c>
      <c r="H71" s="36" t="s">
        <v>2396</v>
      </c>
      <c r="I71" s="74">
        <v>641</v>
      </c>
      <c r="J71" t="s">
        <v>2376</v>
      </c>
      <c r="K71" s="73">
        <v>204</v>
      </c>
      <c r="L71" s="36" t="s">
        <v>2461</v>
      </c>
      <c r="M71" t="s">
        <v>2253</v>
      </c>
      <c r="N71" s="74">
        <v>1</v>
      </c>
      <c r="O71" s="124">
        <v>0</v>
      </c>
      <c r="P71" s="124">
        <v>0</v>
      </c>
      <c r="Q71" s="124">
        <v>0</v>
      </c>
      <c r="R71" s="124">
        <v>0</v>
      </c>
      <c r="S71" s="124">
        <v>1</v>
      </c>
      <c r="T71" s="124">
        <v>0</v>
      </c>
      <c r="U71" s="124">
        <f>_xlfn.XLOOKUP(Tabla1[[#This Row],[Código Indicador]],[7]Hoja3!$F:$F,[7]Hoja3!$L:$L,"no esta",0)</f>
        <v>1</v>
      </c>
      <c r="V71" s="124">
        <f>_xlfn.XLOOKUP(Tabla1[[#This Row],[Código Indicador]],[7]Hoja3!$F:$F,[7]Hoja3!$M:$M,"no esta",0)</f>
        <v>1</v>
      </c>
      <c r="W71" s="125">
        <f>_xlfn.XLOOKUP(Tabla1[[#This Row],[Código Indicador]],[7]Hoja4!$K:$K,[7]Hoja4!$Q:$Q,"No esta",0)</f>
        <v>0</v>
      </c>
      <c r="X71" s="125">
        <v>0</v>
      </c>
      <c r="Y71" s="39">
        <f>Tabla1[[#This Row],[Avance 2020]]+Tabla1[[#This Row],[Avance 2021]]+Tabla1[[#This Row],[Avance 2022]]+Tabla1[[#This Row],[Avance 2023]]</f>
        <v>1</v>
      </c>
      <c r="Z71" s="40">
        <f>Tabla1[[#This Row],[Total Plan de Desarrollo]]/Tabla1[[#This Row],[Meta Cuatrienio]]</f>
        <v>1</v>
      </c>
      <c r="AA71" s="36"/>
      <c r="AB71" s="36"/>
      <c r="AC71" s="45">
        <v>0</v>
      </c>
      <c r="AD71" s="36"/>
      <c r="AE71" s="36"/>
      <c r="AF71" s="47">
        <v>0</v>
      </c>
      <c r="AG71" s="36"/>
      <c r="AH71" s="36"/>
      <c r="AI71" s="36">
        <f>_xlfn.XLOOKUP(Tabla1[[#This Row],[Código Indicador]],[7]Hoja3!$F:$F,[7]Hoja3!$M:$M,"no esta",0)</f>
        <v>1</v>
      </c>
      <c r="AJ71" s="36"/>
      <c r="AK71" s="36"/>
      <c r="AL71" s="36"/>
      <c r="AM71" s="84">
        <f>MAX(Tabla1[[#This Row],[Mar ]],Tabla1[[#This Row],[Jun]],Tabla1[[#This Row],[Sep]])</f>
        <v>1</v>
      </c>
      <c r="AN71" s="43">
        <f>IFERROR(Tabla1[[#This Row],[Total Vigencia]]/Tabla1[[#This Row],[Meta 2023]],0)</f>
        <v>1</v>
      </c>
      <c r="AO71" s="5" t="s">
        <v>2577</v>
      </c>
      <c r="AP71" s="10" t="s">
        <v>2476</v>
      </c>
      <c r="AQ71" s="36" t="s">
        <v>2483</v>
      </c>
      <c r="AR71" s="44">
        <v>0</v>
      </c>
      <c r="AS71" s="44">
        <v>0</v>
      </c>
      <c r="AT71" s="44">
        <v>30810000000</v>
      </c>
      <c r="AU71" s="44">
        <v>30786963708</v>
      </c>
      <c r="AV71" s="44">
        <v>0</v>
      </c>
      <c r="AW71" s="44">
        <v>0</v>
      </c>
      <c r="AX71" s="66">
        <f>_xlfn.XLOOKUP(Tabla1[[#This Row],[Codigo meta PDD]],'[6]01_sect_2194106561'!$AE:$AE,'[6]01_sect_2194106561'!$AP:$AP,"no esta",0)</f>
        <v>28962163000</v>
      </c>
      <c r="AY71" s="66">
        <f>_xlfn.XLOOKUP(Tabla1[[#This Row],[Codigo meta PDD]],'[6]01_sect_2194106561'!$AE:$AE,'[6]01_sect_2194106561'!$AQ:$AQ,"no esta",0)</f>
        <v>26682782354</v>
      </c>
    </row>
    <row r="72" spans="2:51" ht="12" customHeight="1" x14ac:dyDescent="0.2">
      <c r="B72" s="36" t="s">
        <v>2379</v>
      </c>
      <c r="C72" s="47">
        <v>4</v>
      </c>
      <c r="D72" s="36" t="s">
        <v>2405</v>
      </c>
      <c r="E72" s="73">
        <v>49</v>
      </c>
      <c r="F72" s="10" t="s">
        <v>2400</v>
      </c>
      <c r="G72" s="73">
        <v>377</v>
      </c>
      <c r="H72" s="36" t="s">
        <v>2300</v>
      </c>
      <c r="I72" s="74">
        <v>404</v>
      </c>
      <c r="J72" t="s">
        <v>2340</v>
      </c>
      <c r="K72" s="74">
        <v>227</v>
      </c>
      <c r="L72" t="s">
        <v>2462</v>
      </c>
      <c r="M72" t="s">
        <v>2253</v>
      </c>
      <c r="N72" s="74">
        <v>91.47</v>
      </c>
      <c r="O72" s="124">
        <v>7</v>
      </c>
      <c r="P72" s="124">
        <v>8.73</v>
      </c>
      <c r="Q72" s="124">
        <v>25.5</v>
      </c>
      <c r="R72" s="124">
        <v>27.53</v>
      </c>
      <c r="S72" s="124">
        <v>20.3</v>
      </c>
      <c r="T72" s="124">
        <v>21.09</v>
      </c>
      <c r="U72" s="124">
        <v>28</v>
      </c>
      <c r="V72" s="124">
        <v>28.12</v>
      </c>
      <c r="W72" s="126">
        <v>6</v>
      </c>
      <c r="X72" s="125">
        <v>0</v>
      </c>
      <c r="Y72" s="46">
        <f>Tabla1[[#This Row],[Avance 2020]]+Tabla1[[#This Row],[Avance 2021]]+Tabla1[[#This Row],[Avance 2022]]+Tabla1[[#This Row],[Avance 2023]]</f>
        <v>85.470000000000013</v>
      </c>
      <c r="Z72" s="40">
        <f>Tabla1[[#This Row],[Total Plan de Desarrollo]]/Tabla1[[#This Row],[Meta Cuatrienio]]</f>
        <v>0.93440472285995424</v>
      </c>
      <c r="AA72" s="36"/>
      <c r="AB72" s="36"/>
      <c r="AC72" s="45">
        <v>2.38</v>
      </c>
      <c r="AD72" s="36"/>
      <c r="AE72" s="36"/>
      <c r="AF72" s="47">
        <v>9.26</v>
      </c>
      <c r="AG72" s="36"/>
      <c r="AH72" s="36"/>
      <c r="AI72" s="36">
        <v>19.11</v>
      </c>
      <c r="AJ72" s="36"/>
      <c r="AK72" s="36"/>
      <c r="AL72" s="36">
        <v>28.12</v>
      </c>
      <c r="AM72" s="84">
        <f>MAX(Tabla1[[#This Row],[Mar ]],Tabla1[[#This Row],[Jun]],Tabla1[[#This Row],[Sep]],Tabla1[[#This Row],[Dic]])</f>
        <v>28.12</v>
      </c>
      <c r="AN72" s="43">
        <f>IFERROR(Tabla1[[#This Row],[Total Vigencia]]/Tabla1[[#This Row],[Meta 2023]],0)</f>
        <v>1.0042857142857142</v>
      </c>
      <c r="AO72" s="10" t="s">
        <v>2578</v>
      </c>
      <c r="AP72" s="10" t="s">
        <v>2476</v>
      </c>
      <c r="AQ72" s="10" t="s">
        <v>2496</v>
      </c>
      <c r="AR72" s="44">
        <v>323268417</v>
      </c>
      <c r="AS72" s="44">
        <v>303268417</v>
      </c>
      <c r="AT72" s="44">
        <v>12570900327</v>
      </c>
      <c r="AU72" s="44">
        <v>12570900327</v>
      </c>
      <c r="AV72" s="44">
        <v>10926433117</v>
      </c>
      <c r="AW72" s="44">
        <v>10926433117</v>
      </c>
      <c r="AX72" s="66">
        <f>_xlfn.XLOOKUP(Tabla1[[#This Row],[Codigo meta PDD]],'[6]01_sect_2194106561'!$AE:$AE,'[6]01_sect_2194106561'!$AP:$AP,"no esta",0)</f>
        <v>488442972</v>
      </c>
      <c r="AY72" s="66">
        <f>_xlfn.XLOOKUP(Tabla1[[#This Row],[Codigo meta PDD]],'[6]01_sect_2194106561'!$AE:$AE,'[6]01_sect_2194106561'!$AQ:$AQ,"no esta",0)</f>
        <v>488442972</v>
      </c>
    </row>
    <row r="73" spans="2:51" ht="12" customHeight="1" x14ac:dyDescent="0.2">
      <c r="B73" s="36" t="s">
        <v>2382</v>
      </c>
      <c r="C73" s="47">
        <v>4</v>
      </c>
      <c r="D73" s="36" t="s">
        <v>2405</v>
      </c>
      <c r="E73" s="73">
        <v>49</v>
      </c>
      <c r="F73" s="10" t="s">
        <v>2400</v>
      </c>
      <c r="G73" s="73">
        <v>378</v>
      </c>
      <c r="H73" s="36" t="s">
        <v>2315</v>
      </c>
      <c r="I73" s="74">
        <v>405</v>
      </c>
      <c r="J73" t="s">
        <v>2361</v>
      </c>
      <c r="K73" s="73">
        <v>204</v>
      </c>
      <c r="L73" s="36" t="s">
        <v>2461</v>
      </c>
      <c r="M73" t="s">
        <v>2253</v>
      </c>
      <c r="N73" s="74">
        <v>934.74</v>
      </c>
      <c r="O73" s="124">
        <v>296</v>
      </c>
      <c r="P73" s="126">
        <v>11.95</v>
      </c>
      <c r="Q73" s="124">
        <v>442.96</v>
      </c>
      <c r="R73" s="124">
        <v>220.51</v>
      </c>
      <c r="S73" s="124">
        <v>597</v>
      </c>
      <c r="T73" s="124">
        <v>265.20999999999998</v>
      </c>
      <c r="U73" s="124">
        <v>297.36</v>
      </c>
      <c r="V73" s="124">
        <v>314.14999999999998</v>
      </c>
      <c r="W73" s="125">
        <v>139.71</v>
      </c>
      <c r="X73" s="125">
        <v>0</v>
      </c>
      <c r="Y73" s="39">
        <f>Tabla1[[#This Row],[Avance 2020]]+Tabla1[[#This Row],[Avance 2021]]+Tabla1[[#This Row],[Avance 2022]]+Tabla1[[#This Row],[Avance 2023]]</f>
        <v>811.81999999999994</v>
      </c>
      <c r="Z73" s="40">
        <f>Tabla1[[#This Row],[Total Plan de Desarrollo]]/Tabla1[[#This Row],[Meta Cuatrienio]]</f>
        <v>0.86849819201061251</v>
      </c>
      <c r="AA73" s="36"/>
      <c r="AB73" s="36"/>
      <c r="AC73" s="45">
        <v>65.61</v>
      </c>
      <c r="AD73" s="36"/>
      <c r="AE73" s="36"/>
      <c r="AF73" s="47">
        <v>222.48</v>
      </c>
      <c r="AG73" s="36"/>
      <c r="AH73" s="36"/>
      <c r="AI73" s="36">
        <v>347.04</v>
      </c>
      <c r="AJ73" s="36"/>
      <c r="AK73" s="36"/>
      <c r="AL73" s="36">
        <v>314.14999999999998</v>
      </c>
      <c r="AM73" s="84">
        <v>314.14999999999998</v>
      </c>
      <c r="AN73" s="43">
        <f>IFERROR(Tabla1[[#This Row],[Total Vigencia]]/Tabla1[[#This Row],[Meta 2023]],0)</f>
        <v>1.0564635458703253</v>
      </c>
      <c r="AO73" s="86" t="s">
        <v>2581</v>
      </c>
      <c r="AP73" s="10" t="s">
        <v>2476</v>
      </c>
      <c r="AQ73" s="10" t="s">
        <v>2468</v>
      </c>
      <c r="AR73" s="44">
        <v>45604380702</v>
      </c>
      <c r="AS73" s="44">
        <v>39813620070</v>
      </c>
      <c r="AT73" s="44">
        <v>113290768007</v>
      </c>
      <c r="AU73" s="44">
        <v>106994330826</v>
      </c>
      <c r="AV73" s="44">
        <v>138691479349</v>
      </c>
      <c r="AW73" s="44">
        <v>133789286759</v>
      </c>
      <c r="AX73" s="66">
        <f>_xlfn.XLOOKUP(Tabla1[[#This Row],[Codigo meta PDD]],'[6]01_sect_2194106561'!$AE:$AE,'[6]01_sect_2194106561'!$AP:$AP,"no esta",0)</f>
        <v>249444858520</v>
      </c>
      <c r="AY73" s="66">
        <f>_xlfn.XLOOKUP(Tabla1[[#This Row],[Codigo meta PDD]],'[6]01_sect_2194106561'!$AE:$AE,'[6]01_sect_2194106561'!$AQ:$AQ,"no esta",0)</f>
        <v>237781520343</v>
      </c>
    </row>
    <row r="74" spans="2:51" ht="12" customHeight="1" x14ac:dyDescent="0.2">
      <c r="B74" s="36" t="s">
        <v>2382</v>
      </c>
      <c r="C74" s="47">
        <v>4</v>
      </c>
      <c r="D74" s="36" t="s">
        <v>2405</v>
      </c>
      <c r="E74" s="73">
        <v>49</v>
      </c>
      <c r="F74" s="10" t="s">
        <v>2400</v>
      </c>
      <c r="G74" s="73">
        <v>378</v>
      </c>
      <c r="H74" s="36" t="s">
        <v>2315</v>
      </c>
      <c r="I74" s="74">
        <v>711</v>
      </c>
      <c r="J74" t="s">
        <v>2377</v>
      </c>
      <c r="K74" s="73">
        <v>227</v>
      </c>
      <c r="L74" s="36" t="s">
        <v>2462</v>
      </c>
      <c r="M74" t="s">
        <v>2253</v>
      </c>
      <c r="N74" s="74">
        <v>58.44</v>
      </c>
      <c r="O74" s="124">
        <v>0</v>
      </c>
      <c r="P74" s="124">
        <v>0</v>
      </c>
      <c r="Q74" s="124">
        <v>0</v>
      </c>
      <c r="R74" s="124">
        <v>0</v>
      </c>
      <c r="S74" s="124">
        <v>43.62</v>
      </c>
      <c r="T74" s="124">
        <v>0</v>
      </c>
      <c r="U74" s="124">
        <f>_xlfn.XLOOKUP(Tabla1[[#This Row],[Código Indicador]],[7]Hoja3!$F:$F,[7]Hoja3!$L:$L,"no esta",0)</f>
        <v>17.53</v>
      </c>
      <c r="V74" s="126">
        <v>4.72</v>
      </c>
      <c r="W74" s="125">
        <f>_xlfn.XLOOKUP(Tabla1[[#This Row],[Código Indicador]],[7]Hoja4!$K:$K,[7]Hoja4!$Q:$Q,"No esta",0)</f>
        <v>40.909999999999997</v>
      </c>
      <c r="X74" s="125">
        <v>0</v>
      </c>
      <c r="Y74" s="39">
        <f>Tabla1[[#This Row],[Avance 2020]]+Tabla1[[#This Row],[Avance 2021]]+Tabla1[[#This Row],[Avance 2022]]+Tabla1[[#This Row],[Avance 2023]]</f>
        <v>4.72</v>
      </c>
      <c r="Z74" s="40">
        <f>Tabla1[[#This Row],[Total Plan de Desarrollo]]/Tabla1[[#This Row],[Meta Cuatrienio]]</f>
        <v>8.0766598220396987E-2</v>
      </c>
      <c r="AA74" s="36"/>
      <c r="AB74" s="36"/>
      <c r="AC74" s="45">
        <v>0</v>
      </c>
      <c r="AD74" s="36"/>
      <c r="AE74" s="36"/>
      <c r="AF74" s="47">
        <v>0</v>
      </c>
      <c r="AG74" s="36"/>
      <c r="AH74" s="36"/>
      <c r="AI74" s="36">
        <f>_xlfn.XLOOKUP(Tabla1[[#This Row],[Código Indicador]],[7]Hoja3!$F:$F,[7]Hoja3!$M:$M,"no esta",0)</f>
        <v>0</v>
      </c>
      <c r="AJ74" s="36"/>
      <c r="AK74" s="36"/>
      <c r="AL74" s="36">
        <v>4.72</v>
      </c>
      <c r="AM74" s="42">
        <f>MAX(Tabla1[[#This Row],[Mar ]],Tabla1[[#This Row],[Jun]],Tabla1[[#This Row],[Sep]],Tabla1[[#This Row],[Dic]])</f>
        <v>4.72</v>
      </c>
      <c r="AN74" s="43">
        <f>IFERROR(Tabla1[[#This Row],[Total Vigencia]]/Tabla1[[#This Row],[Meta 2023]],0)</f>
        <v>0.26925270964061604</v>
      </c>
      <c r="AO74" s="10" t="s">
        <v>2579</v>
      </c>
      <c r="AP74" s="10" t="s">
        <v>2580</v>
      </c>
      <c r="AQ74" s="10" t="s">
        <v>2468</v>
      </c>
      <c r="AR74" s="44">
        <v>45604380702</v>
      </c>
      <c r="AS74" s="44">
        <v>39813620070</v>
      </c>
      <c r="AT74" s="44">
        <v>113290768007</v>
      </c>
      <c r="AU74" s="44">
        <v>106994330826</v>
      </c>
      <c r="AV74" s="44">
        <v>138691479349</v>
      </c>
      <c r="AW74" s="44">
        <v>133789286759</v>
      </c>
      <c r="AX74" s="66">
        <f>_xlfn.XLOOKUP(Tabla1[[#This Row],[Codigo meta PDD]],'[6]01_sect_2194106561'!$AE:$AE,'[6]01_sect_2194106561'!$AP:$AP,"no esta",0)</f>
        <v>249444858520</v>
      </c>
      <c r="AY74" s="66">
        <f>_xlfn.XLOOKUP(Tabla1[[#This Row],[Codigo meta PDD]],'[6]01_sect_2194106561'!$AE:$AE,'[6]01_sect_2194106561'!$AQ:$AQ,"no esta",0)</f>
        <v>237781520343</v>
      </c>
    </row>
    <row r="75" spans="2:51" ht="12" customHeight="1" x14ac:dyDescent="0.2">
      <c r="B75" s="36" t="s">
        <v>2378</v>
      </c>
      <c r="C75" s="47">
        <v>4</v>
      </c>
      <c r="D75" s="36" t="s">
        <v>2405</v>
      </c>
      <c r="E75" s="73">
        <v>49</v>
      </c>
      <c r="F75" s="10" t="s">
        <v>2400</v>
      </c>
      <c r="G75" s="73">
        <v>383</v>
      </c>
      <c r="H75" s="36" t="s">
        <v>2303</v>
      </c>
      <c r="I75" s="74">
        <v>410</v>
      </c>
      <c r="J75" t="s">
        <v>2344</v>
      </c>
      <c r="K75" s="73">
        <v>227</v>
      </c>
      <c r="L75" t="s">
        <v>2462</v>
      </c>
      <c r="M75" t="s">
        <v>2253</v>
      </c>
      <c r="N75" s="74">
        <v>0.25</v>
      </c>
      <c r="O75" s="126">
        <v>0.01</v>
      </c>
      <c r="P75" s="126">
        <v>0.01</v>
      </c>
      <c r="Q75" s="126">
        <v>0.04</v>
      </c>
      <c r="R75" s="126">
        <v>0.04</v>
      </c>
      <c r="S75" s="126">
        <v>0.08</v>
      </c>
      <c r="T75" s="126">
        <v>0.08</v>
      </c>
      <c r="U75" s="126">
        <v>0.12</v>
      </c>
      <c r="V75" s="126">
        <v>0.12</v>
      </c>
      <c r="W75" s="126">
        <v>0.04</v>
      </c>
      <c r="X75" s="125">
        <v>0</v>
      </c>
      <c r="Y75" s="46">
        <f>Tabla1[[#This Row],[Avance 2020]]+Tabla1[[#This Row],[Avance 2021]]+Tabla1[[#This Row],[Avance 2022]]+Tabla1[[#This Row],[Avance 2023]]</f>
        <v>0.25</v>
      </c>
      <c r="Z75" s="40">
        <f>Tabla1[[#This Row],[Total Plan de Desarrollo]]/Tabla1[[#This Row],[Meta Cuatrienio]]</f>
        <v>1</v>
      </c>
      <c r="AA75" s="36"/>
      <c r="AB75" s="36"/>
      <c r="AC75" s="45">
        <v>0.03</v>
      </c>
      <c r="AD75" s="36"/>
      <c r="AE75" s="36"/>
      <c r="AF75" s="47">
        <v>0.06</v>
      </c>
      <c r="AG75" s="36"/>
      <c r="AH75" s="36"/>
      <c r="AI75" s="36">
        <v>0.09</v>
      </c>
      <c r="AJ75" s="36"/>
      <c r="AK75" s="36"/>
      <c r="AL75" s="36">
        <v>0.12</v>
      </c>
      <c r="AM75" s="42">
        <f>MAX(Tabla1[[#This Row],[Mar ]],Tabla1[[#This Row],[Jun]],Tabla1[[#This Row],[Sep]])</f>
        <v>0.09</v>
      </c>
      <c r="AN75" s="43">
        <f>IFERROR(Tabla1[[#This Row],[Total Vigencia]]/Tabla1[[#This Row],[Meta 2023]],0)</f>
        <v>0.75</v>
      </c>
      <c r="AO75" s="10" t="s">
        <v>2582</v>
      </c>
      <c r="AP75" s="10" t="s">
        <v>2476</v>
      </c>
      <c r="AQ75" s="10" t="s">
        <v>2473</v>
      </c>
      <c r="AR75" s="44">
        <v>18500000</v>
      </c>
      <c r="AS75" s="44">
        <v>18500000</v>
      </c>
      <c r="AT75" s="44">
        <v>129866666</v>
      </c>
      <c r="AU75" s="44">
        <v>129098666</v>
      </c>
      <c r="AV75" s="44">
        <v>186316000</v>
      </c>
      <c r="AW75" s="44">
        <v>186316000</v>
      </c>
      <c r="AX75" s="66">
        <f>_xlfn.XLOOKUP(Tabla1[[#This Row],[Codigo meta PDD]],'[6]01_sect_2194106561'!$AE:$AE,'[6]01_sect_2194106561'!$AP:$AP,"no esta",0)</f>
        <v>7536717000</v>
      </c>
      <c r="AY75" s="66">
        <f>_xlfn.XLOOKUP(Tabla1[[#This Row],[Codigo meta PDD]],'[6]01_sect_2194106561'!$AE:$AE,'[6]01_sect_2194106561'!$AQ:$AQ,"no esta",0)</f>
        <v>7526706179</v>
      </c>
    </row>
    <row r="76" spans="2:51" ht="12" customHeight="1" x14ac:dyDescent="0.2">
      <c r="B76" s="36" t="s">
        <v>2378</v>
      </c>
      <c r="C76" s="47">
        <v>4</v>
      </c>
      <c r="D76" s="36" t="s">
        <v>2405</v>
      </c>
      <c r="E76" s="73">
        <v>49</v>
      </c>
      <c r="F76" s="10" t="s">
        <v>2400</v>
      </c>
      <c r="G76" s="73">
        <v>374</v>
      </c>
      <c r="H76" s="36" t="s">
        <v>2292</v>
      </c>
      <c r="I76" s="74">
        <v>401</v>
      </c>
      <c r="J76" t="s">
        <v>2329</v>
      </c>
      <c r="K76" s="73">
        <v>262</v>
      </c>
      <c r="L76" s="36" t="s">
        <v>2463</v>
      </c>
      <c r="M76" t="s">
        <v>2251</v>
      </c>
      <c r="N76" s="74">
        <v>166954</v>
      </c>
      <c r="O76" s="124">
        <v>66781</v>
      </c>
      <c r="P76" s="124">
        <v>45078</v>
      </c>
      <c r="Q76" s="124">
        <v>127700</v>
      </c>
      <c r="R76" s="124">
        <v>130485</v>
      </c>
      <c r="S76" s="124">
        <v>166954</v>
      </c>
      <c r="T76" s="74">
        <v>166954</v>
      </c>
      <c r="U76" s="74">
        <v>166954</v>
      </c>
      <c r="V76" s="74">
        <v>186790</v>
      </c>
      <c r="W76" s="125">
        <f>_xlfn.XLOOKUP(Tabla1[[#This Row],[Código Indicador]],[7]Hoja4!$K:$K,[7]Hoja4!$Q:$Q,"No esta",0)</f>
        <v>166954</v>
      </c>
      <c r="X76" s="125">
        <v>0</v>
      </c>
      <c r="Y76" s="39">
        <f>Tabla1[[#This Row],[Avance 2023]]</f>
        <v>186790</v>
      </c>
      <c r="Z76" s="40">
        <f>Tabla1[[#This Row],[Total Plan de Desarrollo]]/Tabla1[[#This Row],[Meta Cuatrienio]]</f>
        <v>1.1188111695437066</v>
      </c>
      <c r="AA76" s="36"/>
      <c r="AB76" s="36"/>
      <c r="AC76" s="45">
        <v>192403</v>
      </c>
      <c r="AD76" s="36"/>
      <c r="AE76" s="36"/>
      <c r="AF76" s="47">
        <v>192403</v>
      </c>
      <c r="AG76" s="36"/>
      <c r="AH76" s="36"/>
      <c r="AI76" s="36">
        <f>_xlfn.XLOOKUP(Tabla1[[#This Row],[Código Indicador]],[7]Hoja3!$F:$F,[7]Hoja3!$M:$M,"no esta",0)</f>
        <v>189258</v>
      </c>
      <c r="AJ76" s="36"/>
      <c r="AK76" s="36"/>
      <c r="AL76" s="36">
        <v>186790</v>
      </c>
      <c r="AM76" s="84">
        <v>186790</v>
      </c>
      <c r="AN76" s="43">
        <f>IFERROR(Tabla1[[#This Row],[Total Vigencia]]/Tabla1[[#This Row],[Meta 2023]],0)</f>
        <v>1.1188111695437066</v>
      </c>
      <c r="AO76" s="10" t="s">
        <v>2583</v>
      </c>
      <c r="AP76" s="10" t="s">
        <v>2584</v>
      </c>
      <c r="AQ76" s="10" t="s">
        <v>2492</v>
      </c>
      <c r="AR76" s="44">
        <v>68128900</v>
      </c>
      <c r="AS76" s="44">
        <v>68128900</v>
      </c>
      <c r="AT76" s="44">
        <v>3639934366</v>
      </c>
      <c r="AU76" s="44">
        <v>3630067523</v>
      </c>
      <c r="AV76" s="44">
        <v>1561266375</v>
      </c>
      <c r="AW76" s="44">
        <v>1553026375</v>
      </c>
      <c r="AX76" s="66">
        <f>_xlfn.XLOOKUP(Tabla1[[#This Row],[Codigo meta PDD]],'[6]01_sect_2194106561'!$AE:$AE,'[6]01_sect_2194106561'!$AP:$AP,"no esta",0)</f>
        <v>2485566037</v>
      </c>
      <c r="AY76" s="66">
        <f>_xlfn.XLOOKUP(Tabla1[[#This Row],[Codigo meta PDD]],'[6]01_sect_2194106561'!$AE:$AE,'[6]01_sect_2194106561'!$AQ:$AQ,"no esta",0)</f>
        <v>2485566037</v>
      </c>
    </row>
    <row r="77" spans="2:51" ht="12" customHeight="1" x14ac:dyDescent="0.2">
      <c r="B77" s="36" t="s">
        <v>2378</v>
      </c>
      <c r="C77" s="47">
        <v>4</v>
      </c>
      <c r="D77" s="36" t="s">
        <v>2405</v>
      </c>
      <c r="E77" s="73">
        <v>49</v>
      </c>
      <c r="F77" s="10" t="s">
        <v>2400</v>
      </c>
      <c r="G77" s="73">
        <v>375</v>
      </c>
      <c r="H77" s="36" t="s">
        <v>2293</v>
      </c>
      <c r="I77" s="74">
        <v>402</v>
      </c>
      <c r="J77" t="s">
        <v>2330</v>
      </c>
      <c r="K77" s="73">
        <v>262</v>
      </c>
      <c r="L77" s="36" t="s">
        <v>2463</v>
      </c>
      <c r="M77" t="s">
        <v>2251</v>
      </c>
      <c r="N77" s="74">
        <v>82.5</v>
      </c>
      <c r="O77" s="124">
        <v>79</v>
      </c>
      <c r="P77" s="126">
        <v>78.959999999999994</v>
      </c>
      <c r="Q77" s="124">
        <v>79.3</v>
      </c>
      <c r="R77" s="124">
        <v>88.05</v>
      </c>
      <c r="S77" s="124">
        <v>79.5</v>
      </c>
      <c r="T77" s="124">
        <v>88.25</v>
      </c>
      <c r="U77" s="124">
        <f>_xlfn.XLOOKUP(Tabla1[[#This Row],[Código Indicador]],[7]Hoja3!$F:$F,[7]Hoja3!$L:$L,"no esta",0)</f>
        <v>80.5</v>
      </c>
      <c r="V77" s="126">
        <f>_xlfn.XLOOKUP(Tabla1[[#This Row],[Código Indicador]],[7]Hoja3!$F:$F,[7]Hoja3!$M:$M,"no esta",0)</f>
        <v>88.27</v>
      </c>
      <c r="W77" s="125">
        <f>_xlfn.XLOOKUP(Tabla1[[#This Row],[Código Indicador]],[7]Hoja4!$K:$K,[7]Hoja4!$Q:$Q,"No esta",0)</f>
        <v>82.5</v>
      </c>
      <c r="X77" s="125">
        <v>0</v>
      </c>
      <c r="Y77" s="39">
        <f>Tabla1[[#This Row],[Avance 2023]]</f>
        <v>88.27</v>
      </c>
      <c r="Z77" s="40">
        <f>Tabla1[[#This Row],[Total Plan de Desarrollo]]/Tabla1[[#This Row],[Meta Cuatrienio]]</f>
        <v>1.069939393939394</v>
      </c>
      <c r="AA77" s="36"/>
      <c r="AB77" s="36"/>
      <c r="AC77" s="45">
        <v>88.3</v>
      </c>
      <c r="AD77" s="36"/>
      <c r="AE77" s="36"/>
      <c r="AF77" s="47">
        <v>88.27</v>
      </c>
      <c r="AG77" s="36"/>
      <c r="AH77" s="36"/>
      <c r="AI77" s="36">
        <f>_xlfn.XLOOKUP(Tabla1[[#This Row],[Código Indicador]],[7]Hoja3!$F:$F,[7]Hoja3!$M:$M,"no esta",0)</f>
        <v>88.27</v>
      </c>
      <c r="AJ77" s="36"/>
      <c r="AK77" s="36"/>
      <c r="AL77" s="36">
        <v>88.25</v>
      </c>
      <c r="AM77" s="84">
        <v>88.25</v>
      </c>
      <c r="AN77" s="43">
        <f>IFERROR(Tabla1[[#This Row],[Total Vigencia]]/Tabla1[[#This Row],[Meta 2023]],0)</f>
        <v>1.0962732919254659</v>
      </c>
      <c r="AO77" s="10" t="s">
        <v>2585</v>
      </c>
      <c r="AP77" s="10" t="s">
        <v>2546</v>
      </c>
      <c r="AQ77" s="10" t="s">
        <v>2493</v>
      </c>
      <c r="AR77" s="44">
        <v>282410620</v>
      </c>
      <c r="AS77" s="44">
        <v>282410620</v>
      </c>
      <c r="AT77" s="44">
        <v>1201581805</v>
      </c>
      <c r="AU77" s="44">
        <v>1201581805</v>
      </c>
      <c r="AV77" s="44">
        <v>1634217123</v>
      </c>
      <c r="AW77" s="44">
        <v>1617490654</v>
      </c>
      <c r="AX77" s="66">
        <f>_xlfn.XLOOKUP(Tabla1[[#This Row],[Codigo meta PDD]],'[6]01_sect_2194106561'!$AE:$AE,'[6]01_sect_2194106561'!$AP:$AP,"no esta",0)</f>
        <v>2015564700</v>
      </c>
      <c r="AY77" s="66">
        <f>_xlfn.XLOOKUP(Tabla1[[#This Row],[Codigo meta PDD]],'[6]01_sect_2194106561'!$AE:$AE,'[6]01_sect_2194106561'!$AQ:$AQ,"no esta",0)</f>
        <v>2015564700</v>
      </c>
    </row>
    <row r="78" spans="2:51" ht="12" customHeight="1" x14ac:dyDescent="0.2">
      <c r="B78" s="36" t="s">
        <v>2378</v>
      </c>
      <c r="C78" s="47">
        <v>4</v>
      </c>
      <c r="D78" s="36" t="s">
        <v>2405</v>
      </c>
      <c r="E78" s="73">
        <v>49</v>
      </c>
      <c r="F78" s="10" t="s">
        <v>2400</v>
      </c>
      <c r="G78" s="73">
        <v>383</v>
      </c>
      <c r="H78" s="10" t="s">
        <v>2303</v>
      </c>
      <c r="I78" s="74">
        <v>410</v>
      </c>
      <c r="J78" t="s">
        <v>2344</v>
      </c>
      <c r="K78" s="73">
        <v>262</v>
      </c>
      <c r="L78" t="s">
        <v>2463</v>
      </c>
      <c r="M78" t="s">
        <v>2253</v>
      </c>
      <c r="N78" s="128">
        <v>1</v>
      </c>
      <c r="O78" s="129">
        <v>0.05</v>
      </c>
      <c r="P78" s="129">
        <v>0.05</v>
      </c>
      <c r="Q78" s="129">
        <v>0.3</v>
      </c>
      <c r="R78" s="129">
        <v>0.3</v>
      </c>
      <c r="S78" s="129">
        <v>0.3</v>
      </c>
      <c r="T78" s="129">
        <v>0.3</v>
      </c>
      <c r="U78" s="126">
        <v>0.3</v>
      </c>
      <c r="V78" s="126">
        <v>0.3</v>
      </c>
      <c r="W78" s="126">
        <f>_xlfn.XLOOKUP(Tabla1[[#This Row],[Código Indicador]],[7]Hoja4!$K:$K,[7]Hoja4!$Q:$Q,"No esta",0)</f>
        <v>0.05</v>
      </c>
      <c r="X78" s="125">
        <v>0</v>
      </c>
      <c r="Y78" s="38">
        <f>Tabla1[[#This Row],[Avance 2020]]+Tabla1[[#This Row],[Avance 2021]]+Tabla1[[#This Row],[Avance 2022]]+Tabla1[[#This Row],[Avance 2023]]</f>
        <v>0.95</v>
      </c>
      <c r="Z78" s="40">
        <f>Tabla1[[#This Row],[Total Plan de Desarrollo]]/Tabla1[[#This Row],[Meta Cuatrienio]]</f>
        <v>0.95</v>
      </c>
      <c r="AA78" s="36"/>
      <c r="AB78" s="36"/>
      <c r="AC78" s="45">
        <v>0.08</v>
      </c>
      <c r="AD78" s="36"/>
      <c r="AE78" s="36"/>
      <c r="AF78" s="47">
        <v>0.16</v>
      </c>
      <c r="AG78" s="36"/>
      <c r="AH78" s="36"/>
      <c r="AI78" s="36">
        <v>0.22</v>
      </c>
      <c r="AJ78" s="36"/>
      <c r="AK78" s="36"/>
      <c r="AL78" s="36">
        <v>0.3</v>
      </c>
      <c r="AM78" s="42">
        <f>MAX(Tabla1[[#This Row],[Mar ]],Tabla1[[#This Row],[Jun]],Tabla1[[#This Row],[Sep]])</f>
        <v>0.22</v>
      </c>
      <c r="AN78" s="43">
        <f>IFERROR(Tabla1[[#This Row],[Total Vigencia]]/Tabla1[[#This Row],[Meta 2023]],0)</f>
        <v>0.73333333333333339</v>
      </c>
      <c r="AO78" s="10" t="s">
        <v>2586</v>
      </c>
      <c r="AP78" s="10" t="s">
        <v>2476</v>
      </c>
      <c r="AQ78" s="10" t="s">
        <v>2473</v>
      </c>
      <c r="AR78" s="44">
        <v>10346216717</v>
      </c>
      <c r="AS78" s="44">
        <v>10345208776</v>
      </c>
      <c r="AT78" s="44">
        <v>26639000000</v>
      </c>
      <c r="AU78" s="44">
        <v>26629556379</v>
      </c>
      <c r="AV78" s="44">
        <v>36501290541</v>
      </c>
      <c r="AW78" s="44">
        <v>36448028964</v>
      </c>
      <c r="AX78" s="66">
        <f>_xlfn.XLOOKUP(Tabla1[[#This Row],[Codigo meta PDD]],'[6]01_sect_2194106561'!$AE:$AE,'[6]01_sect_2194106561'!$AP:$AP,"no esta",0)</f>
        <v>7536717000</v>
      </c>
      <c r="AY78" s="66">
        <f>_xlfn.XLOOKUP(Tabla1[[#This Row],[Codigo meta PDD]],'[6]01_sect_2194106561'!$AE:$AE,'[6]01_sect_2194106561'!$AQ:$AQ,"no esta",0)</f>
        <v>7526706179</v>
      </c>
    </row>
    <row r="79" spans="2:51" ht="12" customHeight="1" x14ac:dyDescent="0.2">
      <c r="B79" s="36" t="s">
        <v>2378</v>
      </c>
      <c r="C79" s="47">
        <v>4</v>
      </c>
      <c r="D79" s="36" t="s">
        <v>2405</v>
      </c>
      <c r="E79" s="73">
        <v>49</v>
      </c>
      <c r="F79" s="10" t="s">
        <v>2400</v>
      </c>
      <c r="G79" s="73">
        <v>386</v>
      </c>
      <c r="H79" s="36" t="s">
        <v>2306</v>
      </c>
      <c r="I79" s="74">
        <v>413</v>
      </c>
      <c r="J79" t="s">
        <v>2347</v>
      </c>
      <c r="K79" s="73">
        <v>262</v>
      </c>
      <c r="L79" s="36" t="s">
        <v>2463</v>
      </c>
      <c r="M79" t="s">
        <v>2252</v>
      </c>
      <c r="N79" s="74">
        <v>21.21</v>
      </c>
      <c r="O79" s="124">
        <v>23.56</v>
      </c>
      <c r="P79" s="124">
        <v>23.56</v>
      </c>
      <c r="Q79" s="124">
        <v>23.55</v>
      </c>
      <c r="R79" s="124">
        <v>23.55</v>
      </c>
      <c r="S79" s="124">
        <v>23.13</v>
      </c>
      <c r="T79" s="124">
        <v>23.13</v>
      </c>
      <c r="U79" s="124">
        <f>_xlfn.XLOOKUP(Tabla1[[#This Row],[Código Indicador]],[7]Hoja3!$F:$F,[7]Hoja3!$L:$L,"no esta",0)</f>
        <v>21.22</v>
      </c>
      <c r="V79" s="126">
        <v>21.18</v>
      </c>
      <c r="W79" s="125">
        <v>21.21</v>
      </c>
      <c r="X79" s="125">
        <v>0</v>
      </c>
      <c r="Y79" s="38">
        <f>Tabla1[[#This Row],[Avance 2023]]</f>
        <v>21.18</v>
      </c>
      <c r="Z79" s="40">
        <f>Tabla1[[#This Row],[Meta Cuatrienio]]/Tabla1[[#This Row],[Total Plan de Desarrollo]]</f>
        <v>1.0014164305949009</v>
      </c>
      <c r="AA79" s="36"/>
      <c r="AB79" s="36"/>
      <c r="AC79" s="45">
        <v>23.13</v>
      </c>
      <c r="AD79" s="36"/>
      <c r="AE79" s="36"/>
      <c r="AF79" s="47">
        <v>23.12</v>
      </c>
      <c r="AG79" s="36"/>
      <c r="AH79" s="36"/>
      <c r="AI79" s="36">
        <f>_xlfn.XLOOKUP(Tabla1[[#This Row],[Código Indicador]],[7]Hoja3!$F:$F,[7]Hoja3!$M:$M,"no esta",0)</f>
        <v>22.28</v>
      </c>
      <c r="AJ79" s="36"/>
      <c r="AK79" s="36"/>
      <c r="AL79" s="36">
        <v>21.18</v>
      </c>
      <c r="AM79" s="84">
        <v>21.18</v>
      </c>
      <c r="AN79" s="43">
        <f>IFERROR(Tabla1[[#This Row],[Meta 2023]]/Tabla1[[#This Row],[Dic]],0)</f>
        <v>1.0018885741265344</v>
      </c>
      <c r="AO79" s="10" t="s">
        <v>2587</v>
      </c>
      <c r="AP79" s="10" t="s">
        <v>2588</v>
      </c>
      <c r="AQ79" s="10" t="s">
        <v>2500</v>
      </c>
      <c r="AR79" s="44">
        <v>1436848101</v>
      </c>
      <c r="AS79" s="44">
        <v>1321100860</v>
      </c>
      <c r="AT79" s="44">
        <v>2758275200</v>
      </c>
      <c r="AU79" s="44">
        <v>2700192005</v>
      </c>
      <c r="AV79" s="44">
        <v>3371455387</v>
      </c>
      <c r="AW79" s="44">
        <v>3341821932</v>
      </c>
      <c r="AX79" s="66">
        <f>_xlfn.XLOOKUP(Tabla1[[#This Row],[Codigo meta PDD]],'[6]01_sect_2194106561'!$AE:$AE,'[6]01_sect_2194106561'!$AP:$AP,"no esta",0)</f>
        <v>3979636305</v>
      </c>
      <c r="AY79" s="66">
        <f>_xlfn.XLOOKUP(Tabla1[[#This Row],[Codigo meta PDD]],'[6]01_sect_2194106561'!$AE:$AE,'[6]01_sect_2194106561'!$AQ:$AQ,"no esta",0)</f>
        <v>3976009104</v>
      </c>
    </row>
    <row r="80" spans="2:51" ht="12" customHeight="1" x14ac:dyDescent="0.2">
      <c r="B80" s="36" t="s">
        <v>2382</v>
      </c>
      <c r="C80" s="47">
        <v>4</v>
      </c>
      <c r="D80" s="36" t="s">
        <v>2405</v>
      </c>
      <c r="E80" s="73">
        <v>49</v>
      </c>
      <c r="F80" s="10" t="s">
        <v>2400</v>
      </c>
      <c r="G80" s="73">
        <v>387</v>
      </c>
      <c r="H80" s="36" t="s">
        <v>2307</v>
      </c>
      <c r="I80" s="74">
        <v>414</v>
      </c>
      <c r="J80" t="s">
        <v>2348</v>
      </c>
      <c r="K80" s="73">
        <v>113</v>
      </c>
      <c r="L80" s="36" t="s">
        <v>2460</v>
      </c>
      <c r="M80" t="s">
        <v>2250</v>
      </c>
      <c r="N80" s="74">
        <v>1</v>
      </c>
      <c r="O80" s="124">
        <v>1</v>
      </c>
      <c r="P80" s="124">
        <v>1</v>
      </c>
      <c r="Q80" s="124">
        <v>1</v>
      </c>
      <c r="R80" s="124">
        <v>1</v>
      </c>
      <c r="S80" s="124">
        <v>1</v>
      </c>
      <c r="T80" s="124">
        <v>1</v>
      </c>
      <c r="U80" s="124">
        <f>_xlfn.XLOOKUP(Tabla1[[#This Row],[Código Indicador]],'[6]113'!$K:$K,'[6]113'!$R:$R,"no esta",0)</f>
        <v>1</v>
      </c>
      <c r="V80" s="124">
        <v>1</v>
      </c>
      <c r="W80" s="125">
        <v>1</v>
      </c>
      <c r="X80" s="125">
        <v>0</v>
      </c>
      <c r="Y80" s="39">
        <f>Tabla1[[#This Row],[Avance 2023]]</f>
        <v>1</v>
      </c>
      <c r="Z80" s="40">
        <f>Tabla1[[#This Row],[Total Plan de Desarrollo]]/Tabla1[[#This Row],[Meta Cuatrienio]]</f>
        <v>1</v>
      </c>
      <c r="AA80" s="36"/>
      <c r="AB80" s="36"/>
      <c r="AC80" s="45">
        <v>65</v>
      </c>
      <c r="AD80" s="36"/>
      <c r="AE80" s="36"/>
      <c r="AF80" s="47">
        <v>70</v>
      </c>
      <c r="AG80" s="36"/>
      <c r="AH80" s="36"/>
      <c r="AI80" s="36">
        <v>75</v>
      </c>
      <c r="AJ80" s="36"/>
      <c r="AK80" s="36"/>
      <c r="AL80" s="36">
        <v>1</v>
      </c>
      <c r="AM80" s="84">
        <f>MAX(Tabla1[[#This Row],[Mar ]],Tabla1[[#This Row],[Jun]],Tabla1[[#This Row],[Sep]])</f>
        <v>75</v>
      </c>
      <c r="AN80" s="43">
        <f>IFERROR(Tabla1[[#This Row],[Total Vigencia]]/Tabla1[[#This Row],[Meta 2023]],0)</f>
        <v>75</v>
      </c>
      <c r="AO80" s="10" t="s">
        <v>2589</v>
      </c>
      <c r="AP80" s="10" t="s">
        <v>2546</v>
      </c>
      <c r="AQ80" s="10" t="s">
        <v>2501</v>
      </c>
      <c r="AR80">
        <v>0</v>
      </c>
      <c r="AS80">
        <v>0</v>
      </c>
      <c r="AT80" s="66">
        <v>164368030</v>
      </c>
      <c r="AU80" s="66">
        <v>164089227</v>
      </c>
      <c r="AV80" s="66">
        <v>680310955</v>
      </c>
      <c r="AW80" s="66">
        <v>80310955</v>
      </c>
      <c r="AX80" s="66">
        <f>_xlfn.XLOOKUP(Tabla1[[#This Row],[Codigo meta PDD]],'[6]01_sect_2194106561'!$AE:$AE,'[6]01_sect_2194106561'!$AP:$AP,"no esta",0)</f>
        <v>1727992204</v>
      </c>
      <c r="AY80" s="66">
        <f>_xlfn.XLOOKUP(Tabla1[[#This Row],[Codigo meta PDD]],'[6]01_sect_2194106561'!$AE:$AE,'[6]01_sect_2194106561'!$AQ:$AQ,"no esta",0)</f>
        <v>1055664132</v>
      </c>
    </row>
    <row r="81" spans="2:51" ht="12" customHeight="1" x14ac:dyDescent="0.2">
      <c r="B81" s="36" t="s">
        <v>2382</v>
      </c>
      <c r="C81" s="47">
        <v>4</v>
      </c>
      <c r="D81" s="36" t="s">
        <v>2405</v>
      </c>
      <c r="E81" s="73">
        <v>49</v>
      </c>
      <c r="F81" s="10" t="s">
        <v>2400</v>
      </c>
      <c r="G81" s="73">
        <v>393</v>
      </c>
      <c r="H81" s="36" t="s">
        <v>2294</v>
      </c>
      <c r="I81" s="74">
        <v>629</v>
      </c>
      <c r="J81" t="s">
        <v>2334</v>
      </c>
      <c r="K81" s="73">
        <v>262</v>
      </c>
      <c r="L81" s="36" t="s">
        <v>2463</v>
      </c>
      <c r="M81" t="s">
        <v>2250</v>
      </c>
      <c r="N81" s="74">
        <v>100</v>
      </c>
      <c r="O81" s="124">
        <v>100</v>
      </c>
      <c r="P81" s="124">
        <v>100</v>
      </c>
      <c r="Q81" s="124">
        <v>100</v>
      </c>
      <c r="R81" s="124">
        <v>100</v>
      </c>
      <c r="S81" s="124">
        <v>100</v>
      </c>
      <c r="T81" s="124">
        <v>100</v>
      </c>
      <c r="U81" s="124">
        <f>_xlfn.XLOOKUP(Tabla1[[#This Row],[Código Indicador]],[7]Hoja3!$F:$F,[7]Hoja3!$L:$L,"no esta",0)</f>
        <v>100</v>
      </c>
      <c r="V81" s="124">
        <v>100</v>
      </c>
      <c r="W81" s="125">
        <f>_xlfn.XLOOKUP(Tabla1[[#This Row],[Código Indicador]],[7]Hoja4!$K:$K,[7]Hoja4!$Q:$Q,"No esta",0)</f>
        <v>100</v>
      </c>
      <c r="X81" s="125">
        <v>0</v>
      </c>
      <c r="Y81" s="65">
        <v>100</v>
      </c>
      <c r="Z81" s="40">
        <f>AVERAGE(Tabla1[[#This Row],[Avance 2020]],Tabla1[[#This Row],[Avance 2021]],Tabla1[[#This Row],[Avance 2022]],Tabla1[[#This Row],[Avance 2023]],Tabla1[[#This Row],[Avance 2024]])/AVERAGE(Tabla1[[#This Row],[Meta 2020]],Tabla1[[#This Row],[Meta 2021]],Tabla1[[#This Row],[Meta 2022]],Tabla1[[#This Row],[Meta 2023]],Tabla1[[#This Row],[Meta 2024]])</f>
        <v>0.8</v>
      </c>
      <c r="AA81" s="36"/>
      <c r="AB81" s="36"/>
      <c r="AC81" s="45">
        <v>25</v>
      </c>
      <c r="AD81" s="36"/>
      <c r="AE81" s="36"/>
      <c r="AF81" s="64">
        <v>50</v>
      </c>
      <c r="AG81" s="36"/>
      <c r="AH81" s="36"/>
      <c r="AI81" s="36">
        <f>_xlfn.XLOOKUP(Tabla1[[#This Row],[Código Indicador]],[7]Hoja3!$F:$F,[7]Hoja3!$M:$M,"no esta",0)</f>
        <v>75</v>
      </c>
      <c r="AJ81" s="36"/>
      <c r="AK81" s="36"/>
      <c r="AL81" s="36">
        <v>100</v>
      </c>
      <c r="AM81" s="84">
        <f>Tabla1[[#This Row],[Dic]]</f>
        <v>100</v>
      </c>
      <c r="AN81" s="43">
        <f>IFERROR(Tabla1[[#This Row],[Total Vigencia]]/Tabla1[[#This Row],[Meta 2023]],0)</f>
        <v>1</v>
      </c>
      <c r="AO81" s="10" t="s">
        <v>2590</v>
      </c>
      <c r="AP81" s="10" t="s">
        <v>2546</v>
      </c>
      <c r="AQ81" s="10" t="s">
        <v>2494</v>
      </c>
      <c r="AR81" s="67">
        <v>20166002362</v>
      </c>
      <c r="AS81" s="67">
        <v>10403501241</v>
      </c>
      <c r="AT81" s="66">
        <v>49114695513</v>
      </c>
      <c r="AU81" s="66">
        <v>42169835151</v>
      </c>
      <c r="AV81" s="66">
        <v>54994761619</v>
      </c>
      <c r="AW81" s="66">
        <v>54367287421</v>
      </c>
      <c r="AX81" s="66">
        <f>_xlfn.XLOOKUP(Tabla1[[#This Row],[Codigo meta PDD]],'[6]01_sect_2194106561'!$AE:$AE,'[6]01_sect_2194106561'!$AP:$AP,"no esta",0)</f>
        <v>0</v>
      </c>
      <c r="AY81" s="66">
        <f>_xlfn.XLOOKUP(Tabla1[[#This Row],[Codigo meta PDD]],'[6]01_sect_2194106561'!$AE:$AE,'[6]01_sect_2194106561'!$AQ:$AQ,"no esta",0)</f>
        <v>0</v>
      </c>
    </row>
    <row r="82" spans="2:51" s="35" customFormat="1" ht="12" customHeight="1" x14ac:dyDescent="0.2">
      <c r="B82" s="97" t="s">
        <v>2382</v>
      </c>
      <c r="C82" s="98">
        <v>4</v>
      </c>
      <c r="D82" s="97" t="s">
        <v>2405</v>
      </c>
      <c r="E82" s="100">
        <v>49</v>
      </c>
      <c r="F82" s="99" t="s">
        <v>2400</v>
      </c>
      <c r="G82" s="100">
        <v>394</v>
      </c>
      <c r="H82" s="97" t="s">
        <v>2299</v>
      </c>
      <c r="I82" s="113">
        <v>633</v>
      </c>
      <c r="J82" s="96" t="s">
        <v>2339</v>
      </c>
      <c r="K82" s="100">
        <v>262</v>
      </c>
      <c r="L82" s="97" t="s">
        <v>2463</v>
      </c>
      <c r="M82" s="96" t="s">
        <v>2250</v>
      </c>
      <c r="N82" s="113">
        <v>100</v>
      </c>
      <c r="O82" s="130">
        <v>100</v>
      </c>
      <c r="P82" s="130">
        <v>100</v>
      </c>
      <c r="Q82" s="130">
        <v>100</v>
      </c>
      <c r="R82" s="130">
        <v>100</v>
      </c>
      <c r="S82" s="130">
        <v>100</v>
      </c>
      <c r="T82" s="130">
        <v>100</v>
      </c>
      <c r="U82" s="130">
        <f>_xlfn.XLOOKUP(Tabla1[[#This Row],[Código Indicador]],[7]Hoja3!$F:$F,[7]Hoja3!$L:$L,"no esta",0)</f>
        <v>100</v>
      </c>
      <c r="V82" s="130">
        <v>100</v>
      </c>
      <c r="W82" s="131">
        <f>_xlfn.XLOOKUP(Tabla1[[#This Row],[Código Indicador]],[7]Hoja4!$K:$K,[7]Hoja4!$Q:$Q,"No esta",0)</f>
        <v>100</v>
      </c>
      <c r="X82" s="131">
        <v>0</v>
      </c>
      <c r="Y82" s="101">
        <v>100</v>
      </c>
      <c r="Z82" s="102">
        <f>AVERAGE(Tabla1[[#This Row],[Avance 2020]],Tabla1[[#This Row],[Avance 2021]],Tabla1[[#This Row],[Avance 2022]],Tabla1[[#This Row],[Avance 2023]],Tabla1[[#This Row],[Avance 2024]])/AVERAGE(Tabla1[[#This Row],[Meta 2020]],Tabla1[[#This Row],[Meta 2021]],Tabla1[[#This Row],[Meta 2022]],Tabla1[[#This Row],[Meta 2023]],Tabla1[[#This Row],[Meta 2024]])</f>
        <v>0.8</v>
      </c>
      <c r="AA82" s="97"/>
      <c r="AB82" s="97"/>
      <c r="AC82" s="103">
        <v>25</v>
      </c>
      <c r="AD82" s="97"/>
      <c r="AE82" s="97"/>
      <c r="AF82" s="104">
        <v>50</v>
      </c>
      <c r="AG82" s="97"/>
      <c r="AH82" s="97"/>
      <c r="AI82" s="97">
        <f>_xlfn.XLOOKUP(Tabla1[[#This Row],[Código Indicador]],[7]Hoja3!$F:$F,[7]Hoja3!$M:$M,"no esta",0)</f>
        <v>75</v>
      </c>
      <c r="AJ82" s="97"/>
      <c r="AK82" s="97"/>
      <c r="AL82" s="97">
        <v>100</v>
      </c>
      <c r="AM82" s="105">
        <f>Tabla1[[#This Row],[Dic]]</f>
        <v>100</v>
      </c>
      <c r="AN82" s="106">
        <f>IFERROR(Tabla1[[#This Row],[Total Vigencia]]/Tabla1[[#This Row],[Meta 2023]],0)</f>
        <v>1</v>
      </c>
      <c r="AO82" s="99" t="s">
        <v>2591</v>
      </c>
      <c r="AP82" s="99" t="s">
        <v>2592</v>
      </c>
      <c r="AQ82" s="99" t="s">
        <v>2480</v>
      </c>
      <c r="AR82" s="107">
        <v>0</v>
      </c>
      <c r="AS82" s="107">
        <v>0</v>
      </c>
      <c r="AT82" s="108">
        <v>171233460</v>
      </c>
      <c r="AU82" s="108">
        <v>171233460</v>
      </c>
      <c r="AV82" s="109">
        <v>206187917</v>
      </c>
      <c r="AW82" s="109">
        <v>206187029</v>
      </c>
      <c r="AX82" s="109">
        <f>_xlfn.XLOOKUP(Tabla1[[#This Row],[Codigo meta PDD]],'[6]01_sect_2194106561'!$AE:$AE,'[6]01_sect_2194106561'!$AP:$AP,"no esta",0)</f>
        <v>0</v>
      </c>
      <c r="AY82" s="109">
        <f>_xlfn.XLOOKUP(Tabla1[[#This Row],[Codigo meta PDD]],'[6]01_sect_2194106561'!$AE:$AE,'[6]01_sect_2194106561'!$AQ:$AQ,"no esta",0)</f>
        <v>0</v>
      </c>
    </row>
    <row r="83" spans="2:51" ht="12" customHeight="1" x14ac:dyDescent="0.2">
      <c r="B83" s="36" t="s">
        <v>2382</v>
      </c>
      <c r="C83" s="47">
        <v>4</v>
      </c>
      <c r="D83" s="36" t="s">
        <v>2405</v>
      </c>
      <c r="E83" s="73">
        <v>49</v>
      </c>
      <c r="F83" s="10" t="s">
        <v>2400</v>
      </c>
      <c r="G83" s="73">
        <v>395</v>
      </c>
      <c r="H83" s="36" t="s">
        <v>2314</v>
      </c>
      <c r="I83" s="74">
        <v>422</v>
      </c>
      <c r="J83" t="s">
        <v>2359</v>
      </c>
      <c r="K83" s="73">
        <v>262</v>
      </c>
      <c r="L83" s="36" t="s">
        <v>2463</v>
      </c>
      <c r="M83" t="s">
        <v>2250</v>
      </c>
      <c r="N83" s="74">
        <v>100</v>
      </c>
      <c r="O83" s="124">
        <v>100</v>
      </c>
      <c r="P83" s="124">
        <v>100</v>
      </c>
      <c r="Q83" s="124">
        <v>100</v>
      </c>
      <c r="R83" s="124">
        <v>100</v>
      </c>
      <c r="S83" s="124">
        <v>100</v>
      </c>
      <c r="T83" s="124">
        <v>100</v>
      </c>
      <c r="U83" s="124">
        <f>_xlfn.XLOOKUP(Tabla1[[#This Row],[Código Indicador]],[7]Hoja3!$F:$F,[7]Hoja3!$L:$L,"no esta",0)</f>
        <v>100</v>
      </c>
      <c r="V83" s="124">
        <v>100</v>
      </c>
      <c r="W83" s="125">
        <f>_xlfn.XLOOKUP(Tabla1[[#This Row],[Código Indicador]],[7]Hoja4!$K:$K,[7]Hoja4!$Q:$Q,"No esta",0)</f>
        <v>100</v>
      </c>
      <c r="X83" s="125">
        <v>0</v>
      </c>
      <c r="Y83" s="65">
        <v>100</v>
      </c>
      <c r="Z83" s="40">
        <f>AVERAGE(Tabla1[[#This Row],[Avance 2020]],Tabla1[[#This Row],[Avance 2021]],Tabla1[[#This Row],[Avance 2022]],Tabla1[[#This Row],[Avance 2023]],Tabla1[[#This Row],[Avance 2024]])/AVERAGE(Tabla1[[#This Row],[Meta 2020]],Tabla1[[#This Row],[Meta 2021]],Tabla1[[#This Row],[Meta 2022]],Tabla1[[#This Row],[Meta 2023]],Tabla1[[#This Row],[Meta 2024]])</f>
        <v>0.8</v>
      </c>
      <c r="AA83" s="36"/>
      <c r="AB83" s="36"/>
      <c r="AC83" s="45">
        <v>25</v>
      </c>
      <c r="AD83" s="36"/>
      <c r="AE83" s="36"/>
      <c r="AF83" s="64">
        <v>50</v>
      </c>
      <c r="AG83" s="36"/>
      <c r="AH83" s="36"/>
      <c r="AI83" s="36">
        <f>_xlfn.XLOOKUP(Tabla1[[#This Row],[Código Indicador]],[7]Hoja3!$F:$F,[7]Hoja3!$M:$M,"no esta",0)</f>
        <v>75</v>
      </c>
      <c r="AJ83" s="36"/>
      <c r="AK83" s="36"/>
      <c r="AL83" s="36">
        <v>100</v>
      </c>
      <c r="AM83" s="84">
        <f>Tabla1[[#This Row],[Dic]]</f>
        <v>100</v>
      </c>
      <c r="AN83" s="43">
        <f>IFERROR(Tabla1[[#This Row],[Total Vigencia]]/Tabla1[[#This Row],[Meta 2023]],0)</f>
        <v>1</v>
      </c>
      <c r="AO83" s="10" t="s">
        <v>2593</v>
      </c>
      <c r="AP83" s="10" t="s">
        <v>2546</v>
      </c>
      <c r="AQ83" s="10" t="s">
        <v>2503</v>
      </c>
      <c r="AR83" s="44">
        <v>18945582967</v>
      </c>
      <c r="AS83" s="44">
        <v>18852120676</v>
      </c>
      <c r="AT83" s="44">
        <v>101460657421</v>
      </c>
      <c r="AU83" s="44">
        <v>90384116245</v>
      </c>
      <c r="AV83" s="44">
        <v>113776997912</v>
      </c>
      <c r="AW83" s="44">
        <v>108108338948</v>
      </c>
      <c r="AX83" s="66">
        <f>_xlfn.XLOOKUP(Tabla1[[#This Row],[Codigo meta PDD]],'[6]01_sect_2194106561'!$AE:$AE,'[6]01_sect_2194106561'!$AP:$AP,"no esta",0)</f>
        <v>261078977680</v>
      </c>
      <c r="AY83" s="66">
        <f>_xlfn.XLOOKUP(Tabla1[[#This Row],[Codigo meta PDD]],'[6]01_sect_2194106561'!$AE:$AE,'[6]01_sect_2194106561'!$AQ:$AQ,"no esta",0)</f>
        <v>157540773127</v>
      </c>
    </row>
    <row r="84" spans="2:51" ht="12" customHeight="1" x14ac:dyDescent="0.2">
      <c r="B84" s="36" t="s">
        <v>2382</v>
      </c>
      <c r="C84" s="47">
        <v>4</v>
      </c>
      <c r="D84" s="36" t="s">
        <v>2405</v>
      </c>
      <c r="E84" s="73">
        <v>49</v>
      </c>
      <c r="F84" s="10" t="s">
        <v>2400</v>
      </c>
      <c r="G84" s="73">
        <v>396</v>
      </c>
      <c r="H84" s="36" t="s">
        <v>2295</v>
      </c>
      <c r="I84" s="74">
        <v>630</v>
      </c>
      <c r="J84" t="s">
        <v>2335</v>
      </c>
      <c r="K84" s="73">
        <v>262</v>
      </c>
      <c r="L84" s="36" t="s">
        <v>2463</v>
      </c>
      <c r="M84" t="s">
        <v>2250</v>
      </c>
      <c r="N84" s="74">
        <v>100</v>
      </c>
      <c r="O84" s="124">
        <v>100</v>
      </c>
      <c r="P84" s="124">
        <v>100</v>
      </c>
      <c r="Q84" s="124">
        <v>100</v>
      </c>
      <c r="R84" s="124">
        <v>100</v>
      </c>
      <c r="S84" s="124">
        <v>100</v>
      </c>
      <c r="T84" s="124">
        <v>100</v>
      </c>
      <c r="U84" s="124">
        <f>_xlfn.XLOOKUP(Tabla1[[#This Row],[Código Indicador]],[7]Hoja3!$F:$F,[7]Hoja3!$L:$L,"no esta",0)</f>
        <v>100</v>
      </c>
      <c r="V84" s="124">
        <v>100</v>
      </c>
      <c r="W84" s="125">
        <f>_xlfn.XLOOKUP(Tabla1[[#This Row],[Código Indicador]],[7]Hoja4!$K:$K,[7]Hoja4!$Q:$Q,"No esta",0)</f>
        <v>100</v>
      </c>
      <c r="X84" s="125">
        <v>0</v>
      </c>
      <c r="Y84" s="65">
        <v>100</v>
      </c>
      <c r="Z84" s="40">
        <f>AVERAGE(Tabla1[[#This Row],[Avance 2020]],Tabla1[[#This Row],[Avance 2021]],Tabla1[[#This Row],[Avance 2022]],Tabla1[[#This Row],[Avance 2023]],Tabla1[[#This Row],[Avance 2024]])/AVERAGE(Tabla1[[#This Row],[Meta 2020]],Tabla1[[#This Row],[Meta 2021]],Tabla1[[#This Row],[Meta 2022]],Tabla1[[#This Row],[Meta 2023]],Tabla1[[#This Row],[Meta 2024]])</f>
        <v>0.8</v>
      </c>
      <c r="AA84" s="36"/>
      <c r="AB84" s="36"/>
      <c r="AC84" s="45">
        <v>25</v>
      </c>
      <c r="AD84" s="36"/>
      <c r="AE84" s="36"/>
      <c r="AF84" s="64">
        <v>50</v>
      </c>
      <c r="AG84" s="36"/>
      <c r="AH84" s="36"/>
      <c r="AI84" s="36">
        <f>_xlfn.XLOOKUP(Tabla1[[#This Row],[Código Indicador]],[7]Hoja3!$F:$F,[7]Hoja3!$M:$M,"no esta",0)</f>
        <v>75</v>
      </c>
      <c r="AJ84" s="36"/>
      <c r="AK84" s="36"/>
      <c r="AL84" s="36">
        <v>100</v>
      </c>
      <c r="AM84" s="84">
        <f>Tabla1[[#This Row],[Dic]]</f>
        <v>100</v>
      </c>
      <c r="AN84" s="43">
        <f>IFERROR(Tabla1[[#This Row],[Total Vigencia]]/Tabla1[[#This Row],[Meta 2023]],0)</f>
        <v>1</v>
      </c>
      <c r="AO84" s="10" t="s">
        <v>2594</v>
      </c>
      <c r="AP84" s="10" t="s">
        <v>2476</v>
      </c>
      <c r="AQ84" s="10" t="s">
        <v>2504</v>
      </c>
      <c r="AR84" s="67">
        <v>33138191371</v>
      </c>
      <c r="AS84" s="67">
        <v>8125595326</v>
      </c>
      <c r="AT84" s="66">
        <v>239285236421</v>
      </c>
      <c r="AU84" s="66">
        <v>239265818665</v>
      </c>
      <c r="AV84" s="66">
        <v>225954466684</v>
      </c>
      <c r="AW84" s="66">
        <v>83174794991</v>
      </c>
      <c r="AX84" s="66">
        <f>_xlfn.XLOOKUP(Tabla1[[#This Row],[Codigo meta PDD]],'[6]01_sect_2194106561'!$AE:$AE,'[6]01_sect_2194106561'!$AP:$AP,"no esta",0)</f>
        <v>0</v>
      </c>
      <c r="AY84" s="66">
        <f>_xlfn.XLOOKUP(Tabla1[[#This Row],[Codigo meta PDD]],'[6]01_sect_2194106561'!$AE:$AE,'[6]01_sect_2194106561'!$AQ:$AQ,"no esta",0)</f>
        <v>0</v>
      </c>
    </row>
    <row r="85" spans="2:51" ht="12" customHeight="1" x14ac:dyDescent="0.2">
      <c r="B85" s="36" t="s">
        <v>2382</v>
      </c>
      <c r="C85" s="47">
        <v>4</v>
      </c>
      <c r="D85" s="36" t="s">
        <v>2405</v>
      </c>
      <c r="E85" s="73">
        <v>49</v>
      </c>
      <c r="F85" s="10" t="s">
        <v>2400</v>
      </c>
      <c r="G85" s="73">
        <v>397</v>
      </c>
      <c r="H85" s="36" t="s">
        <v>2296</v>
      </c>
      <c r="I85" s="74">
        <v>631</v>
      </c>
      <c r="J85" t="s">
        <v>2336</v>
      </c>
      <c r="K85" s="73">
        <v>262</v>
      </c>
      <c r="L85" s="36" t="s">
        <v>2463</v>
      </c>
      <c r="M85" t="s">
        <v>2250</v>
      </c>
      <c r="N85" s="74">
        <v>100</v>
      </c>
      <c r="O85" s="124">
        <v>100</v>
      </c>
      <c r="P85" s="124">
        <v>100</v>
      </c>
      <c r="Q85" s="124">
        <v>100</v>
      </c>
      <c r="R85" s="124">
        <v>100</v>
      </c>
      <c r="S85" s="124">
        <v>100</v>
      </c>
      <c r="T85" s="124">
        <v>100</v>
      </c>
      <c r="U85" s="124">
        <f>_xlfn.XLOOKUP(Tabla1[[#This Row],[Código Indicador]],[7]Hoja3!$F:$F,[7]Hoja3!$L:$L,"no esta",0)</f>
        <v>100</v>
      </c>
      <c r="V85" s="124">
        <v>100</v>
      </c>
      <c r="W85" s="125">
        <f>_xlfn.XLOOKUP(Tabla1[[#This Row],[Código Indicador]],[7]Hoja4!$K:$K,[7]Hoja4!$Q:$Q,"No esta",0)</f>
        <v>100</v>
      </c>
      <c r="X85" s="125">
        <v>0</v>
      </c>
      <c r="Y85" s="65">
        <v>100</v>
      </c>
      <c r="Z85" s="40">
        <f>AVERAGE(Tabla1[[#This Row],[Avance 2020]],Tabla1[[#This Row],[Avance 2021]],Tabla1[[#This Row],[Avance 2022]],Tabla1[[#This Row],[Avance 2023]],Tabla1[[#This Row],[Avance 2024]])/AVERAGE(Tabla1[[#This Row],[Meta 2020]],Tabla1[[#This Row],[Meta 2021]],Tabla1[[#This Row],[Meta 2022]],Tabla1[[#This Row],[Meta 2023]],Tabla1[[#This Row],[Meta 2024]])</f>
        <v>0.8</v>
      </c>
      <c r="AA85" s="36"/>
      <c r="AB85" s="36"/>
      <c r="AC85" s="45">
        <v>25</v>
      </c>
      <c r="AD85" s="36"/>
      <c r="AE85" s="36"/>
      <c r="AF85" s="64">
        <v>50</v>
      </c>
      <c r="AG85" s="36"/>
      <c r="AH85" s="36"/>
      <c r="AI85" s="36">
        <f>_xlfn.XLOOKUP(Tabla1[[#This Row],[Código Indicador]],[7]Hoja3!$F:$F,[7]Hoja3!$M:$M,"no esta",0)</f>
        <v>75</v>
      </c>
      <c r="AJ85" s="36"/>
      <c r="AK85" s="36"/>
      <c r="AL85" s="36">
        <v>100</v>
      </c>
      <c r="AM85" s="84">
        <f>Tabla1[[#This Row],[Dic]]</f>
        <v>100</v>
      </c>
      <c r="AN85" s="43">
        <f>IFERROR(Tabla1[[#This Row],[Total Vigencia]]/Tabla1[[#This Row],[Meta 2023]],0)</f>
        <v>1</v>
      </c>
      <c r="AO85" s="10" t="s">
        <v>2595</v>
      </c>
      <c r="AP85" s="10" t="s">
        <v>2596</v>
      </c>
      <c r="AQ85" s="10" t="s">
        <v>2505</v>
      </c>
      <c r="AR85" s="67">
        <v>644722767702</v>
      </c>
      <c r="AS85" s="67">
        <v>394466958620</v>
      </c>
      <c r="AT85" s="66">
        <v>855361828169</v>
      </c>
      <c r="AU85" s="66">
        <v>724052670649</v>
      </c>
      <c r="AV85" s="66">
        <v>2000065523447</v>
      </c>
      <c r="AW85" s="66">
        <v>1870241530485</v>
      </c>
      <c r="AX85" s="66">
        <f>_xlfn.XLOOKUP(Tabla1[[#This Row],[Codigo meta PDD]],'[6]01_sect_2194106561'!$AE:$AE,'[6]01_sect_2194106561'!$AP:$AP,"no esta",0)</f>
        <v>129607045855</v>
      </c>
      <c r="AY85" s="66">
        <f>_xlfn.XLOOKUP(Tabla1[[#This Row],[Codigo meta PDD]],'[6]01_sect_2194106561'!$AE:$AE,'[6]01_sect_2194106561'!$AQ:$AQ,"no esta",0)</f>
        <v>119906116002</v>
      </c>
    </row>
    <row r="86" spans="2:51" ht="12" customHeight="1" x14ac:dyDescent="0.2">
      <c r="B86" s="36" t="s">
        <v>2416</v>
      </c>
      <c r="C86" s="47">
        <v>4</v>
      </c>
      <c r="D86" s="36" t="s">
        <v>2405</v>
      </c>
      <c r="E86" s="73">
        <v>49</v>
      </c>
      <c r="F86" s="10" t="s">
        <v>2400</v>
      </c>
      <c r="G86" s="73">
        <v>398</v>
      </c>
      <c r="H86" s="36" t="s">
        <v>2297</v>
      </c>
      <c r="I86" s="74">
        <v>632</v>
      </c>
      <c r="J86" t="s">
        <v>2337</v>
      </c>
      <c r="K86" s="73">
        <v>262</v>
      </c>
      <c r="L86" s="36" t="s">
        <v>2463</v>
      </c>
      <c r="M86" t="s">
        <v>2250</v>
      </c>
      <c r="N86" s="74">
        <v>100</v>
      </c>
      <c r="O86" s="124">
        <v>100</v>
      </c>
      <c r="P86" s="124">
        <v>100</v>
      </c>
      <c r="Q86" s="124">
        <v>100</v>
      </c>
      <c r="R86" s="124">
        <v>100</v>
      </c>
      <c r="S86" s="124">
        <v>100</v>
      </c>
      <c r="T86" s="124">
        <v>100</v>
      </c>
      <c r="U86" s="124">
        <f>_xlfn.XLOOKUP(Tabla1[[#This Row],[Código Indicador]],[7]Hoja3!$F:$F,[7]Hoja3!$L:$L,"no esta",0)</f>
        <v>100</v>
      </c>
      <c r="V86" s="124">
        <v>100</v>
      </c>
      <c r="W86" s="125">
        <f>_xlfn.XLOOKUP(Tabla1[[#This Row],[Código Indicador]],[7]Hoja4!$K:$K,[7]Hoja4!$Q:$Q,"No esta",0)</f>
        <v>100</v>
      </c>
      <c r="X86" s="125">
        <v>0</v>
      </c>
      <c r="Y86" s="65">
        <v>100</v>
      </c>
      <c r="Z86" s="40">
        <f>AVERAGE(Tabla1[[#This Row],[Avance 2020]],Tabla1[[#This Row],[Avance 2021]],Tabla1[[#This Row],[Avance 2022]],Tabla1[[#This Row],[Avance 2023]],Tabla1[[#This Row],[Avance 2024]])/AVERAGE(Tabla1[[#This Row],[Meta 2020]],Tabla1[[#This Row],[Meta 2021]],Tabla1[[#This Row],[Meta 2022]],Tabla1[[#This Row],[Meta 2023]],Tabla1[[#This Row],[Meta 2024]])</f>
        <v>0.8</v>
      </c>
      <c r="AA86" s="36"/>
      <c r="AB86" s="36"/>
      <c r="AC86" s="45">
        <v>25</v>
      </c>
      <c r="AD86" s="36"/>
      <c r="AE86" s="36"/>
      <c r="AF86" s="64">
        <v>50</v>
      </c>
      <c r="AG86" s="36"/>
      <c r="AH86" s="36"/>
      <c r="AI86" s="36">
        <f>_xlfn.XLOOKUP(Tabla1[[#This Row],[Código Indicador]],[7]Hoja3!$F:$F,[7]Hoja3!$M:$M,"no esta",0)</f>
        <v>75</v>
      </c>
      <c r="AJ86" s="36"/>
      <c r="AK86" s="36"/>
      <c r="AL86" s="36">
        <v>100</v>
      </c>
      <c r="AM86" s="84">
        <f>Tabla1[[#This Row],[Dic]]</f>
        <v>100</v>
      </c>
      <c r="AN86" s="43">
        <f>IFERROR(Tabla1[[#This Row],[Total Vigencia]]/Tabla1[[#This Row],[Meta 2023]],0)</f>
        <v>1</v>
      </c>
      <c r="AO86" s="10" t="s">
        <v>2597</v>
      </c>
      <c r="AP86" s="10" t="s">
        <v>2546</v>
      </c>
      <c r="AQ86" s="10" t="s">
        <v>2481</v>
      </c>
      <c r="AR86" s="67">
        <v>397923649</v>
      </c>
      <c r="AS86" s="67">
        <v>298864377</v>
      </c>
      <c r="AT86" s="66">
        <v>25951236476</v>
      </c>
      <c r="AU86" s="66">
        <v>16017102861</v>
      </c>
      <c r="AV86" s="66">
        <v>89092900070</v>
      </c>
      <c r="AW86" s="66">
        <v>34291575715</v>
      </c>
      <c r="AX86" s="66">
        <f>_xlfn.XLOOKUP(Tabla1[[#This Row],[Codigo meta PDD]],'[6]01_sect_2194106561'!$AE:$AE,'[6]01_sect_2194106561'!$AP:$AP,"no esta",0)</f>
        <v>0</v>
      </c>
      <c r="AY86" s="66">
        <f>_xlfn.XLOOKUP(Tabla1[[#This Row],[Codigo meta PDD]],'[6]01_sect_2194106561'!$AE:$AE,'[6]01_sect_2194106561'!$AQ:$AQ,"no esta",0)</f>
        <v>0</v>
      </c>
    </row>
    <row r="87" spans="2:51" ht="12" customHeight="1" x14ac:dyDescent="0.2">
      <c r="B87" s="36" t="s">
        <v>2378</v>
      </c>
      <c r="C87" s="47">
        <v>4</v>
      </c>
      <c r="D87" s="36" t="s">
        <v>2405</v>
      </c>
      <c r="E87" s="73">
        <v>49</v>
      </c>
      <c r="F87" s="10" t="s">
        <v>2400</v>
      </c>
      <c r="G87" s="73">
        <v>399</v>
      </c>
      <c r="H87" s="36" t="s">
        <v>2308</v>
      </c>
      <c r="I87" s="74">
        <v>426</v>
      </c>
      <c r="J87" t="s">
        <v>2351</v>
      </c>
      <c r="K87" s="73">
        <v>262</v>
      </c>
      <c r="L87" s="36" t="s">
        <v>2463</v>
      </c>
      <c r="M87" t="s">
        <v>2252</v>
      </c>
      <c r="N87" s="74">
        <v>13.36</v>
      </c>
      <c r="O87" s="124">
        <v>15.35</v>
      </c>
      <c r="P87" s="124">
        <v>15.36</v>
      </c>
      <c r="Q87" s="124">
        <v>15.34</v>
      </c>
      <c r="R87" s="124">
        <v>9.9700000000000006</v>
      </c>
      <c r="S87" s="124">
        <v>15.33</v>
      </c>
      <c r="T87" s="124">
        <v>28.51</v>
      </c>
      <c r="U87" s="126">
        <f>_xlfn.XLOOKUP(Tabla1[[#This Row],[Código Indicador]],[7]Hoja3!$F:$F,[7]Hoja3!$L:$L,"no esta",0)</f>
        <v>13.37</v>
      </c>
      <c r="V87" s="126">
        <v>15.32</v>
      </c>
      <c r="W87" s="125">
        <f>_xlfn.XLOOKUP(Tabla1[[#This Row],[Código Indicador]],[7]Hoja4!$K:$K,[7]Hoja4!$Q:$Q,"No esta",0)</f>
        <v>13.36</v>
      </c>
      <c r="X87" s="125">
        <v>0</v>
      </c>
      <c r="Y87" s="38">
        <f>Tabla1[[#This Row],[Avance 2023]]</f>
        <v>15.32</v>
      </c>
      <c r="Z87" s="40">
        <f>Tabla1[[#This Row],[Meta Cuatrienio]]/Tabla1[[#This Row],[Total Plan de Desarrollo]]</f>
        <v>0.87206266318537851</v>
      </c>
      <c r="AA87" s="36"/>
      <c r="AB87" s="36"/>
      <c r="AC87" s="45">
        <v>28.51</v>
      </c>
      <c r="AD87" s="36"/>
      <c r="AE87" s="36"/>
      <c r="AF87" s="47">
        <v>28.51</v>
      </c>
      <c r="AG87" s="36"/>
      <c r="AH87" s="36"/>
      <c r="AI87" s="36">
        <f>_xlfn.XLOOKUP(Tabla1[[#This Row],[Código Indicador]],[7]Hoja3!$F:$F,[7]Hoja3!$M:$M,"no esta",0)</f>
        <v>28.51</v>
      </c>
      <c r="AJ87" s="36"/>
      <c r="AK87" s="36"/>
      <c r="AL87" s="36">
        <v>15.32</v>
      </c>
      <c r="AM87" s="89">
        <f>Tabla1[[#This Row],[Dic]]</f>
        <v>15.32</v>
      </c>
      <c r="AN87" s="43">
        <f>IFERROR(Tabla1[[#This Row],[Meta 2023]]/Tabla1[[#This Row],[Dic]],0)</f>
        <v>0.87271540469973885</v>
      </c>
      <c r="AO87" s="10" t="s">
        <v>2598</v>
      </c>
      <c r="AP87" s="10" t="s">
        <v>2546</v>
      </c>
      <c r="AQ87" s="10" t="s">
        <v>2506</v>
      </c>
      <c r="AR87" s="44">
        <v>9219107337</v>
      </c>
      <c r="AS87" s="44">
        <v>9219107337</v>
      </c>
      <c r="AT87" s="44">
        <v>14049436000</v>
      </c>
      <c r="AU87" s="44">
        <v>14046951937</v>
      </c>
      <c r="AV87" s="44">
        <v>16168500874</v>
      </c>
      <c r="AW87" s="44">
        <v>16063453734</v>
      </c>
      <c r="AX87" s="66">
        <f>_xlfn.XLOOKUP(Tabla1[[#This Row],[Codigo meta PDD]],'[6]01_sect_2194106561'!$AE:$AE,'[6]01_sect_2194106561'!$AP:$AP,"no esta",0)</f>
        <v>42438634081</v>
      </c>
      <c r="AY87" s="66">
        <f>_xlfn.XLOOKUP(Tabla1[[#This Row],[Codigo meta PDD]],'[6]01_sect_2194106561'!$AE:$AE,'[6]01_sect_2194106561'!$AQ:$AQ,"no esta",0)</f>
        <v>41808961353</v>
      </c>
    </row>
    <row r="88" spans="2:51" ht="12" customHeight="1" x14ac:dyDescent="0.2">
      <c r="B88" s="36" t="s">
        <v>2378</v>
      </c>
      <c r="C88" s="47">
        <v>4</v>
      </c>
      <c r="D88" s="36" t="s">
        <v>2405</v>
      </c>
      <c r="E88" s="73">
        <v>49</v>
      </c>
      <c r="F88" s="10" t="s">
        <v>2400</v>
      </c>
      <c r="G88" s="73">
        <v>383</v>
      </c>
      <c r="H88" s="36" t="s">
        <v>2303</v>
      </c>
      <c r="I88" s="74">
        <v>410</v>
      </c>
      <c r="J88" t="s">
        <v>2344</v>
      </c>
      <c r="K88" s="73">
        <v>266</v>
      </c>
      <c r="L88" t="s">
        <v>2464</v>
      </c>
      <c r="M88" t="s">
        <v>2253</v>
      </c>
      <c r="N88" s="74">
        <v>0.25</v>
      </c>
      <c r="O88" s="124">
        <v>0</v>
      </c>
      <c r="P88" s="124">
        <v>0</v>
      </c>
      <c r="Q88" s="126">
        <v>0.01</v>
      </c>
      <c r="R88" s="124">
        <v>0</v>
      </c>
      <c r="S88" s="126">
        <v>0.05</v>
      </c>
      <c r="T88" s="126">
        <v>0.05</v>
      </c>
      <c r="U88" s="126">
        <v>0.14000000000000001</v>
      </c>
      <c r="V88" s="126">
        <v>0.14000000000000001</v>
      </c>
      <c r="W88" s="126">
        <v>0.06</v>
      </c>
      <c r="X88" s="125">
        <v>0</v>
      </c>
      <c r="Y88" s="38">
        <f>Tabla1[[#This Row],[Avance 2020]]+Tabla1[[#This Row],[Avance 2021]]+Tabla1[[#This Row],[Avance 2022]]+Tabla1[[#This Row],[Avance 2023]]</f>
        <v>0.19</v>
      </c>
      <c r="Z88" s="40">
        <f>Tabla1[[#This Row],[Total Plan de Desarrollo]]/Tabla1[[#This Row],[Meta Cuatrienio]]</f>
        <v>0.76</v>
      </c>
      <c r="AA88" s="36"/>
      <c r="AB88" s="36"/>
      <c r="AC88" s="45">
        <v>0.08</v>
      </c>
      <c r="AD88" s="36"/>
      <c r="AE88" s="36"/>
      <c r="AF88" s="47">
        <v>0.12</v>
      </c>
      <c r="AG88" s="36"/>
      <c r="AH88" s="36"/>
      <c r="AI88" s="36">
        <v>0.11</v>
      </c>
      <c r="AJ88" s="36"/>
      <c r="AK88" s="36"/>
      <c r="AL88" s="36">
        <v>0.14000000000000001</v>
      </c>
      <c r="AM88" s="42">
        <f>MAX(Tabla1[[#This Row],[Mar ]],Tabla1[[#This Row],[Jun]],Tabla1[[#This Row],[Sep]])</f>
        <v>0.12</v>
      </c>
      <c r="AN88" s="43">
        <f>IFERROR(Tabla1[[#This Row],[Total Vigencia]]/Tabla1[[#This Row],[Meta 2023]],0)</f>
        <v>0.85714285714285698</v>
      </c>
      <c r="AO88" s="10" t="s">
        <v>2599</v>
      </c>
      <c r="AP88" s="10" t="s">
        <v>2482</v>
      </c>
      <c r="AQ88" s="10" t="s">
        <v>2473</v>
      </c>
      <c r="AR88" s="44">
        <v>0</v>
      </c>
      <c r="AS88" s="44">
        <v>0</v>
      </c>
      <c r="AT88" s="44">
        <v>216009400</v>
      </c>
      <c r="AU88" s="44">
        <v>202564270</v>
      </c>
      <c r="AV88" s="44">
        <v>2340815000</v>
      </c>
      <c r="AW88" s="44">
        <v>2340813938</v>
      </c>
      <c r="AX88" s="66">
        <f>_xlfn.XLOOKUP(Tabla1[[#This Row],[Codigo meta PDD]],'[6]01_sect_2194106561'!$AE:$AE,'[6]01_sect_2194106561'!$AP:$AP,"no esta",0)</f>
        <v>7536717000</v>
      </c>
      <c r="AY88" s="66">
        <f>_xlfn.XLOOKUP(Tabla1[[#This Row],[Codigo meta PDD]],'[6]01_sect_2194106561'!$AE:$AE,'[6]01_sect_2194106561'!$AQ:$AQ,"no esta",0)</f>
        <v>7526706179</v>
      </c>
    </row>
    <row r="89" spans="2:51" ht="12" customHeight="1" x14ac:dyDescent="0.2">
      <c r="B89" s="36" t="s">
        <v>2382</v>
      </c>
      <c r="C89" s="47">
        <v>4</v>
      </c>
      <c r="D89" s="36" t="s">
        <v>2405</v>
      </c>
      <c r="E89" s="73">
        <v>50</v>
      </c>
      <c r="F89" s="10" t="s">
        <v>2401</v>
      </c>
      <c r="G89" s="73">
        <v>400</v>
      </c>
      <c r="H89" s="36" t="s">
        <v>2309</v>
      </c>
      <c r="I89" s="74">
        <v>427</v>
      </c>
      <c r="J89" t="s">
        <v>2352</v>
      </c>
      <c r="K89" s="73">
        <v>266</v>
      </c>
      <c r="L89" s="36" t="s">
        <v>2464</v>
      </c>
      <c r="M89" t="s">
        <v>2251</v>
      </c>
      <c r="N89" s="74">
        <v>100</v>
      </c>
      <c r="O89" s="124">
        <v>0</v>
      </c>
      <c r="P89" s="124">
        <v>0</v>
      </c>
      <c r="Q89" s="124">
        <v>23</v>
      </c>
      <c r="R89" s="124">
        <v>23</v>
      </c>
      <c r="S89" s="124">
        <v>79</v>
      </c>
      <c r="T89" s="124">
        <v>79</v>
      </c>
      <c r="U89" s="124">
        <f>_xlfn.XLOOKUP(Tabla1[[#This Row],[Código Indicador]],[7]Hoja3!$F:$F,[7]Hoja3!$L:$L,"no esta",0)</f>
        <v>96</v>
      </c>
      <c r="V89" s="124">
        <v>96</v>
      </c>
      <c r="W89" s="125">
        <f>_xlfn.XLOOKUP(Tabla1[[#This Row],[Código Indicador]],[7]Hoja4!$K:$K,[7]Hoja4!$Q:$Q,"No esta",0)</f>
        <v>100</v>
      </c>
      <c r="X89" s="125">
        <v>0</v>
      </c>
      <c r="Y89" s="38">
        <v>96</v>
      </c>
      <c r="Z89" s="40">
        <f>Tabla1[[#This Row],[Total Plan de Desarrollo]]/Tabla1[[#This Row],[Meta Cuatrienio]]</f>
        <v>0.96</v>
      </c>
      <c r="AA89" s="36"/>
      <c r="AB89" s="36"/>
      <c r="AC89" s="45">
        <v>86</v>
      </c>
      <c r="AD89" s="36"/>
      <c r="AE89" s="36"/>
      <c r="AF89" s="47">
        <v>90</v>
      </c>
      <c r="AG89" s="36"/>
      <c r="AH89" s="36"/>
      <c r="AI89" s="36">
        <f>_xlfn.XLOOKUP(Tabla1[[#This Row],[Código Indicador]],[7]Hoja3!$F:$F,[7]Hoja3!$M:$M,"no esta",0)</f>
        <v>90</v>
      </c>
      <c r="AJ89" s="36"/>
      <c r="AK89" s="36"/>
      <c r="AL89" s="36">
        <v>96</v>
      </c>
      <c r="AM89" s="84">
        <v>96</v>
      </c>
      <c r="AN89" s="43">
        <f>IFERROR(Tabla1[[#This Row],[Total Vigencia]]/Tabla1[[#This Row],[Meta 2023]],0)</f>
        <v>1</v>
      </c>
      <c r="AO89" s="75" t="s">
        <v>2600</v>
      </c>
      <c r="AP89" s="10" t="s">
        <v>2482</v>
      </c>
      <c r="AQ89" s="10" t="s">
        <v>2507</v>
      </c>
      <c r="AR89" s="44">
        <v>0</v>
      </c>
      <c r="AS89" s="44">
        <v>0</v>
      </c>
      <c r="AT89" s="44">
        <v>45320000000</v>
      </c>
      <c r="AU89" s="44">
        <v>45075216945</v>
      </c>
      <c r="AV89" s="44">
        <v>76259396634</v>
      </c>
      <c r="AW89" s="44">
        <v>75470226765</v>
      </c>
      <c r="AX89" s="66">
        <f>_xlfn.XLOOKUP(Tabla1[[#This Row],[Codigo meta PDD]],'[6]01_sect_2194106561'!$AE:$AE,'[6]01_sect_2194106561'!$AP:$AP,"no esta",0)</f>
        <v>507518968235</v>
      </c>
      <c r="AY89" s="66">
        <f>_xlfn.XLOOKUP(Tabla1[[#This Row],[Codigo meta PDD]],'[6]01_sect_2194106561'!$AE:$AE,'[6]01_sect_2194106561'!$AQ:$AQ,"no esta",0)</f>
        <v>45276734355</v>
      </c>
    </row>
    <row r="90" spans="2:51" ht="12" customHeight="1" x14ac:dyDescent="0.2">
      <c r="B90" s="36" t="s">
        <v>2382</v>
      </c>
      <c r="C90" s="47">
        <v>4</v>
      </c>
      <c r="D90" s="36" t="s">
        <v>2405</v>
      </c>
      <c r="E90" s="73">
        <v>50</v>
      </c>
      <c r="F90" s="10" t="s">
        <v>2401</v>
      </c>
      <c r="G90" s="73">
        <v>401</v>
      </c>
      <c r="H90" s="36" t="s">
        <v>2310</v>
      </c>
      <c r="I90" s="74">
        <v>428</v>
      </c>
      <c r="J90" t="s">
        <v>2353</v>
      </c>
      <c r="K90" s="73">
        <v>266</v>
      </c>
      <c r="L90" s="36" t="s">
        <v>2464</v>
      </c>
      <c r="M90" t="s">
        <v>2251</v>
      </c>
      <c r="N90" s="74">
        <v>60</v>
      </c>
      <c r="O90" s="124">
        <v>20.28</v>
      </c>
      <c r="P90" s="124">
        <v>19.91</v>
      </c>
      <c r="Q90" s="124">
        <v>23.69</v>
      </c>
      <c r="R90" s="124">
        <v>23.69</v>
      </c>
      <c r="S90" s="124">
        <v>33.729999999999997</v>
      </c>
      <c r="T90" s="124">
        <v>33.130000000000003</v>
      </c>
      <c r="U90" s="124">
        <f>_xlfn.XLOOKUP(Tabla1[[#This Row],[Código Indicador]],[7]Hoja3!$F:$F,[7]Hoja3!$L:$L,"no esta",0)</f>
        <v>49.9</v>
      </c>
      <c r="V90" s="124">
        <v>48.42</v>
      </c>
      <c r="W90" s="125">
        <f>_xlfn.XLOOKUP(Tabla1[[#This Row],[Código Indicador]],[7]Hoja4!$K:$K,[7]Hoja4!$Q:$Q,"No esta",0)</f>
        <v>60</v>
      </c>
      <c r="X90" s="125">
        <v>0</v>
      </c>
      <c r="Y90" s="38">
        <f>Tabla1[[#This Row],[Avance 2023]]</f>
        <v>48.42</v>
      </c>
      <c r="Z90" s="95">
        <f>Tabla1[[#This Row],[Total Plan de Desarrollo]]/Tabla1[[#This Row],[Meta Cuatrienio]]</f>
        <v>0.80700000000000005</v>
      </c>
      <c r="AA90" s="36"/>
      <c r="AB90" s="36"/>
      <c r="AC90" s="45">
        <v>33.54</v>
      </c>
      <c r="AD90" s="36"/>
      <c r="AE90" s="36"/>
      <c r="AF90" s="47">
        <v>36.75</v>
      </c>
      <c r="AG90" s="36"/>
      <c r="AH90" s="36"/>
      <c r="AI90" s="36">
        <f>_xlfn.XLOOKUP(Tabla1[[#This Row],[Código Indicador]],[7]Hoja3!$F:$F,[7]Hoja3!$M:$M,"no esta",0)</f>
        <v>45.35</v>
      </c>
      <c r="AJ90" s="36"/>
      <c r="AK90" s="36"/>
      <c r="AL90" s="36">
        <v>48.42</v>
      </c>
      <c r="AM90" s="84">
        <f>Tabla1[[#This Row],[Dic]]</f>
        <v>48.42</v>
      </c>
      <c r="AN90" s="43">
        <f>IFERROR(Tabla1[[#This Row],[Total Vigencia]]/Tabla1[[#This Row],[Meta 2023]],0)</f>
        <v>0.97034068136272555</v>
      </c>
      <c r="AO90" s="87" t="s">
        <v>2601</v>
      </c>
      <c r="AP90" s="87" t="s">
        <v>2602</v>
      </c>
      <c r="AQ90" s="87" t="s">
        <v>2483</v>
      </c>
      <c r="AR90" s="44">
        <v>432945295407</v>
      </c>
      <c r="AS90" s="44">
        <v>171196180318</v>
      </c>
      <c r="AT90" s="44">
        <v>614939636004</v>
      </c>
      <c r="AU90" s="44">
        <v>609107500880</v>
      </c>
      <c r="AV90" s="44">
        <v>1168738221125</v>
      </c>
      <c r="AW90" s="44">
        <v>1132358645220</v>
      </c>
      <c r="AX90" s="66">
        <f>_xlfn.XLOOKUP(Tabla1[[#This Row],[Codigo meta PDD]],'[6]01_sect_2194106561'!$AE:$AE,'[6]01_sect_2194106561'!$AP:$AP,"no esta",0)</f>
        <v>1905174605740</v>
      </c>
      <c r="AY90" s="66">
        <f>_xlfn.XLOOKUP(Tabla1[[#This Row],[Codigo meta PDD]],'[6]01_sect_2194106561'!$AE:$AE,'[6]01_sect_2194106561'!$AQ:$AQ,"no esta",0)</f>
        <v>1902432881759</v>
      </c>
    </row>
    <row r="91" spans="2:51" ht="12" customHeight="1" x14ac:dyDescent="0.2">
      <c r="AN91" s="43"/>
    </row>
  </sheetData>
  <sheetProtection selectLockedCells="1"/>
  <mergeCells count="7">
    <mergeCell ref="AA11:AM11"/>
    <mergeCell ref="AO11:AQ11"/>
    <mergeCell ref="D5:F5"/>
    <mergeCell ref="G5:H5"/>
    <mergeCell ref="D2:L2"/>
    <mergeCell ref="D3:L3"/>
    <mergeCell ref="D4:L4"/>
  </mergeCells>
  <phoneticPr fontId="4" type="noConversion"/>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K59"/>
  <sheetViews>
    <sheetView topLeftCell="A8" zoomScale="85" zoomScaleNormal="85" workbookViewId="0">
      <selection activeCell="M20" sqref="M20"/>
    </sheetView>
  </sheetViews>
  <sheetFormatPr baseColWidth="10" defaultRowHeight="12.75" x14ac:dyDescent="0.2"/>
  <cols>
    <col min="1" max="1" width="1.5703125" style="11" customWidth="1"/>
    <col min="2" max="2" width="13" style="11" customWidth="1"/>
    <col min="3" max="3" width="39" style="11" customWidth="1"/>
    <col min="4" max="4" width="24.42578125" style="11" customWidth="1"/>
    <col min="5" max="9" width="16.28515625" style="56" customWidth="1"/>
    <col min="10" max="10" width="21.5703125" style="56" customWidth="1"/>
    <col min="11" max="16384" width="11.42578125" style="11"/>
  </cols>
  <sheetData>
    <row r="1" spans="1:37" x14ac:dyDescent="0.2">
      <c r="A1" s="48"/>
      <c r="B1" s="48"/>
      <c r="C1" s="48"/>
      <c r="D1" s="48"/>
      <c r="E1" s="49"/>
      <c r="F1" s="49"/>
      <c r="G1" s="49"/>
      <c r="H1" s="49"/>
      <c r="I1" s="49"/>
      <c r="J1" s="49"/>
      <c r="K1" s="48"/>
      <c r="L1" s="48"/>
      <c r="M1" s="48"/>
      <c r="N1" s="48"/>
      <c r="O1" s="48"/>
      <c r="P1" s="48"/>
      <c r="Q1" s="48"/>
      <c r="R1" s="48"/>
      <c r="S1" s="48"/>
      <c r="T1" s="48"/>
      <c r="U1" s="48"/>
      <c r="V1" s="48"/>
      <c r="W1" s="48"/>
      <c r="X1" s="48"/>
      <c r="Y1" s="48"/>
      <c r="Z1" s="48"/>
      <c r="AA1" s="48"/>
      <c r="AB1" s="48"/>
      <c r="AC1" s="48"/>
      <c r="AD1" s="48"/>
      <c r="AE1" s="48"/>
      <c r="AF1" s="48"/>
      <c r="AG1" s="48"/>
      <c r="AH1" s="48"/>
    </row>
    <row r="2" spans="1:37" s="10" customFormat="1" ht="17.25" customHeight="1" x14ac:dyDescent="0.2">
      <c r="A2" s="50"/>
      <c r="B2" s="93"/>
      <c r="C2" s="92" t="s">
        <v>2265</v>
      </c>
      <c r="D2" s="92"/>
      <c r="E2" s="92"/>
      <c r="F2" s="92"/>
      <c r="G2" s="51"/>
      <c r="H2" s="51"/>
      <c r="I2" s="51"/>
      <c r="J2" s="51"/>
      <c r="K2" s="52"/>
      <c r="L2" s="52"/>
      <c r="M2" s="52"/>
      <c r="N2" s="52"/>
      <c r="O2" s="52"/>
      <c r="P2" s="52"/>
      <c r="Q2" s="52"/>
      <c r="R2" s="52"/>
      <c r="S2" s="52"/>
      <c r="T2" s="52"/>
      <c r="U2" s="52"/>
      <c r="V2" s="52"/>
      <c r="W2" s="52"/>
      <c r="X2" s="52"/>
      <c r="Y2" s="52"/>
      <c r="Z2" s="52"/>
      <c r="AA2" s="52"/>
      <c r="AB2" s="52"/>
      <c r="AC2" s="52"/>
      <c r="AD2" s="52"/>
      <c r="AE2" s="52"/>
      <c r="AF2" s="52"/>
      <c r="AG2" s="52"/>
      <c r="AH2" s="53"/>
      <c r="AI2" s="54"/>
      <c r="AK2" s="55" t="s">
        <v>2250</v>
      </c>
    </row>
    <row r="3" spans="1:37" s="10" customFormat="1" ht="17.25" customHeight="1" x14ac:dyDescent="0.2">
      <c r="A3" s="50"/>
      <c r="B3" s="93"/>
      <c r="C3" s="92" t="s">
        <v>2264</v>
      </c>
      <c r="D3" s="92"/>
      <c r="E3" s="92"/>
      <c r="F3" s="92"/>
      <c r="G3" s="51"/>
      <c r="H3" s="51"/>
      <c r="I3" s="51"/>
      <c r="J3" s="51"/>
      <c r="K3" s="52"/>
      <c r="L3" s="52"/>
      <c r="M3" s="52"/>
      <c r="N3" s="52"/>
      <c r="O3" s="52"/>
      <c r="P3" s="52"/>
      <c r="Q3" s="52"/>
      <c r="R3" s="52"/>
      <c r="S3" s="52"/>
      <c r="T3" s="52"/>
      <c r="U3" s="52"/>
      <c r="V3" s="52"/>
      <c r="W3" s="52"/>
      <c r="X3" s="52"/>
      <c r="Y3" s="52"/>
      <c r="Z3" s="52"/>
      <c r="AA3" s="52"/>
      <c r="AB3" s="52"/>
      <c r="AC3" s="52"/>
      <c r="AD3" s="52"/>
      <c r="AE3" s="52"/>
      <c r="AF3" s="52"/>
      <c r="AG3" s="52"/>
      <c r="AH3" s="53"/>
      <c r="AI3" s="54"/>
      <c r="AK3" s="55" t="s">
        <v>2251</v>
      </c>
    </row>
    <row r="4" spans="1:37" s="10" customFormat="1" ht="17.25" customHeight="1" x14ac:dyDescent="0.2">
      <c r="A4" s="50"/>
      <c r="B4" s="93"/>
      <c r="C4" s="92" t="s">
        <v>2274</v>
      </c>
      <c r="D4" s="92"/>
      <c r="E4" s="92"/>
      <c r="F4" s="92"/>
      <c r="G4" s="51"/>
      <c r="H4" s="51"/>
      <c r="I4" s="51"/>
      <c r="J4" s="51"/>
      <c r="K4" s="52"/>
      <c r="L4" s="52"/>
      <c r="M4" s="52"/>
      <c r="N4" s="52"/>
      <c r="O4" s="52"/>
      <c r="P4" s="52"/>
      <c r="Q4" s="52"/>
      <c r="R4" s="52"/>
      <c r="S4" s="52"/>
      <c r="T4" s="52"/>
      <c r="U4" s="52"/>
      <c r="V4" s="52"/>
      <c r="W4" s="52"/>
      <c r="X4" s="52"/>
      <c r="Y4" s="52"/>
      <c r="Z4" s="52"/>
      <c r="AA4" s="52"/>
      <c r="AB4" s="52"/>
      <c r="AC4" s="52"/>
      <c r="AD4" s="52"/>
      <c r="AE4" s="52"/>
      <c r="AF4" s="52"/>
      <c r="AG4" s="52"/>
      <c r="AH4" s="53"/>
      <c r="AI4" s="54"/>
      <c r="AK4" s="55" t="s">
        <v>2252</v>
      </c>
    </row>
    <row r="5" spans="1:37" s="10" customFormat="1" ht="17.25" customHeight="1" x14ac:dyDescent="0.2">
      <c r="A5" s="50"/>
      <c r="B5" s="93"/>
      <c r="C5" s="92" t="s">
        <v>2275</v>
      </c>
      <c r="D5" s="92"/>
      <c r="E5" s="92"/>
      <c r="F5" s="92"/>
      <c r="G5" s="51"/>
      <c r="H5" s="51"/>
      <c r="I5" s="51"/>
      <c r="J5" s="51"/>
      <c r="K5" s="52"/>
      <c r="L5" s="52"/>
      <c r="M5" s="52"/>
      <c r="N5" s="52"/>
      <c r="O5" s="52"/>
      <c r="P5" s="52"/>
      <c r="Q5" s="52"/>
      <c r="R5" s="52"/>
      <c r="S5" s="52"/>
      <c r="T5" s="52"/>
      <c r="U5" s="52"/>
      <c r="V5" s="52"/>
      <c r="W5" s="52"/>
      <c r="X5" s="52"/>
      <c r="Y5" s="52"/>
      <c r="Z5" s="52"/>
      <c r="AA5" s="52"/>
      <c r="AB5" s="52"/>
      <c r="AC5" s="52"/>
      <c r="AD5" s="52"/>
      <c r="AE5" s="52"/>
      <c r="AF5" s="52"/>
      <c r="AG5" s="52"/>
      <c r="AH5" s="53"/>
      <c r="AI5" s="54"/>
      <c r="AK5" s="55" t="s">
        <v>2253</v>
      </c>
    </row>
    <row r="6" spans="1:37" x14ac:dyDescent="0.2">
      <c r="A6" s="48"/>
      <c r="B6" s="48"/>
      <c r="C6" s="48"/>
      <c r="D6" s="48"/>
      <c r="E6" s="49"/>
      <c r="F6" s="49"/>
      <c r="G6" s="49"/>
      <c r="H6" s="49"/>
      <c r="I6" s="49"/>
      <c r="J6" s="49"/>
      <c r="K6" s="48"/>
      <c r="L6" s="48"/>
      <c r="M6" s="48"/>
      <c r="N6" s="48"/>
      <c r="O6" s="48"/>
      <c r="P6" s="48"/>
      <c r="Q6" s="48"/>
      <c r="R6" s="48"/>
      <c r="S6" s="48"/>
      <c r="T6" s="48"/>
      <c r="U6" s="48"/>
      <c r="V6" s="48"/>
      <c r="W6" s="48"/>
      <c r="X6" s="48"/>
      <c r="Y6" s="48"/>
      <c r="Z6" s="48"/>
      <c r="AA6" s="48"/>
      <c r="AB6" s="48"/>
      <c r="AC6" s="48"/>
      <c r="AD6" s="48"/>
      <c r="AE6" s="48"/>
      <c r="AF6" s="48"/>
      <c r="AG6" s="48"/>
      <c r="AH6" s="48"/>
    </row>
    <row r="7" spans="1:37" x14ac:dyDescent="0.2">
      <c r="A7" s="48"/>
      <c r="B7" s="48"/>
      <c r="C7" s="48"/>
      <c r="D7" s="48"/>
      <c r="E7" s="49"/>
      <c r="F7" s="49"/>
      <c r="G7" s="49"/>
      <c r="H7" s="49"/>
      <c r="I7" s="49"/>
      <c r="J7" s="49"/>
      <c r="K7" s="48"/>
      <c r="L7" s="48"/>
      <c r="M7" s="48"/>
      <c r="N7" s="48"/>
      <c r="O7" s="48"/>
      <c r="P7" s="48"/>
      <c r="Q7" s="48"/>
      <c r="R7" s="48"/>
      <c r="S7" s="48"/>
      <c r="T7" s="48"/>
      <c r="U7" s="48"/>
      <c r="V7" s="48"/>
      <c r="W7" s="48"/>
      <c r="X7" s="48"/>
      <c r="Y7" s="48"/>
      <c r="Z7" s="48"/>
      <c r="AA7" s="48"/>
      <c r="AB7" s="48"/>
      <c r="AC7" s="48"/>
      <c r="AD7" s="48"/>
      <c r="AE7" s="48"/>
      <c r="AF7" s="48"/>
      <c r="AG7" s="48"/>
      <c r="AH7" s="48"/>
    </row>
    <row r="8" spans="1:37" ht="24" customHeight="1" x14ac:dyDescent="0.2">
      <c r="A8" s="48"/>
      <c r="B8" s="57" t="s">
        <v>2261</v>
      </c>
      <c r="C8" s="57" t="s">
        <v>2262</v>
      </c>
      <c r="D8" s="57" t="s">
        <v>2263</v>
      </c>
      <c r="E8" s="58" t="s">
        <v>2453</v>
      </c>
      <c r="F8" s="58" t="s">
        <v>2454</v>
      </c>
      <c r="G8" s="58" t="s">
        <v>2455</v>
      </c>
      <c r="H8" s="58" t="s">
        <v>2456</v>
      </c>
      <c r="I8" s="58" t="s">
        <v>2457</v>
      </c>
      <c r="J8" s="58" t="s">
        <v>2233</v>
      </c>
      <c r="K8" s="48"/>
      <c r="L8" s="48"/>
      <c r="M8" s="48"/>
      <c r="N8" s="48"/>
      <c r="O8" s="48"/>
      <c r="P8" s="48"/>
      <c r="Q8" s="48"/>
      <c r="R8" s="48"/>
      <c r="S8" s="48"/>
      <c r="T8" s="48"/>
      <c r="U8" s="48"/>
      <c r="V8" s="48"/>
      <c r="W8" s="48"/>
      <c r="X8" s="48"/>
      <c r="Y8" s="48"/>
      <c r="Z8" s="48"/>
      <c r="AA8" s="48"/>
      <c r="AB8" s="48"/>
      <c r="AC8" s="48"/>
      <c r="AD8" s="48"/>
      <c r="AE8" s="48"/>
      <c r="AF8" s="48"/>
      <c r="AG8" s="48"/>
      <c r="AH8" s="48"/>
    </row>
    <row r="9" spans="1:37" ht="27.75" customHeight="1" x14ac:dyDescent="0.2">
      <c r="A9" s="48"/>
      <c r="B9" s="57" t="s">
        <v>2417</v>
      </c>
      <c r="C9" s="57" t="s">
        <v>2431</v>
      </c>
      <c r="D9" s="59" t="s">
        <v>2445</v>
      </c>
      <c r="E9" s="76">
        <v>1.32</v>
      </c>
      <c r="F9" s="76">
        <v>1.58</v>
      </c>
      <c r="G9" s="76">
        <v>1.66</v>
      </c>
      <c r="H9" s="58"/>
      <c r="I9" s="58"/>
      <c r="J9" s="58"/>
      <c r="K9" s="48"/>
      <c r="L9" s="48"/>
      <c r="M9" s="48"/>
      <c r="N9" s="48"/>
      <c r="O9" s="48"/>
      <c r="P9" s="48"/>
      <c r="Q9" s="48"/>
      <c r="R9" s="48"/>
      <c r="S9" s="48"/>
      <c r="T9" s="48"/>
      <c r="U9" s="48"/>
      <c r="V9" s="48"/>
      <c r="W9" s="48"/>
      <c r="X9" s="48"/>
      <c r="Y9" s="48"/>
      <c r="Z9" s="48"/>
      <c r="AA9" s="48"/>
      <c r="AB9" s="48"/>
      <c r="AC9" s="48"/>
      <c r="AD9" s="48"/>
      <c r="AE9" s="48"/>
      <c r="AF9" s="48"/>
      <c r="AG9" s="48"/>
      <c r="AH9" s="48"/>
    </row>
    <row r="10" spans="1:37" ht="27.75" customHeight="1" x14ac:dyDescent="0.2">
      <c r="A10" s="48"/>
      <c r="B10" s="57" t="s">
        <v>2418</v>
      </c>
      <c r="C10" s="57" t="s">
        <v>2432</v>
      </c>
      <c r="D10" s="59" t="s">
        <v>2445</v>
      </c>
      <c r="E10" s="76">
        <v>15.2</v>
      </c>
      <c r="F10" s="76">
        <v>15.5</v>
      </c>
      <c r="G10" s="76">
        <v>6.6</v>
      </c>
      <c r="H10" s="58"/>
      <c r="I10" s="58"/>
      <c r="J10" s="58"/>
      <c r="K10" s="48"/>
      <c r="L10" s="48"/>
      <c r="M10" s="48"/>
      <c r="N10" s="48"/>
      <c r="O10" s="48"/>
      <c r="P10" s="48"/>
      <c r="Q10" s="48"/>
      <c r="R10" s="48"/>
      <c r="S10" s="48"/>
      <c r="T10" s="48"/>
      <c r="U10" s="48"/>
      <c r="V10" s="48"/>
      <c r="W10" s="48"/>
      <c r="X10" s="48"/>
      <c r="Y10" s="48"/>
      <c r="Z10" s="48"/>
      <c r="AA10" s="48"/>
      <c r="AB10" s="48"/>
      <c r="AC10" s="48"/>
      <c r="AD10" s="48"/>
      <c r="AE10" s="48"/>
      <c r="AF10" s="48"/>
      <c r="AG10" s="48"/>
      <c r="AH10" s="48"/>
    </row>
    <row r="11" spans="1:37" ht="27.75" customHeight="1" x14ac:dyDescent="0.2">
      <c r="A11" s="48"/>
      <c r="B11" s="57" t="s">
        <v>2419</v>
      </c>
      <c r="C11" s="57" t="s">
        <v>2433</v>
      </c>
      <c r="D11" s="59" t="s">
        <v>2446</v>
      </c>
      <c r="E11" s="76">
        <v>0.63200000000000001</v>
      </c>
      <c r="F11" s="76">
        <v>63.2</v>
      </c>
      <c r="G11" s="76">
        <v>63.2</v>
      </c>
      <c r="H11" s="58"/>
      <c r="I11" s="58"/>
      <c r="J11" s="58"/>
      <c r="K11" s="48"/>
      <c r="L11" s="48"/>
      <c r="M11" s="48"/>
      <c r="N11" s="48"/>
      <c r="O11" s="48"/>
      <c r="P11" s="48"/>
      <c r="Q11" s="48"/>
      <c r="R11" s="48"/>
      <c r="S11" s="48"/>
      <c r="T11" s="48"/>
      <c r="U11" s="48"/>
      <c r="V11" s="48"/>
      <c r="W11" s="48"/>
      <c r="X11" s="48"/>
      <c r="Y11" s="48"/>
      <c r="Z11" s="48"/>
      <c r="AA11" s="48"/>
      <c r="AB11" s="48"/>
      <c r="AC11" s="48"/>
      <c r="AD11" s="48"/>
      <c r="AE11" s="48"/>
      <c r="AF11" s="48"/>
      <c r="AG11" s="48"/>
      <c r="AH11" s="48"/>
    </row>
    <row r="12" spans="1:37" ht="27.75" customHeight="1" x14ac:dyDescent="0.2">
      <c r="A12" s="48"/>
      <c r="B12" s="57" t="s">
        <v>2420</v>
      </c>
      <c r="C12" s="57" t="s">
        <v>2434</v>
      </c>
      <c r="D12" s="59" t="s">
        <v>2447</v>
      </c>
      <c r="E12" s="76">
        <v>0.41670000000000001</v>
      </c>
      <c r="F12" s="77">
        <v>0.19040000000000001</v>
      </c>
      <c r="G12" s="77">
        <v>0.17760000000000001</v>
      </c>
      <c r="H12" s="58"/>
      <c r="I12" s="58"/>
      <c r="J12" s="58"/>
      <c r="K12" s="48"/>
      <c r="L12" s="48"/>
      <c r="M12" s="48"/>
      <c r="N12" s="48"/>
      <c r="O12" s="48"/>
      <c r="P12" s="48"/>
      <c r="Q12" s="48"/>
      <c r="R12" s="48"/>
      <c r="S12" s="48"/>
      <c r="T12" s="48"/>
      <c r="U12" s="48"/>
      <c r="V12" s="48"/>
      <c r="W12" s="48"/>
      <c r="X12" s="48"/>
      <c r="Y12" s="48"/>
      <c r="Z12" s="48"/>
      <c r="AA12" s="48"/>
      <c r="AB12" s="48"/>
      <c r="AC12" s="48"/>
      <c r="AD12" s="48"/>
      <c r="AE12" s="48"/>
      <c r="AF12" s="48"/>
      <c r="AG12" s="48"/>
      <c r="AH12" s="48"/>
    </row>
    <row r="13" spans="1:37" x14ac:dyDescent="0.2">
      <c r="A13" s="48"/>
      <c r="B13" s="57" t="s">
        <v>2421</v>
      </c>
      <c r="C13" s="57" t="s">
        <v>2435</v>
      </c>
      <c r="D13" s="59" t="s">
        <v>2446</v>
      </c>
      <c r="E13" s="76">
        <v>293.2</v>
      </c>
      <c r="F13" s="76">
        <v>386.14</v>
      </c>
      <c r="G13" s="76">
        <v>321.99</v>
      </c>
      <c r="H13" s="58"/>
      <c r="I13" s="58"/>
      <c r="J13" s="58"/>
      <c r="K13" s="48"/>
      <c r="L13" s="48"/>
      <c r="M13" s="48"/>
      <c r="N13" s="48"/>
      <c r="O13" s="48"/>
      <c r="P13" s="48"/>
      <c r="Q13" s="48"/>
      <c r="R13" s="48"/>
      <c r="S13" s="48"/>
      <c r="T13" s="48"/>
      <c r="U13" s="48"/>
      <c r="V13" s="48"/>
      <c r="W13" s="48"/>
      <c r="X13" s="48"/>
      <c r="Y13" s="48"/>
      <c r="Z13" s="48"/>
      <c r="AA13" s="48"/>
      <c r="AB13" s="48"/>
      <c r="AC13" s="48"/>
      <c r="AD13" s="48"/>
      <c r="AE13" s="48"/>
      <c r="AF13" s="48"/>
      <c r="AG13" s="48"/>
      <c r="AH13" s="48"/>
    </row>
    <row r="14" spans="1:37" ht="25.5" x14ac:dyDescent="0.2">
      <c r="A14" s="48"/>
      <c r="B14" s="57" t="s">
        <v>2422</v>
      </c>
      <c r="C14" s="57" t="s">
        <v>2436</v>
      </c>
      <c r="D14" s="59" t="s">
        <v>2446</v>
      </c>
      <c r="E14" s="76" t="s">
        <v>2451</v>
      </c>
      <c r="F14" s="76" t="s">
        <v>2452</v>
      </c>
      <c r="G14" s="76" t="s">
        <v>2452</v>
      </c>
      <c r="H14" s="58"/>
      <c r="I14" s="58"/>
      <c r="J14" s="58"/>
      <c r="K14" s="48"/>
      <c r="L14" s="48"/>
      <c r="M14" s="48"/>
      <c r="N14" s="48"/>
      <c r="O14" s="48"/>
      <c r="P14" s="48"/>
      <c r="Q14" s="48"/>
      <c r="R14" s="48"/>
      <c r="S14" s="48"/>
      <c r="T14" s="48"/>
      <c r="U14" s="48"/>
      <c r="V14" s="48"/>
      <c r="W14" s="48"/>
      <c r="X14" s="48"/>
      <c r="Y14" s="48"/>
      <c r="Z14" s="48"/>
      <c r="AA14" s="48"/>
      <c r="AB14" s="48"/>
      <c r="AC14" s="48"/>
      <c r="AD14" s="48"/>
      <c r="AE14" s="48"/>
      <c r="AF14" s="48"/>
      <c r="AG14" s="48"/>
      <c r="AH14" s="48"/>
    </row>
    <row r="15" spans="1:37" ht="25.5" x14ac:dyDescent="0.2">
      <c r="A15" s="48"/>
      <c r="B15" s="57" t="s">
        <v>2423</v>
      </c>
      <c r="C15" s="57" t="s">
        <v>2437</v>
      </c>
      <c r="D15" s="59" t="s">
        <v>2446</v>
      </c>
      <c r="E15" s="76">
        <v>24.6</v>
      </c>
      <c r="F15" s="76">
        <v>23.2</v>
      </c>
      <c r="G15" s="76">
        <v>20.6</v>
      </c>
      <c r="H15" s="58"/>
      <c r="I15" s="58"/>
      <c r="J15" s="58"/>
      <c r="K15" s="48"/>
      <c r="L15" s="48"/>
      <c r="M15" s="48"/>
      <c r="N15" s="48"/>
      <c r="O15" s="48"/>
      <c r="P15" s="48"/>
      <c r="Q15" s="48"/>
      <c r="R15" s="48"/>
      <c r="S15" s="48"/>
      <c r="T15" s="48"/>
      <c r="U15" s="48"/>
      <c r="V15" s="48"/>
      <c r="W15" s="48"/>
      <c r="X15" s="48"/>
      <c r="Y15" s="48"/>
      <c r="Z15" s="48"/>
      <c r="AA15" s="48"/>
      <c r="AB15" s="48"/>
      <c r="AC15" s="48"/>
      <c r="AD15" s="48"/>
      <c r="AE15" s="48"/>
      <c r="AF15" s="48"/>
      <c r="AG15" s="48"/>
      <c r="AH15" s="48"/>
    </row>
    <row r="16" spans="1:37" ht="38.25" x14ac:dyDescent="0.2">
      <c r="A16" s="48"/>
      <c r="B16" s="57" t="s">
        <v>2424</v>
      </c>
      <c r="C16" s="57" t="s">
        <v>2438</v>
      </c>
      <c r="D16" s="59" t="s">
        <v>2446</v>
      </c>
      <c r="E16" s="76" t="s">
        <v>2451</v>
      </c>
      <c r="F16" s="76" t="s">
        <v>2451</v>
      </c>
      <c r="G16" s="76">
        <v>0.8</v>
      </c>
      <c r="H16" s="58"/>
      <c r="I16" s="58"/>
      <c r="J16" s="58"/>
      <c r="K16" s="48"/>
      <c r="L16" s="48"/>
      <c r="M16" s="48"/>
      <c r="N16" s="48"/>
      <c r="O16" s="48"/>
      <c r="P16" s="48"/>
      <c r="Q16" s="48"/>
      <c r="R16" s="48"/>
      <c r="S16" s="48"/>
      <c r="T16" s="48"/>
      <c r="U16" s="48"/>
      <c r="V16" s="48"/>
      <c r="W16" s="48"/>
      <c r="X16" s="48"/>
      <c r="Y16" s="48"/>
      <c r="Z16" s="48"/>
      <c r="AA16" s="48"/>
      <c r="AB16" s="48"/>
      <c r="AC16" s="48"/>
      <c r="AD16" s="48"/>
      <c r="AE16" s="48"/>
      <c r="AF16" s="48"/>
      <c r="AG16" s="48"/>
      <c r="AH16" s="48"/>
    </row>
    <row r="17" spans="1:34" ht="51" x14ac:dyDescent="0.2">
      <c r="A17" s="48"/>
      <c r="B17" s="57" t="s">
        <v>2425</v>
      </c>
      <c r="C17" s="57" t="s">
        <v>2439</v>
      </c>
      <c r="D17" s="59" t="s">
        <v>2448</v>
      </c>
      <c r="E17" s="76" t="s">
        <v>2451</v>
      </c>
      <c r="F17" s="76" t="s">
        <v>2451</v>
      </c>
      <c r="G17" s="76" t="s">
        <v>2489</v>
      </c>
      <c r="H17" s="58"/>
      <c r="I17" s="58"/>
      <c r="J17" s="58"/>
      <c r="K17" s="48"/>
      <c r="L17" s="48"/>
      <c r="M17" s="48"/>
      <c r="N17" s="48"/>
      <c r="O17" s="48"/>
      <c r="P17" s="48"/>
      <c r="Q17" s="48"/>
      <c r="R17" s="48"/>
      <c r="S17" s="48"/>
      <c r="T17" s="48"/>
      <c r="U17" s="48"/>
      <c r="V17" s="48"/>
      <c r="W17" s="48"/>
      <c r="X17" s="48"/>
      <c r="Y17" s="48"/>
      <c r="Z17" s="48"/>
      <c r="AA17" s="48"/>
      <c r="AB17" s="48"/>
      <c r="AC17" s="48"/>
      <c r="AD17" s="48"/>
      <c r="AE17" s="48"/>
      <c r="AF17" s="48"/>
      <c r="AG17" s="48"/>
      <c r="AH17" s="48"/>
    </row>
    <row r="18" spans="1:34" x14ac:dyDescent="0.2">
      <c r="A18" s="48"/>
      <c r="B18" s="57" t="s">
        <v>2426</v>
      </c>
      <c r="C18" s="57" t="s">
        <v>2440</v>
      </c>
      <c r="D18" s="59" t="s">
        <v>2446</v>
      </c>
      <c r="E18" s="76" t="s">
        <v>2451</v>
      </c>
      <c r="F18" s="76" t="s">
        <v>2451</v>
      </c>
      <c r="G18" s="76" t="s">
        <v>2451</v>
      </c>
      <c r="H18" s="58"/>
      <c r="I18" s="58"/>
      <c r="J18" s="58"/>
      <c r="K18" s="48"/>
      <c r="L18" s="48"/>
      <c r="M18" s="48"/>
      <c r="N18" s="48"/>
      <c r="O18" s="48"/>
      <c r="P18" s="48"/>
      <c r="Q18" s="48"/>
      <c r="R18" s="48"/>
      <c r="S18" s="48"/>
      <c r="T18" s="48"/>
      <c r="U18" s="48"/>
      <c r="V18" s="48"/>
      <c r="W18" s="48"/>
      <c r="X18" s="48"/>
      <c r="Y18" s="48"/>
      <c r="Z18" s="48"/>
      <c r="AA18" s="48"/>
      <c r="AB18" s="48"/>
      <c r="AC18" s="48"/>
      <c r="AD18" s="48"/>
      <c r="AE18" s="48"/>
      <c r="AF18" s="48"/>
      <c r="AG18" s="48"/>
      <c r="AH18" s="48"/>
    </row>
    <row r="19" spans="1:34" ht="25.5" x14ac:dyDescent="0.2">
      <c r="A19" s="48"/>
      <c r="B19" s="57" t="s">
        <v>2427</v>
      </c>
      <c r="C19" s="57" t="s">
        <v>2441</v>
      </c>
      <c r="D19" s="59" t="s">
        <v>2446</v>
      </c>
      <c r="E19" s="76" t="s">
        <v>2451</v>
      </c>
      <c r="F19" s="76" t="s">
        <v>2451</v>
      </c>
      <c r="G19" s="76" t="s">
        <v>2452</v>
      </c>
      <c r="H19" s="58"/>
      <c r="I19" s="58"/>
      <c r="J19" s="58"/>
      <c r="K19" s="48"/>
      <c r="L19" s="48"/>
      <c r="M19" s="48"/>
      <c r="N19" s="48"/>
      <c r="O19" s="48"/>
      <c r="P19" s="48"/>
      <c r="Q19" s="48"/>
      <c r="R19" s="48"/>
      <c r="S19" s="48"/>
      <c r="T19" s="48"/>
      <c r="U19" s="48"/>
      <c r="V19" s="48"/>
      <c r="W19" s="48"/>
      <c r="X19" s="48"/>
      <c r="Y19" s="48"/>
      <c r="Z19" s="48"/>
      <c r="AA19" s="48"/>
      <c r="AB19" s="48"/>
      <c r="AC19" s="48"/>
      <c r="AD19" s="48"/>
      <c r="AE19" s="48"/>
      <c r="AF19" s="48"/>
      <c r="AG19" s="48"/>
      <c r="AH19" s="48"/>
    </row>
    <row r="20" spans="1:34" ht="25.5" x14ac:dyDescent="0.2">
      <c r="A20" s="48"/>
      <c r="B20" s="57" t="s">
        <v>2428</v>
      </c>
      <c r="C20" s="57" t="s">
        <v>2442</v>
      </c>
      <c r="D20" s="59" t="s">
        <v>2449</v>
      </c>
      <c r="E20" s="76">
        <v>0.98</v>
      </c>
      <c r="F20" s="76">
        <v>0.99</v>
      </c>
      <c r="G20" s="76">
        <v>0.99</v>
      </c>
      <c r="H20" s="58"/>
      <c r="I20" s="58"/>
      <c r="J20" s="58"/>
      <c r="K20" s="48"/>
      <c r="L20" s="48"/>
      <c r="M20" s="48"/>
      <c r="N20" s="48"/>
      <c r="O20" s="48"/>
      <c r="P20" s="48"/>
      <c r="Q20" s="48"/>
      <c r="R20" s="48"/>
      <c r="S20" s="48"/>
      <c r="T20" s="48"/>
      <c r="U20" s="48"/>
      <c r="V20" s="48"/>
      <c r="W20" s="48"/>
      <c r="X20" s="48"/>
      <c r="Y20" s="48"/>
      <c r="Z20" s="48"/>
      <c r="AA20" s="48"/>
      <c r="AB20" s="48"/>
      <c r="AC20" s="48"/>
      <c r="AD20" s="48"/>
      <c r="AE20" s="48"/>
      <c r="AF20" s="48"/>
      <c r="AG20" s="48"/>
      <c r="AH20" s="48"/>
    </row>
    <row r="21" spans="1:34" ht="25.5" x14ac:dyDescent="0.2">
      <c r="A21" s="48"/>
      <c r="B21" s="57" t="s">
        <v>2429</v>
      </c>
      <c r="C21" s="57" t="s">
        <v>2443</v>
      </c>
      <c r="D21" s="59" t="s">
        <v>2446</v>
      </c>
      <c r="E21" s="76">
        <v>1</v>
      </c>
      <c r="F21" s="76" t="s">
        <v>2451</v>
      </c>
      <c r="G21" s="76" t="s">
        <v>2451</v>
      </c>
      <c r="H21" s="58"/>
      <c r="I21" s="58"/>
      <c r="J21" s="58"/>
      <c r="K21" s="48"/>
      <c r="L21" s="48"/>
      <c r="M21" s="48"/>
      <c r="N21" s="48"/>
      <c r="O21" s="48"/>
      <c r="P21" s="48"/>
      <c r="Q21" s="48"/>
      <c r="R21" s="48"/>
      <c r="S21" s="48"/>
      <c r="T21" s="48"/>
      <c r="U21" s="48"/>
      <c r="V21" s="48"/>
      <c r="W21" s="48"/>
      <c r="X21" s="48"/>
      <c r="Y21" s="48"/>
      <c r="Z21" s="48"/>
      <c r="AA21" s="48"/>
      <c r="AB21" s="48"/>
      <c r="AC21" s="48"/>
      <c r="AD21" s="48"/>
      <c r="AE21" s="48"/>
      <c r="AF21" s="48"/>
      <c r="AG21" s="48"/>
      <c r="AH21" s="48"/>
    </row>
    <row r="22" spans="1:34" ht="25.5" x14ac:dyDescent="0.2">
      <c r="A22" s="48"/>
      <c r="B22" s="57" t="s">
        <v>2430</v>
      </c>
      <c r="C22" s="57" t="s">
        <v>2444</v>
      </c>
      <c r="D22" s="59" t="s">
        <v>2450</v>
      </c>
      <c r="E22" s="76" t="s">
        <v>2451</v>
      </c>
      <c r="F22" s="76" t="s">
        <v>2452</v>
      </c>
      <c r="G22" s="76" t="s">
        <v>2452</v>
      </c>
      <c r="H22" s="58"/>
      <c r="I22" s="58"/>
      <c r="J22" s="58"/>
      <c r="K22" s="48"/>
      <c r="L22" s="48"/>
      <c r="M22" s="48"/>
      <c r="N22" s="48"/>
      <c r="O22" s="48"/>
      <c r="P22" s="48"/>
      <c r="Q22" s="48"/>
      <c r="R22" s="48"/>
      <c r="S22" s="48"/>
      <c r="T22" s="48"/>
      <c r="U22" s="48"/>
      <c r="V22" s="48"/>
      <c r="W22" s="48"/>
      <c r="X22" s="48"/>
      <c r="Y22" s="48"/>
      <c r="Z22" s="48"/>
      <c r="AA22" s="48"/>
      <c r="AB22" s="48"/>
      <c r="AC22" s="48"/>
      <c r="AD22" s="48"/>
      <c r="AE22" s="48"/>
      <c r="AF22" s="48"/>
      <c r="AG22" s="48"/>
      <c r="AH22" s="48"/>
    </row>
    <row r="23" spans="1:34" x14ac:dyDescent="0.2">
      <c r="A23" s="48"/>
      <c r="B23" s="48"/>
      <c r="C23" s="48"/>
      <c r="D23" s="48"/>
      <c r="E23" s="49"/>
      <c r="F23" s="49"/>
      <c r="G23" s="49"/>
      <c r="H23" s="49"/>
      <c r="I23" s="49"/>
      <c r="J23" s="49"/>
      <c r="K23" s="48"/>
      <c r="L23" s="48"/>
      <c r="M23" s="48"/>
      <c r="N23" s="48"/>
      <c r="O23" s="48"/>
      <c r="P23" s="48"/>
      <c r="Q23" s="48"/>
      <c r="R23" s="48"/>
      <c r="S23" s="48"/>
      <c r="T23" s="48"/>
      <c r="U23" s="48"/>
      <c r="V23" s="48"/>
      <c r="W23" s="48"/>
      <c r="X23" s="48"/>
      <c r="Y23" s="48"/>
      <c r="Z23" s="48"/>
      <c r="AA23" s="48"/>
      <c r="AB23" s="48"/>
      <c r="AC23" s="48"/>
      <c r="AD23" s="48"/>
      <c r="AE23" s="48"/>
      <c r="AF23" s="48"/>
      <c r="AG23" s="48"/>
      <c r="AH23" s="48"/>
    </row>
    <row r="24" spans="1:34" x14ac:dyDescent="0.2">
      <c r="A24" s="48"/>
      <c r="B24" s="48"/>
      <c r="C24" s="48"/>
      <c r="D24" s="48"/>
      <c r="E24" s="49"/>
      <c r="F24" s="49"/>
      <c r="G24" s="49"/>
      <c r="H24" s="49"/>
      <c r="I24" s="49"/>
      <c r="J24" s="49"/>
      <c r="K24" s="48"/>
      <c r="L24" s="48"/>
      <c r="M24" s="48"/>
      <c r="N24" s="48"/>
      <c r="O24" s="48"/>
      <c r="P24" s="48"/>
      <c r="Q24" s="48"/>
      <c r="R24" s="48"/>
      <c r="S24" s="48"/>
      <c r="T24" s="48"/>
      <c r="U24" s="48"/>
      <c r="V24" s="48"/>
      <c r="W24" s="48"/>
      <c r="X24" s="48"/>
      <c r="Y24" s="48"/>
      <c r="Z24" s="48"/>
      <c r="AA24" s="48"/>
      <c r="AB24" s="48"/>
      <c r="AC24" s="48"/>
      <c r="AD24" s="48"/>
      <c r="AE24" s="48"/>
      <c r="AF24" s="48"/>
      <c r="AG24" s="48"/>
      <c r="AH24" s="48"/>
    </row>
    <row r="25" spans="1:34" x14ac:dyDescent="0.2">
      <c r="A25" s="48"/>
      <c r="B25" s="48"/>
      <c r="C25" s="48"/>
      <c r="D25" s="48"/>
      <c r="E25" s="49"/>
      <c r="F25" s="49"/>
      <c r="G25" s="49"/>
      <c r="H25" s="49"/>
      <c r="I25" s="49"/>
      <c r="J25" s="49"/>
      <c r="K25" s="48"/>
      <c r="L25" s="48"/>
      <c r="M25" s="48"/>
      <c r="N25" s="48"/>
      <c r="O25" s="48"/>
      <c r="P25" s="48"/>
      <c r="Q25" s="48"/>
      <c r="R25" s="48"/>
      <c r="S25" s="48"/>
      <c r="T25" s="48"/>
      <c r="U25" s="48"/>
      <c r="V25" s="48"/>
      <c r="W25" s="48"/>
      <c r="X25" s="48"/>
      <c r="Y25" s="48"/>
      <c r="Z25" s="48"/>
      <c r="AA25" s="48"/>
      <c r="AB25" s="48"/>
      <c r="AC25" s="48"/>
      <c r="AD25" s="48"/>
      <c r="AE25" s="48"/>
      <c r="AF25" s="48"/>
      <c r="AG25" s="48"/>
      <c r="AH25" s="48"/>
    </row>
    <row r="26" spans="1:34" x14ac:dyDescent="0.2">
      <c r="A26" s="48"/>
      <c r="B26" s="48"/>
      <c r="C26" s="48"/>
      <c r="D26" s="48"/>
      <c r="E26" s="49"/>
      <c r="F26" s="49"/>
      <c r="G26" s="49"/>
      <c r="H26" s="49"/>
      <c r="I26" s="49"/>
      <c r="J26" s="49"/>
      <c r="K26" s="48"/>
      <c r="L26" s="48"/>
      <c r="M26" s="48"/>
      <c r="N26" s="48"/>
      <c r="O26" s="48"/>
      <c r="P26" s="48"/>
      <c r="Q26" s="48"/>
      <c r="R26" s="48"/>
      <c r="S26" s="48"/>
      <c r="T26" s="48"/>
      <c r="U26" s="48"/>
      <c r="V26" s="48"/>
      <c r="W26" s="48"/>
      <c r="X26" s="48"/>
      <c r="Y26" s="48"/>
      <c r="Z26" s="48"/>
      <c r="AA26" s="48"/>
      <c r="AB26" s="48"/>
      <c r="AC26" s="48"/>
      <c r="AD26" s="48"/>
      <c r="AE26" s="48"/>
      <c r="AF26" s="48"/>
      <c r="AG26" s="48"/>
      <c r="AH26" s="48"/>
    </row>
    <row r="27" spans="1:34" x14ac:dyDescent="0.2">
      <c r="A27" s="48"/>
      <c r="B27" s="48"/>
      <c r="C27" s="48"/>
      <c r="D27" s="48"/>
      <c r="E27" s="49"/>
      <c r="F27" s="49"/>
      <c r="G27" s="49"/>
      <c r="H27" s="49"/>
      <c r="I27" s="49"/>
      <c r="J27" s="49"/>
      <c r="K27" s="48"/>
      <c r="L27" s="48"/>
      <c r="M27" s="48"/>
      <c r="N27" s="48"/>
      <c r="O27" s="48"/>
      <c r="P27" s="48"/>
      <c r="Q27" s="48"/>
      <c r="R27" s="48"/>
      <c r="S27" s="48"/>
      <c r="T27" s="48"/>
      <c r="U27" s="48"/>
      <c r="V27" s="48"/>
      <c r="W27" s="48"/>
      <c r="X27" s="48"/>
      <c r="Y27" s="48"/>
      <c r="Z27" s="48"/>
      <c r="AA27" s="48"/>
      <c r="AB27" s="48"/>
      <c r="AC27" s="48"/>
      <c r="AD27" s="48"/>
      <c r="AE27" s="48"/>
      <c r="AF27" s="48"/>
      <c r="AG27" s="48"/>
      <c r="AH27" s="48"/>
    </row>
    <row r="28" spans="1:34" x14ac:dyDescent="0.2">
      <c r="A28" s="48"/>
      <c r="B28" s="48"/>
      <c r="C28" s="48"/>
      <c r="D28" s="48"/>
      <c r="E28" s="49"/>
      <c r="F28" s="49"/>
      <c r="G28" s="49"/>
      <c r="H28" s="49"/>
      <c r="I28" s="49"/>
      <c r="J28" s="49"/>
      <c r="K28" s="48"/>
      <c r="L28" s="48"/>
      <c r="M28" s="48"/>
      <c r="N28" s="48"/>
      <c r="O28" s="48"/>
      <c r="P28" s="48"/>
      <c r="Q28" s="48"/>
      <c r="R28" s="48"/>
      <c r="S28" s="48"/>
      <c r="T28" s="48"/>
      <c r="U28" s="48"/>
      <c r="V28" s="48"/>
      <c r="W28" s="48"/>
      <c r="X28" s="48"/>
      <c r="Y28" s="48"/>
      <c r="Z28" s="48"/>
      <c r="AA28" s="48"/>
      <c r="AB28" s="48"/>
      <c r="AC28" s="48"/>
      <c r="AD28" s="48"/>
      <c r="AE28" s="48"/>
      <c r="AF28" s="48"/>
      <c r="AG28" s="48"/>
      <c r="AH28" s="48"/>
    </row>
    <row r="29" spans="1:34" x14ac:dyDescent="0.2">
      <c r="A29" s="48"/>
      <c r="B29" s="48"/>
      <c r="C29" s="48"/>
      <c r="D29" s="48"/>
      <c r="E29" s="49"/>
      <c r="F29" s="49"/>
      <c r="G29" s="49"/>
      <c r="H29" s="49"/>
      <c r="I29" s="49"/>
      <c r="J29" s="49"/>
      <c r="K29" s="48"/>
      <c r="L29" s="48"/>
      <c r="M29" s="48"/>
      <c r="N29" s="48"/>
      <c r="O29" s="48"/>
      <c r="P29" s="48"/>
      <c r="Q29" s="48"/>
      <c r="R29" s="48"/>
      <c r="S29" s="48"/>
      <c r="T29" s="48"/>
      <c r="U29" s="48"/>
      <c r="V29" s="48"/>
      <c r="W29" s="48"/>
      <c r="X29" s="48"/>
      <c r="Y29" s="48"/>
      <c r="Z29" s="48"/>
      <c r="AA29" s="48"/>
      <c r="AB29" s="48"/>
      <c r="AC29" s="48"/>
      <c r="AD29" s="48"/>
      <c r="AE29" s="48"/>
      <c r="AF29" s="48"/>
      <c r="AG29" s="48"/>
      <c r="AH29" s="48"/>
    </row>
    <row r="30" spans="1:34" x14ac:dyDescent="0.2">
      <c r="A30" s="48"/>
      <c r="B30" s="48"/>
      <c r="C30" s="48"/>
      <c r="D30" s="48"/>
      <c r="E30" s="49"/>
      <c r="F30" s="49"/>
      <c r="G30" s="49"/>
      <c r="H30" s="49"/>
      <c r="I30" s="49"/>
      <c r="J30" s="49"/>
      <c r="K30" s="48"/>
      <c r="L30" s="48"/>
      <c r="M30" s="48"/>
      <c r="N30" s="48"/>
      <c r="O30" s="48"/>
      <c r="P30" s="48"/>
      <c r="Q30" s="48"/>
      <c r="R30" s="48"/>
      <c r="S30" s="48"/>
      <c r="T30" s="48"/>
      <c r="U30" s="48"/>
      <c r="V30" s="48"/>
      <c r="W30" s="48"/>
      <c r="X30" s="48"/>
      <c r="Y30" s="48"/>
      <c r="Z30" s="48"/>
      <c r="AA30" s="48"/>
      <c r="AB30" s="48"/>
      <c r="AC30" s="48"/>
      <c r="AD30" s="48"/>
      <c r="AE30" s="48"/>
      <c r="AF30" s="48"/>
      <c r="AG30" s="48"/>
      <c r="AH30" s="48"/>
    </row>
    <row r="31" spans="1:34" x14ac:dyDescent="0.2">
      <c r="A31" s="48"/>
      <c r="B31" s="48"/>
      <c r="C31" s="48"/>
      <c r="D31" s="48"/>
      <c r="E31" s="49"/>
      <c r="F31" s="49"/>
      <c r="G31" s="49"/>
      <c r="H31" s="49"/>
      <c r="I31" s="49"/>
      <c r="J31" s="49"/>
      <c r="K31" s="48"/>
      <c r="L31" s="48"/>
      <c r="M31" s="48"/>
      <c r="N31" s="48"/>
      <c r="O31" s="48"/>
      <c r="P31" s="48"/>
      <c r="Q31" s="48"/>
      <c r="R31" s="48"/>
      <c r="S31" s="48"/>
      <c r="T31" s="48"/>
      <c r="U31" s="48"/>
      <c r="V31" s="48"/>
      <c r="W31" s="48"/>
      <c r="X31" s="48"/>
      <c r="Y31" s="48"/>
      <c r="Z31" s="48"/>
      <c r="AA31" s="48"/>
      <c r="AB31" s="48"/>
      <c r="AC31" s="48"/>
      <c r="AD31" s="48"/>
      <c r="AE31" s="48"/>
      <c r="AF31" s="48"/>
      <c r="AG31" s="48"/>
      <c r="AH31" s="48"/>
    </row>
    <row r="32" spans="1:34" x14ac:dyDescent="0.2">
      <c r="A32" s="48"/>
      <c r="B32" s="48"/>
      <c r="C32" s="48"/>
      <c r="D32" s="48"/>
      <c r="E32" s="49"/>
      <c r="F32" s="49"/>
      <c r="G32" s="49"/>
      <c r="H32" s="49"/>
      <c r="I32" s="49"/>
      <c r="J32" s="49"/>
      <c r="K32" s="48"/>
      <c r="L32" s="48"/>
      <c r="M32" s="48"/>
      <c r="N32" s="48"/>
      <c r="O32" s="48"/>
      <c r="P32" s="48"/>
      <c r="Q32" s="48"/>
      <c r="R32" s="48"/>
      <c r="S32" s="48"/>
      <c r="T32" s="48"/>
      <c r="U32" s="48"/>
      <c r="V32" s="48"/>
      <c r="W32" s="48"/>
      <c r="X32" s="48"/>
      <c r="Y32" s="48"/>
      <c r="Z32" s="48"/>
      <c r="AA32" s="48"/>
      <c r="AB32" s="48"/>
      <c r="AC32" s="48"/>
      <c r="AD32" s="48"/>
      <c r="AE32" s="48"/>
      <c r="AF32" s="48"/>
      <c r="AG32" s="48"/>
      <c r="AH32" s="48"/>
    </row>
    <row r="33" spans="1:34" x14ac:dyDescent="0.2">
      <c r="A33" s="48"/>
      <c r="B33" s="48"/>
      <c r="C33" s="48"/>
      <c r="D33" s="48"/>
      <c r="E33" s="49"/>
      <c r="F33" s="49"/>
      <c r="G33" s="49"/>
      <c r="H33" s="49"/>
      <c r="I33" s="49"/>
      <c r="J33" s="49"/>
      <c r="K33" s="48"/>
      <c r="L33" s="48"/>
      <c r="M33" s="48"/>
      <c r="N33" s="48"/>
      <c r="O33" s="48"/>
      <c r="P33" s="48"/>
      <c r="Q33" s="48"/>
      <c r="R33" s="48"/>
      <c r="S33" s="48"/>
      <c r="T33" s="48"/>
      <c r="U33" s="48"/>
      <c r="V33" s="48"/>
      <c r="W33" s="48"/>
      <c r="X33" s="48"/>
      <c r="Y33" s="48"/>
      <c r="Z33" s="48"/>
      <c r="AA33" s="48"/>
      <c r="AB33" s="48"/>
      <c r="AC33" s="48"/>
      <c r="AD33" s="48"/>
      <c r="AE33" s="48"/>
      <c r="AF33" s="48"/>
      <c r="AG33" s="48"/>
      <c r="AH33" s="48"/>
    </row>
    <row r="34" spans="1:34" x14ac:dyDescent="0.2">
      <c r="A34" s="48"/>
      <c r="B34" s="48"/>
      <c r="C34" s="48"/>
      <c r="D34" s="48"/>
      <c r="E34" s="49"/>
      <c r="F34" s="49"/>
      <c r="G34" s="49"/>
      <c r="H34" s="49"/>
      <c r="I34" s="49"/>
      <c r="J34" s="49"/>
      <c r="K34" s="48"/>
      <c r="L34" s="48"/>
      <c r="M34" s="48"/>
      <c r="N34" s="48"/>
      <c r="O34" s="48"/>
      <c r="P34" s="48"/>
      <c r="Q34" s="48"/>
      <c r="R34" s="48"/>
      <c r="S34" s="48"/>
      <c r="T34" s="48"/>
      <c r="U34" s="48"/>
      <c r="V34" s="48"/>
      <c r="W34" s="48"/>
      <c r="X34" s="48"/>
      <c r="Y34" s="48"/>
      <c r="Z34" s="48"/>
      <c r="AA34" s="48"/>
      <c r="AB34" s="48"/>
      <c r="AC34" s="48"/>
      <c r="AD34" s="48"/>
      <c r="AE34" s="48"/>
      <c r="AF34" s="48"/>
      <c r="AG34" s="48"/>
      <c r="AH34" s="48"/>
    </row>
    <row r="35" spans="1:34" x14ac:dyDescent="0.2">
      <c r="A35" s="48"/>
      <c r="B35" s="48"/>
      <c r="C35" s="48"/>
      <c r="D35" s="48"/>
      <c r="E35" s="49"/>
      <c r="F35" s="49"/>
      <c r="G35" s="49"/>
      <c r="H35" s="49"/>
      <c r="I35" s="49"/>
      <c r="J35" s="49"/>
      <c r="K35" s="48"/>
      <c r="L35" s="48"/>
      <c r="M35" s="48"/>
      <c r="N35" s="48"/>
      <c r="O35" s="48"/>
      <c r="P35" s="48"/>
      <c r="Q35" s="48"/>
      <c r="R35" s="48"/>
      <c r="S35" s="48"/>
      <c r="T35" s="48"/>
      <c r="U35" s="48"/>
      <c r="V35" s="48"/>
      <c r="W35" s="48"/>
      <c r="X35" s="48"/>
      <c r="Y35" s="48"/>
      <c r="Z35" s="48"/>
      <c r="AA35" s="48"/>
      <c r="AB35" s="48"/>
      <c r="AC35" s="48"/>
      <c r="AD35" s="48"/>
      <c r="AE35" s="48"/>
      <c r="AF35" s="48"/>
      <c r="AG35" s="48"/>
      <c r="AH35" s="48"/>
    </row>
    <row r="36" spans="1:34" x14ac:dyDescent="0.2">
      <c r="A36" s="48"/>
      <c r="B36" s="48"/>
      <c r="C36" s="48"/>
      <c r="D36" s="48"/>
      <c r="E36" s="49"/>
      <c r="F36" s="49"/>
      <c r="G36" s="49"/>
      <c r="H36" s="49"/>
      <c r="I36" s="49"/>
      <c r="J36" s="49"/>
      <c r="K36" s="48"/>
      <c r="L36" s="48"/>
      <c r="M36" s="48"/>
      <c r="N36" s="48"/>
      <c r="O36" s="48"/>
      <c r="P36" s="48"/>
      <c r="Q36" s="48"/>
      <c r="R36" s="48"/>
      <c r="S36" s="48"/>
      <c r="T36" s="48"/>
      <c r="U36" s="48"/>
      <c r="V36" s="48"/>
      <c r="W36" s="48"/>
      <c r="X36" s="48"/>
      <c r="Y36" s="48"/>
      <c r="Z36" s="48"/>
      <c r="AA36" s="48"/>
      <c r="AB36" s="48"/>
      <c r="AC36" s="48"/>
      <c r="AD36" s="48"/>
      <c r="AE36" s="48"/>
      <c r="AF36" s="48"/>
      <c r="AG36" s="48"/>
      <c r="AH36" s="48"/>
    </row>
    <row r="37" spans="1:34" x14ac:dyDescent="0.2">
      <c r="A37" s="48"/>
      <c r="B37" s="48"/>
      <c r="C37" s="48"/>
      <c r="D37" s="48"/>
      <c r="E37" s="49"/>
      <c r="F37" s="49"/>
      <c r="G37" s="49"/>
      <c r="H37" s="49"/>
      <c r="I37" s="49"/>
      <c r="J37" s="49"/>
      <c r="K37" s="48"/>
      <c r="L37" s="48"/>
      <c r="M37" s="48"/>
      <c r="N37" s="48"/>
      <c r="O37" s="48"/>
      <c r="P37" s="48"/>
      <c r="Q37" s="48"/>
      <c r="R37" s="48"/>
      <c r="S37" s="48"/>
      <c r="T37" s="48"/>
      <c r="U37" s="48"/>
      <c r="V37" s="48"/>
      <c r="W37" s="48"/>
      <c r="X37" s="48"/>
      <c r="Y37" s="48"/>
      <c r="Z37" s="48"/>
      <c r="AA37" s="48"/>
      <c r="AB37" s="48"/>
      <c r="AC37" s="48"/>
      <c r="AD37" s="48"/>
      <c r="AE37" s="48"/>
      <c r="AF37" s="48"/>
      <c r="AG37" s="48"/>
      <c r="AH37" s="48"/>
    </row>
    <row r="38" spans="1:34" x14ac:dyDescent="0.2">
      <c r="A38" s="48"/>
      <c r="B38" s="48"/>
      <c r="C38" s="48"/>
      <c r="D38" s="48"/>
      <c r="E38" s="49"/>
      <c r="F38" s="49"/>
      <c r="G38" s="49"/>
      <c r="H38" s="49"/>
      <c r="I38" s="49"/>
      <c r="J38" s="49"/>
      <c r="K38" s="48"/>
      <c r="L38" s="48"/>
      <c r="M38" s="48"/>
      <c r="N38" s="48"/>
      <c r="O38" s="48"/>
      <c r="P38" s="48"/>
      <c r="Q38" s="48"/>
      <c r="R38" s="48"/>
      <c r="S38" s="48"/>
      <c r="T38" s="48"/>
      <c r="U38" s="48"/>
      <c r="V38" s="48"/>
      <c r="W38" s="48"/>
      <c r="X38" s="48"/>
      <c r="Y38" s="48"/>
      <c r="Z38" s="48"/>
      <c r="AA38" s="48"/>
      <c r="AB38" s="48"/>
      <c r="AC38" s="48"/>
      <c r="AD38" s="48"/>
      <c r="AE38" s="48"/>
      <c r="AF38" s="48"/>
      <c r="AG38" s="48"/>
      <c r="AH38" s="48"/>
    </row>
    <row r="39" spans="1:34" x14ac:dyDescent="0.2">
      <c r="A39" s="48"/>
      <c r="B39" s="48"/>
      <c r="C39" s="48"/>
      <c r="D39" s="48"/>
      <c r="E39" s="49"/>
      <c r="F39" s="49"/>
      <c r="G39" s="49"/>
      <c r="H39" s="49"/>
      <c r="I39" s="49"/>
      <c r="J39" s="49"/>
      <c r="K39" s="48"/>
      <c r="L39" s="48"/>
      <c r="M39" s="48"/>
      <c r="N39" s="48"/>
      <c r="O39" s="48"/>
      <c r="P39" s="48"/>
      <c r="Q39" s="48"/>
      <c r="R39" s="48"/>
      <c r="S39" s="48"/>
      <c r="T39" s="48"/>
      <c r="U39" s="48"/>
      <c r="V39" s="48"/>
      <c r="W39" s="48"/>
      <c r="X39" s="48"/>
      <c r="Y39" s="48"/>
      <c r="Z39" s="48"/>
      <c r="AA39" s="48"/>
      <c r="AB39" s="48"/>
      <c r="AC39" s="48"/>
      <c r="AD39" s="48"/>
      <c r="AE39" s="48"/>
      <c r="AF39" s="48"/>
      <c r="AG39" s="48"/>
      <c r="AH39" s="48"/>
    </row>
    <row r="40" spans="1:34" x14ac:dyDescent="0.2">
      <c r="A40" s="48"/>
      <c r="B40" s="48"/>
      <c r="C40" s="48"/>
      <c r="D40" s="48"/>
      <c r="E40" s="49"/>
      <c r="F40" s="49"/>
      <c r="G40" s="49"/>
      <c r="H40" s="49"/>
      <c r="I40" s="49"/>
      <c r="J40" s="49"/>
      <c r="K40" s="48"/>
      <c r="L40" s="48"/>
      <c r="M40" s="48"/>
      <c r="N40" s="48"/>
      <c r="O40" s="48"/>
      <c r="P40" s="48"/>
      <c r="Q40" s="48"/>
      <c r="R40" s="48"/>
      <c r="S40" s="48"/>
      <c r="T40" s="48"/>
      <c r="U40" s="48"/>
      <c r="V40" s="48"/>
      <c r="W40" s="48"/>
      <c r="X40" s="48"/>
      <c r="Y40" s="48"/>
      <c r="Z40" s="48"/>
      <c r="AA40" s="48"/>
      <c r="AB40" s="48"/>
      <c r="AC40" s="48"/>
      <c r="AD40" s="48"/>
      <c r="AE40" s="48"/>
      <c r="AF40" s="48"/>
      <c r="AG40" s="48"/>
      <c r="AH40" s="48"/>
    </row>
    <row r="41" spans="1:34" x14ac:dyDescent="0.2">
      <c r="A41" s="48"/>
      <c r="B41" s="48"/>
      <c r="C41" s="48"/>
      <c r="D41" s="48"/>
      <c r="E41" s="49"/>
      <c r="F41" s="49"/>
      <c r="G41" s="49"/>
      <c r="H41" s="49"/>
      <c r="I41" s="49"/>
      <c r="J41" s="49"/>
      <c r="K41" s="48"/>
      <c r="L41" s="48"/>
      <c r="M41" s="48"/>
      <c r="N41" s="48"/>
      <c r="O41" s="48"/>
      <c r="P41" s="48"/>
      <c r="Q41" s="48"/>
      <c r="R41" s="48"/>
      <c r="S41" s="48"/>
      <c r="T41" s="48"/>
      <c r="U41" s="48"/>
      <c r="V41" s="48"/>
      <c r="W41" s="48"/>
      <c r="X41" s="48"/>
      <c r="Y41" s="48"/>
      <c r="Z41" s="48"/>
      <c r="AA41" s="48"/>
      <c r="AB41" s="48"/>
      <c r="AC41" s="48"/>
      <c r="AD41" s="48"/>
      <c r="AE41" s="48"/>
      <c r="AF41" s="48"/>
      <c r="AG41" s="48"/>
      <c r="AH41" s="48"/>
    </row>
    <row r="42" spans="1:34" x14ac:dyDescent="0.2">
      <c r="A42" s="48"/>
      <c r="B42" s="48"/>
      <c r="C42" s="48"/>
      <c r="D42" s="48"/>
      <c r="E42" s="49"/>
      <c r="F42" s="49"/>
      <c r="G42" s="49"/>
      <c r="H42" s="49"/>
      <c r="I42" s="49"/>
      <c r="J42" s="49"/>
      <c r="K42" s="48"/>
      <c r="L42" s="48"/>
      <c r="M42" s="48"/>
      <c r="N42" s="48"/>
      <c r="O42" s="48"/>
      <c r="P42" s="48"/>
      <c r="Q42" s="48"/>
      <c r="R42" s="48"/>
      <c r="S42" s="48"/>
      <c r="T42" s="48"/>
      <c r="U42" s="48"/>
      <c r="V42" s="48"/>
      <c r="W42" s="48"/>
      <c r="X42" s="48"/>
      <c r="Y42" s="48"/>
      <c r="Z42" s="48"/>
      <c r="AA42" s="48"/>
      <c r="AB42" s="48"/>
      <c r="AC42" s="48"/>
      <c r="AD42" s="48"/>
      <c r="AE42" s="48"/>
      <c r="AF42" s="48"/>
      <c r="AG42" s="48"/>
      <c r="AH42" s="48"/>
    </row>
    <row r="43" spans="1:34" x14ac:dyDescent="0.2">
      <c r="A43" s="48"/>
      <c r="B43" s="48"/>
      <c r="C43" s="48"/>
      <c r="D43" s="48"/>
      <c r="E43" s="49"/>
      <c r="F43" s="49"/>
      <c r="G43" s="49"/>
      <c r="H43" s="49"/>
      <c r="I43" s="49"/>
      <c r="J43" s="49"/>
      <c r="K43" s="48"/>
      <c r="L43" s="48"/>
      <c r="M43" s="48"/>
      <c r="N43" s="48"/>
      <c r="O43" s="48"/>
      <c r="P43" s="48"/>
      <c r="Q43" s="48"/>
      <c r="R43" s="48"/>
      <c r="S43" s="48"/>
      <c r="T43" s="48"/>
      <c r="U43" s="48"/>
      <c r="V43" s="48"/>
      <c r="W43" s="48"/>
      <c r="X43" s="48"/>
      <c r="Y43" s="48"/>
      <c r="Z43" s="48"/>
      <c r="AA43" s="48"/>
      <c r="AB43" s="48"/>
      <c r="AC43" s="48"/>
      <c r="AD43" s="48"/>
      <c r="AE43" s="48"/>
      <c r="AF43" s="48"/>
      <c r="AG43" s="48"/>
      <c r="AH43" s="48"/>
    </row>
    <row r="44" spans="1:34" x14ac:dyDescent="0.2">
      <c r="A44" s="48"/>
      <c r="B44" s="48"/>
      <c r="C44" s="48"/>
      <c r="D44" s="48"/>
      <c r="E44" s="49"/>
      <c r="F44" s="49"/>
      <c r="G44" s="49"/>
      <c r="H44" s="49"/>
      <c r="I44" s="49"/>
      <c r="J44" s="49"/>
      <c r="K44" s="48"/>
      <c r="L44" s="48"/>
      <c r="M44" s="48"/>
      <c r="N44" s="48"/>
      <c r="O44" s="48"/>
      <c r="P44" s="48"/>
      <c r="Q44" s="48"/>
      <c r="R44" s="48"/>
      <c r="S44" s="48"/>
      <c r="T44" s="48"/>
      <c r="U44" s="48"/>
      <c r="V44" s="48"/>
      <c r="W44" s="48"/>
      <c r="X44" s="48"/>
      <c r="Y44" s="48"/>
      <c r="Z44" s="48"/>
      <c r="AA44" s="48"/>
      <c r="AB44" s="48"/>
      <c r="AC44" s="48"/>
      <c r="AD44" s="48"/>
      <c r="AE44" s="48"/>
      <c r="AF44" s="48"/>
      <c r="AG44" s="48"/>
      <c r="AH44" s="48"/>
    </row>
    <row r="45" spans="1:34" x14ac:dyDescent="0.2">
      <c r="A45" s="48"/>
      <c r="B45" s="48"/>
      <c r="C45" s="48"/>
      <c r="D45" s="48"/>
      <c r="E45" s="49"/>
      <c r="F45" s="49"/>
      <c r="G45" s="49"/>
      <c r="H45" s="49"/>
      <c r="I45" s="49"/>
      <c r="J45" s="49"/>
      <c r="K45" s="48"/>
      <c r="L45" s="48"/>
      <c r="M45" s="48"/>
      <c r="N45" s="48"/>
      <c r="O45" s="48"/>
      <c r="P45" s="48"/>
      <c r="Q45" s="48"/>
      <c r="R45" s="48"/>
      <c r="S45" s="48"/>
      <c r="T45" s="48"/>
      <c r="U45" s="48"/>
      <c r="V45" s="48"/>
      <c r="W45" s="48"/>
      <c r="X45" s="48"/>
      <c r="Y45" s="48"/>
      <c r="Z45" s="48"/>
      <c r="AA45" s="48"/>
      <c r="AB45" s="48"/>
      <c r="AC45" s="48"/>
      <c r="AD45" s="48"/>
      <c r="AE45" s="48"/>
      <c r="AF45" s="48"/>
      <c r="AG45" s="48"/>
      <c r="AH45" s="48"/>
    </row>
    <row r="46" spans="1:34" x14ac:dyDescent="0.2">
      <c r="A46" s="48"/>
      <c r="B46" s="48"/>
      <c r="C46" s="48"/>
      <c r="D46" s="48"/>
      <c r="E46" s="49"/>
      <c r="F46" s="49"/>
      <c r="G46" s="49"/>
      <c r="H46" s="49"/>
      <c r="I46" s="49"/>
      <c r="J46" s="49"/>
      <c r="K46" s="48"/>
      <c r="L46" s="48"/>
      <c r="M46" s="48"/>
      <c r="N46" s="48"/>
      <c r="O46" s="48"/>
      <c r="P46" s="48"/>
      <c r="Q46" s="48"/>
      <c r="R46" s="48"/>
      <c r="S46" s="48"/>
      <c r="T46" s="48"/>
      <c r="U46" s="48"/>
      <c r="V46" s="48"/>
      <c r="W46" s="48"/>
      <c r="X46" s="48"/>
      <c r="Y46" s="48"/>
      <c r="Z46" s="48"/>
      <c r="AA46" s="48"/>
      <c r="AB46" s="48"/>
      <c r="AC46" s="48"/>
      <c r="AD46" s="48"/>
      <c r="AE46" s="48"/>
      <c r="AF46" s="48"/>
      <c r="AG46" s="48"/>
      <c r="AH46" s="48"/>
    </row>
    <row r="47" spans="1:34" x14ac:dyDescent="0.2">
      <c r="A47" s="48"/>
      <c r="B47" s="48"/>
      <c r="C47" s="48"/>
      <c r="D47" s="48"/>
      <c r="E47" s="49"/>
      <c r="F47" s="49"/>
      <c r="G47" s="49"/>
      <c r="H47" s="49"/>
      <c r="I47" s="49"/>
      <c r="J47" s="49"/>
      <c r="K47" s="48"/>
      <c r="L47" s="48"/>
      <c r="M47" s="48"/>
      <c r="N47" s="48"/>
      <c r="O47" s="48"/>
      <c r="P47" s="48"/>
      <c r="Q47" s="48"/>
      <c r="R47" s="48"/>
      <c r="S47" s="48"/>
      <c r="T47" s="48"/>
      <c r="U47" s="48"/>
      <c r="V47" s="48"/>
      <c r="W47" s="48"/>
      <c r="X47" s="48"/>
      <c r="Y47" s="48"/>
      <c r="Z47" s="48"/>
      <c r="AA47" s="48"/>
      <c r="AB47" s="48"/>
      <c r="AC47" s="48"/>
      <c r="AD47" s="48"/>
      <c r="AE47" s="48"/>
      <c r="AF47" s="48"/>
      <c r="AG47" s="48"/>
      <c r="AH47" s="48"/>
    </row>
    <row r="48" spans="1:34" x14ac:dyDescent="0.2">
      <c r="A48" s="48"/>
      <c r="B48" s="48"/>
      <c r="C48" s="48"/>
      <c r="D48" s="48"/>
      <c r="E48" s="49"/>
      <c r="F48" s="49"/>
      <c r="G48" s="49"/>
      <c r="H48" s="49"/>
      <c r="I48" s="49"/>
      <c r="J48" s="49"/>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x14ac:dyDescent="0.2">
      <c r="A49" s="48"/>
      <c r="B49" s="48"/>
      <c r="C49" s="48"/>
      <c r="D49" s="48"/>
      <c r="E49" s="49"/>
      <c r="F49" s="49"/>
      <c r="G49" s="49"/>
      <c r="H49" s="49"/>
      <c r="I49" s="49"/>
      <c r="J49" s="49"/>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x14ac:dyDescent="0.2">
      <c r="A50" s="48"/>
      <c r="B50" s="48"/>
      <c r="C50" s="48"/>
      <c r="D50" s="48"/>
      <c r="E50" s="49"/>
      <c r="F50" s="49"/>
      <c r="G50" s="49"/>
      <c r="H50" s="49"/>
      <c r="I50" s="49"/>
      <c r="J50" s="49"/>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x14ac:dyDescent="0.2">
      <c r="A51" s="48"/>
      <c r="B51" s="48"/>
      <c r="C51" s="48"/>
      <c r="D51" s="48"/>
      <c r="E51" s="49"/>
      <c r="F51" s="49"/>
      <c r="G51" s="49"/>
      <c r="H51" s="49"/>
      <c r="I51" s="49"/>
      <c r="J51" s="49"/>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x14ac:dyDescent="0.2">
      <c r="A52" s="48"/>
      <c r="B52" s="48"/>
      <c r="C52" s="48"/>
      <c r="D52" s="48"/>
      <c r="E52" s="49"/>
      <c r="F52" s="49"/>
      <c r="G52" s="49"/>
      <c r="H52" s="49"/>
      <c r="I52" s="49"/>
      <c r="J52" s="49"/>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x14ac:dyDescent="0.2">
      <c r="A53" s="48"/>
      <c r="B53" s="48"/>
      <c r="C53" s="48"/>
      <c r="D53" s="48"/>
      <c r="E53" s="49"/>
      <c r="F53" s="49"/>
      <c r="G53" s="49"/>
      <c r="H53" s="49"/>
      <c r="I53" s="49"/>
      <c r="J53" s="49"/>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x14ac:dyDescent="0.2">
      <c r="A54" s="48"/>
      <c r="B54" s="48"/>
      <c r="C54" s="48"/>
      <c r="D54" s="48"/>
      <c r="E54" s="49"/>
      <c r="F54" s="49"/>
      <c r="G54" s="49"/>
      <c r="H54" s="49"/>
      <c r="I54" s="49"/>
      <c r="J54" s="49"/>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x14ac:dyDescent="0.2">
      <c r="A55" s="48"/>
      <c r="B55" s="48"/>
      <c r="C55" s="48"/>
      <c r="D55" s="48"/>
      <c r="E55" s="49"/>
      <c r="F55" s="49"/>
      <c r="G55" s="49"/>
      <c r="H55" s="49"/>
      <c r="I55" s="49"/>
      <c r="J55" s="49"/>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x14ac:dyDescent="0.2">
      <c r="A56" s="48"/>
      <c r="B56" s="48"/>
      <c r="C56" s="48"/>
      <c r="D56" s="48"/>
      <c r="E56" s="49"/>
      <c r="F56" s="49"/>
      <c r="G56" s="49"/>
      <c r="H56" s="49"/>
      <c r="I56" s="49"/>
      <c r="J56" s="49"/>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x14ac:dyDescent="0.2">
      <c r="A57" s="48"/>
      <c r="B57" s="48"/>
      <c r="C57" s="48"/>
      <c r="D57" s="48"/>
      <c r="E57" s="49"/>
      <c r="F57" s="49"/>
      <c r="G57" s="49"/>
      <c r="H57" s="49"/>
      <c r="I57" s="49"/>
      <c r="J57" s="49"/>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x14ac:dyDescent="0.2">
      <c r="A58" s="48"/>
      <c r="B58" s="48"/>
      <c r="C58" s="48"/>
      <c r="D58" s="48"/>
      <c r="E58" s="49"/>
      <c r="F58" s="49"/>
      <c r="G58" s="49"/>
      <c r="H58" s="49"/>
      <c r="I58" s="49"/>
      <c r="J58" s="49"/>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x14ac:dyDescent="0.2">
      <c r="A59" s="48"/>
      <c r="B59" s="48"/>
      <c r="C59" s="48"/>
      <c r="D59" s="48"/>
      <c r="E59" s="49"/>
      <c r="F59" s="49"/>
      <c r="G59" s="49"/>
      <c r="H59" s="49"/>
      <c r="I59" s="49"/>
      <c r="J59" s="49"/>
      <c r="K59" s="48"/>
      <c r="L59" s="48"/>
      <c r="M59" s="48"/>
      <c r="N59" s="48"/>
      <c r="O59" s="48"/>
      <c r="P59" s="48"/>
      <c r="Q59" s="48"/>
      <c r="R59" s="48"/>
      <c r="S59" s="48"/>
      <c r="T59" s="48"/>
      <c r="U59" s="48"/>
      <c r="V59" s="48"/>
      <c r="W59" s="48"/>
      <c r="X59" s="48"/>
      <c r="Y59" s="48"/>
      <c r="Z59" s="48"/>
      <c r="AA59" s="48"/>
      <c r="AB59" s="48"/>
      <c r="AC59" s="48"/>
      <c r="AD59" s="48"/>
      <c r="AE59" s="48"/>
      <c r="AF59" s="48"/>
      <c r="AG59" s="48"/>
      <c r="AH59" s="48"/>
    </row>
  </sheetData>
  <mergeCells count="5">
    <mergeCell ref="C2:F2"/>
    <mergeCell ref="C3:F3"/>
    <mergeCell ref="C4:F4"/>
    <mergeCell ref="C5:F5"/>
    <mergeCell ref="B2:B5"/>
  </mergeCells>
  <pageMargins left="0.7" right="0.7" top="0.75" bottom="0.75" header="0.3" footer="0.3"/>
  <drawing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764</v>
      </c>
      <c r="B1" s="1" t="s">
        <v>757</v>
      </c>
      <c r="C1" s="1" t="s">
        <v>765</v>
      </c>
    </row>
    <row r="2" spans="1:3" x14ac:dyDescent="0.2">
      <c r="A2" s="2">
        <v>1</v>
      </c>
      <c r="B2" s="2">
        <v>1</v>
      </c>
      <c r="C2" s="2" t="s">
        <v>766</v>
      </c>
    </row>
    <row r="3" spans="1:3" x14ac:dyDescent="0.2">
      <c r="A3" s="2">
        <v>2</v>
      </c>
      <c r="B3" s="2">
        <v>11</v>
      </c>
      <c r="C3" s="2" t="s">
        <v>767</v>
      </c>
    </row>
    <row r="4" spans="1:3" x14ac:dyDescent="0.2">
      <c r="A4" s="2">
        <v>3</v>
      </c>
      <c r="B4" s="2">
        <v>11</v>
      </c>
      <c r="C4" s="2" t="s">
        <v>768</v>
      </c>
    </row>
    <row r="5" spans="1:3" x14ac:dyDescent="0.2">
      <c r="A5" s="2">
        <v>9</v>
      </c>
      <c r="B5" s="2">
        <v>1</v>
      </c>
      <c r="C5" s="2" t="s">
        <v>769</v>
      </c>
    </row>
    <row r="6" spans="1:3" x14ac:dyDescent="0.2">
      <c r="A6" s="2">
        <v>10</v>
      </c>
      <c r="B6" s="2">
        <v>1</v>
      </c>
      <c r="C6" s="2" t="s">
        <v>770</v>
      </c>
    </row>
    <row r="7" spans="1:3" x14ac:dyDescent="0.2">
      <c r="A7" s="2">
        <v>11</v>
      </c>
      <c r="B7" s="2">
        <v>1</v>
      </c>
      <c r="C7" s="2" t="s">
        <v>771</v>
      </c>
    </row>
    <row r="8" spans="1:3" x14ac:dyDescent="0.2">
      <c r="A8" s="2">
        <v>12</v>
      </c>
      <c r="B8" s="2">
        <v>1</v>
      </c>
      <c r="C8" s="2" t="s">
        <v>772</v>
      </c>
    </row>
    <row r="9" spans="1:3" x14ac:dyDescent="0.2">
      <c r="A9" s="2">
        <v>13</v>
      </c>
      <c r="B9" s="2">
        <v>1</v>
      </c>
      <c r="C9" s="2" t="s">
        <v>773</v>
      </c>
    </row>
    <row r="10" spans="1:3" x14ac:dyDescent="0.2">
      <c r="A10" s="2">
        <v>14</v>
      </c>
      <c r="B10" s="2">
        <v>1</v>
      </c>
      <c r="C10" s="2" t="s">
        <v>774</v>
      </c>
    </row>
    <row r="11" spans="1:3" x14ac:dyDescent="0.2">
      <c r="A11" s="2">
        <v>15</v>
      </c>
      <c r="B11" s="2">
        <v>1</v>
      </c>
      <c r="C11" s="2" t="s">
        <v>775</v>
      </c>
    </row>
    <row r="12" spans="1:3" x14ac:dyDescent="0.2">
      <c r="A12" s="2">
        <v>16</v>
      </c>
      <c r="B12" s="2">
        <v>1</v>
      </c>
      <c r="C12" s="2" t="s">
        <v>776</v>
      </c>
    </row>
    <row r="13" spans="1:3" x14ac:dyDescent="0.2">
      <c r="A13" s="2">
        <v>17</v>
      </c>
      <c r="B13" s="2">
        <v>11</v>
      </c>
      <c r="C13" s="2" t="s">
        <v>777</v>
      </c>
    </row>
    <row r="14" spans="1:3" x14ac:dyDescent="0.2">
      <c r="A14" s="2">
        <v>18</v>
      </c>
      <c r="B14" s="2">
        <v>11</v>
      </c>
      <c r="C14" s="2" t="s">
        <v>778</v>
      </c>
    </row>
    <row r="15" spans="1:3" x14ac:dyDescent="0.2">
      <c r="A15" s="2">
        <v>19</v>
      </c>
      <c r="B15" s="2">
        <v>11</v>
      </c>
      <c r="C15" s="2" t="s">
        <v>779</v>
      </c>
    </row>
    <row r="16" spans="1:3" x14ac:dyDescent="0.2">
      <c r="A16" s="2">
        <v>20</v>
      </c>
      <c r="B16" s="2">
        <v>11</v>
      </c>
      <c r="C16" s="2" t="s">
        <v>780</v>
      </c>
    </row>
    <row r="17" spans="1:3" x14ac:dyDescent="0.2">
      <c r="A17" s="2">
        <v>21</v>
      </c>
      <c r="B17" s="2">
        <v>12</v>
      </c>
      <c r="C17" s="2" t="s">
        <v>781</v>
      </c>
    </row>
    <row r="18" spans="1:3" x14ac:dyDescent="0.2">
      <c r="A18" s="2">
        <v>22</v>
      </c>
      <c r="B18" s="2">
        <v>12</v>
      </c>
      <c r="C18" s="2" t="s">
        <v>782</v>
      </c>
    </row>
    <row r="19" spans="1:3" x14ac:dyDescent="0.2">
      <c r="A19" s="2">
        <v>23</v>
      </c>
      <c r="B19" s="2">
        <v>11</v>
      </c>
      <c r="C19" s="2" t="s">
        <v>783</v>
      </c>
    </row>
    <row r="20" spans="1:3" x14ac:dyDescent="0.2">
      <c r="A20" s="2">
        <v>24</v>
      </c>
      <c r="B20" s="2">
        <v>11</v>
      </c>
      <c r="C20" s="2" t="s">
        <v>784</v>
      </c>
    </row>
    <row r="21" spans="1:3" x14ac:dyDescent="0.2">
      <c r="A21" s="2">
        <v>25</v>
      </c>
      <c r="B21" s="2">
        <v>11</v>
      </c>
      <c r="C21" s="2" t="s">
        <v>785</v>
      </c>
    </row>
    <row r="22" spans="1:3" x14ac:dyDescent="0.2">
      <c r="A22" s="2">
        <v>26</v>
      </c>
      <c r="B22" s="2">
        <v>10</v>
      </c>
      <c r="C22" s="2" t="s">
        <v>786</v>
      </c>
    </row>
    <row r="23" spans="1:3" x14ac:dyDescent="0.2">
      <c r="A23" s="2">
        <v>27</v>
      </c>
      <c r="B23" s="2">
        <v>11</v>
      </c>
      <c r="C23" s="2" t="s">
        <v>760</v>
      </c>
    </row>
    <row r="24" spans="1:3" x14ac:dyDescent="0.2">
      <c r="A24" s="2">
        <v>28</v>
      </c>
      <c r="B24" s="2">
        <v>11</v>
      </c>
      <c r="C24" s="2" t="s">
        <v>787</v>
      </c>
    </row>
    <row r="25" spans="1:3" x14ac:dyDescent="0.2">
      <c r="A25" s="2">
        <v>29</v>
      </c>
      <c r="B25" s="2">
        <v>10</v>
      </c>
      <c r="C25" s="2" t="s">
        <v>788</v>
      </c>
    </row>
    <row r="26" spans="1:3" x14ac:dyDescent="0.2">
      <c r="A26" s="2">
        <v>30</v>
      </c>
      <c r="B26" s="2">
        <v>10</v>
      </c>
      <c r="C26" s="2" t="s">
        <v>789</v>
      </c>
    </row>
    <row r="27" spans="1:3" x14ac:dyDescent="0.2">
      <c r="A27" s="2">
        <v>31</v>
      </c>
      <c r="B27" s="2">
        <v>10</v>
      </c>
      <c r="C27" s="2" t="s">
        <v>790</v>
      </c>
    </row>
    <row r="28" spans="1:3" x14ac:dyDescent="0.2">
      <c r="A28" s="2">
        <v>32</v>
      </c>
      <c r="B28" s="2">
        <v>4</v>
      </c>
      <c r="C28" s="2" t="s">
        <v>791</v>
      </c>
    </row>
    <row r="29" spans="1:3" x14ac:dyDescent="0.2">
      <c r="A29" s="2">
        <v>33</v>
      </c>
      <c r="B29" s="2">
        <v>4</v>
      </c>
      <c r="C29" s="2" t="s">
        <v>792</v>
      </c>
    </row>
    <row r="30" spans="1:3" x14ac:dyDescent="0.2">
      <c r="A30" s="2">
        <v>34</v>
      </c>
      <c r="B30" s="2">
        <v>4</v>
      </c>
      <c r="C30" s="2" t="s">
        <v>793</v>
      </c>
    </row>
    <row r="31" spans="1:3" x14ac:dyDescent="0.2">
      <c r="A31" s="2">
        <v>35</v>
      </c>
      <c r="B31" s="2">
        <v>15</v>
      </c>
      <c r="C31" s="2" t="s">
        <v>794</v>
      </c>
    </row>
    <row r="32" spans="1:3" x14ac:dyDescent="0.2">
      <c r="A32" s="2">
        <v>36</v>
      </c>
      <c r="B32" s="2">
        <v>18</v>
      </c>
      <c r="C32" s="2" t="s">
        <v>795</v>
      </c>
    </row>
    <row r="33" spans="1:3" x14ac:dyDescent="0.2">
      <c r="A33" s="2">
        <v>37</v>
      </c>
      <c r="B33" s="2">
        <v>14</v>
      </c>
      <c r="C33" s="2" t="s">
        <v>796</v>
      </c>
    </row>
    <row r="34" spans="1:3" x14ac:dyDescent="0.2">
      <c r="A34" s="2">
        <v>38</v>
      </c>
      <c r="B34" s="2">
        <v>15</v>
      </c>
      <c r="C34" s="2" t="s">
        <v>797</v>
      </c>
    </row>
    <row r="35" spans="1:3" x14ac:dyDescent="0.2">
      <c r="A35" s="2">
        <v>39</v>
      </c>
      <c r="B35" s="2">
        <v>18</v>
      </c>
      <c r="C35" s="2" t="s">
        <v>798</v>
      </c>
    </row>
    <row r="36" spans="1:3" x14ac:dyDescent="0.2">
      <c r="A36" s="2">
        <v>40</v>
      </c>
      <c r="B36" s="2">
        <v>16</v>
      </c>
      <c r="C36" s="2" t="s">
        <v>799</v>
      </c>
    </row>
    <row r="37" spans="1:3" x14ac:dyDescent="0.2">
      <c r="A37" s="2">
        <v>41</v>
      </c>
      <c r="B37" s="2">
        <v>16</v>
      </c>
      <c r="C37" s="2" t="s">
        <v>800</v>
      </c>
    </row>
    <row r="38" spans="1:3" x14ac:dyDescent="0.2">
      <c r="A38" s="2">
        <v>42</v>
      </c>
      <c r="B38" s="2">
        <v>6</v>
      </c>
      <c r="C38" s="2" t="s">
        <v>801</v>
      </c>
    </row>
    <row r="39" spans="1:3" x14ac:dyDescent="0.2">
      <c r="A39" s="2">
        <v>43</v>
      </c>
      <c r="B39" s="2">
        <v>16</v>
      </c>
      <c r="C39" s="2" t="s">
        <v>802</v>
      </c>
    </row>
    <row r="40" spans="1:3" x14ac:dyDescent="0.2">
      <c r="A40" s="2">
        <v>44</v>
      </c>
      <c r="B40" s="2">
        <v>8</v>
      </c>
      <c r="C40" s="2" t="s">
        <v>803</v>
      </c>
    </row>
    <row r="41" spans="1:3" x14ac:dyDescent="0.2">
      <c r="A41" s="2">
        <v>45</v>
      </c>
      <c r="B41" s="2">
        <v>8</v>
      </c>
      <c r="C41" s="2" t="s">
        <v>804</v>
      </c>
    </row>
    <row r="42" spans="1:3" x14ac:dyDescent="0.2">
      <c r="A42" s="2">
        <v>46</v>
      </c>
      <c r="B42" s="2">
        <v>8</v>
      </c>
      <c r="C42" s="2" t="s">
        <v>805</v>
      </c>
    </row>
    <row r="43" spans="1:3" x14ac:dyDescent="0.2">
      <c r="A43" s="2">
        <v>47</v>
      </c>
      <c r="B43" s="2">
        <v>8</v>
      </c>
      <c r="C43" s="2" t="s">
        <v>806</v>
      </c>
    </row>
    <row r="44" spans="1:3" x14ac:dyDescent="0.2">
      <c r="A44" s="2">
        <v>48</v>
      </c>
      <c r="B44" s="2">
        <v>8</v>
      </c>
      <c r="C44" s="2" t="s">
        <v>807</v>
      </c>
    </row>
    <row r="45" spans="1:3" x14ac:dyDescent="0.2">
      <c r="A45" s="2">
        <v>49</v>
      </c>
      <c r="B45" s="2">
        <v>7</v>
      </c>
      <c r="C45" s="2" t="s">
        <v>808</v>
      </c>
    </row>
    <row r="46" spans="1:3" x14ac:dyDescent="0.2">
      <c r="A46" s="2">
        <v>50</v>
      </c>
      <c r="B46" s="2">
        <v>4</v>
      </c>
      <c r="C46" s="2" t="s">
        <v>809</v>
      </c>
    </row>
    <row r="47" spans="1:3" x14ac:dyDescent="0.2">
      <c r="A47" s="2">
        <v>51</v>
      </c>
      <c r="B47" s="2">
        <v>4</v>
      </c>
      <c r="C47" s="2" t="s">
        <v>810</v>
      </c>
    </row>
    <row r="48" spans="1:3" x14ac:dyDescent="0.2">
      <c r="A48" s="2">
        <v>52</v>
      </c>
      <c r="B48" s="2">
        <v>5</v>
      </c>
      <c r="C48" s="2" t="s">
        <v>811</v>
      </c>
    </row>
    <row r="49" spans="1:3" x14ac:dyDescent="0.2">
      <c r="A49" s="2">
        <v>53</v>
      </c>
      <c r="B49" s="2">
        <v>18</v>
      </c>
      <c r="C49" s="2" t="s">
        <v>812</v>
      </c>
    </row>
    <row r="50" spans="1:3" x14ac:dyDescent="0.2">
      <c r="A50" s="2">
        <v>54</v>
      </c>
      <c r="B50" s="2">
        <v>18</v>
      </c>
      <c r="C50" s="2" t="s">
        <v>813</v>
      </c>
    </row>
    <row r="51" spans="1:3" x14ac:dyDescent="0.2">
      <c r="A51" s="2">
        <v>55</v>
      </c>
      <c r="B51" s="2">
        <v>18</v>
      </c>
      <c r="C51" s="2" t="s">
        <v>814</v>
      </c>
    </row>
    <row r="52" spans="1:3" x14ac:dyDescent="0.2">
      <c r="A52" s="2">
        <v>56</v>
      </c>
      <c r="B52" s="2">
        <v>5</v>
      </c>
      <c r="C52" s="2" t="s">
        <v>815</v>
      </c>
    </row>
    <row r="53" spans="1:3" x14ac:dyDescent="0.2">
      <c r="A53" s="2">
        <v>57</v>
      </c>
      <c r="B53" s="2">
        <v>5</v>
      </c>
      <c r="C53" s="2" t="s">
        <v>816</v>
      </c>
    </row>
    <row r="54" spans="1:3" x14ac:dyDescent="0.2">
      <c r="A54" s="2">
        <v>58</v>
      </c>
      <c r="B54" s="2">
        <v>5</v>
      </c>
      <c r="C54" s="2" t="s">
        <v>817</v>
      </c>
    </row>
    <row r="55" spans="1:3" x14ac:dyDescent="0.2">
      <c r="A55" s="2">
        <v>59</v>
      </c>
      <c r="B55" s="2">
        <v>5</v>
      </c>
      <c r="C55" s="2" t="s">
        <v>818</v>
      </c>
    </row>
    <row r="56" spans="1:3" x14ac:dyDescent="0.2">
      <c r="A56" s="2">
        <v>60</v>
      </c>
      <c r="B56" s="2">
        <v>5</v>
      </c>
      <c r="C56" s="2" t="s">
        <v>819</v>
      </c>
    </row>
    <row r="57" spans="1:3" x14ac:dyDescent="0.2">
      <c r="A57" s="2">
        <v>61</v>
      </c>
      <c r="B57" s="2">
        <v>5</v>
      </c>
      <c r="C57" s="2" t="s">
        <v>820</v>
      </c>
    </row>
    <row r="58" spans="1:3" x14ac:dyDescent="0.2">
      <c r="A58" s="2">
        <v>62</v>
      </c>
      <c r="B58" s="2">
        <v>6</v>
      </c>
      <c r="C58" s="2" t="s">
        <v>759</v>
      </c>
    </row>
    <row r="59" spans="1:3" x14ac:dyDescent="0.2">
      <c r="A59" s="2">
        <v>63</v>
      </c>
      <c r="B59" s="2">
        <v>19</v>
      </c>
      <c r="C59" s="2" t="s">
        <v>821</v>
      </c>
    </row>
    <row r="60" spans="1:3" x14ac:dyDescent="0.2">
      <c r="A60" s="2">
        <v>64</v>
      </c>
      <c r="B60" s="2">
        <v>19</v>
      </c>
      <c r="C60" s="2" t="s">
        <v>822</v>
      </c>
    </row>
    <row r="61" spans="1:3" x14ac:dyDescent="0.2">
      <c r="A61" s="2">
        <v>65</v>
      </c>
      <c r="B61" s="2">
        <v>19</v>
      </c>
      <c r="C61" s="2" t="s">
        <v>823</v>
      </c>
    </row>
    <row r="62" spans="1:3" x14ac:dyDescent="0.2">
      <c r="A62" s="2">
        <v>66</v>
      </c>
      <c r="B62" s="2">
        <v>19</v>
      </c>
      <c r="C62" s="2" t="s">
        <v>824</v>
      </c>
    </row>
    <row r="63" spans="1:3" x14ac:dyDescent="0.2">
      <c r="A63" s="2">
        <v>67</v>
      </c>
      <c r="B63" s="2">
        <v>19</v>
      </c>
      <c r="C63" s="2" t="s">
        <v>825</v>
      </c>
    </row>
    <row r="64" spans="1:3" x14ac:dyDescent="0.2">
      <c r="A64" s="2">
        <v>68</v>
      </c>
      <c r="B64" s="2">
        <v>19</v>
      </c>
      <c r="C64" s="2" t="s">
        <v>826</v>
      </c>
    </row>
    <row r="65" spans="1:3" x14ac:dyDescent="0.2">
      <c r="A65" s="2">
        <v>69</v>
      </c>
      <c r="B65" s="2">
        <v>19</v>
      </c>
      <c r="C65" s="2" t="s">
        <v>827</v>
      </c>
    </row>
    <row r="66" spans="1:3" x14ac:dyDescent="0.2">
      <c r="A66" s="2">
        <v>70</v>
      </c>
      <c r="B66" s="2">
        <v>19</v>
      </c>
      <c r="C66" s="2" t="s">
        <v>828</v>
      </c>
    </row>
    <row r="67" spans="1:3" x14ac:dyDescent="0.2">
      <c r="A67" s="2">
        <v>71</v>
      </c>
      <c r="B67" s="2">
        <v>11</v>
      </c>
      <c r="C67" s="2" t="s">
        <v>829</v>
      </c>
    </row>
    <row r="68" spans="1:3" x14ac:dyDescent="0.2">
      <c r="A68" s="2">
        <v>72</v>
      </c>
      <c r="B68" s="2">
        <v>10</v>
      </c>
      <c r="C68" s="2" t="s">
        <v>830</v>
      </c>
    </row>
    <row r="69" spans="1:3" x14ac:dyDescent="0.2">
      <c r="A69" s="2">
        <v>73</v>
      </c>
      <c r="B69" s="2">
        <v>10</v>
      </c>
      <c r="C69" s="2" t="s">
        <v>831</v>
      </c>
    </row>
    <row r="70" spans="1:3" x14ac:dyDescent="0.2">
      <c r="A70" s="2">
        <v>74</v>
      </c>
      <c r="B70" s="2">
        <v>10</v>
      </c>
      <c r="C70" s="2" t="s">
        <v>832</v>
      </c>
    </row>
    <row r="71" spans="1:3" x14ac:dyDescent="0.2">
      <c r="A71" s="2">
        <v>75</v>
      </c>
      <c r="B71" s="2">
        <v>9</v>
      </c>
      <c r="C71" s="2" t="s">
        <v>833</v>
      </c>
    </row>
    <row r="72" spans="1:3" x14ac:dyDescent="0.2">
      <c r="A72" s="2">
        <v>76</v>
      </c>
      <c r="B72" s="2">
        <v>9</v>
      </c>
      <c r="C72" s="2" t="s">
        <v>834</v>
      </c>
    </row>
    <row r="73" spans="1:3" x14ac:dyDescent="0.2">
      <c r="A73" s="2">
        <v>77</v>
      </c>
      <c r="B73" s="2">
        <v>9</v>
      </c>
      <c r="C73" s="2" t="s">
        <v>835</v>
      </c>
    </row>
    <row r="74" spans="1:3" x14ac:dyDescent="0.2">
      <c r="A74" s="2">
        <v>78</v>
      </c>
      <c r="B74" s="2">
        <v>8</v>
      </c>
      <c r="C74" s="2" t="s">
        <v>836</v>
      </c>
    </row>
    <row r="75" spans="1:3" x14ac:dyDescent="0.2">
      <c r="A75" s="2">
        <v>79</v>
      </c>
      <c r="B75" s="2">
        <v>8</v>
      </c>
      <c r="C75" s="2" t="s">
        <v>837</v>
      </c>
    </row>
    <row r="76" spans="1:3" x14ac:dyDescent="0.2">
      <c r="A76" s="2">
        <v>80</v>
      </c>
      <c r="B76" s="2">
        <v>8</v>
      </c>
      <c r="C76" s="2" t="s">
        <v>838</v>
      </c>
    </row>
    <row r="77" spans="1:3" x14ac:dyDescent="0.2">
      <c r="A77" s="2">
        <v>81</v>
      </c>
      <c r="B77" s="2">
        <v>8</v>
      </c>
      <c r="C77" s="2" t="s">
        <v>839</v>
      </c>
    </row>
    <row r="78" spans="1:3" x14ac:dyDescent="0.2">
      <c r="A78" s="2">
        <v>82</v>
      </c>
      <c r="B78" s="2">
        <v>8</v>
      </c>
      <c r="C78" s="2" t="s">
        <v>840</v>
      </c>
    </row>
    <row r="79" spans="1:3" x14ac:dyDescent="0.2">
      <c r="A79" s="2">
        <v>83</v>
      </c>
      <c r="B79" s="2">
        <v>8</v>
      </c>
      <c r="C79" s="2" t="s">
        <v>841</v>
      </c>
    </row>
    <row r="80" spans="1:3" x14ac:dyDescent="0.2">
      <c r="A80" s="2">
        <v>84</v>
      </c>
      <c r="B80" s="2">
        <v>7</v>
      </c>
      <c r="C80" s="2" t="s">
        <v>842</v>
      </c>
    </row>
    <row r="81" spans="1:3" x14ac:dyDescent="0.2">
      <c r="A81" s="2">
        <v>85</v>
      </c>
      <c r="B81" s="2">
        <v>7</v>
      </c>
      <c r="C81" s="2" t="s">
        <v>843</v>
      </c>
    </row>
    <row r="82" spans="1:3" x14ac:dyDescent="0.2">
      <c r="A82" s="2">
        <v>86</v>
      </c>
      <c r="B82" s="2">
        <v>7</v>
      </c>
      <c r="C82" s="2" t="s">
        <v>844</v>
      </c>
    </row>
    <row r="83" spans="1:3" x14ac:dyDescent="0.2">
      <c r="A83" s="2">
        <v>87</v>
      </c>
      <c r="B83" s="2">
        <v>7</v>
      </c>
      <c r="C83" s="2" t="s">
        <v>845</v>
      </c>
    </row>
    <row r="84" spans="1:3" x14ac:dyDescent="0.2">
      <c r="A84" s="2">
        <v>88</v>
      </c>
      <c r="B84" s="2">
        <v>2</v>
      </c>
      <c r="C84" s="2" t="s">
        <v>846</v>
      </c>
    </row>
    <row r="85" spans="1:3" x14ac:dyDescent="0.2">
      <c r="A85" s="2">
        <v>89</v>
      </c>
      <c r="B85" s="2">
        <v>2</v>
      </c>
      <c r="C85" s="2" t="s">
        <v>847</v>
      </c>
    </row>
    <row r="86" spans="1:3" x14ac:dyDescent="0.2">
      <c r="A86" s="2">
        <v>90</v>
      </c>
      <c r="B86" s="2">
        <v>2</v>
      </c>
      <c r="C86" s="2" t="s">
        <v>848</v>
      </c>
    </row>
    <row r="87" spans="1:3" x14ac:dyDescent="0.2">
      <c r="A87" s="2">
        <v>91</v>
      </c>
      <c r="B87" s="2">
        <v>3</v>
      </c>
      <c r="C87" s="2" t="s">
        <v>849</v>
      </c>
    </row>
    <row r="88" spans="1:3" x14ac:dyDescent="0.2">
      <c r="A88" s="2">
        <v>92</v>
      </c>
      <c r="B88" s="2">
        <v>3</v>
      </c>
      <c r="C88" s="2" t="s">
        <v>850</v>
      </c>
    </row>
    <row r="89" spans="1:3" x14ac:dyDescent="0.2">
      <c r="A89" s="2">
        <v>93</v>
      </c>
      <c r="B89" s="2">
        <v>3</v>
      </c>
      <c r="C89" s="2" t="s">
        <v>851</v>
      </c>
    </row>
    <row r="90" spans="1:3" x14ac:dyDescent="0.2">
      <c r="A90" s="2">
        <v>94</v>
      </c>
      <c r="B90" s="2">
        <v>17</v>
      </c>
      <c r="C90" s="2" t="s">
        <v>763</v>
      </c>
    </row>
    <row r="91" spans="1:3" x14ac:dyDescent="0.2">
      <c r="A91" s="2">
        <v>95</v>
      </c>
      <c r="B91" s="2">
        <v>3</v>
      </c>
      <c r="C91" s="2" t="s">
        <v>852</v>
      </c>
    </row>
    <row r="92" spans="1:3" x14ac:dyDescent="0.2">
      <c r="A92" s="2">
        <v>96</v>
      </c>
      <c r="B92" s="2">
        <v>3</v>
      </c>
      <c r="C92" s="2" t="s">
        <v>853</v>
      </c>
    </row>
    <row r="93" spans="1:3" x14ac:dyDescent="0.2">
      <c r="A93" s="2">
        <v>97</v>
      </c>
      <c r="B93" s="2">
        <v>2</v>
      </c>
      <c r="C93" s="2" t="s">
        <v>854</v>
      </c>
    </row>
    <row r="94" spans="1:3" x14ac:dyDescent="0.2">
      <c r="A94" s="2">
        <v>98</v>
      </c>
      <c r="B94" s="2">
        <v>12</v>
      </c>
      <c r="C94" s="2" t="s">
        <v>855</v>
      </c>
    </row>
    <row r="95" spans="1:3" x14ac:dyDescent="0.2">
      <c r="A95" s="2">
        <v>99</v>
      </c>
      <c r="B95" s="2">
        <v>2</v>
      </c>
      <c r="C95" s="2" t="s">
        <v>758</v>
      </c>
    </row>
    <row r="96" spans="1:3" x14ac:dyDescent="0.2">
      <c r="A96" s="2">
        <v>100</v>
      </c>
      <c r="B96" s="2">
        <v>13</v>
      </c>
      <c r="C96" s="2" t="s">
        <v>856</v>
      </c>
    </row>
    <row r="97" spans="1:3" x14ac:dyDescent="0.2">
      <c r="A97" s="2">
        <v>101</v>
      </c>
      <c r="B97" s="2">
        <v>13</v>
      </c>
      <c r="C97" s="2" t="s">
        <v>761</v>
      </c>
    </row>
    <row r="98" spans="1:3" x14ac:dyDescent="0.2">
      <c r="A98" s="2">
        <v>102</v>
      </c>
      <c r="B98" s="2">
        <v>14</v>
      </c>
      <c r="C98" s="2" t="s">
        <v>857</v>
      </c>
    </row>
    <row r="99" spans="1:3" x14ac:dyDescent="0.2">
      <c r="A99" s="2">
        <v>103</v>
      </c>
      <c r="B99" s="2">
        <v>12</v>
      </c>
      <c r="C99" s="2" t="s">
        <v>858</v>
      </c>
    </row>
    <row r="100" spans="1:3" x14ac:dyDescent="0.2">
      <c r="A100" s="2">
        <v>104</v>
      </c>
      <c r="B100" s="2">
        <v>13</v>
      </c>
      <c r="C100" s="2" t="s">
        <v>859</v>
      </c>
    </row>
    <row r="101" spans="1:3" x14ac:dyDescent="0.2">
      <c r="A101" s="2">
        <v>105</v>
      </c>
      <c r="B101" s="2">
        <v>10</v>
      </c>
      <c r="C101" s="2" t="s">
        <v>860</v>
      </c>
    </row>
    <row r="102" spans="1:3" x14ac:dyDescent="0.2">
      <c r="A102" s="2">
        <v>106</v>
      </c>
      <c r="B102" s="2">
        <v>13</v>
      </c>
      <c r="C102" s="2" t="s">
        <v>861</v>
      </c>
    </row>
    <row r="103" spans="1:3" x14ac:dyDescent="0.2">
      <c r="A103" s="2">
        <v>107</v>
      </c>
      <c r="B103" s="2">
        <v>13</v>
      </c>
      <c r="C103" s="2" t="s">
        <v>862</v>
      </c>
    </row>
    <row r="104" spans="1:3" x14ac:dyDescent="0.2">
      <c r="A104" s="2">
        <v>108</v>
      </c>
      <c r="B104" s="2">
        <v>16</v>
      </c>
      <c r="C104" s="2" t="s">
        <v>863</v>
      </c>
    </row>
    <row r="105" spans="1:3" x14ac:dyDescent="0.2">
      <c r="A105" s="2">
        <v>109</v>
      </c>
      <c r="B105" s="2">
        <v>13</v>
      </c>
      <c r="C105" s="2" t="s">
        <v>864</v>
      </c>
    </row>
    <row r="106" spans="1:3" x14ac:dyDescent="0.2">
      <c r="A106" s="2">
        <v>110</v>
      </c>
      <c r="B106" s="2">
        <v>9</v>
      </c>
      <c r="C106" s="2" t="s">
        <v>865</v>
      </c>
    </row>
    <row r="107" spans="1:3" x14ac:dyDescent="0.2">
      <c r="A107" s="2">
        <v>111</v>
      </c>
      <c r="B107" s="2">
        <v>16</v>
      </c>
      <c r="C107" s="2" t="s">
        <v>762</v>
      </c>
    </row>
    <row r="108" spans="1:3" x14ac:dyDescent="0.2">
      <c r="A108" s="2">
        <v>112</v>
      </c>
      <c r="B108" s="2">
        <v>9</v>
      </c>
      <c r="C108" s="2" t="s">
        <v>866</v>
      </c>
    </row>
    <row r="109" spans="1:3" x14ac:dyDescent="0.2">
      <c r="A109" s="2">
        <v>113</v>
      </c>
      <c r="B109" s="2">
        <v>8</v>
      </c>
      <c r="C109" s="2" t="s">
        <v>867</v>
      </c>
    </row>
    <row r="110" spans="1:3" x14ac:dyDescent="0.2">
      <c r="A110" s="2">
        <v>114</v>
      </c>
      <c r="B110" s="2">
        <v>9</v>
      </c>
      <c r="C110" s="2" t="s">
        <v>868</v>
      </c>
    </row>
    <row r="111" spans="1:3" x14ac:dyDescent="0.2">
      <c r="A111" s="2">
        <v>115</v>
      </c>
      <c r="B111" s="2">
        <v>9</v>
      </c>
      <c r="C111" s="2" t="s">
        <v>869</v>
      </c>
    </row>
    <row r="112" spans="1:3" x14ac:dyDescent="0.2">
      <c r="A112" s="2">
        <v>116</v>
      </c>
      <c r="B112" s="2">
        <v>10</v>
      </c>
      <c r="C112" s="2" t="s">
        <v>870</v>
      </c>
    </row>
    <row r="113" spans="1:3" x14ac:dyDescent="0.2">
      <c r="A113" s="2">
        <v>117</v>
      </c>
      <c r="B113" s="2">
        <v>9</v>
      </c>
      <c r="C113" s="2" t="s">
        <v>871</v>
      </c>
    </row>
    <row r="114" spans="1:3" x14ac:dyDescent="0.2">
      <c r="A114" s="2">
        <v>118</v>
      </c>
      <c r="B114" s="2"/>
      <c r="C114" s="2" t="s">
        <v>872</v>
      </c>
    </row>
    <row r="115" spans="1:3" x14ac:dyDescent="0.2">
      <c r="A115" s="2"/>
      <c r="B115" s="2"/>
      <c r="C115" s="2" t="s">
        <v>683</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873</v>
      </c>
      <c r="B1" s="1" t="s">
        <v>764</v>
      </c>
      <c r="C1" s="1" t="s">
        <v>874</v>
      </c>
    </row>
    <row r="2" spans="1:3" x14ac:dyDescent="0.2">
      <c r="A2" s="2">
        <v>1</v>
      </c>
      <c r="B2" s="2">
        <v>1</v>
      </c>
      <c r="C2" s="2" t="s">
        <v>875</v>
      </c>
    </row>
    <row r="3" spans="1:3" x14ac:dyDescent="0.2">
      <c r="A3" s="2">
        <v>2</v>
      </c>
      <c r="B3" s="2">
        <v>1</v>
      </c>
      <c r="C3" s="2" t="s">
        <v>876</v>
      </c>
    </row>
    <row r="4" spans="1:3" x14ac:dyDescent="0.2">
      <c r="A4" s="2">
        <v>3</v>
      </c>
      <c r="B4" s="2" t="s">
        <v>684</v>
      </c>
      <c r="C4" s="2" t="s">
        <v>877</v>
      </c>
    </row>
    <row r="5" spans="1:3" x14ac:dyDescent="0.2">
      <c r="A5" s="2">
        <v>4</v>
      </c>
      <c r="B5" s="2">
        <v>9</v>
      </c>
      <c r="C5" s="2" t="s">
        <v>878</v>
      </c>
    </row>
    <row r="6" spans="1:3" x14ac:dyDescent="0.2">
      <c r="A6" s="2">
        <v>5</v>
      </c>
      <c r="B6" s="2">
        <v>9</v>
      </c>
      <c r="C6" s="2" t="s">
        <v>879</v>
      </c>
    </row>
    <row r="7" spans="1:3" x14ac:dyDescent="0.2">
      <c r="A7" s="2">
        <v>6</v>
      </c>
      <c r="B7" s="2">
        <v>9</v>
      </c>
      <c r="C7" s="2" t="s">
        <v>880</v>
      </c>
    </row>
    <row r="8" spans="1:3" x14ac:dyDescent="0.2">
      <c r="A8" s="2">
        <v>7</v>
      </c>
      <c r="B8" s="2">
        <v>9</v>
      </c>
      <c r="C8" s="2" t="s">
        <v>881</v>
      </c>
    </row>
    <row r="9" spans="1:3" x14ac:dyDescent="0.2">
      <c r="A9" s="2">
        <v>8</v>
      </c>
      <c r="B9" s="2">
        <v>9</v>
      </c>
      <c r="C9" s="2" t="s">
        <v>882</v>
      </c>
    </row>
    <row r="10" spans="1:3" x14ac:dyDescent="0.2">
      <c r="A10" s="2">
        <v>9</v>
      </c>
      <c r="B10" s="2">
        <v>9</v>
      </c>
      <c r="C10" s="2" t="s">
        <v>883</v>
      </c>
    </row>
    <row r="11" spans="1:3" x14ac:dyDescent="0.2">
      <c r="A11" s="2">
        <v>10</v>
      </c>
      <c r="B11" s="2">
        <v>9</v>
      </c>
      <c r="C11" s="2" t="s">
        <v>884</v>
      </c>
    </row>
    <row r="12" spans="1:3" x14ac:dyDescent="0.2">
      <c r="A12" s="2">
        <v>11</v>
      </c>
      <c r="B12" s="2">
        <v>9</v>
      </c>
      <c r="C12" s="2" t="s">
        <v>885</v>
      </c>
    </row>
    <row r="13" spans="1:3" x14ac:dyDescent="0.2">
      <c r="A13" s="2">
        <v>12</v>
      </c>
      <c r="B13" s="2">
        <v>9</v>
      </c>
      <c r="C13" s="2" t="s">
        <v>886</v>
      </c>
    </row>
    <row r="14" spans="1:3" x14ac:dyDescent="0.2">
      <c r="A14" s="2">
        <v>13</v>
      </c>
      <c r="B14" s="2">
        <v>9</v>
      </c>
      <c r="C14" s="2" t="s">
        <v>887</v>
      </c>
    </row>
    <row r="15" spans="1:3" x14ac:dyDescent="0.2">
      <c r="A15" s="2">
        <v>14</v>
      </c>
      <c r="B15" s="2">
        <v>9</v>
      </c>
      <c r="C15" s="2" t="s">
        <v>888</v>
      </c>
    </row>
    <row r="16" spans="1:3" x14ac:dyDescent="0.2">
      <c r="A16" s="2">
        <v>15</v>
      </c>
      <c r="B16" s="2">
        <v>9</v>
      </c>
      <c r="C16" s="2" t="s">
        <v>889</v>
      </c>
    </row>
    <row r="17" spans="1:3" x14ac:dyDescent="0.2">
      <c r="A17" s="2">
        <v>16</v>
      </c>
      <c r="B17" s="2">
        <v>9</v>
      </c>
      <c r="C17" s="2" t="s">
        <v>890</v>
      </c>
    </row>
    <row r="18" spans="1:3" x14ac:dyDescent="0.2">
      <c r="A18" s="2">
        <v>17</v>
      </c>
      <c r="B18" s="2">
        <v>9</v>
      </c>
      <c r="C18" s="2" t="s">
        <v>891</v>
      </c>
    </row>
    <row r="19" spans="1:3" x14ac:dyDescent="0.2">
      <c r="A19" s="2">
        <v>18</v>
      </c>
      <c r="B19" s="2">
        <v>9</v>
      </c>
      <c r="C19" s="2" t="s">
        <v>892</v>
      </c>
    </row>
    <row r="20" spans="1:3" x14ac:dyDescent="0.2">
      <c r="A20" s="2">
        <v>19</v>
      </c>
      <c r="B20" s="2">
        <v>9</v>
      </c>
      <c r="C20" s="2" t="s">
        <v>893</v>
      </c>
    </row>
    <row r="21" spans="1:3" x14ac:dyDescent="0.2">
      <c r="A21" s="2">
        <v>20</v>
      </c>
      <c r="B21" s="2">
        <v>9</v>
      </c>
      <c r="C21" s="2" t="s">
        <v>894</v>
      </c>
    </row>
    <row r="22" spans="1:3" x14ac:dyDescent="0.2">
      <c r="A22" s="2">
        <v>21</v>
      </c>
      <c r="B22" s="2">
        <v>9</v>
      </c>
      <c r="C22" s="2" t="s">
        <v>895</v>
      </c>
    </row>
    <row r="23" spans="1:3" x14ac:dyDescent="0.2">
      <c r="A23" s="2">
        <v>22</v>
      </c>
      <c r="B23" s="2">
        <v>9</v>
      </c>
      <c r="C23" s="2" t="s">
        <v>896</v>
      </c>
    </row>
    <row r="24" spans="1:3" x14ac:dyDescent="0.2">
      <c r="A24" s="2">
        <v>23</v>
      </c>
      <c r="B24" s="2">
        <v>9</v>
      </c>
      <c r="C24" s="2" t="s">
        <v>897</v>
      </c>
    </row>
    <row r="25" spans="1:3" x14ac:dyDescent="0.2">
      <c r="A25" s="2">
        <v>24</v>
      </c>
      <c r="B25" s="2">
        <v>9</v>
      </c>
      <c r="C25" s="2" t="s">
        <v>898</v>
      </c>
    </row>
    <row r="26" spans="1:3" x14ac:dyDescent="0.2">
      <c r="A26" s="2">
        <v>25</v>
      </c>
      <c r="B26" s="2">
        <v>9</v>
      </c>
      <c r="C26" s="2" t="s">
        <v>899</v>
      </c>
    </row>
    <row r="27" spans="1:3" x14ac:dyDescent="0.2">
      <c r="A27" s="2">
        <v>26</v>
      </c>
      <c r="B27" s="2">
        <v>9</v>
      </c>
      <c r="C27" s="2" t="s">
        <v>900</v>
      </c>
    </row>
    <row r="28" spans="1:3" x14ac:dyDescent="0.2">
      <c r="A28" s="2">
        <v>27</v>
      </c>
      <c r="B28" s="2">
        <v>10</v>
      </c>
      <c r="C28" s="2" t="s">
        <v>901</v>
      </c>
    </row>
    <row r="29" spans="1:3" x14ac:dyDescent="0.2">
      <c r="A29" s="2">
        <v>28</v>
      </c>
      <c r="B29" s="2">
        <v>10</v>
      </c>
      <c r="C29" s="2" t="s">
        <v>902</v>
      </c>
    </row>
    <row r="30" spans="1:3" x14ac:dyDescent="0.2">
      <c r="A30" s="2">
        <v>29</v>
      </c>
      <c r="B30" s="2">
        <v>10</v>
      </c>
      <c r="C30" s="2" t="s">
        <v>903</v>
      </c>
    </row>
    <row r="31" spans="1:3" x14ac:dyDescent="0.2">
      <c r="A31" s="2">
        <v>30</v>
      </c>
      <c r="B31" s="2">
        <v>10</v>
      </c>
      <c r="C31" s="2" t="s">
        <v>904</v>
      </c>
    </row>
    <row r="32" spans="1:3" x14ac:dyDescent="0.2">
      <c r="A32" s="2">
        <v>31</v>
      </c>
      <c r="B32" s="2">
        <v>10</v>
      </c>
      <c r="C32" s="2" t="s">
        <v>905</v>
      </c>
    </row>
    <row r="33" spans="1:3" x14ac:dyDescent="0.2">
      <c r="A33" s="2">
        <v>32</v>
      </c>
      <c r="B33" s="2">
        <v>10</v>
      </c>
      <c r="C33" s="2" t="s">
        <v>906</v>
      </c>
    </row>
    <row r="34" spans="1:3" x14ac:dyDescent="0.2">
      <c r="A34" s="2">
        <v>33</v>
      </c>
      <c r="B34" s="2">
        <v>10</v>
      </c>
      <c r="C34" s="2" t="s">
        <v>907</v>
      </c>
    </row>
    <row r="35" spans="1:3" x14ac:dyDescent="0.2">
      <c r="A35" s="2">
        <v>34</v>
      </c>
      <c r="B35" s="2">
        <v>10</v>
      </c>
      <c r="C35" s="2" t="s">
        <v>908</v>
      </c>
    </row>
    <row r="36" spans="1:3" x14ac:dyDescent="0.2">
      <c r="A36" s="2">
        <v>35</v>
      </c>
      <c r="B36" s="2">
        <v>10</v>
      </c>
      <c r="C36" s="2" t="s">
        <v>909</v>
      </c>
    </row>
    <row r="37" spans="1:3" x14ac:dyDescent="0.2">
      <c r="A37" s="2">
        <v>36</v>
      </c>
      <c r="B37" s="2">
        <v>10</v>
      </c>
      <c r="C37" s="2" t="s">
        <v>910</v>
      </c>
    </row>
    <row r="38" spans="1:3" x14ac:dyDescent="0.2">
      <c r="A38" s="2">
        <v>37</v>
      </c>
      <c r="B38" s="2">
        <v>11</v>
      </c>
      <c r="C38" s="2" t="s">
        <v>911</v>
      </c>
    </row>
    <row r="39" spans="1:3" x14ac:dyDescent="0.2">
      <c r="A39" s="2">
        <v>38</v>
      </c>
      <c r="B39" s="2">
        <v>11</v>
      </c>
      <c r="C39" s="2" t="s">
        <v>912</v>
      </c>
    </row>
    <row r="40" spans="1:3" x14ac:dyDescent="0.2">
      <c r="A40" s="2">
        <v>39</v>
      </c>
      <c r="B40" s="2">
        <v>11</v>
      </c>
      <c r="C40" s="2" t="s">
        <v>913</v>
      </c>
    </row>
    <row r="41" spans="1:3" x14ac:dyDescent="0.2">
      <c r="A41" s="2">
        <v>40</v>
      </c>
      <c r="B41" s="2">
        <v>11</v>
      </c>
      <c r="C41" s="2" t="s">
        <v>914</v>
      </c>
    </row>
    <row r="42" spans="1:3" x14ac:dyDescent="0.2">
      <c r="A42" s="2">
        <v>41</v>
      </c>
      <c r="B42" s="2">
        <v>11</v>
      </c>
      <c r="C42" s="2" t="s">
        <v>915</v>
      </c>
    </row>
    <row r="43" spans="1:3" x14ac:dyDescent="0.2">
      <c r="A43" s="2">
        <v>42</v>
      </c>
      <c r="B43" s="2">
        <v>11</v>
      </c>
      <c r="C43" s="2" t="s">
        <v>724</v>
      </c>
    </row>
    <row r="44" spans="1:3" x14ac:dyDescent="0.2">
      <c r="A44" s="2">
        <v>43</v>
      </c>
      <c r="B44" s="2">
        <v>11</v>
      </c>
      <c r="C44" s="2" t="s">
        <v>916</v>
      </c>
    </row>
    <row r="45" spans="1:3" x14ac:dyDescent="0.2">
      <c r="A45" s="2">
        <v>44</v>
      </c>
      <c r="B45" s="2">
        <v>11</v>
      </c>
      <c r="C45" s="2" t="s">
        <v>917</v>
      </c>
    </row>
    <row r="46" spans="1:3" x14ac:dyDescent="0.2">
      <c r="A46" s="2">
        <v>45</v>
      </c>
      <c r="B46" s="2">
        <v>11</v>
      </c>
      <c r="C46" s="2" t="s">
        <v>918</v>
      </c>
    </row>
    <row r="47" spans="1:3" x14ac:dyDescent="0.2">
      <c r="A47" s="2">
        <v>46</v>
      </c>
      <c r="B47" s="2">
        <v>11</v>
      </c>
      <c r="C47" s="2" t="s">
        <v>919</v>
      </c>
    </row>
    <row r="48" spans="1:3" x14ac:dyDescent="0.2">
      <c r="A48" s="2">
        <v>47</v>
      </c>
      <c r="B48" s="2">
        <v>11</v>
      </c>
      <c r="C48" s="2" t="s">
        <v>920</v>
      </c>
    </row>
    <row r="49" spans="1:3" x14ac:dyDescent="0.2">
      <c r="A49" s="2">
        <v>48</v>
      </c>
      <c r="B49" s="2">
        <v>11</v>
      </c>
      <c r="C49" s="2" t="s">
        <v>921</v>
      </c>
    </row>
    <row r="50" spans="1:3" x14ac:dyDescent="0.2">
      <c r="A50" s="2">
        <v>49</v>
      </c>
      <c r="B50" s="2">
        <v>11</v>
      </c>
      <c r="C50" s="2" t="s">
        <v>922</v>
      </c>
    </row>
    <row r="51" spans="1:3" x14ac:dyDescent="0.2">
      <c r="A51" s="2">
        <v>50</v>
      </c>
      <c r="B51" s="2">
        <v>11</v>
      </c>
      <c r="C51" s="2" t="s">
        <v>923</v>
      </c>
    </row>
    <row r="52" spans="1:3" x14ac:dyDescent="0.2">
      <c r="A52" s="2">
        <v>51</v>
      </c>
      <c r="B52" s="2">
        <v>11</v>
      </c>
      <c r="C52" s="2" t="s">
        <v>924</v>
      </c>
    </row>
    <row r="53" spans="1:3" x14ac:dyDescent="0.2">
      <c r="A53" s="2">
        <v>52</v>
      </c>
      <c r="B53" s="2">
        <v>11</v>
      </c>
      <c r="C53" s="2" t="s">
        <v>925</v>
      </c>
    </row>
    <row r="54" spans="1:3" x14ac:dyDescent="0.2">
      <c r="A54" s="2">
        <v>53</v>
      </c>
      <c r="B54" s="2">
        <v>11</v>
      </c>
      <c r="C54" s="2" t="s">
        <v>926</v>
      </c>
    </row>
    <row r="55" spans="1:3" x14ac:dyDescent="0.2">
      <c r="A55" s="2">
        <v>54</v>
      </c>
      <c r="B55" s="2">
        <v>11</v>
      </c>
      <c r="C55" s="2" t="s">
        <v>927</v>
      </c>
    </row>
    <row r="56" spans="1:3" x14ac:dyDescent="0.2">
      <c r="A56" s="2">
        <v>55</v>
      </c>
      <c r="B56" s="2">
        <v>12</v>
      </c>
      <c r="C56" s="2" t="s">
        <v>928</v>
      </c>
    </row>
    <row r="57" spans="1:3" x14ac:dyDescent="0.2">
      <c r="A57" s="2">
        <v>56</v>
      </c>
      <c r="B57" s="2">
        <v>12</v>
      </c>
      <c r="C57" s="2" t="s">
        <v>929</v>
      </c>
    </row>
    <row r="58" spans="1:3" x14ac:dyDescent="0.2">
      <c r="A58" s="2">
        <v>57</v>
      </c>
      <c r="B58" s="2">
        <v>12</v>
      </c>
      <c r="C58" s="2" t="s">
        <v>930</v>
      </c>
    </row>
    <row r="59" spans="1:3" x14ac:dyDescent="0.2">
      <c r="A59" s="2">
        <v>58</v>
      </c>
      <c r="B59" s="2">
        <v>12</v>
      </c>
      <c r="C59" s="2" t="s">
        <v>931</v>
      </c>
    </row>
    <row r="60" spans="1:3" x14ac:dyDescent="0.2">
      <c r="A60" s="2">
        <v>59</v>
      </c>
      <c r="B60" s="2">
        <v>12</v>
      </c>
      <c r="C60" s="2" t="s">
        <v>932</v>
      </c>
    </row>
    <row r="61" spans="1:3" x14ac:dyDescent="0.2">
      <c r="A61" s="2">
        <v>60</v>
      </c>
      <c r="B61" s="2">
        <v>12</v>
      </c>
      <c r="C61" s="2" t="s">
        <v>933</v>
      </c>
    </row>
    <row r="62" spans="1:3" x14ac:dyDescent="0.2">
      <c r="A62" s="2">
        <v>61</v>
      </c>
      <c r="B62" s="2">
        <v>12</v>
      </c>
      <c r="C62" s="2" t="s">
        <v>934</v>
      </c>
    </row>
    <row r="63" spans="1:3" x14ac:dyDescent="0.2">
      <c r="A63" s="2">
        <v>62</v>
      </c>
      <c r="B63" s="2">
        <v>12</v>
      </c>
      <c r="C63" s="2" t="s">
        <v>935</v>
      </c>
    </row>
    <row r="64" spans="1:3" x14ac:dyDescent="0.2">
      <c r="A64" s="2">
        <v>63</v>
      </c>
      <c r="B64" s="2">
        <v>12</v>
      </c>
      <c r="C64" s="2" t="s">
        <v>936</v>
      </c>
    </row>
    <row r="65" spans="1:3" x14ac:dyDescent="0.2">
      <c r="A65" s="2">
        <v>64</v>
      </c>
      <c r="B65" s="2">
        <v>12</v>
      </c>
      <c r="C65" s="2" t="s">
        <v>937</v>
      </c>
    </row>
    <row r="66" spans="1:3" x14ac:dyDescent="0.2">
      <c r="A66" s="2">
        <v>65</v>
      </c>
      <c r="B66" s="2">
        <v>12</v>
      </c>
      <c r="C66" s="2" t="s">
        <v>938</v>
      </c>
    </row>
    <row r="67" spans="1:3" x14ac:dyDescent="0.2">
      <c r="A67" s="2">
        <v>66</v>
      </c>
      <c r="B67" s="2">
        <v>12</v>
      </c>
      <c r="C67" s="2" t="s">
        <v>939</v>
      </c>
    </row>
    <row r="68" spans="1:3" x14ac:dyDescent="0.2">
      <c r="A68" s="2">
        <v>67</v>
      </c>
      <c r="B68" s="2">
        <v>12</v>
      </c>
      <c r="C68" s="2" t="s">
        <v>940</v>
      </c>
    </row>
    <row r="69" spans="1:3" x14ac:dyDescent="0.2">
      <c r="A69" s="2">
        <v>68</v>
      </c>
      <c r="B69" s="2">
        <v>12</v>
      </c>
      <c r="C69" s="2" t="s">
        <v>941</v>
      </c>
    </row>
    <row r="70" spans="1:3" x14ac:dyDescent="0.2">
      <c r="A70" s="2">
        <v>69</v>
      </c>
      <c r="B70" s="2">
        <v>12</v>
      </c>
      <c r="C70" s="2" t="s">
        <v>942</v>
      </c>
    </row>
    <row r="71" spans="1:3" x14ac:dyDescent="0.2">
      <c r="A71" s="2">
        <v>70</v>
      </c>
      <c r="B71" s="2">
        <v>13</v>
      </c>
      <c r="C71" s="2" t="s">
        <v>943</v>
      </c>
    </row>
    <row r="72" spans="1:3" x14ac:dyDescent="0.2">
      <c r="A72" s="2">
        <v>71</v>
      </c>
      <c r="B72" s="2">
        <v>13</v>
      </c>
      <c r="C72" s="2" t="s">
        <v>944</v>
      </c>
    </row>
    <row r="73" spans="1:3" x14ac:dyDescent="0.2">
      <c r="A73" s="2">
        <v>72</v>
      </c>
      <c r="B73" s="2">
        <v>13</v>
      </c>
      <c r="C73" s="2" t="s">
        <v>945</v>
      </c>
    </row>
    <row r="74" spans="1:3" x14ac:dyDescent="0.2">
      <c r="A74" s="2">
        <v>73</v>
      </c>
      <c r="B74" s="2">
        <v>13</v>
      </c>
      <c r="C74" s="2" t="s">
        <v>946</v>
      </c>
    </row>
    <row r="75" spans="1:3" x14ac:dyDescent="0.2">
      <c r="A75" s="2">
        <v>74</v>
      </c>
      <c r="B75" s="2">
        <v>13</v>
      </c>
      <c r="C75" s="2" t="s">
        <v>947</v>
      </c>
    </row>
    <row r="76" spans="1:3" x14ac:dyDescent="0.2">
      <c r="A76" s="2">
        <v>75</v>
      </c>
      <c r="B76" s="2">
        <v>13</v>
      </c>
      <c r="C76" s="2" t="s">
        <v>948</v>
      </c>
    </row>
    <row r="77" spans="1:3" x14ac:dyDescent="0.2">
      <c r="A77" s="2">
        <v>76</v>
      </c>
      <c r="B77" s="2">
        <v>13</v>
      </c>
      <c r="C77" s="2" t="s">
        <v>949</v>
      </c>
    </row>
    <row r="78" spans="1:3" x14ac:dyDescent="0.2">
      <c r="A78" s="2">
        <v>77</v>
      </c>
      <c r="B78" s="2">
        <v>13</v>
      </c>
      <c r="C78" s="2" t="s">
        <v>950</v>
      </c>
    </row>
    <row r="79" spans="1:3" x14ac:dyDescent="0.2">
      <c r="A79" s="2">
        <v>78</v>
      </c>
      <c r="B79" s="2">
        <v>13</v>
      </c>
      <c r="C79" s="2" t="s">
        <v>951</v>
      </c>
    </row>
    <row r="80" spans="1:3" x14ac:dyDescent="0.2">
      <c r="A80" s="2">
        <v>79</v>
      </c>
      <c r="B80" s="2">
        <v>13</v>
      </c>
      <c r="C80" s="2" t="s">
        <v>952</v>
      </c>
    </row>
    <row r="81" spans="1:3" x14ac:dyDescent="0.2">
      <c r="A81" s="2">
        <v>80</v>
      </c>
      <c r="B81" s="2">
        <v>13</v>
      </c>
      <c r="C81" s="2" t="s">
        <v>953</v>
      </c>
    </row>
    <row r="82" spans="1:3" x14ac:dyDescent="0.2">
      <c r="A82" s="2">
        <v>81</v>
      </c>
      <c r="B82" s="2">
        <v>13</v>
      </c>
      <c r="C82" s="2" t="s">
        <v>954</v>
      </c>
    </row>
    <row r="83" spans="1:3" x14ac:dyDescent="0.2">
      <c r="A83" s="2">
        <v>82</v>
      </c>
      <c r="B83" s="2">
        <v>13</v>
      </c>
      <c r="C83" s="2" t="s">
        <v>955</v>
      </c>
    </row>
    <row r="84" spans="1:3" x14ac:dyDescent="0.2">
      <c r="A84" s="2">
        <v>83</v>
      </c>
      <c r="B84" s="2">
        <v>13</v>
      </c>
      <c r="C84" s="2" t="s">
        <v>956</v>
      </c>
    </row>
    <row r="85" spans="1:3" x14ac:dyDescent="0.2">
      <c r="A85" s="2">
        <v>84</v>
      </c>
      <c r="B85" s="2">
        <v>13</v>
      </c>
      <c r="C85" s="2" t="s">
        <v>957</v>
      </c>
    </row>
    <row r="86" spans="1:3" x14ac:dyDescent="0.2">
      <c r="A86" s="2">
        <v>85</v>
      </c>
      <c r="B86" s="2">
        <v>13</v>
      </c>
      <c r="C86" s="2" t="s">
        <v>712</v>
      </c>
    </row>
    <row r="87" spans="1:3" x14ac:dyDescent="0.2">
      <c r="A87" s="2">
        <v>86</v>
      </c>
      <c r="B87" s="2">
        <v>13</v>
      </c>
      <c r="C87" s="2" t="s">
        <v>700</v>
      </c>
    </row>
    <row r="88" spans="1:3" x14ac:dyDescent="0.2">
      <c r="A88" s="2">
        <v>87</v>
      </c>
      <c r="B88" s="2">
        <v>13</v>
      </c>
      <c r="C88" s="2" t="s">
        <v>958</v>
      </c>
    </row>
    <row r="89" spans="1:3" x14ac:dyDescent="0.2">
      <c r="A89" s="2">
        <v>88</v>
      </c>
      <c r="B89" s="2">
        <v>13</v>
      </c>
      <c r="C89" s="2" t="s">
        <v>959</v>
      </c>
    </row>
    <row r="90" spans="1:3" x14ac:dyDescent="0.2">
      <c r="A90" s="2">
        <v>89</v>
      </c>
      <c r="B90" s="2">
        <v>13</v>
      </c>
      <c r="C90" s="2" t="s">
        <v>960</v>
      </c>
    </row>
    <row r="91" spans="1:3" x14ac:dyDescent="0.2">
      <c r="A91" s="2">
        <v>90</v>
      </c>
      <c r="B91" s="2">
        <v>13</v>
      </c>
      <c r="C91" s="2" t="s">
        <v>961</v>
      </c>
    </row>
    <row r="92" spans="1:3" x14ac:dyDescent="0.2">
      <c r="A92" s="2">
        <v>91</v>
      </c>
      <c r="B92" s="2">
        <v>13</v>
      </c>
      <c r="C92" s="2" t="s">
        <v>962</v>
      </c>
    </row>
    <row r="93" spans="1:3" x14ac:dyDescent="0.2">
      <c r="A93" s="2">
        <v>92</v>
      </c>
      <c r="B93" s="2">
        <v>13</v>
      </c>
      <c r="C93" s="2" t="s">
        <v>963</v>
      </c>
    </row>
    <row r="94" spans="1:3" x14ac:dyDescent="0.2">
      <c r="A94" s="2">
        <v>93</v>
      </c>
      <c r="B94" s="2">
        <v>14</v>
      </c>
      <c r="C94" s="2" t="s">
        <v>964</v>
      </c>
    </row>
    <row r="95" spans="1:3" x14ac:dyDescent="0.2">
      <c r="A95" s="2">
        <v>94</v>
      </c>
      <c r="B95" s="2">
        <v>14</v>
      </c>
      <c r="C95" s="2" t="s">
        <v>965</v>
      </c>
    </row>
    <row r="96" spans="1:3" x14ac:dyDescent="0.2">
      <c r="A96" s="2">
        <v>95</v>
      </c>
      <c r="B96" s="2">
        <v>14</v>
      </c>
      <c r="C96" s="2" t="s">
        <v>966</v>
      </c>
    </row>
    <row r="97" spans="1:3" x14ac:dyDescent="0.2">
      <c r="A97" s="2">
        <v>96</v>
      </c>
      <c r="B97" s="2">
        <v>14</v>
      </c>
      <c r="C97" s="2" t="s">
        <v>967</v>
      </c>
    </row>
    <row r="98" spans="1:3" x14ac:dyDescent="0.2">
      <c r="A98" s="2">
        <v>97</v>
      </c>
      <c r="B98" s="2">
        <v>14</v>
      </c>
      <c r="C98" s="2" t="s">
        <v>968</v>
      </c>
    </row>
    <row r="99" spans="1:3" x14ac:dyDescent="0.2">
      <c r="A99" s="2">
        <v>98</v>
      </c>
      <c r="B99" s="2">
        <v>14</v>
      </c>
      <c r="C99" s="2" t="s">
        <v>969</v>
      </c>
    </row>
    <row r="100" spans="1:3" x14ac:dyDescent="0.2">
      <c r="A100" s="2">
        <v>99</v>
      </c>
      <c r="B100" s="2">
        <v>14</v>
      </c>
      <c r="C100" s="2" t="s">
        <v>970</v>
      </c>
    </row>
    <row r="101" spans="1:3" x14ac:dyDescent="0.2">
      <c r="A101" s="2">
        <v>100</v>
      </c>
      <c r="B101" s="2">
        <v>14</v>
      </c>
      <c r="C101" s="2" t="s">
        <v>971</v>
      </c>
    </row>
    <row r="102" spans="1:3" x14ac:dyDescent="0.2">
      <c r="A102" s="2">
        <v>101</v>
      </c>
      <c r="B102" s="2">
        <v>14</v>
      </c>
      <c r="C102" s="2" t="s">
        <v>972</v>
      </c>
    </row>
    <row r="103" spans="1:3" x14ac:dyDescent="0.2">
      <c r="A103" s="2">
        <v>102</v>
      </c>
      <c r="B103" s="2">
        <v>14</v>
      </c>
      <c r="C103" s="2" t="s">
        <v>973</v>
      </c>
    </row>
    <row r="104" spans="1:3" x14ac:dyDescent="0.2">
      <c r="A104" s="2">
        <v>103</v>
      </c>
      <c r="B104" s="2">
        <v>14</v>
      </c>
      <c r="C104" s="2" t="s">
        <v>974</v>
      </c>
    </row>
    <row r="105" spans="1:3" x14ac:dyDescent="0.2">
      <c r="A105" s="2">
        <v>104</v>
      </c>
      <c r="B105" s="2">
        <v>14</v>
      </c>
      <c r="C105" s="2" t="s">
        <v>975</v>
      </c>
    </row>
    <row r="106" spans="1:3" x14ac:dyDescent="0.2">
      <c r="A106" s="2">
        <v>105</v>
      </c>
      <c r="B106" s="2">
        <v>14</v>
      </c>
      <c r="C106" s="2" t="s">
        <v>976</v>
      </c>
    </row>
    <row r="107" spans="1:3" x14ac:dyDescent="0.2">
      <c r="A107" s="2">
        <v>106</v>
      </c>
      <c r="B107" s="2">
        <v>14</v>
      </c>
      <c r="C107" s="2" t="s">
        <v>977</v>
      </c>
    </row>
    <row r="108" spans="1:3" x14ac:dyDescent="0.2">
      <c r="A108" s="2">
        <v>107</v>
      </c>
      <c r="B108" s="2">
        <v>14</v>
      </c>
      <c r="C108" s="2" t="s">
        <v>978</v>
      </c>
    </row>
    <row r="109" spans="1:3" x14ac:dyDescent="0.2">
      <c r="A109" s="2">
        <v>108</v>
      </c>
      <c r="B109" s="2">
        <v>14</v>
      </c>
      <c r="C109" s="2" t="s">
        <v>979</v>
      </c>
    </row>
    <row r="110" spans="1:3" x14ac:dyDescent="0.2">
      <c r="A110" s="2">
        <v>109</v>
      </c>
      <c r="B110" s="2">
        <v>14</v>
      </c>
      <c r="C110" s="2" t="s">
        <v>980</v>
      </c>
    </row>
    <row r="111" spans="1:3" x14ac:dyDescent="0.2">
      <c r="A111" s="2">
        <v>110</v>
      </c>
      <c r="B111" s="2">
        <v>14</v>
      </c>
      <c r="C111" s="2" t="s">
        <v>981</v>
      </c>
    </row>
    <row r="112" spans="1:3" x14ac:dyDescent="0.2">
      <c r="A112" s="2">
        <v>111</v>
      </c>
      <c r="B112" s="2">
        <v>14</v>
      </c>
      <c r="C112" s="2" t="s">
        <v>982</v>
      </c>
    </row>
    <row r="113" spans="1:3" x14ac:dyDescent="0.2">
      <c r="A113" s="2">
        <v>112</v>
      </c>
      <c r="B113" s="2">
        <v>14</v>
      </c>
      <c r="C113" s="2" t="s">
        <v>688</v>
      </c>
    </row>
    <row r="114" spans="1:3" x14ac:dyDescent="0.2">
      <c r="A114" s="2">
        <v>113</v>
      </c>
      <c r="B114" s="2">
        <v>15</v>
      </c>
      <c r="C114" s="2" t="s">
        <v>983</v>
      </c>
    </row>
    <row r="115" spans="1:3" x14ac:dyDescent="0.2">
      <c r="A115" s="2">
        <v>114</v>
      </c>
      <c r="B115" s="2">
        <v>15</v>
      </c>
      <c r="C115" s="2" t="s">
        <v>984</v>
      </c>
    </row>
    <row r="116" spans="1:3" x14ac:dyDescent="0.2">
      <c r="A116" s="2">
        <v>115</v>
      </c>
      <c r="B116" s="2">
        <v>15</v>
      </c>
      <c r="C116" s="2" t="s">
        <v>985</v>
      </c>
    </row>
    <row r="117" spans="1:3" x14ac:dyDescent="0.2">
      <c r="A117" s="2">
        <v>116</v>
      </c>
      <c r="B117" s="2">
        <v>15</v>
      </c>
      <c r="C117" s="2" t="s">
        <v>986</v>
      </c>
    </row>
    <row r="118" spans="1:3" x14ac:dyDescent="0.2">
      <c r="A118" s="2">
        <v>117</v>
      </c>
      <c r="B118" s="2">
        <v>15</v>
      </c>
      <c r="C118" s="2" t="s">
        <v>987</v>
      </c>
    </row>
    <row r="119" spans="1:3" x14ac:dyDescent="0.2">
      <c r="A119" s="2">
        <v>118</v>
      </c>
      <c r="B119" s="2">
        <v>15</v>
      </c>
      <c r="C119" s="2" t="s">
        <v>988</v>
      </c>
    </row>
    <row r="120" spans="1:3" x14ac:dyDescent="0.2">
      <c r="A120" s="2">
        <v>119</v>
      </c>
      <c r="B120" s="2">
        <v>15</v>
      </c>
      <c r="C120" s="2" t="s">
        <v>989</v>
      </c>
    </row>
    <row r="121" spans="1:3" x14ac:dyDescent="0.2">
      <c r="A121" s="2">
        <v>120</v>
      </c>
      <c r="B121" s="2">
        <v>15</v>
      </c>
      <c r="C121" s="2" t="s">
        <v>990</v>
      </c>
    </row>
    <row r="122" spans="1:3" x14ac:dyDescent="0.2">
      <c r="A122" s="2">
        <v>121</v>
      </c>
      <c r="B122" s="2">
        <v>15</v>
      </c>
      <c r="C122" s="2" t="s">
        <v>991</v>
      </c>
    </row>
    <row r="123" spans="1:3" x14ac:dyDescent="0.2">
      <c r="A123" s="2">
        <v>122</v>
      </c>
      <c r="B123" s="2">
        <v>15</v>
      </c>
      <c r="C123" s="2" t="s">
        <v>992</v>
      </c>
    </row>
    <row r="124" spans="1:3" x14ac:dyDescent="0.2">
      <c r="A124" s="2">
        <v>123</v>
      </c>
      <c r="B124" s="2">
        <v>15</v>
      </c>
      <c r="C124" s="2" t="s">
        <v>993</v>
      </c>
    </row>
    <row r="125" spans="1:3" x14ac:dyDescent="0.2">
      <c r="A125" s="2">
        <v>124</v>
      </c>
      <c r="B125" s="2">
        <v>16</v>
      </c>
      <c r="C125" s="2" t="s">
        <v>994</v>
      </c>
    </row>
    <row r="126" spans="1:3" x14ac:dyDescent="0.2">
      <c r="A126" s="2">
        <v>125</v>
      </c>
      <c r="B126" s="2">
        <v>16</v>
      </c>
      <c r="C126" s="2" t="s">
        <v>995</v>
      </c>
    </row>
    <row r="127" spans="1:3" x14ac:dyDescent="0.2">
      <c r="A127" s="2">
        <v>126</v>
      </c>
      <c r="B127" s="2">
        <v>16</v>
      </c>
      <c r="C127" s="2" t="s">
        <v>996</v>
      </c>
    </row>
    <row r="128" spans="1:3" x14ac:dyDescent="0.2">
      <c r="A128" s="2">
        <v>127</v>
      </c>
      <c r="B128" s="2">
        <v>16</v>
      </c>
      <c r="C128" s="2" t="s">
        <v>997</v>
      </c>
    </row>
    <row r="129" spans="1:3" x14ac:dyDescent="0.2">
      <c r="A129" s="2">
        <v>128</v>
      </c>
      <c r="B129" s="2">
        <v>16</v>
      </c>
      <c r="C129" s="2" t="s">
        <v>998</v>
      </c>
    </row>
    <row r="130" spans="1:3" x14ac:dyDescent="0.2">
      <c r="A130" s="2">
        <v>129</v>
      </c>
      <c r="B130" s="2">
        <v>16</v>
      </c>
      <c r="C130" s="2" t="s">
        <v>999</v>
      </c>
    </row>
    <row r="131" spans="1:3" x14ac:dyDescent="0.2">
      <c r="A131" s="2">
        <v>130</v>
      </c>
      <c r="B131" s="2">
        <v>16</v>
      </c>
      <c r="C131" s="2" t="s">
        <v>1000</v>
      </c>
    </row>
    <row r="132" spans="1:3" x14ac:dyDescent="0.2">
      <c r="A132" s="2">
        <v>131</v>
      </c>
      <c r="B132" s="2">
        <v>16</v>
      </c>
      <c r="C132" s="2" t="s">
        <v>1001</v>
      </c>
    </row>
    <row r="133" spans="1:3" x14ac:dyDescent="0.2">
      <c r="A133" s="2">
        <v>132</v>
      </c>
      <c r="B133" s="2">
        <v>16</v>
      </c>
      <c r="C133" s="2" t="s">
        <v>1002</v>
      </c>
    </row>
    <row r="134" spans="1:3" x14ac:dyDescent="0.2">
      <c r="A134" s="2">
        <v>133</v>
      </c>
      <c r="B134" s="2">
        <v>16</v>
      </c>
      <c r="C134" s="2" t="s">
        <v>1003</v>
      </c>
    </row>
    <row r="135" spans="1:3" x14ac:dyDescent="0.2">
      <c r="A135" s="2">
        <v>134</v>
      </c>
      <c r="B135" s="2">
        <v>16</v>
      </c>
      <c r="C135" s="2" t="s">
        <v>1004</v>
      </c>
    </row>
    <row r="136" spans="1:3" x14ac:dyDescent="0.2">
      <c r="A136" s="2">
        <v>135</v>
      </c>
      <c r="B136" s="2">
        <v>88</v>
      </c>
      <c r="C136" s="2" t="s">
        <v>1005</v>
      </c>
    </row>
    <row r="137" spans="1:3" x14ac:dyDescent="0.2">
      <c r="A137" s="2">
        <v>136</v>
      </c>
      <c r="B137" s="2">
        <v>88</v>
      </c>
      <c r="C137" s="2" t="s">
        <v>965</v>
      </c>
    </row>
    <row r="138" spans="1:3" x14ac:dyDescent="0.2">
      <c r="A138" s="2">
        <v>137</v>
      </c>
      <c r="B138" s="2">
        <v>88</v>
      </c>
      <c r="C138" s="2" t="s">
        <v>1006</v>
      </c>
    </row>
    <row r="139" spans="1:3" x14ac:dyDescent="0.2">
      <c r="A139" s="2">
        <v>138</v>
      </c>
      <c r="B139" s="2">
        <v>88</v>
      </c>
      <c r="C139" s="2" t="s">
        <v>1007</v>
      </c>
    </row>
    <row r="140" spans="1:3" x14ac:dyDescent="0.2">
      <c r="A140" s="2">
        <v>139</v>
      </c>
      <c r="B140" s="2">
        <v>88</v>
      </c>
      <c r="C140" s="2" t="s">
        <v>1008</v>
      </c>
    </row>
    <row r="141" spans="1:3" x14ac:dyDescent="0.2">
      <c r="A141" s="2">
        <v>140</v>
      </c>
      <c r="B141" s="2">
        <v>88</v>
      </c>
      <c r="C141" s="2" t="s">
        <v>1009</v>
      </c>
    </row>
    <row r="142" spans="1:3" x14ac:dyDescent="0.2">
      <c r="A142" s="2">
        <v>141</v>
      </c>
      <c r="B142" s="2">
        <v>88</v>
      </c>
      <c r="C142" s="2" t="s">
        <v>1010</v>
      </c>
    </row>
    <row r="143" spans="1:3" x14ac:dyDescent="0.2">
      <c r="A143" s="2">
        <v>142</v>
      </c>
      <c r="B143" s="2">
        <v>88</v>
      </c>
      <c r="C143" s="2" t="s">
        <v>1011</v>
      </c>
    </row>
    <row r="144" spans="1:3" x14ac:dyDescent="0.2">
      <c r="A144" s="2">
        <v>143</v>
      </c>
      <c r="B144" s="2">
        <v>88</v>
      </c>
      <c r="C144" s="2" t="s">
        <v>1012</v>
      </c>
    </row>
    <row r="145" spans="1:3" x14ac:dyDescent="0.2">
      <c r="A145" s="2">
        <v>144</v>
      </c>
      <c r="B145" s="2">
        <v>89</v>
      </c>
      <c r="C145" s="2" t="s">
        <v>1013</v>
      </c>
    </row>
    <row r="146" spans="1:3" x14ac:dyDescent="0.2">
      <c r="A146" s="2">
        <v>145</v>
      </c>
      <c r="B146" s="2">
        <v>89</v>
      </c>
      <c r="C146" s="2" t="s">
        <v>1014</v>
      </c>
    </row>
    <row r="147" spans="1:3" x14ac:dyDescent="0.2">
      <c r="A147" s="2">
        <v>146</v>
      </c>
      <c r="B147" s="2">
        <v>89</v>
      </c>
      <c r="C147" s="2" t="s">
        <v>1015</v>
      </c>
    </row>
    <row r="148" spans="1:3" x14ac:dyDescent="0.2">
      <c r="A148" s="2">
        <v>147</v>
      </c>
      <c r="B148" s="2">
        <v>89</v>
      </c>
      <c r="C148" s="2" t="s">
        <v>1016</v>
      </c>
    </row>
    <row r="149" spans="1:3" x14ac:dyDescent="0.2">
      <c r="A149" s="2">
        <v>148</v>
      </c>
      <c r="B149" s="2">
        <v>90</v>
      </c>
      <c r="C149" s="2" t="s">
        <v>1017</v>
      </c>
    </row>
    <row r="150" spans="1:3" x14ac:dyDescent="0.2">
      <c r="A150" s="2">
        <v>149</v>
      </c>
      <c r="B150" s="2">
        <v>90</v>
      </c>
      <c r="C150" s="2" t="s">
        <v>1018</v>
      </c>
    </row>
    <row r="151" spans="1:3" x14ac:dyDescent="0.2">
      <c r="A151" s="2">
        <v>150</v>
      </c>
      <c r="B151" s="2">
        <v>90</v>
      </c>
      <c r="C151" s="2" t="s">
        <v>1019</v>
      </c>
    </row>
    <row r="152" spans="1:3" x14ac:dyDescent="0.2">
      <c r="A152" s="2">
        <v>151</v>
      </c>
      <c r="B152" s="2">
        <v>90</v>
      </c>
      <c r="C152" s="2" t="s">
        <v>1020</v>
      </c>
    </row>
    <row r="153" spans="1:3" x14ac:dyDescent="0.2">
      <c r="A153" s="2">
        <v>152</v>
      </c>
      <c r="B153" s="2">
        <v>90</v>
      </c>
      <c r="C153" s="2" t="s">
        <v>707</v>
      </c>
    </row>
    <row r="154" spans="1:3" x14ac:dyDescent="0.2">
      <c r="A154" s="2">
        <v>153</v>
      </c>
      <c r="B154" s="2">
        <v>90</v>
      </c>
      <c r="C154" s="2" t="s">
        <v>1021</v>
      </c>
    </row>
    <row r="155" spans="1:3" x14ac:dyDescent="0.2">
      <c r="A155" s="2">
        <v>154</v>
      </c>
      <c r="B155" s="2">
        <v>90</v>
      </c>
      <c r="C155" s="2" t="s">
        <v>1022</v>
      </c>
    </row>
    <row r="156" spans="1:3" x14ac:dyDescent="0.2">
      <c r="A156" s="2">
        <v>155</v>
      </c>
      <c r="B156" s="2">
        <v>90</v>
      </c>
      <c r="C156" s="2" t="s">
        <v>1023</v>
      </c>
    </row>
    <row r="157" spans="1:3" x14ac:dyDescent="0.2">
      <c r="A157" s="2">
        <v>156</v>
      </c>
      <c r="B157" s="2">
        <v>90</v>
      </c>
      <c r="C157" s="2" t="s">
        <v>1024</v>
      </c>
    </row>
    <row r="158" spans="1:3" x14ac:dyDescent="0.2">
      <c r="A158" s="2">
        <v>157</v>
      </c>
      <c r="B158" s="2">
        <v>90</v>
      </c>
      <c r="C158" s="2" t="s">
        <v>1025</v>
      </c>
    </row>
    <row r="159" spans="1:3" x14ac:dyDescent="0.2">
      <c r="A159" s="2">
        <v>158</v>
      </c>
      <c r="B159" s="2">
        <v>90</v>
      </c>
      <c r="C159" s="2" t="s">
        <v>740</v>
      </c>
    </row>
    <row r="160" spans="1:3" x14ac:dyDescent="0.2">
      <c r="A160" s="2">
        <v>159</v>
      </c>
      <c r="B160" s="2">
        <v>90</v>
      </c>
      <c r="C160" s="2" t="s">
        <v>1026</v>
      </c>
    </row>
    <row r="161" spans="1:3" x14ac:dyDescent="0.2">
      <c r="A161" s="2">
        <v>160</v>
      </c>
      <c r="B161" s="2">
        <v>90</v>
      </c>
      <c r="C161" s="2" t="s">
        <v>1027</v>
      </c>
    </row>
    <row r="162" spans="1:3" x14ac:dyDescent="0.2">
      <c r="A162" s="2">
        <v>161</v>
      </c>
      <c r="B162" s="2">
        <v>90</v>
      </c>
      <c r="C162" s="2" t="s">
        <v>1028</v>
      </c>
    </row>
    <row r="163" spans="1:3" x14ac:dyDescent="0.2">
      <c r="A163" s="2">
        <v>162</v>
      </c>
      <c r="B163" s="2">
        <v>90</v>
      </c>
      <c r="C163" s="2" t="s">
        <v>1029</v>
      </c>
    </row>
    <row r="164" spans="1:3" x14ac:dyDescent="0.2">
      <c r="A164" s="2">
        <v>163</v>
      </c>
      <c r="B164" s="2">
        <v>90</v>
      </c>
      <c r="C164" s="2" t="s">
        <v>1030</v>
      </c>
    </row>
    <row r="165" spans="1:3" x14ac:dyDescent="0.2">
      <c r="A165" s="2">
        <v>164</v>
      </c>
      <c r="B165" s="2">
        <v>90</v>
      </c>
      <c r="C165" s="2" t="s">
        <v>1031</v>
      </c>
    </row>
    <row r="166" spans="1:3" x14ac:dyDescent="0.2">
      <c r="A166" s="2">
        <v>165</v>
      </c>
      <c r="B166" s="2">
        <v>90</v>
      </c>
      <c r="C166" s="2" t="s">
        <v>1032</v>
      </c>
    </row>
    <row r="167" spans="1:3" x14ac:dyDescent="0.2">
      <c r="A167" s="2">
        <v>166</v>
      </c>
      <c r="B167" s="2">
        <v>90</v>
      </c>
      <c r="C167" s="2" t="s">
        <v>1033</v>
      </c>
    </row>
    <row r="168" spans="1:3" x14ac:dyDescent="0.2">
      <c r="A168" s="2">
        <v>167</v>
      </c>
      <c r="B168" s="2">
        <v>90</v>
      </c>
      <c r="C168" s="2" t="s">
        <v>1034</v>
      </c>
    </row>
    <row r="169" spans="1:3" x14ac:dyDescent="0.2">
      <c r="A169" s="2">
        <v>168</v>
      </c>
      <c r="B169" s="2">
        <v>97</v>
      </c>
      <c r="C169" s="2" t="s">
        <v>1035</v>
      </c>
    </row>
    <row r="170" spans="1:3" x14ac:dyDescent="0.2">
      <c r="A170" s="2">
        <v>169</v>
      </c>
      <c r="B170" s="2">
        <v>97</v>
      </c>
      <c r="C170" s="2" t="s">
        <v>1036</v>
      </c>
    </row>
    <row r="171" spans="1:3" x14ac:dyDescent="0.2">
      <c r="A171" s="2">
        <v>170</v>
      </c>
      <c r="B171" s="2">
        <v>97</v>
      </c>
      <c r="C171" s="2" t="s">
        <v>1037</v>
      </c>
    </row>
    <row r="172" spans="1:3" x14ac:dyDescent="0.2">
      <c r="A172" s="2">
        <v>171</v>
      </c>
      <c r="B172" s="2">
        <v>97</v>
      </c>
      <c r="C172" s="2" t="s">
        <v>1038</v>
      </c>
    </row>
    <row r="173" spans="1:3" x14ac:dyDescent="0.2">
      <c r="A173" s="2">
        <v>172</v>
      </c>
      <c r="B173" s="2">
        <v>97</v>
      </c>
      <c r="C173" s="2" t="s">
        <v>1039</v>
      </c>
    </row>
    <row r="174" spans="1:3" x14ac:dyDescent="0.2">
      <c r="A174" s="2">
        <v>173</v>
      </c>
      <c r="B174" s="2">
        <v>97</v>
      </c>
      <c r="C174" s="2" t="s">
        <v>1040</v>
      </c>
    </row>
    <row r="175" spans="1:3" x14ac:dyDescent="0.2">
      <c r="A175" s="2">
        <v>174</v>
      </c>
      <c r="B175" s="2">
        <v>97</v>
      </c>
      <c r="C175" s="2" t="s">
        <v>1041</v>
      </c>
    </row>
    <row r="176" spans="1:3" x14ac:dyDescent="0.2">
      <c r="A176" s="2">
        <v>175</v>
      </c>
      <c r="B176" s="2">
        <v>97</v>
      </c>
      <c r="C176" s="2" t="s">
        <v>1042</v>
      </c>
    </row>
    <row r="177" spans="1:3" x14ac:dyDescent="0.2">
      <c r="A177" s="2">
        <v>176</v>
      </c>
      <c r="B177" s="2">
        <v>97</v>
      </c>
      <c r="C177" s="2" t="s">
        <v>1009</v>
      </c>
    </row>
    <row r="178" spans="1:3" x14ac:dyDescent="0.2">
      <c r="A178" s="2">
        <v>177</v>
      </c>
      <c r="B178" s="2">
        <v>97</v>
      </c>
      <c r="C178" s="2" t="s">
        <v>1043</v>
      </c>
    </row>
    <row r="179" spans="1:3" x14ac:dyDescent="0.2">
      <c r="A179" s="2">
        <v>178</v>
      </c>
      <c r="B179" s="2">
        <v>97</v>
      </c>
      <c r="C179" s="2" t="s">
        <v>1044</v>
      </c>
    </row>
    <row r="180" spans="1:3" x14ac:dyDescent="0.2">
      <c r="A180" s="2">
        <v>179</v>
      </c>
      <c r="B180" s="2">
        <v>97</v>
      </c>
      <c r="C180" s="2" t="s">
        <v>1045</v>
      </c>
    </row>
    <row r="181" spans="1:3" x14ac:dyDescent="0.2">
      <c r="A181" s="2">
        <v>180</v>
      </c>
      <c r="B181" s="2">
        <v>99</v>
      </c>
      <c r="C181" s="2" t="s">
        <v>1046</v>
      </c>
    </row>
    <row r="182" spans="1:3" x14ac:dyDescent="0.2">
      <c r="A182" s="2">
        <v>181</v>
      </c>
      <c r="B182" s="2">
        <v>99</v>
      </c>
      <c r="C182" s="2" t="s">
        <v>1047</v>
      </c>
    </row>
    <row r="183" spans="1:3" x14ac:dyDescent="0.2">
      <c r="A183" s="2">
        <v>182</v>
      </c>
      <c r="B183" s="2">
        <v>99</v>
      </c>
      <c r="C183" s="2" t="s">
        <v>1048</v>
      </c>
    </row>
    <row r="184" spans="1:3" x14ac:dyDescent="0.2">
      <c r="A184" s="2">
        <v>183</v>
      </c>
      <c r="B184" s="2">
        <v>99</v>
      </c>
      <c r="C184" s="2" t="s">
        <v>1049</v>
      </c>
    </row>
    <row r="185" spans="1:3" x14ac:dyDescent="0.2">
      <c r="A185" s="2">
        <v>184</v>
      </c>
      <c r="B185" s="2">
        <v>99</v>
      </c>
      <c r="C185" s="2" t="s">
        <v>1050</v>
      </c>
    </row>
    <row r="186" spans="1:3" x14ac:dyDescent="0.2">
      <c r="A186" s="2">
        <v>185</v>
      </c>
      <c r="B186" s="2">
        <v>91</v>
      </c>
      <c r="C186" s="2" t="s">
        <v>1051</v>
      </c>
    </row>
    <row r="187" spans="1:3" x14ac:dyDescent="0.2">
      <c r="A187" s="2">
        <v>186</v>
      </c>
      <c r="B187" s="2">
        <v>91</v>
      </c>
      <c r="C187" s="2" t="s">
        <v>1052</v>
      </c>
    </row>
    <row r="188" spans="1:3" x14ac:dyDescent="0.2">
      <c r="A188" s="2">
        <v>187</v>
      </c>
      <c r="B188" s="2">
        <v>91</v>
      </c>
      <c r="C188" s="2" t="s">
        <v>976</v>
      </c>
    </row>
    <row r="189" spans="1:3" x14ac:dyDescent="0.2">
      <c r="A189" s="2">
        <v>188</v>
      </c>
      <c r="B189" s="2">
        <v>91</v>
      </c>
      <c r="C189" s="2" t="s">
        <v>1053</v>
      </c>
    </row>
    <row r="190" spans="1:3" x14ac:dyDescent="0.2">
      <c r="A190" s="2">
        <v>189</v>
      </c>
      <c r="B190" s="2">
        <v>91</v>
      </c>
      <c r="C190" s="2" t="s">
        <v>1054</v>
      </c>
    </row>
    <row r="191" spans="1:3" x14ac:dyDescent="0.2">
      <c r="A191" s="2">
        <v>190</v>
      </c>
      <c r="B191" s="2">
        <v>91</v>
      </c>
      <c r="C191" s="2" t="s">
        <v>1055</v>
      </c>
    </row>
    <row r="192" spans="1:3" x14ac:dyDescent="0.2">
      <c r="A192" s="2">
        <v>191</v>
      </c>
      <c r="B192" s="2">
        <v>92</v>
      </c>
      <c r="C192" s="2" t="s">
        <v>1056</v>
      </c>
    </row>
    <row r="193" spans="1:3" x14ac:dyDescent="0.2">
      <c r="A193" s="2">
        <v>192</v>
      </c>
      <c r="B193" s="2">
        <v>92</v>
      </c>
      <c r="C193" s="2" t="s">
        <v>1057</v>
      </c>
    </row>
    <row r="194" spans="1:3" x14ac:dyDescent="0.2">
      <c r="A194" s="2">
        <v>193</v>
      </c>
      <c r="B194" s="2">
        <v>92</v>
      </c>
      <c r="C194" s="2" t="s">
        <v>1058</v>
      </c>
    </row>
    <row r="195" spans="1:3" x14ac:dyDescent="0.2">
      <c r="A195" s="2">
        <v>194</v>
      </c>
      <c r="B195" s="2">
        <v>92</v>
      </c>
      <c r="C195" s="2" t="s">
        <v>1059</v>
      </c>
    </row>
    <row r="196" spans="1:3" x14ac:dyDescent="0.2">
      <c r="A196" s="2">
        <v>195</v>
      </c>
      <c r="B196" s="2">
        <v>92</v>
      </c>
      <c r="C196" s="2" t="s">
        <v>1060</v>
      </c>
    </row>
    <row r="197" spans="1:3" x14ac:dyDescent="0.2">
      <c r="A197" s="2">
        <v>196</v>
      </c>
      <c r="B197" s="2">
        <v>93</v>
      </c>
      <c r="C197" s="2" t="s">
        <v>1061</v>
      </c>
    </row>
    <row r="198" spans="1:3" x14ac:dyDescent="0.2">
      <c r="A198" s="2">
        <v>197</v>
      </c>
      <c r="B198" s="2">
        <v>93</v>
      </c>
      <c r="C198" s="2" t="s">
        <v>1062</v>
      </c>
    </row>
    <row r="199" spans="1:3" x14ac:dyDescent="0.2">
      <c r="A199" s="2">
        <v>198</v>
      </c>
      <c r="B199" s="2">
        <v>93</v>
      </c>
      <c r="C199" s="2" t="s">
        <v>1063</v>
      </c>
    </row>
    <row r="200" spans="1:3" x14ac:dyDescent="0.2">
      <c r="A200" s="2">
        <v>199</v>
      </c>
      <c r="B200" s="2">
        <v>93</v>
      </c>
      <c r="C200" s="2" t="s">
        <v>1064</v>
      </c>
    </row>
    <row r="201" spans="1:3" x14ac:dyDescent="0.2">
      <c r="A201" s="2">
        <v>200</v>
      </c>
      <c r="B201" s="2">
        <v>93</v>
      </c>
      <c r="C201" s="2" t="s">
        <v>1065</v>
      </c>
    </row>
    <row r="202" spans="1:3" x14ac:dyDescent="0.2">
      <c r="A202" s="2">
        <v>201</v>
      </c>
      <c r="B202" s="2">
        <v>94</v>
      </c>
      <c r="C202" s="2" t="s">
        <v>1066</v>
      </c>
    </row>
    <row r="203" spans="1:3" x14ac:dyDescent="0.2">
      <c r="A203" s="2">
        <v>202</v>
      </c>
      <c r="B203" s="2">
        <v>94</v>
      </c>
      <c r="C203" s="2" t="s">
        <v>1067</v>
      </c>
    </row>
    <row r="204" spans="1:3" x14ac:dyDescent="0.2">
      <c r="A204" s="2">
        <v>203</v>
      </c>
      <c r="B204" s="2">
        <v>96</v>
      </c>
      <c r="C204" s="2" t="s">
        <v>1068</v>
      </c>
    </row>
    <row r="205" spans="1:3" x14ac:dyDescent="0.2">
      <c r="A205" s="2">
        <v>204</v>
      </c>
      <c r="B205" s="2">
        <v>96</v>
      </c>
      <c r="C205" s="2" t="s">
        <v>1069</v>
      </c>
    </row>
    <row r="206" spans="1:3" x14ac:dyDescent="0.2">
      <c r="A206" s="2">
        <v>205</v>
      </c>
      <c r="B206" s="2">
        <v>96</v>
      </c>
      <c r="C206" s="2" t="s">
        <v>1070</v>
      </c>
    </row>
    <row r="207" spans="1:3" x14ac:dyDescent="0.2">
      <c r="A207" s="2">
        <v>206</v>
      </c>
      <c r="B207" s="2">
        <v>96</v>
      </c>
      <c r="C207" s="2" t="s">
        <v>1071</v>
      </c>
    </row>
    <row r="208" spans="1:3" x14ac:dyDescent="0.2">
      <c r="A208" s="2">
        <v>207</v>
      </c>
      <c r="B208" s="2">
        <v>96</v>
      </c>
      <c r="C208" s="2" t="s">
        <v>1072</v>
      </c>
    </row>
    <row r="209" spans="1:3" x14ac:dyDescent="0.2">
      <c r="A209" s="2">
        <v>208</v>
      </c>
      <c r="B209" s="2">
        <v>96</v>
      </c>
      <c r="C209" s="2" t="s">
        <v>1073</v>
      </c>
    </row>
    <row r="210" spans="1:3" x14ac:dyDescent="0.2">
      <c r="A210" s="2">
        <v>209</v>
      </c>
      <c r="B210" s="2">
        <v>96</v>
      </c>
      <c r="C210" s="2" t="s">
        <v>1074</v>
      </c>
    </row>
    <row r="211" spans="1:3" x14ac:dyDescent="0.2">
      <c r="A211" s="2">
        <v>210</v>
      </c>
      <c r="B211" s="2">
        <v>96</v>
      </c>
      <c r="C211" s="2" t="s">
        <v>1075</v>
      </c>
    </row>
    <row r="212" spans="1:3" x14ac:dyDescent="0.2">
      <c r="A212" s="2">
        <v>211</v>
      </c>
      <c r="B212" s="2">
        <v>96</v>
      </c>
      <c r="C212" s="2" t="s">
        <v>728</v>
      </c>
    </row>
    <row r="213" spans="1:3" x14ac:dyDescent="0.2">
      <c r="A213" s="2">
        <v>212</v>
      </c>
      <c r="B213" s="2">
        <v>96</v>
      </c>
      <c r="C213" s="2" t="s">
        <v>1076</v>
      </c>
    </row>
    <row r="214" spans="1:3" x14ac:dyDescent="0.2">
      <c r="A214" s="2">
        <v>213</v>
      </c>
      <c r="B214" s="2">
        <v>96</v>
      </c>
      <c r="C214" s="2" t="s">
        <v>1077</v>
      </c>
    </row>
    <row r="215" spans="1:3" x14ac:dyDescent="0.2">
      <c r="A215" s="2">
        <v>214</v>
      </c>
      <c r="B215" s="2">
        <v>96</v>
      </c>
      <c r="C215" s="2" t="s">
        <v>1078</v>
      </c>
    </row>
    <row r="216" spans="1:3" x14ac:dyDescent="0.2">
      <c r="A216" s="2">
        <v>215</v>
      </c>
      <c r="B216" s="2">
        <v>96</v>
      </c>
      <c r="C216" s="2" t="s">
        <v>1079</v>
      </c>
    </row>
    <row r="217" spans="1:3" x14ac:dyDescent="0.2">
      <c r="A217" s="2">
        <v>216</v>
      </c>
      <c r="B217" s="2">
        <v>96</v>
      </c>
      <c r="C217" s="2" t="s">
        <v>1080</v>
      </c>
    </row>
    <row r="218" spans="1:3" x14ac:dyDescent="0.2">
      <c r="A218" s="2">
        <v>217</v>
      </c>
      <c r="B218" s="2">
        <v>96</v>
      </c>
      <c r="C218" s="2" t="s">
        <v>713</v>
      </c>
    </row>
    <row r="219" spans="1:3" x14ac:dyDescent="0.2">
      <c r="A219" s="2">
        <v>218</v>
      </c>
      <c r="B219" s="2">
        <v>96</v>
      </c>
      <c r="C219" s="2" t="s">
        <v>1081</v>
      </c>
    </row>
    <row r="220" spans="1:3" x14ac:dyDescent="0.2">
      <c r="A220" s="2">
        <v>219</v>
      </c>
      <c r="B220" s="2">
        <v>96</v>
      </c>
      <c r="C220" s="2" t="s">
        <v>1082</v>
      </c>
    </row>
    <row r="221" spans="1:3" x14ac:dyDescent="0.2">
      <c r="A221" s="2">
        <v>220</v>
      </c>
      <c r="B221" s="2">
        <v>96</v>
      </c>
      <c r="C221" s="2" t="s">
        <v>1083</v>
      </c>
    </row>
    <row r="222" spans="1:3" x14ac:dyDescent="0.2">
      <c r="A222" s="2">
        <v>221</v>
      </c>
      <c r="B222" s="2">
        <v>96</v>
      </c>
      <c r="C222" s="2" t="s">
        <v>1084</v>
      </c>
    </row>
    <row r="223" spans="1:3" x14ac:dyDescent="0.2">
      <c r="A223" s="2">
        <v>222</v>
      </c>
      <c r="B223" s="2">
        <v>96</v>
      </c>
      <c r="C223" s="2" t="s">
        <v>1085</v>
      </c>
    </row>
    <row r="224" spans="1:3" x14ac:dyDescent="0.2">
      <c r="A224" s="2">
        <v>223</v>
      </c>
      <c r="B224" s="2">
        <v>32</v>
      </c>
      <c r="C224" s="2" t="s">
        <v>1086</v>
      </c>
    </row>
    <row r="225" spans="1:3" x14ac:dyDescent="0.2">
      <c r="A225" s="2">
        <v>224</v>
      </c>
      <c r="B225" s="2">
        <v>32</v>
      </c>
      <c r="C225" s="2" t="s">
        <v>1087</v>
      </c>
    </row>
    <row r="226" spans="1:3" x14ac:dyDescent="0.2">
      <c r="A226" s="2">
        <v>225</v>
      </c>
      <c r="B226" s="2">
        <v>32</v>
      </c>
      <c r="C226" s="2" t="s">
        <v>1088</v>
      </c>
    </row>
    <row r="227" spans="1:3" x14ac:dyDescent="0.2">
      <c r="A227" s="2">
        <v>226</v>
      </c>
      <c r="B227" s="2">
        <v>32</v>
      </c>
      <c r="C227" s="2" t="s">
        <v>1089</v>
      </c>
    </row>
    <row r="228" spans="1:3" x14ac:dyDescent="0.2">
      <c r="A228" s="2">
        <v>227</v>
      </c>
      <c r="B228" s="2">
        <v>32</v>
      </c>
      <c r="C228" s="2" t="s">
        <v>1090</v>
      </c>
    </row>
    <row r="229" spans="1:3" x14ac:dyDescent="0.2">
      <c r="A229" s="2">
        <v>228</v>
      </c>
      <c r="B229" s="2">
        <v>32</v>
      </c>
      <c r="C229" s="2" t="s">
        <v>1091</v>
      </c>
    </row>
    <row r="230" spans="1:3" x14ac:dyDescent="0.2">
      <c r="A230" s="2">
        <v>229</v>
      </c>
      <c r="B230" s="2">
        <v>32</v>
      </c>
      <c r="C230" s="2" t="s">
        <v>1092</v>
      </c>
    </row>
    <row r="231" spans="1:3" x14ac:dyDescent="0.2">
      <c r="A231" s="2">
        <v>230</v>
      </c>
      <c r="B231" s="2">
        <v>32</v>
      </c>
      <c r="C231" s="2" t="s">
        <v>1093</v>
      </c>
    </row>
    <row r="232" spans="1:3" x14ac:dyDescent="0.2">
      <c r="A232" s="2">
        <v>231</v>
      </c>
      <c r="B232" s="2">
        <v>32</v>
      </c>
      <c r="C232" s="2" t="s">
        <v>1094</v>
      </c>
    </row>
    <row r="233" spans="1:3" x14ac:dyDescent="0.2">
      <c r="A233" s="2">
        <v>232</v>
      </c>
      <c r="B233" s="2">
        <v>32</v>
      </c>
      <c r="C233" s="2" t="s">
        <v>1095</v>
      </c>
    </row>
    <row r="234" spans="1:3" x14ac:dyDescent="0.2">
      <c r="A234" s="2">
        <v>233</v>
      </c>
      <c r="B234" s="2">
        <v>32</v>
      </c>
      <c r="C234" s="2" t="s">
        <v>1096</v>
      </c>
    </row>
    <row r="235" spans="1:3" x14ac:dyDescent="0.2">
      <c r="A235" s="2">
        <v>234</v>
      </c>
      <c r="B235" s="2">
        <v>32</v>
      </c>
      <c r="C235" s="2" t="s">
        <v>1097</v>
      </c>
    </row>
    <row r="236" spans="1:3" x14ac:dyDescent="0.2">
      <c r="A236" s="2">
        <v>235</v>
      </c>
      <c r="B236" s="2">
        <v>32</v>
      </c>
      <c r="C236" s="2" t="s">
        <v>1098</v>
      </c>
    </row>
    <row r="237" spans="1:3" x14ac:dyDescent="0.2">
      <c r="A237" s="2">
        <v>236</v>
      </c>
      <c r="B237" s="2">
        <v>32</v>
      </c>
      <c r="C237" s="2" t="s">
        <v>1099</v>
      </c>
    </row>
    <row r="238" spans="1:3" x14ac:dyDescent="0.2">
      <c r="A238" s="2">
        <v>237</v>
      </c>
      <c r="B238" s="2">
        <v>32</v>
      </c>
      <c r="C238" s="2" t="s">
        <v>1100</v>
      </c>
    </row>
    <row r="239" spans="1:3" x14ac:dyDescent="0.2">
      <c r="A239" s="2">
        <v>238</v>
      </c>
      <c r="B239" s="2">
        <v>32</v>
      </c>
      <c r="C239" s="2" t="s">
        <v>1101</v>
      </c>
    </row>
    <row r="240" spans="1:3" x14ac:dyDescent="0.2">
      <c r="A240" s="2">
        <v>239</v>
      </c>
      <c r="B240" s="2">
        <v>32</v>
      </c>
      <c r="C240" s="2" t="s">
        <v>1102</v>
      </c>
    </row>
    <row r="241" spans="1:3" x14ac:dyDescent="0.2">
      <c r="A241" s="2">
        <v>240</v>
      </c>
      <c r="B241" s="2">
        <v>32</v>
      </c>
      <c r="C241" s="2" t="s">
        <v>1103</v>
      </c>
    </row>
    <row r="242" spans="1:3" x14ac:dyDescent="0.2">
      <c r="A242" s="2">
        <v>241</v>
      </c>
      <c r="B242" s="2">
        <v>32</v>
      </c>
      <c r="C242" s="2" t="s">
        <v>1104</v>
      </c>
    </row>
    <row r="243" spans="1:3" x14ac:dyDescent="0.2">
      <c r="A243" s="2">
        <v>242</v>
      </c>
      <c r="B243" s="2">
        <v>32</v>
      </c>
      <c r="C243" s="2" t="s">
        <v>1105</v>
      </c>
    </row>
    <row r="244" spans="1:3" x14ac:dyDescent="0.2">
      <c r="A244" s="2">
        <v>243</v>
      </c>
      <c r="B244" s="2">
        <v>32</v>
      </c>
      <c r="C244" s="2" t="s">
        <v>1106</v>
      </c>
    </row>
    <row r="245" spans="1:3" x14ac:dyDescent="0.2">
      <c r="A245" s="2">
        <v>244</v>
      </c>
      <c r="B245" s="2">
        <v>32</v>
      </c>
      <c r="C245" s="2" t="s">
        <v>1107</v>
      </c>
    </row>
    <row r="246" spans="1:3" x14ac:dyDescent="0.2">
      <c r="A246" s="2">
        <v>245</v>
      </c>
      <c r="B246" s="2">
        <v>32</v>
      </c>
      <c r="C246" s="2" t="s">
        <v>1108</v>
      </c>
    </row>
    <row r="247" spans="1:3" x14ac:dyDescent="0.2">
      <c r="A247" s="2">
        <v>246</v>
      </c>
      <c r="B247" s="2">
        <v>32</v>
      </c>
      <c r="C247" s="2" t="s">
        <v>1109</v>
      </c>
    </row>
    <row r="248" spans="1:3" x14ac:dyDescent="0.2">
      <c r="A248" s="2">
        <v>247</v>
      </c>
      <c r="B248" s="2">
        <v>32</v>
      </c>
      <c r="C248" s="2" t="s">
        <v>1110</v>
      </c>
    </row>
    <row r="249" spans="1:3" x14ac:dyDescent="0.2">
      <c r="A249" s="2">
        <v>248</v>
      </c>
      <c r="B249" s="2">
        <v>32</v>
      </c>
      <c r="C249" s="2" t="s">
        <v>1111</v>
      </c>
    </row>
    <row r="250" spans="1:3" x14ac:dyDescent="0.2">
      <c r="A250" s="2">
        <v>249</v>
      </c>
      <c r="B250" s="2">
        <v>32</v>
      </c>
      <c r="C250" s="2" t="s">
        <v>1112</v>
      </c>
    </row>
    <row r="251" spans="1:3" x14ac:dyDescent="0.2">
      <c r="A251" s="2">
        <v>250</v>
      </c>
      <c r="B251" s="2">
        <v>32</v>
      </c>
      <c r="C251" s="2" t="s">
        <v>1113</v>
      </c>
    </row>
    <row r="252" spans="1:3" x14ac:dyDescent="0.2">
      <c r="A252" s="2">
        <v>251</v>
      </c>
      <c r="B252" s="2">
        <v>32</v>
      </c>
      <c r="C252" s="2" t="s">
        <v>740</v>
      </c>
    </row>
    <row r="253" spans="1:3" x14ac:dyDescent="0.2">
      <c r="A253" s="2">
        <v>252</v>
      </c>
      <c r="B253" s="2">
        <v>32</v>
      </c>
      <c r="C253" s="2" t="s">
        <v>1114</v>
      </c>
    </row>
    <row r="254" spans="1:3" x14ac:dyDescent="0.2">
      <c r="A254" s="2">
        <v>253</v>
      </c>
      <c r="B254" s="2">
        <v>32</v>
      </c>
      <c r="C254" s="2" t="s">
        <v>1115</v>
      </c>
    </row>
    <row r="255" spans="1:3" x14ac:dyDescent="0.2">
      <c r="A255" s="2">
        <v>254</v>
      </c>
      <c r="B255" s="2">
        <v>32</v>
      </c>
      <c r="C255" s="2" t="s">
        <v>1116</v>
      </c>
    </row>
    <row r="256" spans="1:3" x14ac:dyDescent="0.2">
      <c r="A256" s="2">
        <v>255</v>
      </c>
      <c r="B256" s="2">
        <v>32</v>
      </c>
      <c r="C256" s="2" t="s">
        <v>1117</v>
      </c>
    </row>
    <row r="257" spans="1:3" x14ac:dyDescent="0.2">
      <c r="A257" s="2">
        <v>256</v>
      </c>
      <c r="B257" s="2">
        <v>32</v>
      </c>
      <c r="C257" s="2" t="s">
        <v>1118</v>
      </c>
    </row>
    <row r="258" spans="1:3" x14ac:dyDescent="0.2">
      <c r="A258" s="2">
        <v>257</v>
      </c>
      <c r="B258" s="2">
        <v>32</v>
      </c>
      <c r="C258" s="2" t="s">
        <v>1119</v>
      </c>
    </row>
    <row r="259" spans="1:3" x14ac:dyDescent="0.2">
      <c r="A259" s="2">
        <v>258</v>
      </c>
      <c r="B259" s="2">
        <v>32</v>
      </c>
      <c r="C259" s="2" t="s">
        <v>1120</v>
      </c>
    </row>
    <row r="260" spans="1:3" x14ac:dyDescent="0.2">
      <c r="A260" s="2">
        <v>259</v>
      </c>
      <c r="B260" s="2">
        <v>32</v>
      </c>
      <c r="C260" s="2" t="s">
        <v>1121</v>
      </c>
    </row>
    <row r="261" spans="1:3" x14ac:dyDescent="0.2">
      <c r="A261" s="2">
        <v>260</v>
      </c>
      <c r="B261" s="2">
        <v>32</v>
      </c>
      <c r="C261" s="2" t="s">
        <v>1122</v>
      </c>
    </row>
    <row r="262" spans="1:3" x14ac:dyDescent="0.2">
      <c r="A262" s="2">
        <v>261</v>
      </c>
      <c r="B262" s="2">
        <v>32</v>
      </c>
      <c r="C262" s="2" t="s">
        <v>1123</v>
      </c>
    </row>
    <row r="263" spans="1:3" x14ac:dyDescent="0.2">
      <c r="A263" s="2">
        <v>262</v>
      </c>
      <c r="B263" s="2">
        <v>32</v>
      </c>
      <c r="C263" s="2" t="s">
        <v>1124</v>
      </c>
    </row>
    <row r="264" spans="1:3" x14ac:dyDescent="0.2">
      <c r="A264" s="2">
        <v>263</v>
      </c>
      <c r="B264" s="2">
        <v>32</v>
      </c>
      <c r="C264" s="2" t="s">
        <v>1125</v>
      </c>
    </row>
    <row r="265" spans="1:3" x14ac:dyDescent="0.2">
      <c r="A265" s="2">
        <v>264</v>
      </c>
      <c r="B265" s="2">
        <v>32</v>
      </c>
      <c r="C265" s="2" t="s">
        <v>1126</v>
      </c>
    </row>
    <row r="266" spans="1:3" x14ac:dyDescent="0.2">
      <c r="A266" s="2">
        <v>265</v>
      </c>
      <c r="B266" s="2">
        <v>32</v>
      </c>
      <c r="C266" s="2" t="s">
        <v>1127</v>
      </c>
    </row>
    <row r="267" spans="1:3" x14ac:dyDescent="0.2">
      <c r="A267" s="2">
        <v>266</v>
      </c>
      <c r="B267" s="2">
        <v>32</v>
      </c>
      <c r="C267" s="2" t="s">
        <v>1128</v>
      </c>
    </row>
    <row r="268" spans="1:3" x14ac:dyDescent="0.2">
      <c r="A268" s="2">
        <v>267</v>
      </c>
      <c r="B268" s="2">
        <v>32</v>
      </c>
      <c r="C268" s="2" t="s">
        <v>1129</v>
      </c>
    </row>
    <row r="269" spans="1:3" x14ac:dyDescent="0.2">
      <c r="A269" s="2">
        <v>268</v>
      </c>
      <c r="B269" s="2">
        <v>32</v>
      </c>
      <c r="C269" s="2" t="s">
        <v>1130</v>
      </c>
    </row>
    <row r="270" spans="1:3" x14ac:dyDescent="0.2">
      <c r="A270" s="2">
        <v>269</v>
      </c>
      <c r="B270" s="2">
        <v>32</v>
      </c>
      <c r="C270" s="2" t="s">
        <v>1131</v>
      </c>
    </row>
    <row r="271" spans="1:3" x14ac:dyDescent="0.2">
      <c r="A271" s="2">
        <v>270</v>
      </c>
      <c r="B271" s="2">
        <v>32</v>
      </c>
      <c r="C271" s="2" t="s">
        <v>1132</v>
      </c>
    </row>
    <row r="272" spans="1:3" x14ac:dyDescent="0.2">
      <c r="A272" s="2">
        <v>271</v>
      </c>
      <c r="B272" s="2">
        <v>32</v>
      </c>
      <c r="C272" s="2" t="s">
        <v>1133</v>
      </c>
    </row>
    <row r="273" spans="1:3" x14ac:dyDescent="0.2">
      <c r="A273" s="2">
        <v>272</v>
      </c>
      <c r="B273" s="2">
        <v>32</v>
      </c>
      <c r="C273" s="2" t="s">
        <v>1134</v>
      </c>
    </row>
    <row r="274" spans="1:3" x14ac:dyDescent="0.2">
      <c r="A274" s="2">
        <v>273</v>
      </c>
      <c r="B274" s="2">
        <v>32</v>
      </c>
      <c r="C274" s="2" t="s">
        <v>1135</v>
      </c>
    </row>
    <row r="275" spans="1:3" x14ac:dyDescent="0.2">
      <c r="A275" s="2">
        <v>274</v>
      </c>
      <c r="B275" s="2">
        <v>32</v>
      </c>
      <c r="C275" s="2" t="s">
        <v>741</v>
      </c>
    </row>
    <row r="276" spans="1:3" x14ac:dyDescent="0.2">
      <c r="A276" s="2">
        <v>275</v>
      </c>
      <c r="B276" s="2">
        <v>32</v>
      </c>
      <c r="C276" s="2" t="s">
        <v>1136</v>
      </c>
    </row>
    <row r="277" spans="1:3" x14ac:dyDescent="0.2">
      <c r="A277" s="2">
        <v>276</v>
      </c>
      <c r="B277" s="2">
        <v>32</v>
      </c>
      <c r="C277" s="2" t="s">
        <v>1137</v>
      </c>
    </row>
    <row r="278" spans="1:3" x14ac:dyDescent="0.2">
      <c r="A278" s="2">
        <v>277</v>
      </c>
      <c r="B278" s="2">
        <v>32</v>
      </c>
      <c r="C278" s="2" t="s">
        <v>1138</v>
      </c>
    </row>
    <row r="279" spans="1:3" x14ac:dyDescent="0.2">
      <c r="A279" s="2">
        <v>278</v>
      </c>
      <c r="B279" s="2">
        <v>32</v>
      </c>
      <c r="C279" s="2" t="s">
        <v>1139</v>
      </c>
    </row>
    <row r="280" spans="1:3" x14ac:dyDescent="0.2">
      <c r="A280" s="2">
        <v>279</v>
      </c>
      <c r="B280" s="2">
        <v>32</v>
      </c>
      <c r="C280" s="2" t="s">
        <v>1065</v>
      </c>
    </row>
    <row r="281" spans="1:3" x14ac:dyDescent="0.2">
      <c r="A281" s="2">
        <v>280</v>
      </c>
      <c r="B281" s="2">
        <v>32</v>
      </c>
      <c r="C281" s="2" t="s">
        <v>1140</v>
      </c>
    </row>
    <row r="282" spans="1:3" x14ac:dyDescent="0.2">
      <c r="A282" s="2">
        <v>281</v>
      </c>
      <c r="B282" s="2">
        <v>32</v>
      </c>
      <c r="C282" s="2" t="s">
        <v>1141</v>
      </c>
    </row>
    <row r="283" spans="1:3" x14ac:dyDescent="0.2">
      <c r="A283" s="2">
        <v>282</v>
      </c>
      <c r="B283" s="2">
        <v>32</v>
      </c>
      <c r="C283" s="2" t="s">
        <v>1142</v>
      </c>
    </row>
    <row r="284" spans="1:3" x14ac:dyDescent="0.2">
      <c r="A284" s="2">
        <v>283</v>
      </c>
      <c r="B284" s="2">
        <v>32</v>
      </c>
      <c r="C284" s="2" t="s">
        <v>1143</v>
      </c>
    </row>
    <row r="285" spans="1:3" x14ac:dyDescent="0.2">
      <c r="A285" s="2">
        <v>284</v>
      </c>
      <c r="B285" s="2">
        <v>32</v>
      </c>
      <c r="C285" s="2" t="s">
        <v>1144</v>
      </c>
    </row>
    <row r="286" spans="1:3" x14ac:dyDescent="0.2">
      <c r="A286" s="2">
        <v>285</v>
      </c>
      <c r="B286" s="2">
        <v>32</v>
      </c>
      <c r="C286" s="2" t="s">
        <v>1145</v>
      </c>
    </row>
    <row r="287" spans="1:3" x14ac:dyDescent="0.2">
      <c r="A287" s="2">
        <v>286</v>
      </c>
      <c r="B287" s="2">
        <v>32</v>
      </c>
      <c r="C287" s="2" t="s">
        <v>1085</v>
      </c>
    </row>
    <row r="288" spans="1:3" x14ac:dyDescent="0.2">
      <c r="A288" s="2">
        <v>287</v>
      </c>
      <c r="B288" s="2">
        <v>33</v>
      </c>
      <c r="C288" s="2" t="s">
        <v>1146</v>
      </c>
    </row>
    <row r="289" spans="1:3" x14ac:dyDescent="0.2">
      <c r="A289" s="2">
        <v>288</v>
      </c>
      <c r="B289" s="2">
        <v>33</v>
      </c>
      <c r="C289" s="2" t="s">
        <v>1147</v>
      </c>
    </row>
    <row r="290" spans="1:3" x14ac:dyDescent="0.2">
      <c r="A290" s="2">
        <v>289</v>
      </c>
      <c r="B290" s="2">
        <v>33</v>
      </c>
      <c r="C290" s="2" t="s">
        <v>1148</v>
      </c>
    </row>
    <row r="291" spans="1:3" x14ac:dyDescent="0.2">
      <c r="A291" s="2">
        <v>290</v>
      </c>
      <c r="B291" s="2">
        <v>33</v>
      </c>
      <c r="C291" s="2" t="s">
        <v>1149</v>
      </c>
    </row>
    <row r="292" spans="1:3" x14ac:dyDescent="0.2">
      <c r="A292" s="2">
        <v>291</v>
      </c>
      <c r="B292" s="2">
        <v>33</v>
      </c>
      <c r="C292" s="2" t="s">
        <v>1150</v>
      </c>
    </row>
    <row r="293" spans="1:3" x14ac:dyDescent="0.2">
      <c r="A293" s="2">
        <v>292</v>
      </c>
      <c r="B293" s="2">
        <v>33</v>
      </c>
      <c r="C293" s="2" t="s">
        <v>1151</v>
      </c>
    </row>
    <row r="294" spans="1:3" x14ac:dyDescent="0.2">
      <c r="A294" s="2">
        <v>293</v>
      </c>
      <c r="B294" s="2">
        <v>33</v>
      </c>
      <c r="C294" s="2" t="s">
        <v>1152</v>
      </c>
    </row>
    <row r="295" spans="1:3" x14ac:dyDescent="0.2">
      <c r="A295" s="2">
        <v>294</v>
      </c>
      <c r="B295" s="2">
        <v>33</v>
      </c>
      <c r="C295" s="2" t="s">
        <v>1153</v>
      </c>
    </row>
    <row r="296" spans="1:3" x14ac:dyDescent="0.2">
      <c r="A296" s="2">
        <v>295</v>
      </c>
      <c r="B296" s="2">
        <v>33</v>
      </c>
      <c r="C296" s="2" t="s">
        <v>1154</v>
      </c>
    </row>
    <row r="297" spans="1:3" x14ac:dyDescent="0.2">
      <c r="A297" s="2">
        <v>296</v>
      </c>
      <c r="B297" s="2">
        <v>33</v>
      </c>
      <c r="C297" s="2" t="s">
        <v>1155</v>
      </c>
    </row>
    <row r="298" spans="1:3" x14ac:dyDescent="0.2">
      <c r="A298" s="2">
        <v>297</v>
      </c>
      <c r="B298" s="2">
        <v>33</v>
      </c>
      <c r="C298" s="2" t="s">
        <v>1156</v>
      </c>
    </row>
    <row r="299" spans="1:3" x14ac:dyDescent="0.2">
      <c r="A299" s="2">
        <v>298</v>
      </c>
      <c r="B299" s="2">
        <v>33</v>
      </c>
      <c r="C299" s="2" t="s">
        <v>1157</v>
      </c>
    </row>
    <row r="300" spans="1:3" x14ac:dyDescent="0.2">
      <c r="A300" s="2">
        <v>299</v>
      </c>
      <c r="B300" s="2">
        <v>33</v>
      </c>
      <c r="C300" s="2" t="s">
        <v>1158</v>
      </c>
    </row>
    <row r="301" spans="1:3" x14ac:dyDescent="0.2">
      <c r="A301" s="2">
        <v>300</v>
      </c>
      <c r="B301" s="2">
        <v>33</v>
      </c>
      <c r="C301" s="2" t="s">
        <v>1159</v>
      </c>
    </row>
    <row r="302" spans="1:3" x14ac:dyDescent="0.2">
      <c r="A302" s="2">
        <v>301</v>
      </c>
      <c r="B302" s="2">
        <v>33</v>
      </c>
      <c r="C302" s="2" t="s">
        <v>978</v>
      </c>
    </row>
    <row r="303" spans="1:3" x14ac:dyDescent="0.2">
      <c r="A303" s="2">
        <v>302</v>
      </c>
      <c r="B303" s="2">
        <v>33</v>
      </c>
      <c r="C303" s="2" t="s">
        <v>1160</v>
      </c>
    </row>
    <row r="304" spans="1:3" x14ac:dyDescent="0.2">
      <c r="A304" s="2">
        <v>303</v>
      </c>
      <c r="B304" s="2">
        <v>33</v>
      </c>
      <c r="C304" s="2" t="s">
        <v>1161</v>
      </c>
    </row>
    <row r="305" spans="1:3" x14ac:dyDescent="0.2">
      <c r="A305" s="2">
        <v>304</v>
      </c>
      <c r="B305" s="2">
        <v>33</v>
      </c>
      <c r="C305" s="2" t="s">
        <v>1162</v>
      </c>
    </row>
    <row r="306" spans="1:3" x14ac:dyDescent="0.2">
      <c r="A306" s="2">
        <v>305</v>
      </c>
      <c r="B306" s="2">
        <v>33</v>
      </c>
      <c r="C306" s="2" t="s">
        <v>1163</v>
      </c>
    </row>
    <row r="307" spans="1:3" x14ac:dyDescent="0.2">
      <c r="A307" s="2">
        <v>306</v>
      </c>
      <c r="B307" s="2">
        <v>33</v>
      </c>
      <c r="C307" s="2" t="s">
        <v>1164</v>
      </c>
    </row>
    <row r="308" spans="1:3" x14ac:dyDescent="0.2">
      <c r="A308" s="2">
        <v>307</v>
      </c>
      <c r="B308" s="2">
        <v>34</v>
      </c>
      <c r="C308" s="2" t="s">
        <v>1165</v>
      </c>
    </row>
    <row r="309" spans="1:3" x14ac:dyDescent="0.2">
      <c r="A309" s="2">
        <v>308</v>
      </c>
      <c r="B309" s="2">
        <v>34</v>
      </c>
      <c r="C309" s="2" t="s">
        <v>1166</v>
      </c>
    </row>
    <row r="310" spans="1:3" x14ac:dyDescent="0.2">
      <c r="A310" s="2">
        <v>309</v>
      </c>
      <c r="B310" s="2">
        <v>34</v>
      </c>
      <c r="C310" s="2" t="s">
        <v>1167</v>
      </c>
    </row>
    <row r="311" spans="1:3" x14ac:dyDescent="0.2">
      <c r="A311" s="2">
        <v>310</v>
      </c>
      <c r="B311" s="2">
        <v>34</v>
      </c>
      <c r="C311" s="2" t="s">
        <v>1168</v>
      </c>
    </row>
    <row r="312" spans="1:3" x14ac:dyDescent="0.2">
      <c r="A312" s="2">
        <v>311</v>
      </c>
      <c r="B312" s="2">
        <v>34</v>
      </c>
      <c r="C312" s="2" t="s">
        <v>1169</v>
      </c>
    </row>
    <row r="313" spans="1:3" x14ac:dyDescent="0.2">
      <c r="A313" s="2">
        <v>312</v>
      </c>
      <c r="B313" s="2">
        <v>34</v>
      </c>
      <c r="C313" s="2" t="s">
        <v>1170</v>
      </c>
    </row>
    <row r="314" spans="1:3" x14ac:dyDescent="0.2">
      <c r="A314" s="2">
        <v>313</v>
      </c>
      <c r="B314" s="2">
        <v>34</v>
      </c>
      <c r="C314" s="2" t="s">
        <v>1171</v>
      </c>
    </row>
    <row r="315" spans="1:3" x14ac:dyDescent="0.2">
      <c r="A315" s="2">
        <v>314</v>
      </c>
      <c r="B315" s="2">
        <v>34</v>
      </c>
      <c r="C315" s="2" t="s">
        <v>1172</v>
      </c>
    </row>
    <row r="316" spans="1:3" x14ac:dyDescent="0.2">
      <c r="A316" s="2">
        <v>315</v>
      </c>
      <c r="B316" s="2">
        <v>34</v>
      </c>
      <c r="C316" s="2" t="s">
        <v>1173</v>
      </c>
    </row>
    <row r="317" spans="1:3" x14ac:dyDescent="0.2">
      <c r="A317" s="2">
        <v>316</v>
      </c>
      <c r="B317" s="2">
        <v>34</v>
      </c>
      <c r="C317" s="2" t="s">
        <v>1174</v>
      </c>
    </row>
    <row r="318" spans="1:3" x14ac:dyDescent="0.2">
      <c r="A318" s="2">
        <v>317</v>
      </c>
      <c r="B318" s="2">
        <v>34</v>
      </c>
      <c r="C318" s="2" t="s">
        <v>1175</v>
      </c>
    </row>
    <row r="319" spans="1:3" x14ac:dyDescent="0.2">
      <c r="A319" s="2">
        <v>318</v>
      </c>
      <c r="B319" s="2">
        <v>34</v>
      </c>
      <c r="C319" s="2" t="s">
        <v>1176</v>
      </c>
    </row>
    <row r="320" spans="1:3" x14ac:dyDescent="0.2">
      <c r="A320" s="2">
        <v>319</v>
      </c>
      <c r="B320" s="2">
        <v>34</v>
      </c>
      <c r="C320" s="2" t="s">
        <v>1177</v>
      </c>
    </row>
    <row r="321" spans="1:3" x14ac:dyDescent="0.2">
      <c r="A321" s="2">
        <v>320</v>
      </c>
      <c r="B321" s="2">
        <v>34</v>
      </c>
      <c r="C321" s="2" t="s">
        <v>1178</v>
      </c>
    </row>
    <row r="322" spans="1:3" x14ac:dyDescent="0.2">
      <c r="A322" s="2">
        <v>321</v>
      </c>
      <c r="B322" s="2">
        <v>34</v>
      </c>
      <c r="C322" s="2" t="s">
        <v>1179</v>
      </c>
    </row>
    <row r="323" spans="1:3" x14ac:dyDescent="0.2">
      <c r="A323" s="2">
        <v>322</v>
      </c>
      <c r="B323" s="2">
        <v>34</v>
      </c>
      <c r="C323" s="2" t="s">
        <v>1180</v>
      </c>
    </row>
    <row r="324" spans="1:3" x14ac:dyDescent="0.2">
      <c r="A324" s="2">
        <v>323</v>
      </c>
      <c r="B324" s="2">
        <v>34</v>
      </c>
      <c r="C324" s="2" t="s">
        <v>732</v>
      </c>
    </row>
    <row r="325" spans="1:3" x14ac:dyDescent="0.2">
      <c r="A325" s="2">
        <v>324</v>
      </c>
      <c r="B325" s="2">
        <v>34</v>
      </c>
      <c r="C325" s="2" t="s">
        <v>1181</v>
      </c>
    </row>
    <row r="326" spans="1:3" x14ac:dyDescent="0.2">
      <c r="A326" s="2">
        <v>325</v>
      </c>
      <c r="B326" s="2">
        <v>34</v>
      </c>
      <c r="C326" s="2" t="s">
        <v>1182</v>
      </c>
    </row>
    <row r="327" spans="1:3" x14ac:dyDescent="0.2">
      <c r="A327" s="2">
        <v>326</v>
      </c>
      <c r="B327" s="2">
        <v>34</v>
      </c>
      <c r="C327" s="2" t="s">
        <v>1015</v>
      </c>
    </row>
    <row r="328" spans="1:3" x14ac:dyDescent="0.2">
      <c r="A328" s="2">
        <v>327</v>
      </c>
      <c r="B328" s="2">
        <v>34</v>
      </c>
      <c r="C328" s="2" t="s">
        <v>1183</v>
      </c>
    </row>
    <row r="329" spans="1:3" x14ac:dyDescent="0.2">
      <c r="A329" s="2">
        <v>328</v>
      </c>
      <c r="B329" s="2">
        <v>34</v>
      </c>
      <c r="C329" s="2" t="s">
        <v>1184</v>
      </c>
    </row>
    <row r="330" spans="1:3" x14ac:dyDescent="0.2">
      <c r="A330" s="2">
        <v>329</v>
      </c>
      <c r="B330" s="2">
        <v>34</v>
      </c>
      <c r="C330" s="2" t="s">
        <v>1185</v>
      </c>
    </row>
    <row r="331" spans="1:3" x14ac:dyDescent="0.2">
      <c r="A331" s="2">
        <v>330</v>
      </c>
      <c r="B331" s="2">
        <v>34</v>
      </c>
      <c r="C331" s="2" t="s">
        <v>1186</v>
      </c>
    </row>
    <row r="332" spans="1:3" x14ac:dyDescent="0.2">
      <c r="A332" s="2">
        <v>331</v>
      </c>
      <c r="B332" s="2">
        <v>34</v>
      </c>
      <c r="C332" s="2" t="s">
        <v>1187</v>
      </c>
    </row>
    <row r="333" spans="1:3" x14ac:dyDescent="0.2">
      <c r="A333" s="2">
        <v>332</v>
      </c>
      <c r="B333" s="2">
        <v>34</v>
      </c>
      <c r="C333" s="2" t="s">
        <v>1188</v>
      </c>
    </row>
    <row r="334" spans="1:3" x14ac:dyDescent="0.2">
      <c r="A334" s="2">
        <v>333</v>
      </c>
      <c r="B334" s="2">
        <v>34</v>
      </c>
      <c r="C334" s="2" t="s">
        <v>1189</v>
      </c>
    </row>
    <row r="335" spans="1:3" x14ac:dyDescent="0.2">
      <c r="A335" s="2">
        <v>334</v>
      </c>
      <c r="B335" s="2">
        <v>50</v>
      </c>
      <c r="C335" s="2" t="s">
        <v>698</v>
      </c>
    </row>
    <row r="336" spans="1:3" x14ac:dyDescent="0.2">
      <c r="A336" s="2">
        <v>335</v>
      </c>
      <c r="B336" s="2">
        <v>50</v>
      </c>
      <c r="C336" s="2" t="s">
        <v>1190</v>
      </c>
    </row>
    <row r="337" spans="1:3" x14ac:dyDescent="0.2">
      <c r="A337" s="2">
        <v>336</v>
      </c>
      <c r="B337" s="2">
        <v>50</v>
      </c>
      <c r="C337" s="2" t="s">
        <v>1191</v>
      </c>
    </row>
    <row r="338" spans="1:3" x14ac:dyDescent="0.2">
      <c r="A338" s="2">
        <v>337</v>
      </c>
      <c r="B338" s="2">
        <v>50</v>
      </c>
      <c r="C338" s="2" t="s">
        <v>1192</v>
      </c>
    </row>
    <row r="339" spans="1:3" x14ac:dyDescent="0.2">
      <c r="A339" s="2">
        <v>338</v>
      </c>
      <c r="B339" s="2">
        <v>50</v>
      </c>
      <c r="C339" s="2" t="s">
        <v>1193</v>
      </c>
    </row>
    <row r="340" spans="1:3" x14ac:dyDescent="0.2">
      <c r="A340" s="2">
        <v>339</v>
      </c>
      <c r="B340" s="2">
        <v>50</v>
      </c>
      <c r="C340" s="2" t="s">
        <v>1194</v>
      </c>
    </row>
    <row r="341" spans="1:3" x14ac:dyDescent="0.2">
      <c r="A341" s="2">
        <v>340</v>
      </c>
      <c r="B341" s="2">
        <v>50</v>
      </c>
      <c r="C341" s="2" t="s">
        <v>1195</v>
      </c>
    </row>
    <row r="342" spans="1:3" x14ac:dyDescent="0.2">
      <c r="A342" s="2">
        <v>341</v>
      </c>
      <c r="B342" s="2">
        <v>50</v>
      </c>
      <c r="C342" s="2" t="s">
        <v>1148</v>
      </c>
    </row>
    <row r="343" spans="1:3" x14ac:dyDescent="0.2">
      <c r="A343" s="2">
        <v>342</v>
      </c>
      <c r="B343" s="2">
        <v>50</v>
      </c>
      <c r="C343" s="2" t="s">
        <v>1196</v>
      </c>
    </row>
    <row r="344" spans="1:3" x14ac:dyDescent="0.2">
      <c r="A344" s="2">
        <v>343</v>
      </c>
      <c r="B344" s="2">
        <v>50</v>
      </c>
      <c r="C344" s="2" t="s">
        <v>1197</v>
      </c>
    </row>
    <row r="345" spans="1:3" x14ac:dyDescent="0.2">
      <c r="A345" s="2">
        <v>344</v>
      </c>
      <c r="B345" s="2">
        <v>50</v>
      </c>
      <c r="C345" s="2" t="s">
        <v>1198</v>
      </c>
    </row>
    <row r="346" spans="1:3" x14ac:dyDescent="0.2">
      <c r="A346" s="2">
        <v>345</v>
      </c>
      <c r="B346" s="2">
        <v>50</v>
      </c>
      <c r="C346" s="2" t="s">
        <v>1199</v>
      </c>
    </row>
    <row r="347" spans="1:3" x14ac:dyDescent="0.2">
      <c r="A347" s="2">
        <v>346</v>
      </c>
      <c r="B347" s="2">
        <v>50</v>
      </c>
      <c r="C347" s="2" t="s">
        <v>1200</v>
      </c>
    </row>
    <row r="348" spans="1:3" x14ac:dyDescent="0.2">
      <c r="A348" s="2">
        <v>347</v>
      </c>
      <c r="B348" s="2">
        <v>50</v>
      </c>
      <c r="C348" s="2" t="s">
        <v>1201</v>
      </c>
    </row>
    <row r="349" spans="1:3" x14ac:dyDescent="0.2">
      <c r="A349" s="2">
        <v>348</v>
      </c>
      <c r="B349" s="2">
        <v>50</v>
      </c>
      <c r="C349" s="2" t="s">
        <v>1202</v>
      </c>
    </row>
    <row r="350" spans="1:3" x14ac:dyDescent="0.2">
      <c r="A350" s="2">
        <v>349</v>
      </c>
      <c r="B350" s="2">
        <v>50</v>
      </c>
      <c r="C350" s="2" t="s">
        <v>1203</v>
      </c>
    </row>
    <row r="351" spans="1:3" x14ac:dyDescent="0.2">
      <c r="A351" s="2">
        <v>350</v>
      </c>
      <c r="B351" s="2">
        <v>50</v>
      </c>
      <c r="C351" s="2" t="s">
        <v>1204</v>
      </c>
    </row>
    <row r="352" spans="1:3" x14ac:dyDescent="0.2">
      <c r="A352" s="2">
        <v>351</v>
      </c>
      <c r="B352" s="2">
        <v>50</v>
      </c>
      <c r="C352" s="2" t="s">
        <v>1205</v>
      </c>
    </row>
    <row r="353" spans="1:3" x14ac:dyDescent="0.2">
      <c r="A353" s="2">
        <v>352</v>
      </c>
      <c r="B353" s="2">
        <v>50</v>
      </c>
      <c r="C353" s="2" t="s">
        <v>1206</v>
      </c>
    </row>
    <row r="354" spans="1:3" x14ac:dyDescent="0.2">
      <c r="A354" s="2">
        <v>353</v>
      </c>
      <c r="B354" s="2">
        <v>50</v>
      </c>
      <c r="C354" s="2" t="s">
        <v>1207</v>
      </c>
    </row>
    <row r="355" spans="1:3" x14ac:dyDescent="0.2">
      <c r="A355" s="2">
        <v>354</v>
      </c>
      <c r="B355" s="2">
        <v>50</v>
      </c>
      <c r="C355" s="2" t="s">
        <v>1208</v>
      </c>
    </row>
    <row r="356" spans="1:3" x14ac:dyDescent="0.2">
      <c r="A356" s="2">
        <v>355</v>
      </c>
      <c r="B356" s="2">
        <v>50</v>
      </c>
      <c r="C356" s="2" t="s">
        <v>1209</v>
      </c>
    </row>
    <row r="357" spans="1:3" x14ac:dyDescent="0.2">
      <c r="A357" s="2">
        <v>356</v>
      </c>
      <c r="B357" s="2">
        <v>50</v>
      </c>
      <c r="C357" s="2" t="s">
        <v>1210</v>
      </c>
    </row>
    <row r="358" spans="1:3" x14ac:dyDescent="0.2">
      <c r="A358" s="2">
        <v>357</v>
      </c>
      <c r="B358" s="2">
        <v>50</v>
      </c>
      <c r="C358" s="2" t="s">
        <v>1211</v>
      </c>
    </row>
    <row r="359" spans="1:3" x14ac:dyDescent="0.2">
      <c r="A359" s="2">
        <v>358</v>
      </c>
      <c r="B359" s="2">
        <v>50</v>
      </c>
      <c r="C359" s="2" t="s">
        <v>750</v>
      </c>
    </row>
    <row r="360" spans="1:3" x14ac:dyDescent="0.2">
      <c r="A360" s="2">
        <v>359</v>
      </c>
      <c r="B360" s="2">
        <v>50</v>
      </c>
      <c r="C360" s="2" t="s">
        <v>1212</v>
      </c>
    </row>
    <row r="361" spans="1:3" x14ac:dyDescent="0.2">
      <c r="A361" s="2">
        <v>360</v>
      </c>
      <c r="B361" s="2">
        <v>50</v>
      </c>
      <c r="C361" s="2" t="s">
        <v>732</v>
      </c>
    </row>
    <row r="362" spans="1:3" x14ac:dyDescent="0.2">
      <c r="A362" s="2">
        <v>361</v>
      </c>
      <c r="B362" s="2">
        <v>50</v>
      </c>
      <c r="C362" s="2" t="s">
        <v>1213</v>
      </c>
    </row>
    <row r="363" spans="1:3" x14ac:dyDescent="0.2">
      <c r="A363" s="2">
        <v>362</v>
      </c>
      <c r="B363" s="2">
        <v>50</v>
      </c>
      <c r="C363" s="2" t="s">
        <v>1214</v>
      </c>
    </row>
    <row r="364" spans="1:3" x14ac:dyDescent="0.2">
      <c r="A364" s="2">
        <v>363</v>
      </c>
      <c r="B364" s="2">
        <v>50</v>
      </c>
      <c r="C364" s="2" t="s">
        <v>1123</v>
      </c>
    </row>
    <row r="365" spans="1:3" x14ac:dyDescent="0.2">
      <c r="A365" s="2">
        <v>364</v>
      </c>
      <c r="B365" s="2">
        <v>50</v>
      </c>
      <c r="C365" s="2" t="s">
        <v>1215</v>
      </c>
    </row>
    <row r="366" spans="1:3" x14ac:dyDescent="0.2">
      <c r="A366" s="2">
        <v>365</v>
      </c>
      <c r="B366" s="2">
        <v>50</v>
      </c>
      <c r="C366" s="2" t="s">
        <v>1216</v>
      </c>
    </row>
    <row r="367" spans="1:3" x14ac:dyDescent="0.2">
      <c r="A367" s="2">
        <v>366</v>
      </c>
      <c r="B367" s="2">
        <v>50</v>
      </c>
      <c r="C367" s="2" t="s">
        <v>1217</v>
      </c>
    </row>
    <row r="368" spans="1:3" x14ac:dyDescent="0.2">
      <c r="A368" s="2">
        <v>367</v>
      </c>
      <c r="B368" s="2">
        <v>50</v>
      </c>
      <c r="C368" s="2" t="s">
        <v>1218</v>
      </c>
    </row>
    <row r="369" spans="1:3" x14ac:dyDescent="0.2">
      <c r="A369" s="2">
        <v>368</v>
      </c>
      <c r="B369" s="2">
        <v>50</v>
      </c>
      <c r="C369" s="2" t="s">
        <v>1219</v>
      </c>
    </row>
    <row r="370" spans="1:3" x14ac:dyDescent="0.2">
      <c r="A370" s="2">
        <v>369</v>
      </c>
      <c r="B370" s="2">
        <v>50</v>
      </c>
      <c r="C370" s="2" t="s">
        <v>1220</v>
      </c>
    </row>
    <row r="371" spans="1:3" x14ac:dyDescent="0.2">
      <c r="A371" s="2">
        <v>370</v>
      </c>
      <c r="B371" s="2">
        <v>50</v>
      </c>
      <c r="C371" s="2" t="s">
        <v>1221</v>
      </c>
    </row>
    <row r="372" spans="1:3" x14ac:dyDescent="0.2">
      <c r="A372" s="2">
        <v>371</v>
      </c>
      <c r="B372" s="2">
        <v>50</v>
      </c>
      <c r="C372" s="2" t="s">
        <v>1222</v>
      </c>
    </row>
    <row r="373" spans="1:3" x14ac:dyDescent="0.2">
      <c r="A373" s="2">
        <v>372</v>
      </c>
      <c r="B373" s="2">
        <v>50</v>
      </c>
      <c r="C373" s="2" t="s">
        <v>1223</v>
      </c>
    </row>
    <row r="374" spans="1:3" x14ac:dyDescent="0.2">
      <c r="A374" s="2">
        <v>373</v>
      </c>
      <c r="B374" s="2">
        <v>50</v>
      </c>
      <c r="C374" s="2" t="s">
        <v>735</v>
      </c>
    </row>
    <row r="375" spans="1:3" x14ac:dyDescent="0.2">
      <c r="A375" s="2">
        <v>374</v>
      </c>
      <c r="B375" s="2">
        <v>50</v>
      </c>
      <c r="C375" s="2" t="s">
        <v>1224</v>
      </c>
    </row>
    <row r="376" spans="1:3" x14ac:dyDescent="0.2">
      <c r="A376" s="2">
        <v>375</v>
      </c>
      <c r="B376" s="2">
        <v>50</v>
      </c>
      <c r="C376" s="2" t="s">
        <v>726</v>
      </c>
    </row>
    <row r="377" spans="1:3" x14ac:dyDescent="0.2">
      <c r="A377" s="2">
        <v>376</v>
      </c>
      <c r="B377" s="2">
        <v>51</v>
      </c>
      <c r="C377" s="2" t="s">
        <v>1225</v>
      </c>
    </row>
    <row r="378" spans="1:3" x14ac:dyDescent="0.2">
      <c r="A378" s="2">
        <v>377</v>
      </c>
      <c r="B378" s="2">
        <v>51</v>
      </c>
      <c r="C378" s="2" t="s">
        <v>1226</v>
      </c>
    </row>
    <row r="379" spans="1:3" x14ac:dyDescent="0.2">
      <c r="A379" s="2">
        <v>378</v>
      </c>
      <c r="B379" s="2">
        <v>51</v>
      </c>
      <c r="C379" s="2" t="s">
        <v>1227</v>
      </c>
    </row>
    <row r="380" spans="1:3" x14ac:dyDescent="0.2">
      <c r="A380" s="2">
        <v>379</v>
      </c>
      <c r="B380" s="2">
        <v>51</v>
      </c>
      <c r="C380" s="2" t="s">
        <v>1228</v>
      </c>
    </row>
    <row r="381" spans="1:3" x14ac:dyDescent="0.2">
      <c r="A381" s="2">
        <v>380</v>
      </c>
      <c r="B381" s="2">
        <v>51</v>
      </c>
      <c r="C381" s="2" t="s">
        <v>1229</v>
      </c>
    </row>
    <row r="382" spans="1:3" x14ac:dyDescent="0.2">
      <c r="A382" s="2">
        <v>381</v>
      </c>
      <c r="B382" s="2">
        <v>51</v>
      </c>
      <c r="C382" s="2" t="s">
        <v>1098</v>
      </c>
    </row>
    <row r="383" spans="1:3" x14ac:dyDescent="0.2">
      <c r="A383" s="2">
        <v>382</v>
      </c>
      <c r="B383" s="2">
        <v>51</v>
      </c>
      <c r="C383" s="2" t="s">
        <v>707</v>
      </c>
    </row>
    <row r="384" spans="1:3" x14ac:dyDescent="0.2">
      <c r="A384" s="2">
        <v>383</v>
      </c>
      <c r="B384" s="2">
        <v>51</v>
      </c>
      <c r="C384" s="2" t="s">
        <v>1230</v>
      </c>
    </row>
    <row r="385" spans="1:3" x14ac:dyDescent="0.2">
      <c r="A385" s="2">
        <v>384</v>
      </c>
      <c r="B385" s="2">
        <v>51</v>
      </c>
      <c r="C385" s="2" t="s">
        <v>1077</v>
      </c>
    </row>
    <row r="386" spans="1:3" x14ac:dyDescent="0.2">
      <c r="A386" s="2">
        <v>385</v>
      </c>
      <c r="B386" s="2">
        <v>51</v>
      </c>
      <c r="C386" s="2" t="s">
        <v>1231</v>
      </c>
    </row>
    <row r="387" spans="1:3" x14ac:dyDescent="0.2">
      <c r="A387" s="2">
        <v>386</v>
      </c>
      <c r="B387" s="2">
        <v>51</v>
      </c>
      <c r="C387" s="2" t="s">
        <v>1232</v>
      </c>
    </row>
    <row r="388" spans="1:3" x14ac:dyDescent="0.2">
      <c r="A388" s="2">
        <v>387</v>
      </c>
      <c r="B388" s="2">
        <v>51</v>
      </c>
      <c r="C388" s="2" t="s">
        <v>1233</v>
      </c>
    </row>
    <row r="389" spans="1:3" x14ac:dyDescent="0.2">
      <c r="A389" s="2">
        <v>388</v>
      </c>
      <c r="B389" s="2">
        <v>51</v>
      </c>
      <c r="C389" s="2" t="s">
        <v>1234</v>
      </c>
    </row>
    <row r="390" spans="1:3" x14ac:dyDescent="0.2">
      <c r="A390" s="2">
        <v>389</v>
      </c>
      <c r="B390" s="2">
        <v>51</v>
      </c>
      <c r="C390" s="2" t="s">
        <v>1235</v>
      </c>
    </row>
    <row r="391" spans="1:3" x14ac:dyDescent="0.2">
      <c r="A391" s="2">
        <v>390</v>
      </c>
      <c r="B391" s="2">
        <v>51</v>
      </c>
      <c r="C391" s="2" t="s">
        <v>1236</v>
      </c>
    </row>
    <row r="392" spans="1:3" x14ac:dyDescent="0.2">
      <c r="A392" s="2">
        <v>391</v>
      </c>
      <c r="B392" s="2">
        <v>51</v>
      </c>
      <c r="C392" s="2" t="s">
        <v>1237</v>
      </c>
    </row>
    <row r="393" spans="1:3" x14ac:dyDescent="0.2">
      <c r="A393" s="2">
        <v>392</v>
      </c>
      <c r="B393" s="2">
        <v>51</v>
      </c>
      <c r="C393" s="2" t="s">
        <v>725</v>
      </c>
    </row>
    <row r="394" spans="1:3" x14ac:dyDescent="0.2">
      <c r="A394" s="2">
        <v>393</v>
      </c>
      <c r="B394" s="2">
        <v>51</v>
      </c>
      <c r="C394" s="2" t="s">
        <v>1238</v>
      </c>
    </row>
    <row r="395" spans="1:3" x14ac:dyDescent="0.2">
      <c r="A395" s="2">
        <v>394</v>
      </c>
      <c r="B395" s="2">
        <v>51</v>
      </c>
      <c r="C395" s="2" t="s">
        <v>1239</v>
      </c>
    </row>
    <row r="396" spans="1:3" x14ac:dyDescent="0.2">
      <c r="A396" s="2">
        <v>395</v>
      </c>
      <c r="B396" s="2">
        <v>51</v>
      </c>
      <c r="C396" s="2" t="s">
        <v>1240</v>
      </c>
    </row>
    <row r="397" spans="1:3" x14ac:dyDescent="0.2">
      <c r="A397" s="2">
        <v>396</v>
      </c>
      <c r="B397" s="2">
        <v>51</v>
      </c>
      <c r="C397" s="2" t="s">
        <v>1241</v>
      </c>
    </row>
    <row r="398" spans="1:3" x14ac:dyDescent="0.2">
      <c r="A398" s="2">
        <v>397</v>
      </c>
      <c r="B398" s="2">
        <v>51</v>
      </c>
      <c r="C398" s="2" t="s">
        <v>1242</v>
      </c>
    </row>
    <row r="399" spans="1:3" x14ac:dyDescent="0.2">
      <c r="A399" s="2">
        <v>398</v>
      </c>
      <c r="B399" s="2">
        <v>51</v>
      </c>
      <c r="C399" s="2" t="s">
        <v>1243</v>
      </c>
    </row>
    <row r="400" spans="1:3" x14ac:dyDescent="0.2">
      <c r="A400" s="2">
        <v>399</v>
      </c>
      <c r="B400" s="2">
        <v>51</v>
      </c>
      <c r="C400" s="2" t="s">
        <v>1244</v>
      </c>
    </row>
    <row r="401" spans="1:3" x14ac:dyDescent="0.2">
      <c r="A401" s="2">
        <v>400</v>
      </c>
      <c r="B401" s="2">
        <v>51</v>
      </c>
      <c r="C401" s="2" t="s">
        <v>1245</v>
      </c>
    </row>
    <row r="402" spans="1:3" x14ac:dyDescent="0.2">
      <c r="A402" s="2">
        <v>401</v>
      </c>
      <c r="B402" s="2">
        <v>51</v>
      </c>
      <c r="C402" s="2" t="s">
        <v>1246</v>
      </c>
    </row>
    <row r="403" spans="1:3" x14ac:dyDescent="0.2">
      <c r="A403" s="2">
        <v>402</v>
      </c>
      <c r="B403" s="2">
        <v>51</v>
      </c>
      <c r="C403" s="2" t="s">
        <v>1247</v>
      </c>
    </row>
    <row r="404" spans="1:3" x14ac:dyDescent="0.2">
      <c r="A404" s="2">
        <v>403</v>
      </c>
      <c r="B404" s="2">
        <v>51</v>
      </c>
      <c r="C404" s="2" t="s">
        <v>1213</v>
      </c>
    </row>
    <row r="405" spans="1:3" x14ac:dyDescent="0.2">
      <c r="A405" s="2">
        <v>404</v>
      </c>
      <c r="B405" s="2">
        <v>51</v>
      </c>
      <c r="C405" s="2" t="s">
        <v>1248</v>
      </c>
    </row>
    <row r="406" spans="1:3" x14ac:dyDescent="0.2">
      <c r="A406" s="2">
        <v>405</v>
      </c>
      <c r="B406" s="2">
        <v>51</v>
      </c>
      <c r="C406" s="2" t="s">
        <v>1249</v>
      </c>
    </row>
    <row r="407" spans="1:3" x14ac:dyDescent="0.2">
      <c r="A407" s="2">
        <v>406</v>
      </c>
      <c r="B407" s="2">
        <v>51</v>
      </c>
      <c r="C407" s="2" t="s">
        <v>1250</v>
      </c>
    </row>
    <row r="408" spans="1:3" x14ac:dyDescent="0.2">
      <c r="A408" s="2">
        <v>407</v>
      </c>
      <c r="B408" s="2">
        <v>51</v>
      </c>
      <c r="C408" s="2" t="s">
        <v>1251</v>
      </c>
    </row>
    <row r="409" spans="1:3" x14ac:dyDescent="0.2">
      <c r="A409" s="2">
        <v>408</v>
      </c>
      <c r="B409" s="2">
        <v>51</v>
      </c>
      <c r="C409" s="2" t="s">
        <v>1252</v>
      </c>
    </row>
    <row r="410" spans="1:3" x14ac:dyDescent="0.2">
      <c r="A410" s="2">
        <v>409</v>
      </c>
      <c r="B410" s="2">
        <v>51</v>
      </c>
      <c r="C410" s="2" t="s">
        <v>1253</v>
      </c>
    </row>
    <row r="411" spans="1:3" x14ac:dyDescent="0.2">
      <c r="A411" s="2">
        <v>410</v>
      </c>
      <c r="B411" s="2">
        <v>51</v>
      </c>
      <c r="C411" s="2" t="s">
        <v>1254</v>
      </c>
    </row>
    <row r="412" spans="1:3" x14ac:dyDescent="0.2">
      <c r="A412" s="2">
        <v>411</v>
      </c>
      <c r="B412" s="2">
        <v>51</v>
      </c>
      <c r="C412" s="2" t="s">
        <v>1255</v>
      </c>
    </row>
    <row r="413" spans="1:3" x14ac:dyDescent="0.2">
      <c r="A413" s="2">
        <v>412</v>
      </c>
      <c r="B413" s="2">
        <v>51</v>
      </c>
      <c r="C413" s="2" t="s">
        <v>1256</v>
      </c>
    </row>
    <row r="414" spans="1:3" x14ac:dyDescent="0.2">
      <c r="A414" s="2">
        <v>413</v>
      </c>
      <c r="B414" s="2">
        <v>51</v>
      </c>
      <c r="C414" s="2" t="s">
        <v>1257</v>
      </c>
    </row>
    <row r="415" spans="1:3" x14ac:dyDescent="0.2">
      <c r="A415" s="2">
        <v>414</v>
      </c>
      <c r="B415" s="2">
        <v>51</v>
      </c>
      <c r="C415" s="2" t="s">
        <v>1258</v>
      </c>
    </row>
    <row r="416" spans="1:3" x14ac:dyDescent="0.2">
      <c r="A416" s="2">
        <v>415</v>
      </c>
      <c r="B416" s="2">
        <v>51</v>
      </c>
      <c r="C416" s="2" t="s">
        <v>1259</v>
      </c>
    </row>
    <row r="417" spans="1:3" x14ac:dyDescent="0.2">
      <c r="A417" s="2">
        <v>416</v>
      </c>
      <c r="B417" s="2">
        <v>51</v>
      </c>
      <c r="C417" s="2" t="s">
        <v>1260</v>
      </c>
    </row>
    <row r="418" spans="1:3" x14ac:dyDescent="0.2">
      <c r="A418" s="2">
        <v>417</v>
      </c>
      <c r="B418" s="2">
        <v>51</v>
      </c>
      <c r="C418" s="2" t="s">
        <v>1261</v>
      </c>
    </row>
    <row r="419" spans="1:3" x14ac:dyDescent="0.2">
      <c r="A419" s="2">
        <v>418</v>
      </c>
      <c r="B419" s="2">
        <v>51</v>
      </c>
      <c r="C419" s="2" t="s">
        <v>1262</v>
      </c>
    </row>
    <row r="420" spans="1:3" x14ac:dyDescent="0.2">
      <c r="A420" s="2">
        <v>419</v>
      </c>
      <c r="B420" s="2">
        <v>51</v>
      </c>
      <c r="C420" s="2" t="s">
        <v>1034</v>
      </c>
    </row>
    <row r="421" spans="1:3" x14ac:dyDescent="0.2">
      <c r="A421" s="2">
        <v>420</v>
      </c>
      <c r="B421" s="2">
        <v>51</v>
      </c>
      <c r="C421" s="2" t="s">
        <v>1263</v>
      </c>
    </row>
    <row r="422" spans="1:3" x14ac:dyDescent="0.2">
      <c r="A422" s="2">
        <v>421</v>
      </c>
      <c r="B422" s="2">
        <v>51</v>
      </c>
      <c r="C422" s="2" t="s">
        <v>1264</v>
      </c>
    </row>
    <row r="423" spans="1:3" x14ac:dyDescent="0.2">
      <c r="A423" s="2">
        <v>422</v>
      </c>
      <c r="B423" s="2">
        <v>51</v>
      </c>
      <c r="C423" s="2" t="s">
        <v>1265</v>
      </c>
    </row>
    <row r="424" spans="1:3" x14ac:dyDescent="0.2">
      <c r="A424" s="2">
        <v>423</v>
      </c>
      <c r="B424" s="2">
        <v>51</v>
      </c>
      <c r="C424" s="2" t="s">
        <v>1266</v>
      </c>
    </row>
    <row r="425" spans="1:3" x14ac:dyDescent="0.2">
      <c r="A425" s="2">
        <v>424</v>
      </c>
      <c r="B425" s="2">
        <v>51</v>
      </c>
      <c r="C425" s="2" t="s">
        <v>1267</v>
      </c>
    </row>
    <row r="426" spans="1:3" x14ac:dyDescent="0.2">
      <c r="A426" s="2">
        <v>425</v>
      </c>
      <c r="B426" s="2">
        <v>51</v>
      </c>
      <c r="C426" s="2" t="s">
        <v>1268</v>
      </c>
    </row>
    <row r="427" spans="1:3" x14ac:dyDescent="0.2">
      <c r="A427" s="2">
        <v>426</v>
      </c>
      <c r="B427" s="2">
        <v>52</v>
      </c>
      <c r="C427" s="2" t="s">
        <v>1148</v>
      </c>
    </row>
    <row r="428" spans="1:3" x14ac:dyDescent="0.2">
      <c r="A428" s="2">
        <v>427</v>
      </c>
      <c r="B428" s="2">
        <v>52</v>
      </c>
      <c r="C428" s="2" t="s">
        <v>1269</v>
      </c>
    </row>
    <row r="429" spans="1:3" x14ac:dyDescent="0.2">
      <c r="A429" s="2">
        <v>428</v>
      </c>
      <c r="B429" s="2">
        <v>52</v>
      </c>
      <c r="C429" s="2" t="s">
        <v>1270</v>
      </c>
    </row>
    <row r="430" spans="1:3" x14ac:dyDescent="0.2">
      <c r="A430" s="2">
        <v>429</v>
      </c>
      <c r="B430" s="2">
        <v>52</v>
      </c>
      <c r="C430" s="2" t="s">
        <v>1271</v>
      </c>
    </row>
    <row r="431" spans="1:3" x14ac:dyDescent="0.2">
      <c r="A431" s="2">
        <v>430</v>
      </c>
      <c r="B431" s="2">
        <v>52</v>
      </c>
      <c r="C431" s="2" t="s">
        <v>1272</v>
      </c>
    </row>
    <row r="432" spans="1:3" x14ac:dyDescent="0.2">
      <c r="A432" s="2">
        <v>431</v>
      </c>
      <c r="B432" s="2">
        <v>52</v>
      </c>
      <c r="C432" s="2" t="s">
        <v>1273</v>
      </c>
    </row>
    <row r="433" spans="1:3" x14ac:dyDescent="0.2">
      <c r="A433" s="2">
        <v>432</v>
      </c>
      <c r="B433" s="2">
        <v>52</v>
      </c>
      <c r="C433" s="2" t="s">
        <v>747</v>
      </c>
    </row>
    <row r="434" spans="1:3" x14ac:dyDescent="0.2">
      <c r="A434" s="2">
        <v>433</v>
      </c>
      <c r="B434" s="2">
        <v>52</v>
      </c>
      <c r="C434" s="2" t="s">
        <v>729</v>
      </c>
    </row>
    <row r="435" spans="1:3" x14ac:dyDescent="0.2">
      <c r="A435" s="2">
        <v>434</v>
      </c>
      <c r="B435" s="2">
        <v>52</v>
      </c>
      <c r="C435" s="2" t="s">
        <v>973</v>
      </c>
    </row>
    <row r="436" spans="1:3" x14ac:dyDescent="0.2">
      <c r="A436" s="2">
        <v>435</v>
      </c>
      <c r="B436" s="2">
        <v>52</v>
      </c>
      <c r="C436" s="2" t="s">
        <v>1274</v>
      </c>
    </row>
    <row r="437" spans="1:3" x14ac:dyDescent="0.2">
      <c r="A437" s="2">
        <v>436</v>
      </c>
      <c r="B437" s="2">
        <v>52</v>
      </c>
      <c r="C437" s="2" t="s">
        <v>1275</v>
      </c>
    </row>
    <row r="438" spans="1:3" x14ac:dyDescent="0.2">
      <c r="A438" s="2">
        <v>437</v>
      </c>
      <c r="B438" s="2">
        <v>52</v>
      </c>
      <c r="C438" s="2" t="s">
        <v>746</v>
      </c>
    </row>
    <row r="439" spans="1:3" x14ac:dyDescent="0.2">
      <c r="A439" s="2">
        <v>438</v>
      </c>
      <c r="B439" s="2">
        <v>52</v>
      </c>
      <c r="C439" s="2" t="s">
        <v>1276</v>
      </c>
    </row>
    <row r="440" spans="1:3" x14ac:dyDescent="0.2">
      <c r="A440" s="2">
        <v>439</v>
      </c>
      <c r="B440" s="2">
        <v>52</v>
      </c>
      <c r="C440" s="2" t="s">
        <v>1277</v>
      </c>
    </row>
    <row r="441" spans="1:3" x14ac:dyDescent="0.2">
      <c r="A441" s="2">
        <v>440</v>
      </c>
      <c r="B441" s="2">
        <v>52</v>
      </c>
      <c r="C441" s="2" t="s">
        <v>1278</v>
      </c>
    </row>
    <row r="442" spans="1:3" x14ac:dyDescent="0.2">
      <c r="A442" s="2">
        <v>441</v>
      </c>
      <c r="B442" s="2">
        <v>52</v>
      </c>
      <c r="C442" s="2" t="s">
        <v>1279</v>
      </c>
    </row>
    <row r="443" spans="1:3" x14ac:dyDescent="0.2">
      <c r="A443" s="2">
        <v>442</v>
      </c>
      <c r="B443" s="2">
        <v>52</v>
      </c>
      <c r="C443" s="2" t="s">
        <v>1280</v>
      </c>
    </row>
    <row r="444" spans="1:3" x14ac:dyDescent="0.2">
      <c r="A444" s="2">
        <v>443</v>
      </c>
      <c r="B444" s="2">
        <v>52</v>
      </c>
      <c r="C444" s="2" t="s">
        <v>1281</v>
      </c>
    </row>
    <row r="445" spans="1:3" x14ac:dyDescent="0.2">
      <c r="A445" s="2">
        <v>444</v>
      </c>
      <c r="B445" s="2">
        <v>56</v>
      </c>
      <c r="C445" s="2" t="s">
        <v>1282</v>
      </c>
    </row>
    <row r="446" spans="1:3" x14ac:dyDescent="0.2">
      <c r="A446" s="2">
        <v>445</v>
      </c>
      <c r="B446" s="2">
        <v>56</v>
      </c>
      <c r="C446" s="2" t="s">
        <v>1283</v>
      </c>
    </row>
    <row r="447" spans="1:3" x14ac:dyDescent="0.2">
      <c r="A447" s="2">
        <v>446</v>
      </c>
      <c r="B447" s="2">
        <v>56</v>
      </c>
      <c r="C447" s="2" t="s">
        <v>1284</v>
      </c>
    </row>
    <row r="448" spans="1:3" x14ac:dyDescent="0.2">
      <c r="A448" s="2">
        <v>447</v>
      </c>
      <c r="B448" s="2">
        <v>56</v>
      </c>
      <c r="C448" s="2" t="s">
        <v>1285</v>
      </c>
    </row>
    <row r="449" spans="1:3" x14ac:dyDescent="0.2">
      <c r="A449" s="2">
        <v>448</v>
      </c>
      <c r="B449" s="2">
        <v>56</v>
      </c>
      <c r="C449" s="2" t="s">
        <v>1286</v>
      </c>
    </row>
    <row r="450" spans="1:3" x14ac:dyDescent="0.2">
      <c r="A450" s="2">
        <v>449</v>
      </c>
      <c r="B450" s="2">
        <v>56</v>
      </c>
      <c r="C450" s="2" t="s">
        <v>1287</v>
      </c>
    </row>
    <row r="451" spans="1:3" x14ac:dyDescent="0.2">
      <c r="A451" s="2">
        <v>450</v>
      </c>
      <c r="B451" s="2">
        <v>56</v>
      </c>
      <c r="C451" s="2" t="s">
        <v>1288</v>
      </c>
    </row>
    <row r="452" spans="1:3" x14ac:dyDescent="0.2">
      <c r="A452" s="2">
        <v>451</v>
      </c>
      <c r="B452" s="2">
        <v>56</v>
      </c>
      <c r="C452" s="2" t="s">
        <v>1289</v>
      </c>
    </row>
    <row r="453" spans="1:3" x14ac:dyDescent="0.2">
      <c r="A453" s="2">
        <v>452</v>
      </c>
      <c r="B453" s="2">
        <v>56</v>
      </c>
      <c r="C453" s="2" t="s">
        <v>1290</v>
      </c>
    </row>
    <row r="454" spans="1:3" x14ac:dyDescent="0.2">
      <c r="A454" s="2">
        <v>453</v>
      </c>
      <c r="B454" s="2">
        <v>56</v>
      </c>
      <c r="C454" s="2" t="s">
        <v>1291</v>
      </c>
    </row>
    <row r="455" spans="1:3" x14ac:dyDescent="0.2">
      <c r="A455" s="2">
        <v>454</v>
      </c>
      <c r="B455" s="2">
        <v>56</v>
      </c>
      <c r="C455" s="2" t="s">
        <v>1292</v>
      </c>
    </row>
    <row r="456" spans="1:3" x14ac:dyDescent="0.2">
      <c r="A456" s="2">
        <v>455</v>
      </c>
      <c r="B456" s="2">
        <v>56</v>
      </c>
      <c r="C456" s="2" t="s">
        <v>1293</v>
      </c>
    </row>
    <row r="457" spans="1:3" x14ac:dyDescent="0.2">
      <c r="A457" s="2">
        <v>456</v>
      </c>
      <c r="B457" s="2">
        <v>56</v>
      </c>
      <c r="C457" s="2" t="s">
        <v>1294</v>
      </c>
    </row>
    <row r="458" spans="1:3" x14ac:dyDescent="0.2">
      <c r="A458" s="2">
        <v>457</v>
      </c>
      <c r="B458" s="2">
        <v>56</v>
      </c>
      <c r="C458" s="2" t="s">
        <v>1295</v>
      </c>
    </row>
    <row r="459" spans="1:3" x14ac:dyDescent="0.2">
      <c r="A459" s="2">
        <v>458</v>
      </c>
      <c r="B459" s="2">
        <v>56</v>
      </c>
      <c r="C459" s="2" t="s">
        <v>1296</v>
      </c>
    </row>
    <row r="460" spans="1:3" x14ac:dyDescent="0.2">
      <c r="A460" s="2">
        <v>459</v>
      </c>
      <c r="B460" s="2">
        <v>56</v>
      </c>
      <c r="C460" s="2" t="s">
        <v>1297</v>
      </c>
    </row>
    <row r="461" spans="1:3" x14ac:dyDescent="0.2">
      <c r="A461" s="2">
        <v>460</v>
      </c>
      <c r="B461" s="2">
        <v>56</v>
      </c>
      <c r="C461" s="2" t="s">
        <v>1298</v>
      </c>
    </row>
    <row r="462" spans="1:3" x14ac:dyDescent="0.2">
      <c r="A462" s="2">
        <v>461</v>
      </c>
      <c r="B462" s="2">
        <v>56</v>
      </c>
      <c r="C462" s="2" t="s">
        <v>1299</v>
      </c>
    </row>
    <row r="463" spans="1:3" x14ac:dyDescent="0.2">
      <c r="A463" s="2">
        <v>462</v>
      </c>
      <c r="B463" s="2">
        <v>56</v>
      </c>
      <c r="C463" s="2" t="s">
        <v>1300</v>
      </c>
    </row>
    <row r="464" spans="1:3" x14ac:dyDescent="0.2">
      <c r="A464" s="2">
        <v>463</v>
      </c>
      <c r="B464" s="2">
        <v>56</v>
      </c>
      <c r="C464" s="2" t="s">
        <v>1301</v>
      </c>
    </row>
    <row r="465" spans="1:3" x14ac:dyDescent="0.2">
      <c r="A465" s="2">
        <v>464</v>
      </c>
      <c r="B465" s="2">
        <v>56</v>
      </c>
      <c r="C465" s="2" t="s">
        <v>1302</v>
      </c>
    </row>
    <row r="466" spans="1:3" x14ac:dyDescent="0.2">
      <c r="A466" s="2">
        <v>465</v>
      </c>
      <c r="B466" s="2">
        <v>56</v>
      </c>
      <c r="C466" s="2" t="s">
        <v>1054</v>
      </c>
    </row>
    <row r="467" spans="1:3" x14ac:dyDescent="0.2">
      <c r="A467" s="2">
        <v>466</v>
      </c>
      <c r="B467" s="2">
        <v>56</v>
      </c>
      <c r="C467" s="2" t="s">
        <v>1303</v>
      </c>
    </row>
    <row r="468" spans="1:3" x14ac:dyDescent="0.2">
      <c r="A468" s="2">
        <v>467</v>
      </c>
      <c r="B468" s="2">
        <v>56</v>
      </c>
      <c r="C468" s="2" t="s">
        <v>1304</v>
      </c>
    </row>
    <row r="469" spans="1:3" x14ac:dyDescent="0.2">
      <c r="A469" s="2">
        <v>468</v>
      </c>
      <c r="B469" s="2">
        <v>56</v>
      </c>
      <c r="C469" s="2" t="s">
        <v>1305</v>
      </c>
    </row>
    <row r="470" spans="1:3" x14ac:dyDescent="0.2">
      <c r="A470" s="2">
        <v>469</v>
      </c>
      <c r="B470" s="2">
        <v>57</v>
      </c>
      <c r="C470" s="2" t="s">
        <v>1306</v>
      </c>
    </row>
    <row r="471" spans="1:3" x14ac:dyDescent="0.2">
      <c r="A471" s="2">
        <v>470</v>
      </c>
      <c r="B471" s="2">
        <v>57</v>
      </c>
      <c r="C471" s="2" t="s">
        <v>1307</v>
      </c>
    </row>
    <row r="472" spans="1:3" x14ac:dyDescent="0.2">
      <c r="A472" s="2">
        <v>471</v>
      </c>
      <c r="B472" s="2">
        <v>57</v>
      </c>
      <c r="C472" s="2" t="s">
        <v>1308</v>
      </c>
    </row>
    <row r="473" spans="1:3" x14ac:dyDescent="0.2">
      <c r="A473" s="2">
        <v>472</v>
      </c>
      <c r="B473" s="2">
        <v>57</v>
      </c>
      <c r="C473" s="2" t="s">
        <v>1309</v>
      </c>
    </row>
    <row r="474" spans="1:3" x14ac:dyDescent="0.2">
      <c r="A474" s="2">
        <v>473</v>
      </c>
      <c r="B474" s="2">
        <v>57</v>
      </c>
      <c r="C474" s="2" t="s">
        <v>1310</v>
      </c>
    </row>
    <row r="475" spans="1:3" x14ac:dyDescent="0.2">
      <c r="A475" s="2">
        <v>474</v>
      </c>
      <c r="B475" s="2">
        <v>57</v>
      </c>
      <c r="C475" s="2" t="s">
        <v>1311</v>
      </c>
    </row>
    <row r="476" spans="1:3" x14ac:dyDescent="0.2">
      <c r="A476" s="2">
        <v>475</v>
      </c>
      <c r="B476" s="2">
        <v>57</v>
      </c>
      <c r="C476" s="2" t="s">
        <v>1312</v>
      </c>
    </row>
    <row r="477" spans="1:3" x14ac:dyDescent="0.2">
      <c r="A477" s="2">
        <v>476</v>
      </c>
      <c r="B477" s="2">
        <v>57</v>
      </c>
      <c r="C477" s="2" t="s">
        <v>1313</v>
      </c>
    </row>
    <row r="478" spans="1:3" x14ac:dyDescent="0.2">
      <c r="A478" s="2">
        <v>477</v>
      </c>
      <c r="B478" s="2">
        <v>57</v>
      </c>
      <c r="C478" s="2" t="s">
        <v>1314</v>
      </c>
    </row>
    <row r="479" spans="1:3" x14ac:dyDescent="0.2">
      <c r="A479" s="2">
        <v>478</v>
      </c>
      <c r="B479" s="2">
        <v>57</v>
      </c>
      <c r="C479" s="2" t="s">
        <v>1315</v>
      </c>
    </row>
    <row r="480" spans="1:3" x14ac:dyDescent="0.2">
      <c r="A480" s="2">
        <v>479</v>
      </c>
      <c r="B480" s="2">
        <v>57</v>
      </c>
      <c r="C480" s="2" t="s">
        <v>1316</v>
      </c>
    </row>
    <row r="481" spans="1:3" x14ac:dyDescent="0.2">
      <c r="A481" s="2">
        <v>480</v>
      </c>
      <c r="B481" s="2">
        <v>57</v>
      </c>
      <c r="C481" s="2" t="s">
        <v>1317</v>
      </c>
    </row>
    <row r="482" spans="1:3" x14ac:dyDescent="0.2">
      <c r="A482" s="2">
        <v>481</v>
      </c>
      <c r="B482" s="2">
        <v>57</v>
      </c>
      <c r="C482" s="2" t="s">
        <v>1318</v>
      </c>
    </row>
    <row r="483" spans="1:3" x14ac:dyDescent="0.2">
      <c r="A483" s="2">
        <v>482</v>
      </c>
      <c r="B483" s="2">
        <v>57</v>
      </c>
      <c r="C483" s="2" t="s">
        <v>1319</v>
      </c>
    </row>
    <row r="484" spans="1:3" x14ac:dyDescent="0.2">
      <c r="A484" s="2">
        <v>483</v>
      </c>
      <c r="B484" s="2">
        <v>57</v>
      </c>
      <c r="C484" s="2" t="s">
        <v>1320</v>
      </c>
    </row>
    <row r="485" spans="1:3" x14ac:dyDescent="0.2">
      <c r="A485" s="2">
        <v>484</v>
      </c>
      <c r="B485" s="2">
        <v>57</v>
      </c>
      <c r="C485" s="2" t="s">
        <v>1321</v>
      </c>
    </row>
    <row r="486" spans="1:3" x14ac:dyDescent="0.2">
      <c r="A486" s="2">
        <v>485</v>
      </c>
      <c r="B486" s="2">
        <v>57</v>
      </c>
      <c r="C486" s="2" t="s">
        <v>1322</v>
      </c>
    </row>
    <row r="487" spans="1:3" x14ac:dyDescent="0.2">
      <c r="A487" s="2">
        <v>486</v>
      </c>
      <c r="B487" s="2">
        <v>57</v>
      </c>
      <c r="C487" s="2" t="s">
        <v>1323</v>
      </c>
    </row>
    <row r="488" spans="1:3" x14ac:dyDescent="0.2">
      <c r="A488" s="2">
        <v>487</v>
      </c>
      <c r="B488" s="2">
        <v>57</v>
      </c>
      <c r="C488" s="2" t="s">
        <v>1324</v>
      </c>
    </row>
    <row r="489" spans="1:3" x14ac:dyDescent="0.2">
      <c r="A489" s="2">
        <v>488</v>
      </c>
      <c r="B489" s="2">
        <v>57</v>
      </c>
      <c r="C489" s="2" t="s">
        <v>1325</v>
      </c>
    </row>
    <row r="490" spans="1:3" x14ac:dyDescent="0.2">
      <c r="A490" s="2">
        <v>489</v>
      </c>
      <c r="B490" s="2">
        <v>57</v>
      </c>
      <c r="C490" s="2" t="s">
        <v>968</v>
      </c>
    </row>
    <row r="491" spans="1:3" x14ac:dyDescent="0.2">
      <c r="A491" s="2">
        <v>490</v>
      </c>
      <c r="B491" s="2">
        <v>57</v>
      </c>
      <c r="C491" s="2" t="s">
        <v>1326</v>
      </c>
    </row>
    <row r="492" spans="1:3" x14ac:dyDescent="0.2">
      <c r="A492" s="2">
        <v>491</v>
      </c>
      <c r="B492" s="2">
        <v>57</v>
      </c>
      <c r="C492" s="2" t="s">
        <v>1008</v>
      </c>
    </row>
    <row r="493" spans="1:3" x14ac:dyDescent="0.2">
      <c r="A493" s="2">
        <v>492</v>
      </c>
      <c r="B493" s="2">
        <v>57</v>
      </c>
      <c r="C493" s="2" t="s">
        <v>1327</v>
      </c>
    </row>
    <row r="494" spans="1:3" x14ac:dyDescent="0.2">
      <c r="A494" s="2">
        <v>493</v>
      </c>
      <c r="B494" s="2">
        <v>57</v>
      </c>
      <c r="C494" s="2" t="s">
        <v>1328</v>
      </c>
    </row>
    <row r="495" spans="1:3" x14ac:dyDescent="0.2">
      <c r="A495" s="2">
        <v>494</v>
      </c>
      <c r="B495" s="2">
        <v>57</v>
      </c>
      <c r="C495" s="2" t="s">
        <v>1329</v>
      </c>
    </row>
    <row r="496" spans="1:3" x14ac:dyDescent="0.2">
      <c r="A496" s="2">
        <v>495</v>
      </c>
      <c r="B496" s="2">
        <v>57</v>
      </c>
      <c r="C496" s="2" t="s">
        <v>1330</v>
      </c>
    </row>
    <row r="497" spans="1:3" x14ac:dyDescent="0.2">
      <c r="A497" s="2">
        <v>496</v>
      </c>
      <c r="B497" s="2">
        <v>57</v>
      </c>
      <c r="C497" s="2" t="s">
        <v>1331</v>
      </c>
    </row>
    <row r="498" spans="1:3" x14ac:dyDescent="0.2">
      <c r="A498" s="2">
        <v>497</v>
      </c>
      <c r="B498" s="2">
        <v>57</v>
      </c>
      <c r="C498" s="2" t="s">
        <v>1332</v>
      </c>
    </row>
    <row r="499" spans="1:3" x14ac:dyDescent="0.2">
      <c r="A499" s="2">
        <v>498</v>
      </c>
      <c r="B499" s="2">
        <v>57</v>
      </c>
      <c r="C499" s="2" t="s">
        <v>1333</v>
      </c>
    </row>
    <row r="500" spans="1:3" x14ac:dyDescent="0.2">
      <c r="A500" s="2">
        <v>499</v>
      </c>
      <c r="B500" s="2">
        <v>57</v>
      </c>
      <c r="C500" s="2" t="s">
        <v>729</v>
      </c>
    </row>
    <row r="501" spans="1:3" x14ac:dyDescent="0.2">
      <c r="A501" s="2">
        <v>500</v>
      </c>
      <c r="B501" s="2">
        <v>57</v>
      </c>
      <c r="C501" s="2" t="s">
        <v>973</v>
      </c>
    </row>
    <row r="502" spans="1:3" x14ac:dyDescent="0.2">
      <c r="A502" s="2">
        <v>501</v>
      </c>
      <c r="B502" s="2">
        <v>57</v>
      </c>
      <c r="C502" s="2" t="s">
        <v>1334</v>
      </c>
    </row>
    <row r="503" spans="1:3" x14ac:dyDescent="0.2">
      <c r="A503" s="2">
        <v>502</v>
      </c>
      <c r="B503" s="2">
        <v>57</v>
      </c>
      <c r="C503" s="2" t="s">
        <v>1335</v>
      </c>
    </row>
    <row r="504" spans="1:3" x14ac:dyDescent="0.2">
      <c r="A504" s="2">
        <v>503</v>
      </c>
      <c r="B504" s="2">
        <v>57</v>
      </c>
      <c r="C504" s="2" t="s">
        <v>1336</v>
      </c>
    </row>
    <row r="505" spans="1:3" x14ac:dyDescent="0.2">
      <c r="A505" s="2">
        <v>504</v>
      </c>
      <c r="B505" s="2">
        <v>57</v>
      </c>
      <c r="C505" s="2" t="s">
        <v>1337</v>
      </c>
    </row>
    <row r="506" spans="1:3" x14ac:dyDescent="0.2">
      <c r="A506" s="2">
        <v>505</v>
      </c>
      <c r="B506" s="2">
        <v>57</v>
      </c>
      <c r="C506" s="2" t="s">
        <v>1338</v>
      </c>
    </row>
    <row r="507" spans="1:3" x14ac:dyDescent="0.2">
      <c r="A507" s="2">
        <v>506</v>
      </c>
      <c r="B507" s="2">
        <v>57</v>
      </c>
      <c r="C507" s="2" t="s">
        <v>1339</v>
      </c>
    </row>
    <row r="508" spans="1:3" x14ac:dyDescent="0.2">
      <c r="A508" s="2">
        <v>507</v>
      </c>
      <c r="B508" s="2">
        <v>57</v>
      </c>
      <c r="C508" s="2" t="s">
        <v>1340</v>
      </c>
    </row>
    <row r="509" spans="1:3" x14ac:dyDescent="0.2">
      <c r="A509" s="2">
        <v>508</v>
      </c>
      <c r="B509" s="2">
        <v>57</v>
      </c>
      <c r="C509" s="2" t="s">
        <v>1341</v>
      </c>
    </row>
    <row r="510" spans="1:3" x14ac:dyDescent="0.2">
      <c r="A510" s="2">
        <v>509</v>
      </c>
      <c r="B510" s="2">
        <v>57</v>
      </c>
      <c r="C510" s="2" t="s">
        <v>1342</v>
      </c>
    </row>
    <row r="511" spans="1:3" x14ac:dyDescent="0.2">
      <c r="A511" s="2">
        <v>510</v>
      </c>
      <c r="B511" s="2">
        <v>57</v>
      </c>
      <c r="C511" s="2" t="s">
        <v>1343</v>
      </c>
    </row>
    <row r="512" spans="1:3" x14ac:dyDescent="0.2">
      <c r="A512" s="2">
        <v>511</v>
      </c>
      <c r="B512" s="2">
        <v>57</v>
      </c>
      <c r="C512" s="2" t="s">
        <v>1344</v>
      </c>
    </row>
    <row r="513" spans="1:3" x14ac:dyDescent="0.2">
      <c r="A513" s="2">
        <v>512</v>
      </c>
      <c r="B513" s="2">
        <v>57</v>
      </c>
      <c r="C513" s="2" t="s">
        <v>1184</v>
      </c>
    </row>
    <row r="514" spans="1:3" x14ac:dyDescent="0.2">
      <c r="A514" s="2">
        <v>513</v>
      </c>
      <c r="B514" s="2">
        <v>57</v>
      </c>
      <c r="C514" s="2" t="s">
        <v>1345</v>
      </c>
    </row>
    <row r="515" spans="1:3" x14ac:dyDescent="0.2">
      <c r="A515" s="2">
        <v>514</v>
      </c>
      <c r="B515" s="2">
        <v>57</v>
      </c>
      <c r="C515" s="2" t="s">
        <v>1346</v>
      </c>
    </row>
    <row r="516" spans="1:3" x14ac:dyDescent="0.2">
      <c r="A516" s="2">
        <v>515</v>
      </c>
      <c r="B516" s="2">
        <v>57</v>
      </c>
      <c r="C516" s="2" t="s">
        <v>1347</v>
      </c>
    </row>
    <row r="517" spans="1:3" x14ac:dyDescent="0.2">
      <c r="A517" s="2">
        <v>516</v>
      </c>
      <c r="B517" s="2">
        <v>57</v>
      </c>
      <c r="C517" s="2" t="s">
        <v>1348</v>
      </c>
    </row>
    <row r="518" spans="1:3" x14ac:dyDescent="0.2">
      <c r="A518" s="2">
        <v>517</v>
      </c>
      <c r="B518" s="2">
        <v>57</v>
      </c>
      <c r="C518" s="2" t="s">
        <v>1349</v>
      </c>
    </row>
    <row r="519" spans="1:3" x14ac:dyDescent="0.2">
      <c r="A519" s="2">
        <v>518</v>
      </c>
      <c r="B519" s="2">
        <v>57</v>
      </c>
      <c r="C519" s="2" t="s">
        <v>1185</v>
      </c>
    </row>
    <row r="520" spans="1:3" x14ac:dyDescent="0.2">
      <c r="A520" s="2">
        <v>519</v>
      </c>
      <c r="B520" s="2">
        <v>57</v>
      </c>
      <c r="C520" s="2" t="s">
        <v>755</v>
      </c>
    </row>
    <row r="521" spans="1:3" x14ac:dyDescent="0.2">
      <c r="A521" s="2">
        <v>520</v>
      </c>
      <c r="B521" s="2">
        <v>57</v>
      </c>
      <c r="C521" s="2" t="s">
        <v>1350</v>
      </c>
    </row>
    <row r="522" spans="1:3" x14ac:dyDescent="0.2">
      <c r="A522" s="2">
        <v>521</v>
      </c>
      <c r="B522" s="2">
        <v>57</v>
      </c>
      <c r="C522" s="2" t="s">
        <v>1351</v>
      </c>
    </row>
    <row r="523" spans="1:3" x14ac:dyDescent="0.2">
      <c r="A523" s="2">
        <v>522</v>
      </c>
      <c r="B523" s="2">
        <v>57</v>
      </c>
      <c r="C523" s="2" t="s">
        <v>1352</v>
      </c>
    </row>
    <row r="524" spans="1:3" x14ac:dyDescent="0.2">
      <c r="A524" s="2">
        <v>523</v>
      </c>
      <c r="B524" s="2">
        <v>57</v>
      </c>
      <c r="C524" s="2" t="s">
        <v>1353</v>
      </c>
    </row>
    <row r="525" spans="1:3" x14ac:dyDescent="0.2">
      <c r="A525" s="2">
        <v>524</v>
      </c>
      <c r="B525" s="2">
        <v>57</v>
      </c>
      <c r="C525" s="2" t="s">
        <v>1354</v>
      </c>
    </row>
    <row r="526" spans="1:3" x14ac:dyDescent="0.2">
      <c r="A526" s="2">
        <v>525</v>
      </c>
      <c r="B526" s="2">
        <v>57</v>
      </c>
      <c r="C526" s="2" t="s">
        <v>1355</v>
      </c>
    </row>
    <row r="527" spans="1:3" x14ac:dyDescent="0.2">
      <c r="A527" s="2">
        <v>526</v>
      </c>
      <c r="B527" s="2">
        <v>57</v>
      </c>
      <c r="C527" s="2" t="s">
        <v>1356</v>
      </c>
    </row>
    <row r="528" spans="1:3" x14ac:dyDescent="0.2">
      <c r="A528" s="2">
        <v>527</v>
      </c>
      <c r="B528" s="2">
        <v>57</v>
      </c>
      <c r="C528" s="2" t="s">
        <v>1357</v>
      </c>
    </row>
    <row r="529" spans="1:3" x14ac:dyDescent="0.2">
      <c r="A529" s="2">
        <v>528</v>
      </c>
      <c r="B529" s="2">
        <v>57</v>
      </c>
      <c r="C529" s="2" t="s">
        <v>1358</v>
      </c>
    </row>
    <row r="530" spans="1:3" x14ac:dyDescent="0.2">
      <c r="A530" s="2">
        <v>529</v>
      </c>
      <c r="B530" s="2">
        <v>57</v>
      </c>
      <c r="C530" s="2" t="s">
        <v>1359</v>
      </c>
    </row>
    <row r="531" spans="1:3" x14ac:dyDescent="0.2">
      <c r="A531" s="2">
        <v>530</v>
      </c>
      <c r="B531" s="2">
        <v>57</v>
      </c>
      <c r="C531" s="2" t="s">
        <v>1360</v>
      </c>
    </row>
    <row r="532" spans="1:3" x14ac:dyDescent="0.2">
      <c r="A532" s="2">
        <v>531</v>
      </c>
      <c r="B532" s="2">
        <v>57</v>
      </c>
      <c r="C532" s="2" t="s">
        <v>1361</v>
      </c>
    </row>
    <row r="533" spans="1:3" x14ac:dyDescent="0.2">
      <c r="A533" s="2">
        <v>532</v>
      </c>
      <c r="B533" s="2">
        <v>57</v>
      </c>
      <c r="C533" s="2" t="s">
        <v>1362</v>
      </c>
    </row>
    <row r="534" spans="1:3" x14ac:dyDescent="0.2">
      <c r="A534" s="2">
        <v>533</v>
      </c>
      <c r="B534" s="2">
        <v>57</v>
      </c>
      <c r="C534" s="2" t="s">
        <v>1363</v>
      </c>
    </row>
    <row r="535" spans="1:3" x14ac:dyDescent="0.2">
      <c r="A535" s="2">
        <v>534</v>
      </c>
      <c r="B535" s="2">
        <v>57</v>
      </c>
      <c r="C535" s="2" t="s">
        <v>1364</v>
      </c>
    </row>
    <row r="536" spans="1:3" x14ac:dyDescent="0.2">
      <c r="A536" s="2">
        <v>535</v>
      </c>
      <c r="B536" s="2">
        <v>57</v>
      </c>
      <c r="C536" s="2" t="s">
        <v>1365</v>
      </c>
    </row>
    <row r="537" spans="1:3" x14ac:dyDescent="0.2">
      <c r="A537" s="2">
        <v>536</v>
      </c>
      <c r="B537" s="2">
        <v>57</v>
      </c>
      <c r="C537" s="2" t="s">
        <v>1366</v>
      </c>
    </row>
    <row r="538" spans="1:3" x14ac:dyDescent="0.2">
      <c r="A538" s="2">
        <v>537</v>
      </c>
      <c r="B538" s="2">
        <v>57</v>
      </c>
      <c r="C538" s="2" t="s">
        <v>1367</v>
      </c>
    </row>
    <row r="539" spans="1:3" x14ac:dyDescent="0.2">
      <c r="A539" s="2">
        <v>538</v>
      </c>
      <c r="B539" s="2">
        <v>57</v>
      </c>
      <c r="C539" s="2" t="s">
        <v>1368</v>
      </c>
    </row>
    <row r="540" spans="1:3" x14ac:dyDescent="0.2">
      <c r="A540" s="2">
        <v>539</v>
      </c>
      <c r="B540" s="2">
        <v>57</v>
      </c>
      <c r="C540" s="2" t="s">
        <v>1369</v>
      </c>
    </row>
    <row r="541" spans="1:3" x14ac:dyDescent="0.2">
      <c r="A541" s="2">
        <v>540</v>
      </c>
      <c r="B541" s="2">
        <v>57</v>
      </c>
      <c r="C541" s="2" t="s">
        <v>1370</v>
      </c>
    </row>
    <row r="542" spans="1:3" x14ac:dyDescent="0.2">
      <c r="A542" s="2">
        <v>541</v>
      </c>
      <c r="B542" s="2">
        <v>57</v>
      </c>
      <c r="C542" s="2" t="s">
        <v>1371</v>
      </c>
    </row>
    <row r="543" spans="1:3" x14ac:dyDescent="0.2">
      <c r="A543" s="2">
        <v>542</v>
      </c>
      <c r="B543" s="2">
        <v>57</v>
      </c>
      <c r="C543" s="2" t="s">
        <v>1372</v>
      </c>
    </row>
    <row r="544" spans="1:3" x14ac:dyDescent="0.2">
      <c r="A544" s="2">
        <v>543</v>
      </c>
      <c r="B544" s="2">
        <v>57</v>
      </c>
      <c r="C544" s="2" t="s">
        <v>1373</v>
      </c>
    </row>
    <row r="545" spans="1:3" x14ac:dyDescent="0.2">
      <c r="A545" s="2">
        <v>544</v>
      </c>
      <c r="B545" s="2">
        <v>57</v>
      </c>
      <c r="C545" s="2" t="s">
        <v>1374</v>
      </c>
    </row>
    <row r="546" spans="1:3" x14ac:dyDescent="0.2">
      <c r="A546" s="2">
        <v>545</v>
      </c>
      <c r="B546" s="2">
        <v>57</v>
      </c>
      <c r="C546" s="2" t="s">
        <v>1375</v>
      </c>
    </row>
    <row r="547" spans="1:3" x14ac:dyDescent="0.2">
      <c r="A547" s="2">
        <v>546</v>
      </c>
      <c r="B547" s="2">
        <v>57</v>
      </c>
      <c r="C547" s="2" t="s">
        <v>1376</v>
      </c>
    </row>
    <row r="548" spans="1:3" x14ac:dyDescent="0.2">
      <c r="A548" s="2">
        <v>547</v>
      </c>
      <c r="B548" s="2">
        <v>57</v>
      </c>
      <c r="C548" s="2" t="s">
        <v>1377</v>
      </c>
    </row>
    <row r="549" spans="1:3" x14ac:dyDescent="0.2">
      <c r="A549" s="2">
        <v>548</v>
      </c>
      <c r="B549" s="2">
        <v>58</v>
      </c>
      <c r="C549" s="2" t="s">
        <v>1378</v>
      </c>
    </row>
    <row r="550" spans="1:3" x14ac:dyDescent="0.2">
      <c r="A550" s="2">
        <v>549</v>
      </c>
      <c r="B550" s="2">
        <v>58</v>
      </c>
      <c r="C550" s="2" t="s">
        <v>701</v>
      </c>
    </row>
    <row r="551" spans="1:3" x14ac:dyDescent="0.2">
      <c r="A551" s="2">
        <v>550</v>
      </c>
      <c r="B551" s="2">
        <v>58</v>
      </c>
      <c r="C551" s="2" t="s">
        <v>1379</v>
      </c>
    </row>
    <row r="552" spans="1:3" x14ac:dyDescent="0.2">
      <c r="A552" s="2">
        <v>551</v>
      </c>
      <c r="B552" s="2">
        <v>58</v>
      </c>
      <c r="C552" s="2" t="s">
        <v>1380</v>
      </c>
    </row>
    <row r="553" spans="1:3" x14ac:dyDescent="0.2">
      <c r="A553" s="2">
        <v>552</v>
      </c>
      <c r="B553" s="2">
        <v>58</v>
      </c>
      <c r="C553" s="2" t="s">
        <v>1381</v>
      </c>
    </row>
    <row r="554" spans="1:3" x14ac:dyDescent="0.2">
      <c r="A554" s="2">
        <v>553</v>
      </c>
      <c r="B554" s="2">
        <v>58</v>
      </c>
      <c r="C554" s="2" t="s">
        <v>1382</v>
      </c>
    </row>
    <row r="555" spans="1:3" x14ac:dyDescent="0.2">
      <c r="A555" s="2">
        <v>554</v>
      </c>
      <c r="B555" s="2">
        <v>58</v>
      </c>
      <c r="C555" s="2" t="s">
        <v>1383</v>
      </c>
    </row>
    <row r="556" spans="1:3" x14ac:dyDescent="0.2">
      <c r="A556" s="2">
        <v>555</v>
      </c>
      <c r="B556" s="2">
        <v>58</v>
      </c>
      <c r="C556" s="2" t="s">
        <v>1384</v>
      </c>
    </row>
    <row r="557" spans="1:3" x14ac:dyDescent="0.2">
      <c r="A557" s="2">
        <v>556</v>
      </c>
      <c r="B557" s="2">
        <v>58</v>
      </c>
      <c r="C557" s="2" t="s">
        <v>1385</v>
      </c>
    </row>
    <row r="558" spans="1:3" x14ac:dyDescent="0.2">
      <c r="A558" s="2">
        <v>557</v>
      </c>
      <c r="B558" s="2">
        <v>58</v>
      </c>
      <c r="C558" s="2" t="s">
        <v>1386</v>
      </c>
    </row>
    <row r="559" spans="1:3" x14ac:dyDescent="0.2">
      <c r="A559" s="2">
        <v>558</v>
      </c>
      <c r="B559" s="2">
        <v>58</v>
      </c>
      <c r="C559" s="2" t="s">
        <v>1387</v>
      </c>
    </row>
    <row r="560" spans="1:3" x14ac:dyDescent="0.2">
      <c r="A560" s="2">
        <v>559</v>
      </c>
      <c r="B560" s="2">
        <v>58</v>
      </c>
      <c r="C560" s="2" t="s">
        <v>1388</v>
      </c>
    </row>
    <row r="561" spans="1:3" x14ac:dyDescent="0.2">
      <c r="A561" s="2">
        <v>560</v>
      </c>
      <c r="B561" s="2">
        <v>58</v>
      </c>
      <c r="C561" s="2" t="s">
        <v>1389</v>
      </c>
    </row>
    <row r="562" spans="1:3" x14ac:dyDescent="0.2">
      <c r="A562" s="2">
        <v>561</v>
      </c>
      <c r="B562" s="2">
        <v>58</v>
      </c>
      <c r="C562" s="2" t="s">
        <v>1390</v>
      </c>
    </row>
    <row r="563" spans="1:3" x14ac:dyDescent="0.2">
      <c r="A563" s="2">
        <v>562</v>
      </c>
      <c r="B563" s="2">
        <v>58</v>
      </c>
      <c r="C563" s="2" t="s">
        <v>1391</v>
      </c>
    </row>
    <row r="564" spans="1:3" x14ac:dyDescent="0.2">
      <c r="A564" s="2">
        <v>563</v>
      </c>
      <c r="B564" s="2">
        <v>58</v>
      </c>
      <c r="C564" s="2" t="s">
        <v>1392</v>
      </c>
    </row>
    <row r="565" spans="1:3" x14ac:dyDescent="0.2">
      <c r="A565" s="2">
        <v>564</v>
      </c>
      <c r="B565" s="2">
        <v>58</v>
      </c>
      <c r="C565" s="2" t="s">
        <v>1393</v>
      </c>
    </row>
    <row r="566" spans="1:3" x14ac:dyDescent="0.2">
      <c r="A566" s="2">
        <v>565</v>
      </c>
      <c r="B566" s="2">
        <v>58</v>
      </c>
      <c r="C566" s="2" t="s">
        <v>1394</v>
      </c>
    </row>
    <row r="567" spans="1:3" x14ac:dyDescent="0.2">
      <c r="A567" s="2">
        <v>566</v>
      </c>
      <c r="B567" s="2">
        <v>58</v>
      </c>
      <c r="C567" s="2" t="s">
        <v>706</v>
      </c>
    </row>
    <row r="568" spans="1:3" x14ac:dyDescent="0.2">
      <c r="A568" s="2">
        <v>567</v>
      </c>
      <c r="B568" s="2">
        <v>58</v>
      </c>
      <c r="C568" s="2" t="s">
        <v>1395</v>
      </c>
    </row>
    <row r="569" spans="1:3" x14ac:dyDescent="0.2">
      <c r="A569" s="2">
        <v>568</v>
      </c>
      <c r="B569" s="2">
        <v>58</v>
      </c>
      <c r="C569" s="2" t="s">
        <v>1396</v>
      </c>
    </row>
    <row r="570" spans="1:3" x14ac:dyDescent="0.2">
      <c r="A570" s="2">
        <v>569</v>
      </c>
      <c r="B570" s="2">
        <v>58</v>
      </c>
      <c r="C570" s="2" t="s">
        <v>1397</v>
      </c>
    </row>
    <row r="571" spans="1:3" x14ac:dyDescent="0.2">
      <c r="A571" s="2">
        <v>570</v>
      </c>
      <c r="B571" s="2">
        <v>58</v>
      </c>
      <c r="C571" s="2" t="s">
        <v>1398</v>
      </c>
    </row>
    <row r="572" spans="1:3" x14ac:dyDescent="0.2">
      <c r="A572" s="2">
        <v>571</v>
      </c>
      <c r="B572" s="2">
        <v>58</v>
      </c>
      <c r="C572" s="2" t="s">
        <v>1399</v>
      </c>
    </row>
    <row r="573" spans="1:3" x14ac:dyDescent="0.2">
      <c r="A573" s="2">
        <v>572</v>
      </c>
      <c r="B573" s="2">
        <v>58</v>
      </c>
      <c r="C573" s="2" t="s">
        <v>1400</v>
      </c>
    </row>
    <row r="574" spans="1:3" x14ac:dyDescent="0.2">
      <c r="A574" s="2">
        <v>573</v>
      </c>
      <c r="B574" s="2">
        <v>58</v>
      </c>
      <c r="C574" s="2" t="s">
        <v>1401</v>
      </c>
    </row>
    <row r="575" spans="1:3" x14ac:dyDescent="0.2">
      <c r="A575" s="2">
        <v>574</v>
      </c>
      <c r="B575" s="2">
        <v>58</v>
      </c>
      <c r="C575" s="2" t="s">
        <v>1402</v>
      </c>
    </row>
    <row r="576" spans="1:3" x14ac:dyDescent="0.2">
      <c r="A576" s="2">
        <v>575</v>
      </c>
      <c r="B576" s="2">
        <v>58</v>
      </c>
      <c r="C576" s="2" t="s">
        <v>1403</v>
      </c>
    </row>
    <row r="577" spans="1:3" x14ac:dyDescent="0.2">
      <c r="A577" s="2">
        <v>576</v>
      </c>
      <c r="B577" s="2">
        <v>58</v>
      </c>
      <c r="C577" s="2" t="s">
        <v>1404</v>
      </c>
    </row>
    <row r="578" spans="1:3" x14ac:dyDescent="0.2">
      <c r="A578" s="2">
        <v>577</v>
      </c>
      <c r="B578" s="2">
        <v>58</v>
      </c>
      <c r="C578" s="2" t="s">
        <v>1152</v>
      </c>
    </row>
    <row r="579" spans="1:3" x14ac:dyDescent="0.2">
      <c r="A579" s="2">
        <v>578</v>
      </c>
      <c r="B579" s="2">
        <v>58</v>
      </c>
      <c r="C579" s="2" t="s">
        <v>1405</v>
      </c>
    </row>
    <row r="580" spans="1:3" x14ac:dyDescent="0.2">
      <c r="A580" s="2">
        <v>579</v>
      </c>
      <c r="B580" s="2">
        <v>58</v>
      </c>
      <c r="C580" s="2" t="s">
        <v>1114</v>
      </c>
    </row>
    <row r="581" spans="1:3" x14ac:dyDescent="0.2">
      <c r="A581" s="2">
        <v>580</v>
      </c>
      <c r="B581" s="2">
        <v>58</v>
      </c>
      <c r="C581" s="2" t="s">
        <v>1406</v>
      </c>
    </row>
    <row r="582" spans="1:3" x14ac:dyDescent="0.2">
      <c r="A582" s="2">
        <v>581</v>
      </c>
      <c r="B582" s="2">
        <v>58</v>
      </c>
      <c r="C582" s="2" t="s">
        <v>1407</v>
      </c>
    </row>
    <row r="583" spans="1:3" x14ac:dyDescent="0.2">
      <c r="A583" s="2">
        <v>582</v>
      </c>
      <c r="B583" s="2">
        <v>58</v>
      </c>
      <c r="C583" s="2" t="s">
        <v>1408</v>
      </c>
    </row>
    <row r="584" spans="1:3" x14ac:dyDescent="0.2">
      <c r="A584" s="2">
        <v>583</v>
      </c>
      <c r="B584" s="2">
        <v>58</v>
      </c>
      <c r="C584" s="2" t="s">
        <v>1409</v>
      </c>
    </row>
    <row r="585" spans="1:3" x14ac:dyDescent="0.2">
      <c r="A585" s="2">
        <v>584</v>
      </c>
      <c r="B585" s="2">
        <v>58</v>
      </c>
      <c r="C585" s="2" t="s">
        <v>1410</v>
      </c>
    </row>
    <row r="586" spans="1:3" x14ac:dyDescent="0.2">
      <c r="A586" s="2">
        <v>585</v>
      </c>
      <c r="B586" s="2">
        <v>58</v>
      </c>
      <c r="C586" s="2" t="s">
        <v>1411</v>
      </c>
    </row>
    <row r="587" spans="1:3" x14ac:dyDescent="0.2">
      <c r="A587" s="2">
        <v>586</v>
      </c>
      <c r="B587" s="2">
        <v>58</v>
      </c>
      <c r="C587" s="2" t="s">
        <v>1412</v>
      </c>
    </row>
    <row r="588" spans="1:3" x14ac:dyDescent="0.2">
      <c r="A588" s="2">
        <v>587</v>
      </c>
      <c r="B588" s="2">
        <v>58</v>
      </c>
      <c r="C588" s="2" t="s">
        <v>1413</v>
      </c>
    </row>
    <row r="589" spans="1:3" x14ac:dyDescent="0.2">
      <c r="A589" s="2">
        <v>588</v>
      </c>
      <c r="B589" s="2">
        <v>58</v>
      </c>
      <c r="C589" s="2" t="s">
        <v>1414</v>
      </c>
    </row>
    <row r="590" spans="1:3" x14ac:dyDescent="0.2">
      <c r="A590" s="2">
        <v>589</v>
      </c>
      <c r="B590" s="2">
        <v>58</v>
      </c>
      <c r="C590" s="2" t="s">
        <v>1415</v>
      </c>
    </row>
    <row r="591" spans="1:3" x14ac:dyDescent="0.2">
      <c r="A591" s="2">
        <v>590</v>
      </c>
      <c r="B591" s="2">
        <v>58</v>
      </c>
      <c r="C591" s="2" t="s">
        <v>1363</v>
      </c>
    </row>
    <row r="592" spans="1:3" x14ac:dyDescent="0.2">
      <c r="A592" s="2">
        <v>591</v>
      </c>
      <c r="B592" s="2">
        <v>58</v>
      </c>
      <c r="C592" s="2" t="s">
        <v>1416</v>
      </c>
    </row>
    <row r="593" spans="1:3" x14ac:dyDescent="0.2">
      <c r="A593" s="2">
        <v>592</v>
      </c>
      <c r="B593" s="2">
        <v>58</v>
      </c>
      <c r="C593" s="2" t="s">
        <v>1417</v>
      </c>
    </row>
    <row r="594" spans="1:3" x14ac:dyDescent="0.2">
      <c r="A594" s="2">
        <v>593</v>
      </c>
      <c r="B594" s="2">
        <v>58</v>
      </c>
      <c r="C594" s="2" t="s">
        <v>1418</v>
      </c>
    </row>
    <row r="595" spans="1:3" x14ac:dyDescent="0.2">
      <c r="A595" s="2">
        <v>594</v>
      </c>
      <c r="B595" s="2">
        <v>58</v>
      </c>
      <c r="C595" s="2" t="s">
        <v>1419</v>
      </c>
    </row>
    <row r="596" spans="1:3" x14ac:dyDescent="0.2">
      <c r="A596" s="2">
        <v>595</v>
      </c>
      <c r="B596" s="2">
        <v>58</v>
      </c>
      <c r="C596" s="2" t="s">
        <v>1420</v>
      </c>
    </row>
    <row r="597" spans="1:3" x14ac:dyDescent="0.2">
      <c r="A597" s="2">
        <v>596</v>
      </c>
      <c r="B597" s="2">
        <v>58</v>
      </c>
      <c r="C597" s="2" t="s">
        <v>1421</v>
      </c>
    </row>
    <row r="598" spans="1:3" x14ac:dyDescent="0.2">
      <c r="A598" s="2">
        <v>597</v>
      </c>
      <c r="B598" s="2">
        <v>58</v>
      </c>
      <c r="C598" s="2" t="s">
        <v>1422</v>
      </c>
    </row>
    <row r="599" spans="1:3" x14ac:dyDescent="0.2">
      <c r="A599" s="2">
        <v>598</v>
      </c>
      <c r="B599" s="2">
        <v>58</v>
      </c>
      <c r="C599" s="2" t="s">
        <v>1423</v>
      </c>
    </row>
    <row r="600" spans="1:3" x14ac:dyDescent="0.2">
      <c r="A600" s="2">
        <v>599</v>
      </c>
      <c r="B600" s="2">
        <v>58</v>
      </c>
      <c r="C600" s="2" t="s">
        <v>749</v>
      </c>
    </row>
    <row r="601" spans="1:3" x14ac:dyDescent="0.2">
      <c r="A601" s="2">
        <v>600</v>
      </c>
      <c r="B601" s="2">
        <v>58</v>
      </c>
      <c r="C601" s="2" t="s">
        <v>1424</v>
      </c>
    </row>
    <row r="602" spans="1:3" x14ac:dyDescent="0.2">
      <c r="A602" s="2">
        <v>601</v>
      </c>
      <c r="B602" s="2">
        <v>59</v>
      </c>
      <c r="C602" s="2" t="s">
        <v>1425</v>
      </c>
    </row>
    <row r="603" spans="1:3" x14ac:dyDescent="0.2">
      <c r="A603" s="2">
        <v>602</v>
      </c>
      <c r="B603" s="2">
        <v>59</v>
      </c>
      <c r="C603" s="2" t="s">
        <v>1378</v>
      </c>
    </row>
    <row r="604" spans="1:3" x14ac:dyDescent="0.2">
      <c r="A604" s="2">
        <v>603</v>
      </c>
      <c r="B604" s="2">
        <v>59</v>
      </c>
      <c r="C604" s="2" t="s">
        <v>1426</v>
      </c>
    </row>
    <row r="605" spans="1:3" x14ac:dyDescent="0.2">
      <c r="A605" s="2">
        <v>604</v>
      </c>
      <c r="B605" s="2">
        <v>59</v>
      </c>
      <c r="C605" s="2" t="s">
        <v>1427</v>
      </c>
    </row>
    <row r="606" spans="1:3" x14ac:dyDescent="0.2">
      <c r="A606" s="2">
        <v>605</v>
      </c>
      <c r="B606" s="2">
        <v>59</v>
      </c>
      <c r="C606" s="2" t="s">
        <v>709</v>
      </c>
    </row>
    <row r="607" spans="1:3" x14ac:dyDescent="0.2">
      <c r="A607" s="2">
        <v>606</v>
      </c>
      <c r="B607" s="2">
        <v>59</v>
      </c>
      <c r="C607" s="2" t="s">
        <v>707</v>
      </c>
    </row>
    <row r="608" spans="1:3" x14ac:dyDescent="0.2">
      <c r="A608" s="2">
        <v>607</v>
      </c>
      <c r="B608" s="2">
        <v>59</v>
      </c>
      <c r="C608" s="2" t="s">
        <v>738</v>
      </c>
    </row>
    <row r="609" spans="1:3" x14ac:dyDescent="0.2">
      <c r="A609" s="2">
        <v>608</v>
      </c>
      <c r="B609" s="2">
        <v>59</v>
      </c>
      <c r="C609" s="2" t="s">
        <v>1428</v>
      </c>
    </row>
    <row r="610" spans="1:3" x14ac:dyDescent="0.2">
      <c r="A610" s="2">
        <v>609</v>
      </c>
      <c r="B610" s="2">
        <v>59</v>
      </c>
      <c r="C610" s="2" t="s">
        <v>710</v>
      </c>
    </row>
    <row r="611" spans="1:3" x14ac:dyDescent="0.2">
      <c r="A611" s="2">
        <v>610</v>
      </c>
      <c r="B611" s="2">
        <v>59</v>
      </c>
      <c r="C611" s="2" t="s">
        <v>1429</v>
      </c>
    </row>
    <row r="612" spans="1:3" x14ac:dyDescent="0.2">
      <c r="A612" s="2">
        <v>611</v>
      </c>
      <c r="B612" s="2">
        <v>59</v>
      </c>
      <c r="C612" s="2" t="s">
        <v>1430</v>
      </c>
    </row>
    <row r="613" spans="1:3" x14ac:dyDescent="0.2">
      <c r="A613" s="2">
        <v>612</v>
      </c>
      <c r="B613" s="2">
        <v>59</v>
      </c>
      <c r="C613" s="2" t="s">
        <v>1400</v>
      </c>
    </row>
    <row r="614" spans="1:3" x14ac:dyDescent="0.2">
      <c r="A614" s="2">
        <v>613</v>
      </c>
      <c r="B614" s="2">
        <v>59</v>
      </c>
      <c r="C614" s="2" t="s">
        <v>1431</v>
      </c>
    </row>
    <row r="615" spans="1:3" x14ac:dyDescent="0.2">
      <c r="A615" s="2">
        <v>614</v>
      </c>
      <c r="B615" s="2">
        <v>59</v>
      </c>
      <c r="C615" s="2" t="s">
        <v>1432</v>
      </c>
    </row>
    <row r="616" spans="1:3" x14ac:dyDescent="0.2">
      <c r="A616" s="2">
        <v>615</v>
      </c>
      <c r="B616" s="2">
        <v>59</v>
      </c>
      <c r="C616" s="2" t="s">
        <v>1433</v>
      </c>
    </row>
    <row r="617" spans="1:3" x14ac:dyDescent="0.2">
      <c r="A617" s="2">
        <v>616</v>
      </c>
      <c r="B617" s="2">
        <v>59</v>
      </c>
      <c r="C617" s="2" t="s">
        <v>711</v>
      </c>
    </row>
    <row r="618" spans="1:3" x14ac:dyDescent="0.2">
      <c r="A618" s="2">
        <v>617</v>
      </c>
      <c r="B618" s="2">
        <v>59</v>
      </c>
      <c r="C618" s="2" t="s">
        <v>1434</v>
      </c>
    </row>
    <row r="619" spans="1:3" x14ac:dyDescent="0.2">
      <c r="A619" s="2">
        <v>618</v>
      </c>
      <c r="B619" s="2">
        <v>59</v>
      </c>
      <c r="C619" s="2" t="s">
        <v>1435</v>
      </c>
    </row>
    <row r="620" spans="1:3" x14ac:dyDescent="0.2">
      <c r="A620" s="2">
        <v>619</v>
      </c>
      <c r="B620" s="2">
        <v>59</v>
      </c>
      <c r="C620" s="2" t="s">
        <v>1436</v>
      </c>
    </row>
    <row r="621" spans="1:3" x14ac:dyDescent="0.2">
      <c r="A621" s="2">
        <v>620</v>
      </c>
      <c r="B621" s="2">
        <v>59</v>
      </c>
      <c r="C621" s="2" t="s">
        <v>1437</v>
      </c>
    </row>
    <row r="622" spans="1:3" x14ac:dyDescent="0.2">
      <c r="A622" s="2">
        <v>621</v>
      </c>
      <c r="B622" s="2">
        <v>59</v>
      </c>
      <c r="C622" s="2" t="s">
        <v>1438</v>
      </c>
    </row>
    <row r="623" spans="1:3" x14ac:dyDescent="0.2">
      <c r="A623" s="2">
        <v>622</v>
      </c>
      <c r="B623" s="2">
        <v>59</v>
      </c>
      <c r="C623" s="2" t="s">
        <v>1439</v>
      </c>
    </row>
    <row r="624" spans="1:3" x14ac:dyDescent="0.2">
      <c r="A624" s="2">
        <v>623</v>
      </c>
      <c r="B624" s="2">
        <v>59</v>
      </c>
      <c r="C624" s="2" t="s">
        <v>1440</v>
      </c>
    </row>
    <row r="625" spans="1:3" x14ac:dyDescent="0.2">
      <c r="A625" s="2">
        <v>624</v>
      </c>
      <c r="B625" s="2">
        <v>59</v>
      </c>
      <c r="C625" s="2" t="s">
        <v>1441</v>
      </c>
    </row>
    <row r="626" spans="1:3" x14ac:dyDescent="0.2">
      <c r="A626" s="2">
        <v>625</v>
      </c>
      <c r="B626" s="2">
        <v>59</v>
      </c>
      <c r="C626" s="2" t="s">
        <v>742</v>
      </c>
    </row>
    <row r="627" spans="1:3" x14ac:dyDescent="0.2">
      <c r="A627" s="2">
        <v>626</v>
      </c>
      <c r="B627" s="2">
        <v>60</v>
      </c>
      <c r="C627" s="2" t="s">
        <v>1283</v>
      </c>
    </row>
    <row r="628" spans="1:3" x14ac:dyDescent="0.2">
      <c r="A628" s="2">
        <v>627</v>
      </c>
      <c r="B628" s="2">
        <v>60</v>
      </c>
      <c r="C628" s="2" t="s">
        <v>717</v>
      </c>
    </row>
    <row r="629" spans="1:3" x14ac:dyDescent="0.2">
      <c r="A629" s="2">
        <v>628</v>
      </c>
      <c r="B629" s="2">
        <v>60</v>
      </c>
      <c r="C629" s="2" t="s">
        <v>1442</v>
      </c>
    </row>
    <row r="630" spans="1:3" x14ac:dyDescent="0.2">
      <c r="A630" s="2">
        <v>629</v>
      </c>
      <c r="B630" s="2">
        <v>60</v>
      </c>
      <c r="C630" s="2" t="s">
        <v>737</v>
      </c>
    </row>
    <row r="631" spans="1:3" x14ac:dyDescent="0.2">
      <c r="A631" s="2">
        <v>630</v>
      </c>
      <c r="B631" s="2">
        <v>60</v>
      </c>
      <c r="C631" s="2" t="s">
        <v>1443</v>
      </c>
    </row>
    <row r="632" spans="1:3" x14ac:dyDescent="0.2">
      <c r="A632" s="2">
        <v>631</v>
      </c>
      <c r="B632" s="2">
        <v>60</v>
      </c>
      <c r="C632" s="2" t="s">
        <v>1444</v>
      </c>
    </row>
    <row r="633" spans="1:3" x14ac:dyDescent="0.2">
      <c r="A633" s="2">
        <v>632</v>
      </c>
      <c r="B633" s="2">
        <v>60</v>
      </c>
      <c r="C633" s="2" t="s">
        <v>1445</v>
      </c>
    </row>
    <row r="634" spans="1:3" x14ac:dyDescent="0.2">
      <c r="A634" s="2">
        <v>633</v>
      </c>
      <c r="B634" s="2">
        <v>60</v>
      </c>
      <c r="C634" s="2" t="s">
        <v>1446</v>
      </c>
    </row>
    <row r="635" spans="1:3" x14ac:dyDescent="0.2">
      <c r="A635" s="2">
        <v>634</v>
      </c>
      <c r="B635" s="2">
        <v>60</v>
      </c>
      <c r="C635" s="2" t="s">
        <v>1447</v>
      </c>
    </row>
    <row r="636" spans="1:3" x14ac:dyDescent="0.2">
      <c r="A636" s="2">
        <v>635</v>
      </c>
      <c r="B636" s="2">
        <v>60</v>
      </c>
      <c r="C636" s="2" t="s">
        <v>1448</v>
      </c>
    </row>
    <row r="637" spans="1:3" x14ac:dyDescent="0.2">
      <c r="A637" s="2">
        <v>636</v>
      </c>
      <c r="B637" s="2">
        <v>61</v>
      </c>
      <c r="C637" s="2" t="s">
        <v>1449</v>
      </c>
    </row>
    <row r="638" spans="1:3" x14ac:dyDescent="0.2">
      <c r="A638" s="2">
        <v>637</v>
      </c>
      <c r="B638" s="2">
        <v>61</v>
      </c>
      <c r="C638" s="2" t="s">
        <v>1427</v>
      </c>
    </row>
    <row r="639" spans="1:3" x14ac:dyDescent="0.2">
      <c r="A639" s="2">
        <v>638</v>
      </c>
      <c r="B639" s="2">
        <v>61</v>
      </c>
      <c r="C639" s="2" t="s">
        <v>1450</v>
      </c>
    </row>
    <row r="640" spans="1:3" x14ac:dyDescent="0.2">
      <c r="A640" s="2">
        <v>639</v>
      </c>
      <c r="B640" s="2">
        <v>61</v>
      </c>
      <c r="C640" s="2" t="s">
        <v>1451</v>
      </c>
    </row>
    <row r="641" spans="1:3" x14ac:dyDescent="0.2">
      <c r="A641" s="2">
        <v>640</v>
      </c>
      <c r="B641" s="2">
        <v>61</v>
      </c>
      <c r="C641" s="2" t="s">
        <v>1452</v>
      </c>
    </row>
    <row r="642" spans="1:3" x14ac:dyDescent="0.2">
      <c r="A642" s="2">
        <v>641</v>
      </c>
      <c r="B642" s="2">
        <v>61</v>
      </c>
      <c r="C642" s="2" t="s">
        <v>1453</v>
      </c>
    </row>
    <row r="643" spans="1:3" x14ac:dyDescent="0.2">
      <c r="A643" s="2">
        <v>642</v>
      </c>
      <c r="B643" s="2">
        <v>61</v>
      </c>
      <c r="C643" s="2" t="s">
        <v>1454</v>
      </c>
    </row>
    <row r="644" spans="1:3" x14ac:dyDescent="0.2">
      <c r="A644" s="2">
        <v>643</v>
      </c>
      <c r="B644" s="2">
        <v>61</v>
      </c>
      <c r="C644" s="2" t="s">
        <v>1151</v>
      </c>
    </row>
    <row r="645" spans="1:3" x14ac:dyDescent="0.2">
      <c r="A645" s="2">
        <v>644</v>
      </c>
      <c r="B645" s="2">
        <v>42</v>
      </c>
      <c r="C645" s="2" t="s">
        <v>1455</v>
      </c>
    </row>
    <row r="646" spans="1:3" x14ac:dyDescent="0.2">
      <c r="A646" s="2">
        <v>645</v>
      </c>
      <c r="B646" s="2">
        <v>42</v>
      </c>
      <c r="C646" s="2" t="s">
        <v>1456</v>
      </c>
    </row>
    <row r="647" spans="1:3" x14ac:dyDescent="0.2">
      <c r="A647" s="2">
        <v>646</v>
      </c>
      <c r="B647" s="2">
        <v>42</v>
      </c>
      <c r="C647" s="2" t="s">
        <v>1457</v>
      </c>
    </row>
    <row r="648" spans="1:3" x14ac:dyDescent="0.2">
      <c r="A648" s="2">
        <v>647</v>
      </c>
      <c r="B648" s="2">
        <v>42</v>
      </c>
      <c r="C648" s="2" t="s">
        <v>1458</v>
      </c>
    </row>
    <row r="649" spans="1:3" x14ac:dyDescent="0.2">
      <c r="A649" s="2">
        <v>648</v>
      </c>
      <c r="B649" s="2">
        <v>42</v>
      </c>
      <c r="C649" s="2" t="s">
        <v>1459</v>
      </c>
    </row>
    <row r="650" spans="1:3" x14ac:dyDescent="0.2">
      <c r="A650" s="2">
        <v>649</v>
      </c>
      <c r="B650" s="2">
        <v>42</v>
      </c>
      <c r="C650" s="2" t="s">
        <v>1460</v>
      </c>
    </row>
    <row r="651" spans="1:3" x14ac:dyDescent="0.2">
      <c r="A651" s="2">
        <v>650</v>
      </c>
      <c r="B651" s="2">
        <v>42</v>
      </c>
      <c r="C651" s="2" t="s">
        <v>1461</v>
      </c>
    </row>
    <row r="652" spans="1:3" x14ac:dyDescent="0.2">
      <c r="A652" s="2">
        <v>651</v>
      </c>
      <c r="B652" s="2">
        <v>42</v>
      </c>
      <c r="C652" s="2" t="s">
        <v>1462</v>
      </c>
    </row>
    <row r="653" spans="1:3" x14ac:dyDescent="0.2">
      <c r="A653" s="2">
        <v>652</v>
      </c>
      <c r="B653" s="2">
        <v>42</v>
      </c>
      <c r="C653" s="2" t="s">
        <v>1463</v>
      </c>
    </row>
    <row r="654" spans="1:3" x14ac:dyDescent="0.2">
      <c r="A654" s="2">
        <v>653</v>
      </c>
      <c r="B654" s="2">
        <v>42</v>
      </c>
      <c r="C654" s="2" t="s">
        <v>1464</v>
      </c>
    </row>
    <row r="655" spans="1:3" x14ac:dyDescent="0.2">
      <c r="A655" s="2">
        <v>654</v>
      </c>
      <c r="B655" s="2">
        <v>42</v>
      </c>
      <c r="C655" s="2" t="s">
        <v>1465</v>
      </c>
    </row>
    <row r="656" spans="1:3" x14ac:dyDescent="0.2">
      <c r="A656" s="2">
        <v>655</v>
      </c>
      <c r="B656" s="2">
        <v>42</v>
      </c>
      <c r="C656" s="2" t="s">
        <v>1466</v>
      </c>
    </row>
    <row r="657" spans="1:3" x14ac:dyDescent="0.2">
      <c r="A657" s="2">
        <v>656</v>
      </c>
      <c r="B657" s="2">
        <v>42</v>
      </c>
      <c r="C657" s="2" t="s">
        <v>1467</v>
      </c>
    </row>
    <row r="658" spans="1:3" x14ac:dyDescent="0.2">
      <c r="A658" s="2">
        <v>657</v>
      </c>
      <c r="B658" s="2">
        <v>42</v>
      </c>
      <c r="C658" s="2" t="s">
        <v>1468</v>
      </c>
    </row>
    <row r="659" spans="1:3" x14ac:dyDescent="0.2">
      <c r="A659" s="2">
        <v>658</v>
      </c>
      <c r="B659" s="2">
        <v>42</v>
      </c>
      <c r="C659" s="2" t="s">
        <v>1469</v>
      </c>
    </row>
    <row r="660" spans="1:3" x14ac:dyDescent="0.2">
      <c r="A660" s="2">
        <v>659</v>
      </c>
      <c r="B660" s="2">
        <v>42</v>
      </c>
      <c r="C660" s="2" t="s">
        <v>1136</v>
      </c>
    </row>
    <row r="661" spans="1:3" x14ac:dyDescent="0.2">
      <c r="A661" s="2">
        <v>660</v>
      </c>
      <c r="B661" s="2">
        <v>42</v>
      </c>
      <c r="C661" s="2" t="s">
        <v>1470</v>
      </c>
    </row>
    <row r="662" spans="1:3" x14ac:dyDescent="0.2">
      <c r="A662" s="2">
        <v>661</v>
      </c>
      <c r="B662" s="2">
        <v>42</v>
      </c>
      <c r="C662" s="2" t="s">
        <v>1471</v>
      </c>
    </row>
    <row r="663" spans="1:3" x14ac:dyDescent="0.2">
      <c r="A663" s="2">
        <v>662</v>
      </c>
      <c r="B663" s="2">
        <v>42</v>
      </c>
      <c r="C663" s="2" t="s">
        <v>1472</v>
      </c>
    </row>
    <row r="664" spans="1:3" x14ac:dyDescent="0.2">
      <c r="A664" s="2">
        <v>663</v>
      </c>
      <c r="B664" s="2">
        <v>42</v>
      </c>
      <c r="C664" s="2" t="s">
        <v>1473</v>
      </c>
    </row>
    <row r="665" spans="1:3" x14ac:dyDescent="0.2">
      <c r="A665" s="2">
        <v>664</v>
      </c>
      <c r="B665" s="2">
        <v>42</v>
      </c>
      <c r="C665" s="2" t="s">
        <v>1474</v>
      </c>
    </row>
    <row r="666" spans="1:3" x14ac:dyDescent="0.2">
      <c r="A666" s="2">
        <v>665</v>
      </c>
      <c r="B666" s="2">
        <v>42</v>
      </c>
      <c r="C666" s="2" t="s">
        <v>1475</v>
      </c>
    </row>
    <row r="667" spans="1:3" x14ac:dyDescent="0.2">
      <c r="A667" s="2">
        <v>666</v>
      </c>
      <c r="B667" s="2">
        <v>42</v>
      </c>
      <c r="C667" s="2" t="s">
        <v>1476</v>
      </c>
    </row>
    <row r="668" spans="1:3" x14ac:dyDescent="0.2">
      <c r="A668" s="2">
        <v>667</v>
      </c>
      <c r="B668" s="2">
        <v>61</v>
      </c>
      <c r="C668" s="2" t="s">
        <v>1477</v>
      </c>
    </row>
    <row r="669" spans="1:3" x14ac:dyDescent="0.2">
      <c r="A669" s="2">
        <v>668</v>
      </c>
      <c r="B669" s="2">
        <v>61</v>
      </c>
      <c r="C669" s="2" t="s">
        <v>1478</v>
      </c>
    </row>
    <row r="670" spans="1:3" x14ac:dyDescent="0.2">
      <c r="A670" s="2">
        <v>669</v>
      </c>
      <c r="B670" s="2">
        <v>61</v>
      </c>
      <c r="C670" s="2" t="s">
        <v>1479</v>
      </c>
    </row>
    <row r="671" spans="1:3" x14ac:dyDescent="0.2">
      <c r="A671" s="2">
        <v>670</v>
      </c>
      <c r="B671" s="2">
        <v>61</v>
      </c>
      <c r="C671" s="2" t="s">
        <v>1480</v>
      </c>
    </row>
    <row r="672" spans="1:3" x14ac:dyDescent="0.2">
      <c r="A672" s="2">
        <v>671</v>
      </c>
      <c r="B672" s="2">
        <v>61</v>
      </c>
      <c r="C672" s="2" t="s">
        <v>690</v>
      </c>
    </row>
    <row r="673" spans="1:3" x14ac:dyDescent="0.2">
      <c r="A673" s="2">
        <v>672</v>
      </c>
      <c r="B673" s="2">
        <v>49</v>
      </c>
      <c r="C673" s="2" t="s">
        <v>1481</v>
      </c>
    </row>
    <row r="674" spans="1:3" x14ac:dyDescent="0.2">
      <c r="A674" s="2">
        <v>673</v>
      </c>
      <c r="B674" s="2">
        <v>49</v>
      </c>
      <c r="C674" s="2" t="s">
        <v>1482</v>
      </c>
    </row>
    <row r="675" spans="1:3" x14ac:dyDescent="0.2">
      <c r="A675" s="2">
        <v>674</v>
      </c>
      <c r="B675" s="2">
        <v>49</v>
      </c>
      <c r="C675" s="2" t="s">
        <v>1483</v>
      </c>
    </row>
    <row r="676" spans="1:3" x14ac:dyDescent="0.2">
      <c r="A676" s="2">
        <v>675</v>
      </c>
      <c r="B676" s="2">
        <v>49</v>
      </c>
      <c r="C676" s="2" t="s">
        <v>1484</v>
      </c>
    </row>
    <row r="677" spans="1:3" x14ac:dyDescent="0.2">
      <c r="A677" s="2">
        <v>676</v>
      </c>
      <c r="B677" s="2">
        <v>49</v>
      </c>
      <c r="C677" s="2" t="s">
        <v>1485</v>
      </c>
    </row>
    <row r="678" spans="1:3" x14ac:dyDescent="0.2">
      <c r="A678" s="2">
        <v>677</v>
      </c>
      <c r="B678" s="2">
        <v>49</v>
      </c>
      <c r="C678" s="2" t="s">
        <v>723</v>
      </c>
    </row>
    <row r="679" spans="1:3" x14ac:dyDescent="0.2">
      <c r="A679" s="2">
        <v>678</v>
      </c>
      <c r="B679" s="2">
        <v>49</v>
      </c>
      <c r="C679" s="2" t="s">
        <v>1486</v>
      </c>
    </row>
    <row r="680" spans="1:3" x14ac:dyDescent="0.2">
      <c r="A680" s="2">
        <v>679</v>
      </c>
      <c r="B680" s="2">
        <v>84</v>
      </c>
      <c r="C680" s="2" t="s">
        <v>1487</v>
      </c>
    </row>
    <row r="681" spans="1:3" x14ac:dyDescent="0.2">
      <c r="A681" s="2">
        <v>680</v>
      </c>
      <c r="B681" s="2">
        <v>84</v>
      </c>
      <c r="C681" s="2" t="s">
        <v>716</v>
      </c>
    </row>
    <row r="682" spans="1:3" x14ac:dyDescent="0.2">
      <c r="A682" s="2">
        <v>681</v>
      </c>
      <c r="B682" s="2">
        <v>84</v>
      </c>
      <c r="C682" s="2" t="s">
        <v>1488</v>
      </c>
    </row>
    <row r="683" spans="1:3" x14ac:dyDescent="0.2">
      <c r="A683" s="2">
        <v>682</v>
      </c>
      <c r="B683" s="2">
        <v>84</v>
      </c>
      <c r="C683" s="2" t="s">
        <v>1311</v>
      </c>
    </row>
    <row r="684" spans="1:3" x14ac:dyDescent="0.2">
      <c r="A684" s="2">
        <v>683</v>
      </c>
      <c r="B684" s="2">
        <v>84</v>
      </c>
      <c r="C684" s="2" t="s">
        <v>1489</v>
      </c>
    </row>
    <row r="685" spans="1:3" x14ac:dyDescent="0.2">
      <c r="A685" s="2">
        <v>684</v>
      </c>
      <c r="B685" s="2">
        <v>84</v>
      </c>
      <c r="C685" s="2" t="s">
        <v>1490</v>
      </c>
    </row>
    <row r="686" spans="1:3" x14ac:dyDescent="0.2">
      <c r="A686" s="2">
        <v>685</v>
      </c>
      <c r="B686" s="2">
        <v>84</v>
      </c>
      <c r="C686" s="2" t="s">
        <v>1491</v>
      </c>
    </row>
    <row r="687" spans="1:3" x14ac:dyDescent="0.2">
      <c r="A687" s="2">
        <v>686</v>
      </c>
      <c r="B687" s="2">
        <v>84</v>
      </c>
      <c r="C687" s="2" t="s">
        <v>1492</v>
      </c>
    </row>
    <row r="688" spans="1:3" x14ac:dyDescent="0.2">
      <c r="A688" s="2">
        <v>687</v>
      </c>
      <c r="B688" s="2">
        <v>84</v>
      </c>
      <c r="C688" s="2" t="s">
        <v>1493</v>
      </c>
    </row>
    <row r="689" spans="1:3" x14ac:dyDescent="0.2">
      <c r="A689" s="2">
        <v>688</v>
      </c>
      <c r="B689" s="2">
        <v>84</v>
      </c>
      <c r="C689" s="2" t="s">
        <v>1494</v>
      </c>
    </row>
    <row r="690" spans="1:3" x14ac:dyDescent="0.2">
      <c r="A690" s="2">
        <v>689</v>
      </c>
      <c r="B690" s="2">
        <v>84</v>
      </c>
      <c r="C690" s="2" t="s">
        <v>1495</v>
      </c>
    </row>
    <row r="691" spans="1:3" x14ac:dyDescent="0.2">
      <c r="A691" s="2">
        <v>690</v>
      </c>
      <c r="B691" s="2">
        <v>84</v>
      </c>
      <c r="C691" s="2" t="s">
        <v>1496</v>
      </c>
    </row>
    <row r="692" spans="1:3" x14ac:dyDescent="0.2">
      <c r="A692" s="2">
        <v>691</v>
      </c>
      <c r="B692" s="2">
        <v>84</v>
      </c>
      <c r="C692" s="2" t="s">
        <v>1497</v>
      </c>
    </row>
    <row r="693" spans="1:3" x14ac:dyDescent="0.2">
      <c r="A693" s="2">
        <v>692</v>
      </c>
      <c r="B693" s="2">
        <v>84</v>
      </c>
      <c r="C693" s="2" t="s">
        <v>1498</v>
      </c>
    </row>
    <row r="694" spans="1:3" x14ac:dyDescent="0.2">
      <c r="A694" s="2">
        <v>693</v>
      </c>
      <c r="B694" s="2">
        <v>84</v>
      </c>
      <c r="C694" s="2" t="s">
        <v>1499</v>
      </c>
    </row>
    <row r="695" spans="1:3" x14ac:dyDescent="0.2">
      <c r="A695" s="2">
        <v>694</v>
      </c>
      <c r="B695" s="2">
        <v>84</v>
      </c>
      <c r="C695" s="2" t="s">
        <v>1500</v>
      </c>
    </row>
    <row r="696" spans="1:3" x14ac:dyDescent="0.2">
      <c r="A696" s="2">
        <v>695</v>
      </c>
      <c r="B696" s="2">
        <v>84</v>
      </c>
      <c r="C696" s="2" t="s">
        <v>1501</v>
      </c>
    </row>
    <row r="697" spans="1:3" x14ac:dyDescent="0.2">
      <c r="A697" s="2">
        <v>696</v>
      </c>
      <c r="B697" s="2">
        <v>84</v>
      </c>
      <c r="C697" s="2" t="s">
        <v>1502</v>
      </c>
    </row>
    <row r="698" spans="1:3" x14ac:dyDescent="0.2">
      <c r="A698" s="2">
        <v>697</v>
      </c>
      <c r="B698" s="2">
        <v>84</v>
      </c>
      <c r="C698" s="2" t="s">
        <v>1392</v>
      </c>
    </row>
    <row r="699" spans="1:3" x14ac:dyDescent="0.2">
      <c r="A699" s="2">
        <v>698</v>
      </c>
      <c r="B699" s="2">
        <v>84</v>
      </c>
      <c r="C699" s="2" t="s">
        <v>1503</v>
      </c>
    </row>
    <row r="700" spans="1:3" x14ac:dyDescent="0.2">
      <c r="A700" s="2">
        <v>699</v>
      </c>
      <c r="B700" s="2">
        <v>84</v>
      </c>
      <c r="C700" s="2" t="s">
        <v>1504</v>
      </c>
    </row>
    <row r="701" spans="1:3" x14ac:dyDescent="0.2">
      <c r="A701" s="2">
        <v>700</v>
      </c>
      <c r="B701" s="2">
        <v>84</v>
      </c>
      <c r="C701" s="2" t="s">
        <v>724</v>
      </c>
    </row>
    <row r="702" spans="1:3" x14ac:dyDescent="0.2">
      <c r="A702" s="2">
        <v>701</v>
      </c>
      <c r="B702" s="2">
        <v>84</v>
      </c>
      <c r="C702" s="2" t="s">
        <v>1505</v>
      </c>
    </row>
    <row r="703" spans="1:3" x14ac:dyDescent="0.2">
      <c r="A703" s="2">
        <v>702</v>
      </c>
      <c r="B703" s="2">
        <v>84</v>
      </c>
      <c r="C703" s="2" t="s">
        <v>736</v>
      </c>
    </row>
    <row r="704" spans="1:3" x14ac:dyDescent="0.2">
      <c r="A704" s="2">
        <v>703</v>
      </c>
      <c r="B704" s="2">
        <v>84</v>
      </c>
      <c r="C704" s="2" t="s">
        <v>1506</v>
      </c>
    </row>
    <row r="705" spans="1:3" x14ac:dyDescent="0.2">
      <c r="A705" s="2">
        <v>704</v>
      </c>
      <c r="B705" s="2">
        <v>84</v>
      </c>
      <c r="C705" s="2" t="s">
        <v>1507</v>
      </c>
    </row>
    <row r="706" spans="1:3" x14ac:dyDescent="0.2">
      <c r="A706" s="2">
        <v>705</v>
      </c>
      <c r="B706" s="2">
        <v>84</v>
      </c>
      <c r="C706" s="2" t="s">
        <v>1508</v>
      </c>
    </row>
    <row r="707" spans="1:3" x14ac:dyDescent="0.2">
      <c r="A707" s="2">
        <v>706</v>
      </c>
      <c r="B707" s="2">
        <v>84</v>
      </c>
      <c r="C707" s="2" t="s">
        <v>1509</v>
      </c>
    </row>
    <row r="708" spans="1:3" x14ac:dyDescent="0.2">
      <c r="A708" s="2">
        <v>707</v>
      </c>
      <c r="B708" s="2">
        <v>84</v>
      </c>
      <c r="C708" s="2" t="s">
        <v>1510</v>
      </c>
    </row>
    <row r="709" spans="1:3" x14ac:dyDescent="0.2">
      <c r="A709" s="2">
        <v>708</v>
      </c>
      <c r="B709" s="2">
        <v>84</v>
      </c>
      <c r="C709" s="2" t="s">
        <v>1511</v>
      </c>
    </row>
    <row r="710" spans="1:3" x14ac:dyDescent="0.2">
      <c r="A710" s="2">
        <v>709</v>
      </c>
      <c r="B710" s="2">
        <v>84</v>
      </c>
      <c r="C710" s="2" t="s">
        <v>1512</v>
      </c>
    </row>
    <row r="711" spans="1:3" x14ac:dyDescent="0.2">
      <c r="A711" s="2">
        <v>710</v>
      </c>
      <c r="B711" s="2">
        <v>84</v>
      </c>
      <c r="C711" s="2" t="s">
        <v>1513</v>
      </c>
    </row>
    <row r="712" spans="1:3" x14ac:dyDescent="0.2">
      <c r="A712" s="2">
        <v>711</v>
      </c>
      <c r="B712" s="2">
        <v>84</v>
      </c>
      <c r="C712" s="2" t="s">
        <v>1514</v>
      </c>
    </row>
    <row r="713" spans="1:3" x14ac:dyDescent="0.2">
      <c r="A713" s="2">
        <v>712</v>
      </c>
      <c r="B713" s="2">
        <v>84</v>
      </c>
      <c r="C713" s="2" t="s">
        <v>1515</v>
      </c>
    </row>
    <row r="714" spans="1:3" x14ac:dyDescent="0.2">
      <c r="A714" s="2">
        <v>713</v>
      </c>
      <c r="B714" s="2">
        <v>84</v>
      </c>
      <c r="C714" s="2" t="s">
        <v>707</v>
      </c>
    </row>
    <row r="715" spans="1:3" x14ac:dyDescent="0.2">
      <c r="A715" s="2">
        <v>714</v>
      </c>
      <c r="B715" s="2">
        <v>84</v>
      </c>
      <c r="C715" s="2" t="s">
        <v>1516</v>
      </c>
    </row>
    <row r="716" spans="1:3" x14ac:dyDescent="0.2">
      <c r="A716" s="2">
        <v>715</v>
      </c>
      <c r="B716" s="2">
        <v>84</v>
      </c>
      <c r="C716" s="2" t="s">
        <v>1517</v>
      </c>
    </row>
    <row r="717" spans="1:3" x14ac:dyDescent="0.2">
      <c r="A717" s="2">
        <v>716</v>
      </c>
      <c r="B717" s="2">
        <v>84</v>
      </c>
      <c r="C717" s="2" t="s">
        <v>1288</v>
      </c>
    </row>
    <row r="718" spans="1:3" x14ac:dyDescent="0.2">
      <c r="A718" s="2">
        <v>717</v>
      </c>
      <c r="B718" s="2">
        <v>84</v>
      </c>
      <c r="C718" s="2" t="s">
        <v>1518</v>
      </c>
    </row>
    <row r="719" spans="1:3" x14ac:dyDescent="0.2">
      <c r="A719" s="2">
        <v>718</v>
      </c>
      <c r="B719" s="2">
        <v>84</v>
      </c>
      <c r="C719" s="2" t="s">
        <v>1519</v>
      </c>
    </row>
    <row r="720" spans="1:3" x14ac:dyDescent="0.2">
      <c r="A720" s="2">
        <v>719</v>
      </c>
      <c r="B720" s="2">
        <v>84</v>
      </c>
      <c r="C720" s="2" t="s">
        <v>1520</v>
      </c>
    </row>
    <row r="721" spans="1:3" x14ac:dyDescent="0.2">
      <c r="A721" s="2">
        <v>720</v>
      </c>
      <c r="B721" s="2">
        <v>84</v>
      </c>
      <c r="C721" s="2" t="s">
        <v>1521</v>
      </c>
    </row>
    <row r="722" spans="1:3" x14ac:dyDescent="0.2">
      <c r="A722" s="2">
        <v>721</v>
      </c>
      <c r="B722" s="2">
        <v>84</v>
      </c>
      <c r="C722" s="2" t="s">
        <v>1522</v>
      </c>
    </row>
    <row r="723" spans="1:3" x14ac:dyDescent="0.2">
      <c r="A723" s="2">
        <v>722</v>
      </c>
      <c r="B723" s="2">
        <v>84</v>
      </c>
      <c r="C723" s="2" t="s">
        <v>1523</v>
      </c>
    </row>
    <row r="724" spans="1:3" x14ac:dyDescent="0.2">
      <c r="A724" s="2">
        <v>723</v>
      </c>
      <c r="B724" s="2">
        <v>84</v>
      </c>
      <c r="C724" s="2" t="s">
        <v>1524</v>
      </c>
    </row>
    <row r="725" spans="1:3" x14ac:dyDescent="0.2">
      <c r="A725" s="2">
        <v>724</v>
      </c>
      <c r="B725" s="2">
        <v>84</v>
      </c>
      <c r="C725" s="2" t="s">
        <v>1199</v>
      </c>
    </row>
    <row r="726" spans="1:3" x14ac:dyDescent="0.2">
      <c r="A726" s="2">
        <v>725</v>
      </c>
      <c r="B726" s="2">
        <v>84</v>
      </c>
      <c r="C726" s="2" t="s">
        <v>1398</v>
      </c>
    </row>
    <row r="727" spans="1:3" x14ac:dyDescent="0.2">
      <c r="A727" s="2">
        <v>726</v>
      </c>
      <c r="B727" s="2">
        <v>84</v>
      </c>
      <c r="C727" s="2" t="s">
        <v>1525</v>
      </c>
    </row>
    <row r="728" spans="1:3" x14ac:dyDescent="0.2">
      <c r="A728" s="2">
        <v>727</v>
      </c>
      <c r="B728" s="2">
        <v>84</v>
      </c>
      <c r="C728" s="2" t="s">
        <v>1526</v>
      </c>
    </row>
    <row r="729" spans="1:3" x14ac:dyDescent="0.2">
      <c r="A729" s="2">
        <v>728</v>
      </c>
      <c r="B729" s="2">
        <v>84</v>
      </c>
      <c r="C729" s="2" t="s">
        <v>1527</v>
      </c>
    </row>
    <row r="730" spans="1:3" x14ac:dyDescent="0.2">
      <c r="A730" s="2">
        <v>729</v>
      </c>
      <c r="B730" s="2">
        <v>84</v>
      </c>
      <c r="C730" s="2" t="s">
        <v>1528</v>
      </c>
    </row>
    <row r="731" spans="1:3" x14ac:dyDescent="0.2">
      <c r="A731" s="2">
        <v>730</v>
      </c>
      <c r="B731" s="2">
        <v>84</v>
      </c>
      <c r="C731" s="2" t="s">
        <v>1529</v>
      </c>
    </row>
    <row r="732" spans="1:3" x14ac:dyDescent="0.2">
      <c r="A732" s="2">
        <v>731</v>
      </c>
      <c r="B732" s="2">
        <v>84</v>
      </c>
      <c r="C732" s="2" t="s">
        <v>1402</v>
      </c>
    </row>
    <row r="733" spans="1:3" x14ac:dyDescent="0.2">
      <c r="A733" s="2">
        <v>732</v>
      </c>
      <c r="B733" s="2">
        <v>84</v>
      </c>
      <c r="C733" s="2" t="s">
        <v>1530</v>
      </c>
    </row>
    <row r="734" spans="1:3" x14ac:dyDescent="0.2">
      <c r="A734" s="2">
        <v>733</v>
      </c>
      <c r="B734" s="2">
        <v>84</v>
      </c>
      <c r="C734" s="2" t="s">
        <v>1531</v>
      </c>
    </row>
    <row r="735" spans="1:3" x14ac:dyDescent="0.2">
      <c r="A735" s="2">
        <v>734</v>
      </c>
      <c r="B735" s="2">
        <v>84</v>
      </c>
      <c r="C735" s="2" t="s">
        <v>1532</v>
      </c>
    </row>
    <row r="736" spans="1:3" x14ac:dyDescent="0.2">
      <c r="A736" s="2">
        <v>735</v>
      </c>
      <c r="B736" s="2">
        <v>84</v>
      </c>
      <c r="C736" s="2" t="s">
        <v>1533</v>
      </c>
    </row>
    <row r="737" spans="1:3" x14ac:dyDescent="0.2">
      <c r="A737" s="2">
        <v>736</v>
      </c>
      <c r="B737" s="2">
        <v>84</v>
      </c>
      <c r="C737" s="2" t="s">
        <v>1534</v>
      </c>
    </row>
    <row r="738" spans="1:3" x14ac:dyDescent="0.2">
      <c r="A738" s="2">
        <v>737</v>
      </c>
      <c r="B738" s="2">
        <v>84</v>
      </c>
      <c r="C738" s="2" t="s">
        <v>1535</v>
      </c>
    </row>
    <row r="739" spans="1:3" x14ac:dyDescent="0.2">
      <c r="A739" s="2">
        <v>738</v>
      </c>
      <c r="B739" s="2">
        <v>84</v>
      </c>
      <c r="C739" s="2" t="s">
        <v>1536</v>
      </c>
    </row>
    <row r="740" spans="1:3" x14ac:dyDescent="0.2">
      <c r="A740" s="2">
        <v>739</v>
      </c>
      <c r="B740" s="2">
        <v>84</v>
      </c>
      <c r="C740" s="2" t="s">
        <v>1537</v>
      </c>
    </row>
    <row r="741" spans="1:3" x14ac:dyDescent="0.2">
      <c r="A741" s="2">
        <v>740</v>
      </c>
      <c r="B741" s="2">
        <v>84</v>
      </c>
      <c r="C741" s="2" t="s">
        <v>1538</v>
      </c>
    </row>
    <row r="742" spans="1:3" x14ac:dyDescent="0.2">
      <c r="A742" s="2">
        <v>741</v>
      </c>
      <c r="B742" s="2">
        <v>84</v>
      </c>
      <c r="C742" s="2" t="s">
        <v>1539</v>
      </c>
    </row>
    <row r="743" spans="1:3" x14ac:dyDescent="0.2">
      <c r="A743" s="2">
        <v>742</v>
      </c>
      <c r="B743" s="2">
        <v>84</v>
      </c>
      <c r="C743" s="2" t="s">
        <v>1540</v>
      </c>
    </row>
    <row r="744" spans="1:3" x14ac:dyDescent="0.2">
      <c r="A744" s="2">
        <v>743</v>
      </c>
      <c r="B744" s="2">
        <v>84</v>
      </c>
      <c r="C744" s="2" t="s">
        <v>1541</v>
      </c>
    </row>
    <row r="745" spans="1:3" x14ac:dyDescent="0.2">
      <c r="A745" s="2">
        <v>744</v>
      </c>
      <c r="B745" s="2">
        <v>84</v>
      </c>
      <c r="C745" s="2" t="s">
        <v>1542</v>
      </c>
    </row>
    <row r="746" spans="1:3" x14ac:dyDescent="0.2">
      <c r="A746" s="2">
        <v>745</v>
      </c>
      <c r="B746" s="2">
        <v>84</v>
      </c>
      <c r="C746" s="2" t="s">
        <v>1543</v>
      </c>
    </row>
    <row r="747" spans="1:3" x14ac:dyDescent="0.2">
      <c r="A747" s="2">
        <v>746</v>
      </c>
      <c r="B747" s="2">
        <v>84</v>
      </c>
      <c r="C747" s="2" t="s">
        <v>1544</v>
      </c>
    </row>
    <row r="748" spans="1:3" x14ac:dyDescent="0.2">
      <c r="A748" s="2">
        <v>747</v>
      </c>
      <c r="B748" s="2">
        <v>84</v>
      </c>
      <c r="C748" s="2" t="s">
        <v>1545</v>
      </c>
    </row>
    <row r="749" spans="1:3" x14ac:dyDescent="0.2">
      <c r="A749" s="2">
        <v>748</v>
      </c>
      <c r="B749" s="2">
        <v>84</v>
      </c>
      <c r="C749" s="2" t="s">
        <v>1546</v>
      </c>
    </row>
    <row r="750" spans="1:3" x14ac:dyDescent="0.2">
      <c r="A750" s="2">
        <v>749</v>
      </c>
      <c r="B750" s="2">
        <v>84</v>
      </c>
      <c r="C750" s="2" t="s">
        <v>1547</v>
      </c>
    </row>
    <row r="751" spans="1:3" x14ac:dyDescent="0.2">
      <c r="A751" s="2">
        <v>750</v>
      </c>
      <c r="B751" s="2">
        <v>84</v>
      </c>
      <c r="C751" s="2" t="s">
        <v>1548</v>
      </c>
    </row>
    <row r="752" spans="1:3" x14ac:dyDescent="0.2">
      <c r="A752" s="2">
        <v>751</v>
      </c>
      <c r="B752" s="2">
        <v>84</v>
      </c>
      <c r="C752" s="2" t="s">
        <v>1548</v>
      </c>
    </row>
    <row r="753" spans="1:3" x14ac:dyDescent="0.2">
      <c r="A753" s="2">
        <v>752</v>
      </c>
      <c r="B753" s="2">
        <v>84</v>
      </c>
      <c r="C753" s="2" t="s">
        <v>1549</v>
      </c>
    </row>
    <row r="754" spans="1:3" x14ac:dyDescent="0.2">
      <c r="A754" s="2">
        <v>753</v>
      </c>
      <c r="B754" s="2">
        <v>84</v>
      </c>
      <c r="C754" s="2" t="s">
        <v>1550</v>
      </c>
    </row>
    <row r="755" spans="1:3" x14ac:dyDescent="0.2">
      <c r="A755" s="2">
        <v>754</v>
      </c>
      <c r="B755" s="2">
        <v>84</v>
      </c>
      <c r="C755" s="2" t="s">
        <v>1551</v>
      </c>
    </row>
    <row r="756" spans="1:3" x14ac:dyDescent="0.2">
      <c r="A756" s="2">
        <v>755</v>
      </c>
      <c r="B756" s="2">
        <v>84</v>
      </c>
      <c r="C756" s="2" t="s">
        <v>1552</v>
      </c>
    </row>
    <row r="757" spans="1:3" x14ac:dyDescent="0.2">
      <c r="A757" s="2">
        <v>756</v>
      </c>
      <c r="B757" s="2">
        <v>84</v>
      </c>
      <c r="C757" s="2" t="s">
        <v>1553</v>
      </c>
    </row>
    <row r="758" spans="1:3" x14ac:dyDescent="0.2">
      <c r="A758" s="2">
        <v>757</v>
      </c>
      <c r="B758" s="2">
        <v>84</v>
      </c>
      <c r="C758" s="2" t="s">
        <v>1554</v>
      </c>
    </row>
    <row r="759" spans="1:3" x14ac:dyDescent="0.2">
      <c r="A759" s="2">
        <v>758</v>
      </c>
      <c r="B759" s="2">
        <v>84</v>
      </c>
      <c r="C759" s="2" t="s">
        <v>1555</v>
      </c>
    </row>
    <row r="760" spans="1:3" x14ac:dyDescent="0.2">
      <c r="A760" s="2">
        <v>759</v>
      </c>
      <c r="B760" s="2">
        <v>84</v>
      </c>
      <c r="C760" s="2" t="s">
        <v>1151</v>
      </c>
    </row>
    <row r="761" spans="1:3" x14ac:dyDescent="0.2">
      <c r="A761" s="2">
        <v>760</v>
      </c>
      <c r="B761" s="2">
        <v>84</v>
      </c>
      <c r="C761" s="2" t="s">
        <v>1556</v>
      </c>
    </row>
    <row r="762" spans="1:3" x14ac:dyDescent="0.2">
      <c r="A762" s="2">
        <v>761</v>
      </c>
      <c r="B762" s="2">
        <v>84</v>
      </c>
      <c r="C762" s="2" t="s">
        <v>1557</v>
      </c>
    </row>
    <row r="763" spans="1:3" x14ac:dyDescent="0.2">
      <c r="A763" s="2">
        <v>762</v>
      </c>
      <c r="B763" s="2">
        <v>84</v>
      </c>
      <c r="C763" s="2" t="s">
        <v>1558</v>
      </c>
    </row>
    <row r="764" spans="1:3" x14ac:dyDescent="0.2">
      <c r="A764" s="2">
        <v>763</v>
      </c>
      <c r="B764" s="2">
        <v>84</v>
      </c>
      <c r="C764" s="2" t="s">
        <v>1559</v>
      </c>
    </row>
    <row r="765" spans="1:3" x14ac:dyDescent="0.2">
      <c r="A765" s="2">
        <v>764</v>
      </c>
      <c r="B765" s="2">
        <v>84</v>
      </c>
      <c r="C765" s="2" t="s">
        <v>1560</v>
      </c>
    </row>
    <row r="766" spans="1:3" x14ac:dyDescent="0.2">
      <c r="A766" s="2">
        <v>765</v>
      </c>
      <c r="B766" s="2">
        <v>84</v>
      </c>
      <c r="C766" s="2" t="s">
        <v>1561</v>
      </c>
    </row>
    <row r="767" spans="1:3" x14ac:dyDescent="0.2">
      <c r="A767" s="2">
        <v>766</v>
      </c>
      <c r="B767" s="2">
        <v>84</v>
      </c>
      <c r="C767" s="2" t="s">
        <v>752</v>
      </c>
    </row>
    <row r="768" spans="1:3" x14ac:dyDescent="0.2">
      <c r="A768" s="2">
        <v>767</v>
      </c>
      <c r="B768" s="2">
        <v>84</v>
      </c>
      <c r="C768" s="2" t="s">
        <v>1562</v>
      </c>
    </row>
    <row r="769" spans="1:3" x14ac:dyDescent="0.2">
      <c r="A769" s="2">
        <v>768</v>
      </c>
      <c r="B769" s="2">
        <v>84</v>
      </c>
      <c r="C769" s="2" t="s">
        <v>1563</v>
      </c>
    </row>
    <row r="770" spans="1:3" x14ac:dyDescent="0.2">
      <c r="A770" s="2">
        <v>769</v>
      </c>
      <c r="B770" s="2">
        <v>84</v>
      </c>
      <c r="C770" s="2" t="s">
        <v>1564</v>
      </c>
    </row>
    <row r="771" spans="1:3" x14ac:dyDescent="0.2">
      <c r="A771" s="2">
        <v>770</v>
      </c>
      <c r="B771" s="2">
        <v>84</v>
      </c>
      <c r="C771" s="2" t="s">
        <v>1565</v>
      </c>
    </row>
    <row r="772" spans="1:3" x14ac:dyDescent="0.2">
      <c r="A772" s="2">
        <v>771</v>
      </c>
      <c r="B772" s="2">
        <v>84</v>
      </c>
      <c r="C772" s="2" t="s">
        <v>1566</v>
      </c>
    </row>
    <row r="773" spans="1:3" x14ac:dyDescent="0.2">
      <c r="A773" s="2">
        <v>772</v>
      </c>
      <c r="B773" s="2">
        <v>84</v>
      </c>
      <c r="C773" s="2" t="s">
        <v>1567</v>
      </c>
    </row>
    <row r="774" spans="1:3" x14ac:dyDescent="0.2">
      <c r="A774" s="2">
        <v>773</v>
      </c>
      <c r="B774" s="2">
        <v>84</v>
      </c>
      <c r="C774" s="2" t="s">
        <v>1568</v>
      </c>
    </row>
    <row r="775" spans="1:3" x14ac:dyDescent="0.2">
      <c r="A775" s="2">
        <v>774</v>
      </c>
      <c r="B775" s="2">
        <v>84</v>
      </c>
      <c r="C775" s="2" t="s">
        <v>1569</v>
      </c>
    </row>
    <row r="776" spans="1:3" x14ac:dyDescent="0.2">
      <c r="A776" s="2">
        <v>775</v>
      </c>
      <c r="B776" s="2">
        <v>84</v>
      </c>
      <c r="C776" s="2" t="s">
        <v>1570</v>
      </c>
    </row>
    <row r="777" spans="1:3" x14ac:dyDescent="0.2">
      <c r="A777" s="2">
        <v>776</v>
      </c>
      <c r="B777" s="2">
        <v>84</v>
      </c>
      <c r="C777" s="2" t="s">
        <v>1571</v>
      </c>
    </row>
    <row r="778" spans="1:3" x14ac:dyDescent="0.2">
      <c r="A778" s="2">
        <v>777</v>
      </c>
      <c r="B778" s="2">
        <v>84</v>
      </c>
      <c r="C778" s="2" t="s">
        <v>1572</v>
      </c>
    </row>
    <row r="779" spans="1:3" x14ac:dyDescent="0.2">
      <c r="A779" s="2">
        <v>778</v>
      </c>
      <c r="B779" s="2">
        <v>84</v>
      </c>
      <c r="C779" s="2" t="s">
        <v>1573</v>
      </c>
    </row>
    <row r="780" spans="1:3" x14ac:dyDescent="0.2">
      <c r="A780" s="2">
        <v>779</v>
      </c>
      <c r="B780" s="2">
        <v>84</v>
      </c>
      <c r="C780" s="2" t="s">
        <v>1574</v>
      </c>
    </row>
    <row r="781" spans="1:3" x14ac:dyDescent="0.2">
      <c r="A781" s="2">
        <v>780</v>
      </c>
      <c r="B781" s="2">
        <v>84</v>
      </c>
      <c r="C781" s="2" t="s">
        <v>1575</v>
      </c>
    </row>
    <row r="782" spans="1:3" x14ac:dyDescent="0.2">
      <c r="A782" s="2">
        <v>781</v>
      </c>
      <c r="B782" s="2">
        <v>84</v>
      </c>
      <c r="C782" s="2" t="s">
        <v>1576</v>
      </c>
    </row>
    <row r="783" spans="1:3" x14ac:dyDescent="0.2">
      <c r="A783" s="2">
        <v>782</v>
      </c>
      <c r="B783" s="2">
        <v>84</v>
      </c>
      <c r="C783" s="2" t="s">
        <v>1577</v>
      </c>
    </row>
    <row r="784" spans="1:3" x14ac:dyDescent="0.2">
      <c r="A784" s="2">
        <v>783</v>
      </c>
      <c r="B784" s="2">
        <v>84</v>
      </c>
      <c r="C784" s="2" t="s">
        <v>1578</v>
      </c>
    </row>
    <row r="785" spans="1:3" x14ac:dyDescent="0.2">
      <c r="A785" s="2">
        <v>784</v>
      </c>
      <c r="B785" s="2">
        <v>84</v>
      </c>
      <c r="C785" s="2" t="s">
        <v>1579</v>
      </c>
    </row>
    <row r="786" spans="1:3" x14ac:dyDescent="0.2">
      <c r="A786" s="2">
        <v>785</v>
      </c>
      <c r="B786" s="2">
        <v>84</v>
      </c>
      <c r="C786" s="2" t="s">
        <v>1580</v>
      </c>
    </row>
    <row r="787" spans="1:3" x14ac:dyDescent="0.2">
      <c r="A787" s="2">
        <v>786</v>
      </c>
      <c r="B787" s="2">
        <v>84</v>
      </c>
      <c r="C787" s="2" t="s">
        <v>1581</v>
      </c>
    </row>
    <row r="788" spans="1:3" x14ac:dyDescent="0.2">
      <c r="A788" s="2">
        <v>787</v>
      </c>
      <c r="B788" s="2">
        <v>84</v>
      </c>
      <c r="C788" s="2" t="s">
        <v>1302</v>
      </c>
    </row>
    <row r="789" spans="1:3" x14ac:dyDescent="0.2">
      <c r="A789" s="2">
        <v>788</v>
      </c>
      <c r="B789" s="2">
        <v>84</v>
      </c>
      <c r="C789" s="2" t="s">
        <v>1582</v>
      </c>
    </row>
    <row r="790" spans="1:3" x14ac:dyDescent="0.2">
      <c r="A790" s="2">
        <v>789</v>
      </c>
      <c r="B790" s="2">
        <v>84</v>
      </c>
      <c r="C790" s="2" t="s">
        <v>1583</v>
      </c>
    </row>
    <row r="791" spans="1:3" x14ac:dyDescent="0.2">
      <c r="A791" s="2">
        <v>790</v>
      </c>
      <c r="B791" s="2">
        <v>84</v>
      </c>
      <c r="C791" s="2" t="s">
        <v>1584</v>
      </c>
    </row>
    <row r="792" spans="1:3" x14ac:dyDescent="0.2">
      <c r="A792" s="2">
        <v>791</v>
      </c>
      <c r="B792" s="2">
        <v>84</v>
      </c>
      <c r="C792" s="2" t="s">
        <v>1585</v>
      </c>
    </row>
    <row r="793" spans="1:3" x14ac:dyDescent="0.2">
      <c r="A793" s="2">
        <v>792</v>
      </c>
      <c r="B793" s="2">
        <v>84</v>
      </c>
      <c r="C793" s="2" t="s">
        <v>1586</v>
      </c>
    </row>
    <row r="794" spans="1:3" x14ac:dyDescent="0.2">
      <c r="A794" s="2">
        <v>793</v>
      </c>
      <c r="B794" s="2">
        <v>84</v>
      </c>
      <c r="C794" s="2" t="s">
        <v>1587</v>
      </c>
    </row>
    <row r="795" spans="1:3" x14ac:dyDescent="0.2">
      <c r="A795" s="2">
        <v>794</v>
      </c>
      <c r="B795" s="2">
        <v>84</v>
      </c>
      <c r="C795" s="2" t="s">
        <v>1588</v>
      </c>
    </row>
    <row r="796" spans="1:3" x14ac:dyDescent="0.2">
      <c r="A796" s="2">
        <v>795</v>
      </c>
      <c r="B796" s="2">
        <v>84</v>
      </c>
      <c r="C796" s="2" t="s">
        <v>1589</v>
      </c>
    </row>
    <row r="797" spans="1:3" x14ac:dyDescent="0.2">
      <c r="A797" s="2">
        <v>796</v>
      </c>
      <c r="B797" s="2">
        <v>84</v>
      </c>
      <c r="C797" s="2" t="s">
        <v>1590</v>
      </c>
    </row>
    <row r="798" spans="1:3" x14ac:dyDescent="0.2">
      <c r="A798" s="2">
        <v>797</v>
      </c>
      <c r="B798" s="2">
        <v>84</v>
      </c>
      <c r="C798" s="2" t="s">
        <v>1591</v>
      </c>
    </row>
    <row r="799" spans="1:3" x14ac:dyDescent="0.2">
      <c r="A799" s="2">
        <v>798</v>
      </c>
      <c r="B799" s="2">
        <v>84</v>
      </c>
      <c r="C799" s="2" t="s">
        <v>1592</v>
      </c>
    </row>
    <row r="800" spans="1:3" x14ac:dyDescent="0.2">
      <c r="A800" s="2">
        <v>799</v>
      </c>
      <c r="B800" s="2">
        <v>84</v>
      </c>
      <c r="C800" s="2" t="s">
        <v>1593</v>
      </c>
    </row>
    <row r="801" spans="1:3" x14ac:dyDescent="0.2">
      <c r="A801" s="2">
        <v>800</v>
      </c>
      <c r="B801" s="2">
        <v>84</v>
      </c>
      <c r="C801" s="2" t="s">
        <v>1594</v>
      </c>
    </row>
    <row r="802" spans="1:3" x14ac:dyDescent="0.2">
      <c r="A802" s="2">
        <v>801</v>
      </c>
      <c r="B802" s="2">
        <v>84</v>
      </c>
      <c r="C802" s="2" t="s">
        <v>1595</v>
      </c>
    </row>
    <row r="803" spans="1:3" x14ac:dyDescent="0.2">
      <c r="A803" s="2">
        <v>802</v>
      </c>
      <c r="B803" s="2">
        <v>84</v>
      </c>
      <c r="C803" s="2" t="s">
        <v>1159</v>
      </c>
    </row>
    <row r="804" spans="1:3" x14ac:dyDescent="0.2">
      <c r="A804" s="2">
        <v>803</v>
      </c>
      <c r="B804" s="2">
        <v>84</v>
      </c>
      <c r="C804" s="2" t="s">
        <v>1596</v>
      </c>
    </row>
    <row r="805" spans="1:3" x14ac:dyDescent="0.2">
      <c r="A805" s="2">
        <v>804</v>
      </c>
      <c r="B805" s="2">
        <v>84</v>
      </c>
      <c r="C805" s="2" t="s">
        <v>733</v>
      </c>
    </row>
    <row r="806" spans="1:3" x14ac:dyDescent="0.2">
      <c r="A806" s="2">
        <v>805</v>
      </c>
      <c r="B806" s="2">
        <v>84</v>
      </c>
      <c r="C806" s="2" t="s">
        <v>1597</v>
      </c>
    </row>
    <row r="807" spans="1:3" x14ac:dyDescent="0.2">
      <c r="A807" s="2">
        <v>806</v>
      </c>
      <c r="B807" s="2">
        <v>84</v>
      </c>
      <c r="C807" s="2" t="s">
        <v>1598</v>
      </c>
    </row>
    <row r="808" spans="1:3" x14ac:dyDescent="0.2">
      <c r="A808" s="2">
        <v>807</v>
      </c>
      <c r="B808" s="2">
        <v>84</v>
      </c>
      <c r="C808" s="2" t="s">
        <v>1185</v>
      </c>
    </row>
    <row r="809" spans="1:3" x14ac:dyDescent="0.2">
      <c r="A809" s="2">
        <v>808</v>
      </c>
      <c r="B809" s="2">
        <v>84</v>
      </c>
      <c r="C809" s="2" t="s">
        <v>1599</v>
      </c>
    </row>
    <row r="810" spans="1:3" x14ac:dyDescent="0.2">
      <c r="A810" s="2">
        <v>809</v>
      </c>
      <c r="B810" s="2">
        <v>84</v>
      </c>
      <c r="C810" s="2" t="s">
        <v>1054</v>
      </c>
    </row>
    <row r="811" spans="1:3" x14ac:dyDescent="0.2">
      <c r="A811" s="2">
        <v>810</v>
      </c>
      <c r="B811" s="2">
        <v>84</v>
      </c>
      <c r="C811" s="2" t="s">
        <v>741</v>
      </c>
    </row>
    <row r="812" spans="1:3" x14ac:dyDescent="0.2">
      <c r="A812" s="2">
        <v>811</v>
      </c>
      <c r="B812" s="2">
        <v>84</v>
      </c>
      <c r="C812" s="2" t="s">
        <v>1600</v>
      </c>
    </row>
    <row r="813" spans="1:3" x14ac:dyDescent="0.2">
      <c r="A813" s="2">
        <v>812</v>
      </c>
      <c r="B813" s="2">
        <v>84</v>
      </c>
      <c r="C813" s="2" t="s">
        <v>1601</v>
      </c>
    </row>
    <row r="814" spans="1:3" x14ac:dyDescent="0.2">
      <c r="A814" s="2">
        <v>813</v>
      </c>
      <c r="B814" s="2">
        <v>84</v>
      </c>
      <c r="C814" s="2" t="s">
        <v>1602</v>
      </c>
    </row>
    <row r="815" spans="1:3" x14ac:dyDescent="0.2">
      <c r="A815" s="2">
        <v>814</v>
      </c>
      <c r="B815" s="2">
        <v>84</v>
      </c>
      <c r="C815" s="2" t="s">
        <v>1065</v>
      </c>
    </row>
    <row r="816" spans="1:3" x14ac:dyDescent="0.2">
      <c r="A816" s="2">
        <v>815</v>
      </c>
      <c r="B816" s="2">
        <v>84</v>
      </c>
      <c r="C816" s="2" t="s">
        <v>1603</v>
      </c>
    </row>
    <row r="817" spans="1:3" x14ac:dyDescent="0.2">
      <c r="A817" s="2">
        <v>816</v>
      </c>
      <c r="B817" s="2">
        <v>84</v>
      </c>
      <c r="C817" s="2" t="s">
        <v>1604</v>
      </c>
    </row>
    <row r="818" spans="1:3" x14ac:dyDescent="0.2">
      <c r="A818" s="2">
        <v>817</v>
      </c>
      <c r="B818" s="2">
        <v>84</v>
      </c>
      <c r="C818" s="2" t="s">
        <v>1605</v>
      </c>
    </row>
    <row r="819" spans="1:3" x14ac:dyDescent="0.2">
      <c r="A819" s="2">
        <v>818</v>
      </c>
      <c r="B819" s="2">
        <v>84</v>
      </c>
      <c r="C819" s="2" t="s">
        <v>1606</v>
      </c>
    </row>
    <row r="820" spans="1:3" x14ac:dyDescent="0.2">
      <c r="A820" s="2">
        <v>819</v>
      </c>
      <c r="B820" s="2">
        <v>84</v>
      </c>
      <c r="C820" s="2" t="s">
        <v>1607</v>
      </c>
    </row>
    <row r="821" spans="1:3" x14ac:dyDescent="0.2">
      <c r="A821" s="2">
        <v>820</v>
      </c>
      <c r="B821" s="2">
        <v>84</v>
      </c>
      <c r="C821" s="2" t="s">
        <v>1608</v>
      </c>
    </row>
    <row r="822" spans="1:3" x14ac:dyDescent="0.2">
      <c r="A822" s="2">
        <v>821</v>
      </c>
      <c r="B822" s="2">
        <v>84</v>
      </c>
      <c r="C822" s="2" t="s">
        <v>1609</v>
      </c>
    </row>
    <row r="823" spans="1:3" x14ac:dyDescent="0.2">
      <c r="A823" s="2">
        <v>822</v>
      </c>
      <c r="B823" s="2">
        <v>84</v>
      </c>
      <c r="C823" s="2" t="s">
        <v>1610</v>
      </c>
    </row>
    <row r="824" spans="1:3" x14ac:dyDescent="0.2">
      <c r="A824" s="2">
        <v>823</v>
      </c>
      <c r="B824" s="2">
        <v>84</v>
      </c>
      <c r="C824" s="2" t="s">
        <v>1611</v>
      </c>
    </row>
    <row r="825" spans="1:3" x14ac:dyDescent="0.2">
      <c r="A825" s="2">
        <v>824</v>
      </c>
      <c r="B825" s="2">
        <v>84</v>
      </c>
      <c r="C825" s="2" t="s">
        <v>1612</v>
      </c>
    </row>
    <row r="826" spans="1:3" x14ac:dyDescent="0.2">
      <c r="A826" s="2">
        <v>825</v>
      </c>
      <c r="B826" s="2">
        <v>84</v>
      </c>
      <c r="C826" s="2" t="s">
        <v>1613</v>
      </c>
    </row>
    <row r="827" spans="1:3" x14ac:dyDescent="0.2">
      <c r="A827" s="2">
        <v>826</v>
      </c>
      <c r="B827" s="2">
        <v>84</v>
      </c>
      <c r="C827" s="2" t="s">
        <v>1614</v>
      </c>
    </row>
    <row r="828" spans="1:3" x14ac:dyDescent="0.2">
      <c r="A828" s="2">
        <v>827</v>
      </c>
      <c r="B828" s="2">
        <v>84</v>
      </c>
      <c r="C828" s="2" t="s">
        <v>1615</v>
      </c>
    </row>
    <row r="829" spans="1:3" x14ac:dyDescent="0.2">
      <c r="A829" s="2">
        <v>828</v>
      </c>
      <c r="B829" s="2">
        <v>84</v>
      </c>
      <c r="C829" s="2" t="s">
        <v>1616</v>
      </c>
    </row>
    <row r="830" spans="1:3" x14ac:dyDescent="0.2">
      <c r="A830" s="2">
        <v>829</v>
      </c>
      <c r="B830" s="2">
        <v>84</v>
      </c>
      <c r="C830" s="2" t="s">
        <v>1617</v>
      </c>
    </row>
    <row r="831" spans="1:3" x14ac:dyDescent="0.2">
      <c r="A831" s="2">
        <v>830</v>
      </c>
      <c r="B831" s="2">
        <v>84</v>
      </c>
      <c r="C831" s="2" t="s">
        <v>1618</v>
      </c>
    </row>
    <row r="832" spans="1:3" x14ac:dyDescent="0.2">
      <c r="A832" s="2">
        <v>831</v>
      </c>
      <c r="B832" s="2">
        <v>84</v>
      </c>
      <c r="C832" s="2" t="s">
        <v>1619</v>
      </c>
    </row>
    <row r="833" spans="1:3" x14ac:dyDescent="0.2">
      <c r="A833" s="2">
        <v>832</v>
      </c>
      <c r="B833" s="2">
        <v>84</v>
      </c>
      <c r="C833" s="2" t="s">
        <v>1620</v>
      </c>
    </row>
    <row r="834" spans="1:3" x14ac:dyDescent="0.2">
      <c r="A834" s="2">
        <v>833</v>
      </c>
      <c r="B834" s="2">
        <v>84</v>
      </c>
      <c r="C834" s="2" t="s">
        <v>1621</v>
      </c>
    </row>
    <row r="835" spans="1:3" x14ac:dyDescent="0.2">
      <c r="A835" s="2">
        <v>834</v>
      </c>
      <c r="B835" s="2">
        <v>84</v>
      </c>
      <c r="C835" s="2" t="s">
        <v>1622</v>
      </c>
    </row>
    <row r="836" spans="1:3" x14ac:dyDescent="0.2">
      <c r="A836" s="2">
        <v>835</v>
      </c>
      <c r="B836" s="2">
        <v>84</v>
      </c>
      <c r="C836" s="2" t="s">
        <v>1623</v>
      </c>
    </row>
    <row r="837" spans="1:3" x14ac:dyDescent="0.2">
      <c r="A837" s="2">
        <v>836</v>
      </c>
      <c r="B837" s="2">
        <v>84</v>
      </c>
      <c r="C837" s="2" t="s">
        <v>1624</v>
      </c>
    </row>
    <row r="838" spans="1:3" x14ac:dyDescent="0.2">
      <c r="A838" s="2">
        <v>837</v>
      </c>
      <c r="B838" s="2">
        <v>84</v>
      </c>
      <c r="C838" s="2" t="s">
        <v>1625</v>
      </c>
    </row>
    <row r="839" spans="1:3" x14ac:dyDescent="0.2">
      <c r="A839" s="2">
        <v>838</v>
      </c>
      <c r="B839" s="2">
        <v>85</v>
      </c>
      <c r="C839" s="2" t="s">
        <v>1626</v>
      </c>
    </row>
    <row r="840" spans="1:3" x14ac:dyDescent="0.2">
      <c r="A840" s="2">
        <v>839</v>
      </c>
      <c r="B840" s="2">
        <v>85</v>
      </c>
      <c r="C840" s="2" t="s">
        <v>1627</v>
      </c>
    </row>
    <row r="841" spans="1:3" x14ac:dyDescent="0.2">
      <c r="A841" s="2">
        <v>840</v>
      </c>
      <c r="B841" s="2">
        <v>85</v>
      </c>
      <c r="C841" s="2" t="s">
        <v>1628</v>
      </c>
    </row>
    <row r="842" spans="1:3" x14ac:dyDescent="0.2">
      <c r="A842" s="2">
        <v>841</v>
      </c>
      <c r="B842" s="2">
        <v>85</v>
      </c>
      <c r="C842" s="2" t="s">
        <v>1629</v>
      </c>
    </row>
    <row r="843" spans="1:3" x14ac:dyDescent="0.2">
      <c r="A843" s="2">
        <v>842</v>
      </c>
      <c r="B843" s="2">
        <v>85</v>
      </c>
      <c r="C843" s="2" t="s">
        <v>1630</v>
      </c>
    </row>
    <row r="844" spans="1:3" x14ac:dyDescent="0.2">
      <c r="A844" s="2">
        <v>843</v>
      </c>
      <c r="B844" s="2">
        <v>85</v>
      </c>
      <c r="C844" s="2" t="s">
        <v>686</v>
      </c>
    </row>
    <row r="845" spans="1:3" x14ac:dyDescent="0.2">
      <c r="A845" s="2">
        <v>844</v>
      </c>
      <c r="B845" s="2">
        <v>85</v>
      </c>
      <c r="C845" s="2" t="s">
        <v>1631</v>
      </c>
    </row>
    <row r="846" spans="1:3" x14ac:dyDescent="0.2">
      <c r="A846" s="2">
        <v>845</v>
      </c>
      <c r="B846" s="2">
        <v>85</v>
      </c>
      <c r="C846" s="2" t="s">
        <v>1632</v>
      </c>
    </row>
    <row r="847" spans="1:3" x14ac:dyDescent="0.2">
      <c r="A847" s="2">
        <v>846</v>
      </c>
      <c r="B847" s="2">
        <v>85</v>
      </c>
      <c r="C847" s="2" t="s">
        <v>1633</v>
      </c>
    </row>
    <row r="848" spans="1:3" x14ac:dyDescent="0.2">
      <c r="A848" s="2">
        <v>847</v>
      </c>
      <c r="B848" s="2">
        <v>85</v>
      </c>
      <c r="C848" s="2" t="s">
        <v>1634</v>
      </c>
    </row>
    <row r="849" spans="1:3" x14ac:dyDescent="0.2">
      <c r="A849" s="2">
        <v>848</v>
      </c>
      <c r="B849" s="2">
        <v>85</v>
      </c>
      <c r="C849" s="2" t="s">
        <v>1635</v>
      </c>
    </row>
    <row r="850" spans="1:3" x14ac:dyDescent="0.2">
      <c r="A850" s="2">
        <v>849</v>
      </c>
      <c r="B850" s="2">
        <v>85</v>
      </c>
      <c r="C850" s="2" t="s">
        <v>1636</v>
      </c>
    </row>
    <row r="851" spans="1:3" x14ac:dyDescent="0.2">
      <c r="A851" s="2">
        <v>850</v>
      </c>
      <c r="B851" s="2">
        <v>85</v>
      </c>
      <c r="C851" s="2" t="s">
        <v>1637</v>
      </c>
    </row>
    <row r="852" spans="1:3" x14ac:dyDescent="0.2">
      <c r="A852" s="2">
        <v>851</v>
      </c>
      <c r="B852" s="2">
        <v>85</v>
      </c>
      <c r="C852" s="2" t="s">
        <v>1638</v>
      </c>
    </row>
    <row r="853" spans="1:3" x14ac:dyDescent="0.2">
      <c r="A853" s="2">
        <v>852</v>
      </c>
      <c r="B853" s="2">
        <v>85</v>
      </c>
      <c r="C853" s="2" t="s">
        <v>1639</v>
      </c>
    </row>
    <row r="854" spans="1:3" x14ac:dyDescent="0.2">
      <c r="A854" s="2">
        <v>853</v>
      </c>
      <c r="B854" s="2">
        <v>85</v>
      </c>
      <c r="C854" s="2" t="s">
        <v>751</v>
      </c>
    </row>
    <row r="855" spans="1:3" x14ac:dyDescent="0.2">
      <c r="A855" s="2">
        <v>854</v>
      </c>
      <c r="B855" s="2">
        <v>85</v>
      </c>
      <c r="C855" s="2" t="s">
        <v>1640</v>
      </c>
    </row>
    <row r="856" spans="1:3" x14ac:dyDescent="0.2">
      <c r="A856" s="2">
        <v>855</v>
      </c>
      <c r="B856" s="2">
        <v>85</v>
      </c>
      <c r="C856" s="2" t="s">
        <v>1513</v>
      </c>
    </row>
    <row r="857" spans="1:3" x14ac:dyDescent="0.2">
      <c r="A857" s="2">
        <v>856</v>
      </c>
      <c r="B857" s="2">
        <v>85</v>
      </c>
      <c r="C857" s="2" t="s">
        <v>1641</v>
      </c>
    </row>
    <row r="858" spans="1:3" x14ac:dyDescent="0.2">
      <c r="A858" s="2">
        <v>857</v>
      </c>
      <c r="B858" s="2">
        <v>85</v>
      </c>
      <c r="C858" s="2" t="s">
        <v>1642</v>
      </c>
    </row>
    <row r="859" spans="1:3" x14ac:dyDescent="0.2">
      <c r="A859" s="2">
        <v>858</v>
      </c>
      <c r="B859" s="2">
        <v>85</v>
      </c>
      <c r="C859" s="2" t="s">
        <v>1643</v>
      </c>
    </row>
    <row r="860" spans="1:3" x14ac:dyDescent="0.2">
      <c r="A860" s="2">
        <v>859</v>
      </c>
      <c r="B860" s="2">
        <v>85</v>
      </c>
      <c r="C860" s="2" t="s">
        <v>1644</v>
      </c>
    </row>
    <row r="861" spans="1:3" x14ac:dyDescent="0.2">
      <c r="A861" s="2">
        <v>860</v>
      </c>
      <c r="B861" s="2">
        <v>85</v>
      </c>
      <c r="C861" s="2" t="s">
        <v>1645</v>
      </c>
    </row>
    <row r="862" spans="1:3" x14ac:dyDescent="0.2">
      <c r="A862" s="2">
        <v>861</v>
      </c>
      <c r="B862" s="2">
        <v>85</v>
      </c>
      <c r="C862" s="2" t="s">
        <v>1646</v>
      </c>
    </row>
    <row r="863" spans="1:3" x14ac:dyDescent="0.2">
      <c r="A863" s="2">
        <v>862</v>
      </c>
      <c r="B863" s="2">
        <v>85</v>
      </c>
      <c r="C863" s="2" t="s">
        <v>1287</v>
      </c>
    </row>
    <row r="864" spans="1:3" x14ac:dyDescent="0.2">
      <c r="A864" s="2">
        <v>863</v>
      </c>
      <c r="B864" s="2">
        <v>85</v>
      </c>
      <c r="C864" s="2" t="s">
        <v>1647</v>
      </c>
    </row>
    <row r="865" spans="1:3" x14ac:dyDescent="0.2">
      <c r="A865" s="2">
        <v>864</v>
      </c>
      <c r="B865" s="2">
        <v>85</v>
      </c>
      <c r="C865" s="2" t="s">
        <v>1648</v>
      </c>
    </row>
    <row r="866" spans="1:3" x14ac:dyDescent="0.2">
      <c r="A866" s="2">
        <v>865</v>
      </c>
      <c r="B866" s="2">
        <v>85</v>
      </c>
      <c r="C866" s="2" t="s">
        <v>1649</v>
      </c>
    </row>
    <row r="867" spans="1:3" x14ac:dyDescent="0.2">
      <c r="A867" s="2">
        <v>866</v>
      </c>
      <c r="B867" s="2">
        <v>85</v>
      </c>
      <c r="C867" s="2" t="s">
        <v>1650</v>
      </c>
    </row>
    <row r="868" spans="1:3" x14ac:dyDescent="0.2">
      <c r="A868" s="2">
        <v>867</v>
      </c>
      <c r="B868" s="2">
        <v>85</v>
      </c>
      <c r="C868" s="2" t="s">
        <v>1651</v>
      </c>
    </row>
    <row r="869" spans="1:3" x14ac:dyDescent="0.2">
      <c r="A869" s="2">
        <v>868</v>
      </c>
      <c r="B869" s="2">
        <v>85</v>
      </c>
      <c r="C869" s="2" t="s">
        <v>1652</v>
      </c>
    </row>
    <row r="870" spans="1:3" x14ac:dyDescent="0.2">
      <c r="A870" s="2">
        <v>869</v>
      </c>
      <c r="B870" s="2">
        <v>85</v>
      </c>
      <c r="C870" s="2" t="s">
        <v>1653</v>
      </c>
    </row>
    <row r="871" spans="1:3" x14ac:dyDescent="0.2">
      <c r="A871" s="2">
        <v>870</v>
      </c>
      <c r="B871" s="2">
        <v>85</v>
      </c>
      <c r="C871" s="2" t="s">
        <v>1654</v>
      </c>
    </row>
    <row r="872" spans="1:3" x14ac:dyDescent="0.2">
      <c r="A872" s="2">
        <v>871</v>
      </c>
      <c r="B872" s="2">
        <v>85</v>
      </c>
      <c r="C872" s="2" t="s">
        <v>748</v>
      </c>
    </row>
    <row r="873" spans="1:3" x14ac:dyDescent="0.2">
      <c r="A873" s="2">
        <v>872</v>
      </c>
      <c r="B873" s="2">
        <v>85</v>
      </c>
      <c r="C873" s="2" t="s">
        <v>1655</v>
      </c>
    </row>
    <row r="874" spans="1:3" x14ac:dyDescent="0.2">
      <c r="A874" s="2">
        <v>873</v>
      </c>
      <c r="B874" s="2">
        <v>85</v>
      </c>
      <c r="C874" s="2" t="s">
        <v>756</v>
      </c>
    </row>
    <row r="875" spans="1:3" x14ac:dyDescent="0.2">
      <c r="A875" s="2">
        <v>874</v>
      </c>
      <c r="B875" s="2">
        <v>85</v>
      </c>
      <c r="C875" s="2" t="s">
        <v>1656</v>
      </c>
    </row>
    <row r="876" spans="1:3" x14ac:dyDescent="0.2">
      <c r="A876" s="2">
        <v>875</v>
      </c>
      <c r="B876" s="2">
        <v>85</v>
      </c>
      <c r="C876" s="2" t="s">
        <v>718</v>
      </c>
    </row>
    <row r="877" spans="1:3" x14ac:dyDescent="0.2">
      <c r="A877" s="2">
        <v>876</v>
      </c>
      <c r="B877" s="2">
        <v>85</v>
      </c>
      <c r="C877" s="2" t="s">
        <v>1657</v>
      </c>
    </row>
    <row r="878" spans="1:3" x14ac:dyDescent="0.2">
      <c r="A878" s="2">
        <v>877</v>
      </c>
      <c r="B878" s="2">
        <v>85</v>
      </c>
      <c r="C878" s="2" t="s">
        <v>1658</v>
      </c>
    </row>
    <row r="879" spans="1:3" x14ac:dyDescent="0.2">
      <c r="A879" s="2">
        <v>878</v>
      </c>
      <c r="B879" s="2">
        <v>85</v>
      </c>
      <c r="C879" s="2" t="s">
        <v>1659</v>
      </c>
    </row>
    <row r="880" spans="1:3" x14ac:dyDescent="0.2">
      <c r="A880" s="2">
        <v>879</v>
      </c>
      <c r="B880" s="2">
        <v>85</v>
      </c>
      <c r="C880" s="2" t="s">
        <v>1660</v>
      </c>
    </row>
    <row r="881" spans="1:3" x14ac:dyDescent="0.2">
      <c r="A881" s="2">
        <v>880</v>
      </c>
      <c r="B881" s="2">
        <v>85</v>
      </c>
      <c r="C881" s="2" t="s">
        <v>1661</v>
      </c>
    </row>
    <row r="882" spans="1:3" x14ac:dyDescent="0.2">
      <c r="A882" s="2">
        <v>881</v>
      </c>
      <c r="B882" s="2">
        <v>85</v>
      </c>
      <c r="C882" s="2" t="s">
        <v>1662</v>
      </c>
    </row>
    <row r="883" spans="1:3" x14ac:dyDescent="0.2">
      <c r="A883" s="2">
        <v>882</v>
      </c>
      <c r="B883" s="2">
        <v>85</v>
      </c>
      <c r="C883" s="2" t="s">
        <v>1663</v>
      </c>
    </row>
    <row r="884" spans="1:3" x14ac:dyDescent="0.2">
      <c r="A884" s="2">
        <v>883</v>
      </c>
      <c r="B884" s="2">
        <v>85</v>
      </c>
      <c r="C884" s="2" t="s">
        <v>1664</v>
      </c>
    </row>
    <row r="885" spans="1:3" x14ac:dyDescent="0.2">
      <c r="A885" s="2">
        <v>884</v>
      </c>
      <c r="B885" s="2">
        <v>85</v>
      </c>
      <c r="C885" s="2" t="s">
        <v>1665</v>
      </c>
    </row>
    <row r="886" spans="1:3" x14ac:dyDescent="0.2">
      <c r="A886" s="2">
        <v>885</v>
      </c>
      <c r="B886" s="2">
        <v>85</v>
      </c>
      <c r="C886" s="2" t="s">
        <v>1333</v>
      </c>
    </row>
    <row r="887" spans="1:3" x14ac:dyDescent="0.2">
      <c r="A887" s="2">
        <v>886</v>
      </c>
      <c r="B887" s="2">
        <v>85</v>
      </c>
      <c r="C887" s="2" t="s">
        <v>1666</v>
      </c>
    </row>
    <row r="888" spans="1:3" x14ac:dyDescent="0.2">
      <c r="A888" s="2">
        <v>887</v>
      </c>
      <c r="B888" s="2">
        <v>85</v>
      </c>
      <c r="C888" s="2" t="s">
        <v>1667</v>
      </c>
    </row>
    <row r="889" spans="1:3" x14ac:dyDescent="0.2">
      <c r="A889" s="2">
        <v>888</v>
      </c>
      <c r="B889" s="2">
        <v>85</v>
      </c>
      <c r="C889" s="2" t="s">
        <v>1668</v>
      </c>
    </row>
    <row r="890" spans="1:3" x14ac:dyDescent="0.2">
      <c r="A890" s="2">
        <v>889</v>
      </c>
      <c r="B890" s="2">
        <v>85</v>
      </c>
      <c r="C890" s="2" t="s">
        <v>1669</v>
      </c>
    </row>
    <row r="891" spans="1:3" x14ac:dyDescent="0.2">
      <c r="A891" s="2">
        <v>890</v>
      </c>
      <c r="B891" s="2">
        <v>85</v>
      </c>
      <c r="C891" s="2" t="s">
        <v>1670</v>
      </c>
    </row>
    <row r="892" spans="1:3" x14ac:dyDescent="0.2">
      <c r="A892" s="2">
        <v>891</v>
      </c>
      <c r="B892" s="2">
        <v>85</v>
      </c>
      <c r="C892" s="2" t="s">
        <v>1671</v>
      </c>
    </row>
    <row r="893" spans="1:3" x14ac:dyDescent="0.2">
      <c r="A893" s="2">
        <v>892</v>
      </c>
      <c r="B893" s="2">
        <v>85</v>
      </c>
      <c r="C893" s="2" t="s">
        <v>1540</v>
      </c>
    </row>
    <row r="894" spans="1:3" x14ac:dyDescent="0.2">
      <c r="A894" s="2">
        <v>893</v>
      </c>
      <c r="B894" s="2">
        <v>85</v>
      </c>
      <c r="C894" s="2" t="s">
        <v>1672</v>
      </c>
    </row>
    <row r="895" spans="1:3" x14ac:dyDescent="0.2">
      <c r="A895" s="2">
        <v>894</v>
      </c>
      <c r="B895" s="2">
        <v>85</v>
      </c>
      <c r="C895" s="2" t="s">
        <v>1673</v>
      </c>
    </row>
    <row r="896" spans="1:3" x14ac:dyDescent="0.2">
      <c r="A896" s="2">
        <v>895</v>
      </c>
      <c r="B896" s="2">
        <v>85</v>
      </c>
      <c r="C896" s="2" t="s">
        <v>1674</v>
      </c>
    </row>
    <row r="897" spans="1:3" x14ac:dyDescent="0.2">
      <c r="A897" s="2">
        <v>896</v>
      </c>
      <c r="B897" s="2">
        <v>85</v>
      </c>
      <c r="C897" s="2" t="s">
        <v>1675</v>
      </c>
    </row>
    <row r="898" spans="1:3" x14ac:dyDescent="0.2">
      <c r="A898" s="2">
        <v>897</v>
      </c>
      <c r="B898" s="2">
        <v>85</v>
      </c>
      <c r="C898" s="2" t="s">
        <v>1676</v>
      </c>
    </row>
    <row r="899" spans="1:3" x14ac:dyDescent="0.2">
      <c r="A899" s="2">
        <v>898</v>
      </c>
      <c r="B899" s="2">
        <v>85</v>
      </c>
      <c r="C899" s="2" t="s">
        <v>1677</v>
      </c>
    </row>
    <row r="900" spans="1:3" x14ac:dyDescent="0.2">
      <c r="A900" s="2">
        <v>899</v>
      </c>
      <c r="B900" s="2">
        <v>85</v>
      </c>
      <c r="C900" s="2" t="s">
        <v>1678</v>
      </c>
    </row>
    <row r="901" spans="1:3" x14ac:dyDescent="0.2">
      <c r="A901" s="2">
        <v>900</v>
      </c>
      <c r="B901" s="2">
        <v>85</v>
      </c>
      <c r="C901" s="2" t="s">
        <v>754</v>
      </c>
    </row>
    <row r="902" spans="1:3" x14ac:dyDescent="0.2">
      <c r="A902" s="2">
        <v>901</v>
      </c>
      <c r="B902" s="2">
        <v>85</v>
      </c>
      <c r="C902" s="2" t="s">
        <v>712</v>
      </c>
    </row>
    <row r="903" spans="1:3" x14ac:dyDescent="0.2">
      <c r="A903" s="2">
        <v>902</v>
      </c>
      <c r="B903" s="2">
        <v>85</v>
      </c>
      <c r="C903" s="2" t="s">
        <v>1679</v>
      </c>
    </row>
    <row r="904" spans="1:3" x14ac:dyDescent="0.2">
      <c r="A904" s="2">
        <v>903</v>
      </c>
      <c r="B904" s="2">
        <v>85</v>
      </c>
      <c r="C904" s="2" t="s">
        <v>1680</v>
      </c>
    </row>
    <row r="905" spans="1:3" x14ac:dyDescent="0.2">
      <c r="A905" s="2">
        <v>904</v>
      </c>
      <c r="B905" s="2">
        <v>85</v>
      </c>
      <c r="C905" s="2" t="s">
        <v>1681</v>
      </c>
    </row>
    <row r="906" spans="1:3" x14ac:dyDescent="0.2">
      <c r="A906" s="2">
        <v>905</v>
      </c>
      <c r="B906" s="2">
        <v>85</v>
      </c>
      <c r="C906" s="2" t="s">
        <v>1682</v>
      </c>
    </row>
    <row r="907" spans="1:3" x14ac:dyDescent="0.2">
      <c r="A907" s="2">
        <v>906</v>
      </c>
      <c r="B907" s="2">
        <v>85</v>
      </c>
      <c r="C907" s="2" t="s">
        <v>1683</v>
      </c>
    </row>
    <row r="908" spans="1:3" x14ac:dyDescent="0.2">
      <c r="A908" s="2">
        <v>907</v>
      </c>
      <c r="B908" s="2">
        <v>85</v>
      </c>
      <c r="C908" s="2" t="s">
        <v>1684</v>
      </c>
    </row>
    <row r="909" spans="1:3" x14ac:dyDescent="0.2">
      <c r="A909" s="2">
        <v>908</v>
      </c>
      <c r="B909" s="2">
        <v>85</v>
      </c>
      <c r="C909" s="2" t="s">
        <v>1685</v>
      </c>
    </row>
    <row r="910" spans="1:3" x14ac:dyDescent="0.2">
      <c r="A910" s="2">
        <v>909</v>
      </c>
      <c r="B910" s="2">
        <v>85</v>
      </c>
      <c r="C910" s="2" t="s">
        <v>1686</v>
      </c>
    </row>
    <row r="911" spans="1:3" x14ac:dyDescent="0.2">
      <c r="A911" s="2">
        <v>910</v>
      </c>
      <c r="B911" s="2">
        <v>85</v>
      </c>
      <c r="C911" s="2" t="s">
        <v>1687</v>
      </c>
    </row>
    <row r="912" spans="1:3" x14ac:dyDescent="0.2">
      <c r="A912" s="2">
        <v>911</v>
      </c>
      <c r="B912" s="2">
        <v>85</v>
      </c>
      <c r="C912" s="2" t="s">
        <v>1688</v>
      </c>
    </row>
    <row r="913" spans="1:3" x14ac:dyDescent="0.2">
      <c r="A913" s="2">
        <v>912</v>
      </c>
      <c r="B913" s="2">
        <v>85</v>
      </c>
      <c r="C913" s="2" t="s">
        <v>1029</v>
      </c>
    </row>
    <row r="914" spans="1:3" x14ac:dyDescent="0.2">
      <c r="A914" s="2">
        <v>913</v>
      </c>
      <c r="B914" s="2">
        <v>85</v>
      </c>
      <c r="C914" s="2" t="s">
        <v>1689</v>
      </c>
    </row>
    <row r="915" spans="1:3" x14ac:dyDescent="0.2">
      <c r="A915" s="2">
        <v>914</v>
      </c>
      <c r="B915" s="2">
        <v>85</v>
      </c>
      <c r="C915" s="2" t="s">
        <v>1690</v>
      </c>
    </row>
    <row r="916" spans="1:3" x14ac:dyDescent="0.2">
      <c r="A916" s="2">
        <v>915</v>
      </c>
      <c r="B916" s="2">
        <v>85</v>
      </c>
      <c r="C916" s="2" t="s">
        <v>1691</v>
      </c>
    </row>
    <row r="917" spans="1:3" x14ac:dyDescent="0.2">
      <c r="A917" s="2">
        <v>916</v>
      </c>
      <c r="B917" s="2">
        <v>85</v>
      </c>
      <c r="C917" s="2" t="s">
        <v>1692</v>
      </c>
    </row>
    <row r="918" spans="1:3" x14ac:dyDescent="0.2">
      <c r="A918" s="2">
        <v>917</v>
      </c>
      <c r="B918" s="2">
        <v>85</v>
      </c>
      <c r="C918" s="2" t="s">
        <v>1693</v>
      </c>
    </row>
    <row r="919" spans="1:3" x14ac:dyDescent="0.2">
      <c r="A919" s="2">
        <v>918</v>
      </c>
      <c r="B919" s="2">
        <v>85</v>
      </c>
      <c r="C919" s="2" t="s">
        <v>1694</v>
      </c>
    </row>
    <row r="920" spans="1:3" x14ac:dyDescent="0.2">
      <c r="A920" s="2">
        <v>919</v>
      </c>
      <c r="B920" s="2">
        <v>85</v>
      </c>
      <c r="C920" s="2" t="s">
        <v>1695</v>
      </c>
    </row>
    <row r="921" spans="1:3" x14ac:dyDescent="0.2">
      <c r="A921" s="2">
        <v>920</v>
      </c>
      <c r="B921" s="2">
        <v>85</v>
      </c>
      <c r="C921" s="2" t="s">
        <v>1696</v>
      </c>
    </row>
    <row r="922" spans="1:3" x14ac:dyDescent="0.2">
      <c r="A922" s="2">
        <v>921</v>
      </c>
      <c r="B922" s="2">
        <v>85</v>
      </c>
      <c r="C922" s="2" t="s">
        <v>1697</v>
      </c>
    </row>
    <row r="923" spans="1:3" x14ac:dyDescent="0.2">
      <c r="A923" s="2">
        <v>922</v>
      </c>
      <c r="B923" s="2">
        <v>85</v>
      </c>
      <c r="C923" s="2" t="s">
        <v>1698</v>
      </c>
    </row>
    <row r="924" spans="1:3" x14ac:dyDescent="0.2">
      <c r="A924" s="2">
        <v>923</v>
      </c>
      <c r="B924" s="2">
        <v>85</v>
      </c>
      <c r="C924" s="2" t="s">
        <v>1699</v>
      </c>
    </row>
    <row r="925" spans="1:3" x14ac:dyDescent="0.2">
      <c r="A925" s="2">
        <v>924</v>
      </c>
      <c r="B925" s="2">
        <v>85</v>
      </c>
      <c r="C925" s="2" t="s">
        <v>1700</v>
      </c>
    </row>
    <row r="926" spans="1:3" x14ac:dyDescent="0.2">
      <c r="A926" s="2">
        <v>925</v>
      </c>
      <c r="B926" s="2">
        <v>85</v>
      </c>
      <c r="C926" s="2" t="s">
        <v>1701</v>
      </c>
    </row>
    <row r="927" spans="1:3" x14ac:dyDescent="0.2">
      <c r="A927" s="2">
        <v>926</v>
      </c>
      <c r="B927" s="2">
        <v>85</v>
      </c>
      <c r="C927" s="2" t="s">
        <v>1702</v>
      </c>
    </row>
    <row r="928" spans="1:3" x14ac:dyDescent="0.2">
      <c r="A928" s="2">
        <v>927</v>
      </c>
      <c r="B928" s="2">
        <v>85</v>
      </c>
      <c r="C928" s="2" t="s">
        <v>1703</v>
      </c>
    </row>
    <row r="929" spans="1:3" x14ac:dyDescent="0.2">
      <c r="A929" s="2">
        <v>928</v>
      </c>
      <c r="B929" s="2">
        <v>85</v>
      </c>
      <c r="C929" s="2" t="s">
        <v>741</v>
      </c>
    </row>
    <row r="930" spans="1:3" x14ac:dyDescent="0.2">
      <c r="A930" s="2">
        <v>929</v>
      </c>
      <c r="B930" s="2">
        <v>85</v>
      </c>
      <c r="C930" s="2" t="s">
        <v>1471</v>
      </c>
    </row>
    <row r="931" spans="1:3" x14ac:dyDescent="0.2">
      <c r="A931" s="2">
        <v>930</v>
      </c>
      <c r="B931" s="2">
        <v>85</v>
      </c>
      <c r="C931" s="2" t="s">
        <v>1704</v>
      </c>
    </row>
    <row r="932" spans="1:3" x14ac:dyDescent="0.2">
      <c r="A932" s="2">
        <v>931</v>
      </c>
      <c r="B932" s="2">
        <v>85</v>
      </c>
      <c r="C932" s="2" t="s">
        <v>1705</v>
      </c>
    </row>
    <row r="933" spans="1:3" x14ac:dyDescent="0.2">
      <c r="A933" s="2">
        <v>932</v>
      </c>
      <c r="B933" s="2">
        <v>85</v>
      </c>
      <c r="C933" s="2" t="s">
        <v>1706</v>
      </c>
    </row>
    <row r="934" spans="1:3" x14ac:dyDescent="0.2">
      <c r="A934" s="2">
        <v>933</v>
      </c>
      <c r="B934" s="2">
        <v>85</v>
      </c>
      <c r="C934" s="2" t="s">
        <v>1707</v>
      </c>
    </row>
    <row r="935" spans="1:3" x14ac:dyDescent="0.2">
      <c r="A935" s="2">
        <v>934</v>
      </c>
      <c r="B935" s="2">
        <v>85</v>
      </c>
      <c r="C935" s="2" t="s">
        <v>1708</v>
      </c>
    </row>
    <row r="936" spans="1:3" x14ac:dyDescent="0.2">
      <c r="A936" s="2">
        <v>935</v>
      </c>
      <c r="B936" s="2">
        <v>85</v>
      </c>
      <c r="C936" s="2" t="s">
        <v>1709</v>
      </c>
    </row>
    <row r="937" spans="1:3" x14ac:dyDescent="0.2">
      <c r="A937" s="2">
        <v>936</v>
      </c>
      <c r="B937" s="2">
        <v>85</v>
      </c>
      <c r="C937" s="2" t="s">
        <v>1710</v>
      </c>
    </row>
    <row r="938" spans="1:3" x14ac:dyDescent="0.2">
      <c r="A938" s="2">
        <v>937</v>
      </c>
      <c r="B938" s="2">
        <v>85</v>
      </c>
      <c r="C938" s="2" t="s">
        <v>1711</v>
      </c>
    </row>
    <row r="939" spans="1:3" x14ac:dyDescent="0.2">
      <c r="A939" s="2">
        <v>938</v>
      </c>
      <c r="B939" s="2">
        <v>85</v>
      </c>
      <c r="C939" s="2" t="s">
        <v>1712</v>
      </c>
    </row>
    <row r="940" spans="1:3" x14ac:dyDescent="0.2">
      <c r="A940" s="2">
        <v>939</v>
      </c>
      <c r="B940" s="2">
        <v>85</v>
      </c>
      <c r="C940" s="2" t="s">
        <v>1713</v>
      </c>
    </row>
    <row r="941" spans="1:3" x14ac:dyDescent="0.2">
      <c r="A941" s="2">
        <v>940</v>
      </c>
      <c r="B941" s="2">
        <v>85</v>
      </c>
      <c r="C941" s="2" t="s">
        <v>1619</v>
      </c>
    </row>
    <row r="942" spans="1:3" x14ac:dyDescent="0.2">
      <c r="A942" s="2">
        <v>941</v>
      </c>
      <c r="B942" s="2">
        <v>85</v>
      </c>
      <c r="C942" s="2" t="s">
        <v>1714</v>
      </c>
    </row>
    <row r="943" spans="1:3" x14ac:dyDescent="0.2">
      <c r="A943" s="2">
        <v>942</v>
      </c>
      <c r="B943" s="2">
        <v>86</v>
      </c>
      <c r="C943" s="2" t="s">
        <v>1715</v>
      </c>
    </row>
    <row r="944" spans="1:3" x14ac:dyDescent="0.2">
      <c r="A944" s="2">
        <v>943</v>
      </c>
      <c r="B944" s="2">
        <v>86</v>
      </c>
      <c r="C944" s="2" t="s">
        <v>694</v>
      </c>
    </row>
    <row r="945" spans="1:3" x14ac:dyDescent="0.2">
      <c r="A945" s="2">
        <v>944</v>
      </c>
      <c r="B945" s="2">
        <v>86</v>
      </c>
      <c r="C945" s="2" t="s">
        <v>1501</v>
      </c>
    </row>
    <row r="946" spans="1:3" x14ac:dyDescent="0.2">
      <c r="A946" s="2">
        <v>945</v>
      </c>
      <c r="B946" s="2">
        <v>86</v>
      </c>
      <c r="C946" s="2" t="s">
        <v>1716</v>
      </c>
    </row>
    <row r="947" spans="1:3" x14ac:dyDescent="0.2">
      <c r="A947" s="2">
        <v>946</v>
      </c>
      <c r="B947" s="2">
        <v>86</v>
      </c>
      <c r="C947" s="2" t="s">
        <v>1717</v>
      </c>
    </row>
    <row r="948" spans="1:3" x14ac:dyDescent="0.2">
      <c r="A948" s="2">
        <v>947</v>
      </c>
      <c r="B948" s="2">
        <v>86</v>
      </c>
      <c r="C948" s="2" t="s">
        <v>1718</v>
      </c>
    </row>
    <row r="949" spans="1:3" x14ac:dyDescent="0.2">
      <c r="A949" s="2">
        <v>948</v>
      </c>
      <c r="B949" s="2">
        <v>86</v>
      </c>
      <c r="C949" s="2" t="s">
        <v>1287</v>
      </c>
    </row>
    <row r="950" spans="1:3" x14ac:dyDescent="0.2">
      <c r="A950" s="2">
        <v>949</v>
      </c>
      <c r="B950" s="2">
        <v>86</v>
      </c>
      <c r="C950" s="2" t="s">
        <v>1518</v>
      </c>
    </row>
    <row r="951" spans="1:3" x14ac:dyDescent="0.2">
      <c r="A951" s="2">
        <v>950</v>
      </c>
      <c r="B951" s="2">
        <v>86</v>
      </c>
      <c r="C951" s="2" t="s">
        <v>1719</v>
      </c>
    </row>
    <row r="952" spans="1:3" x14ac:dyDescent="0.2">
      <c r="A952" s="2">
        <v>951</v>
      </c>
      <c r="B952" s="2">
        <v>86</v>
      </c>
      <c r="C952" s="2" t="s">
        <v>1720</v>
      </c>
    </row>
    <row r="953" spans="1:3" x14ac:dyDescent="0.2">
      <c r="A953" s="2">
        <v>952</v>
      </c>
      <c r="B953" s="2">
        <v>86</v>
      </c>
      <c r="C953" s="2" t="s">
        <v>1721</v>
      </c>
    </row>
    <row r="954" spans="1:3" x14ac:dyDescent="0.2">
      <c r="A954" s="2">
        <v>953</v>
      </c>
      <c r="B954" s="2">
        <v>86</v>
      </c>
      <c r="C954" s="2" t="s">
        <v>1722</v>
      </c>
    </row>
    <row r="955" spans="1:3" x14ac:dyDescent="0.2">
      <c r="A955" s="2">
        <v>954</v>
      </c>
      <c r="B955" s="2">
        <v>86</v>
      </c>
      <c r="C955" s="2" t="s">
        <v>1723</v>
      </c>
    </row>
    <row r="956" spans="1:3" x14ac:dyDescent="0.2">
      <c r="A956" s="2">
        <v>955</v>
      </c>
      <c r="B956" s="2">
        <v>86</v>
      </c>
      <c r="C956" s="2" t="s">
        <v>1724</v>
      </c>
    </row>
    <row r="957" spans="1:3" x14ac:dyDescent="0.2">
      <c r="A957" s="2">
        <v>956</v>
      </c>
      <c r="B957" s="2">
        <v>86</v>
      </c>
      <c r="C957" s="2" t="s">
        <v>1725</v>
      </c>
    </row>
    <row r="958" spans="1:3" x14ac:dyDescent="0.2">
      <c r="A958" s="2">
        <v>957</v>
      </c>
      <c r="B958" s="2">
        <v>86</v>
      </c>
      <c r="C958" s="2" t="s">
        <v>1726</v>
      </c>
    </row>
    <row r="959" spans="1:3" x14ac:dyDescent="0.2">
      <c r="A959" s="2">
        <v>958</v>
      </c>
      <c r="B959" s="2">
        <v>86</v>
      </c>
      <c r="C959" s="2" t="s">
        <v>729</v>
      </c>
    </row>
    <row r="960" spans="1:3" x14ac:dyDescent="0.2">
      <c r="A960" s="2">
        <v>959</v>
      </c>
      <c r="B960" s="2">
        <v>86</v>
      </c>
      <c r="C960" s="2" t="s">
        <v>1727</v>
      </c>
    </row>
    <row r="961" spans="1:3" x14ac:dyDescent="0.2">
      <c r="A961" s="2">
        <v>960</v>
      </c>
      <c r="B961" s="2">
        <v>86</v>
      </c>
      <c r="C961" s="2" t="s">
        <v>1728</v>
      </c>
    </row>
    <row r="962" spans="1:3" x14ac:dyDescent="0.2">
      <c r="A962" s="2">
        <v>961</v>
      </c>
      <c r="B962" s="2">
        <v>86</v>
      </c>
      <c r="C962" s="2" t="s">
        <v>1729</v>
      </c>
    </row>
    <row r="963" spans="1:3" x14ac:dyDescent="0.2">
      <c r="A963" s="2">
        <v>962</v>
      </c>
      <c r="B963" s="2">
        <v>86</v>
      </c>
      <c r="C963" s="2" t="s">
        <v>712</v>
      </c>
    </row>
    <row r="964" spans="1:3" x14ac:dyDescent="0.2">
      <c r="A964" s="2">
        <v>963</v>
      </c>
      <c r="B964" s="2">
        <v>86</v>
      </c>
      <c r="C964" s="2" t="s">
        <v>1730</v>
      </c>
    </row>
    <row r="965" spans="1:3" x14ac:dyDescent="0.2">
      <c r="A965" s="2">
        <v>964</v>
      </c>
      <c r="B965" s="2">
        <v>86</v>
      </c>
      <c r="C965" s="2" t="s">
        <v>1731</v>
      </c>
    </row>
    <row r="966" spans="1:3" x14ac:dyDescent="0.2">
      <c r="A966" s="2">
        <v>965</v>
      </c>
      <c r="B966" s="2">
        <v>86</v>
      </c>
      <c r="C966" s="2" t="s">
        <v>1732</v>
      </c>
    </row>
    <row r="967" spans="1:3" x14ac:dyDescent="0.2">
      <c r="A967" s="2">
        <v>966</v>
      </c>
      <c r="B967" s="2">
        <v>86</v>
      </c>
      <c r="C967" s="2" t="s">
        <v>1733</v>
      </c>
    </row>
    <row r="968" spans="1:3" x14ac:dyDescent="0.2">
      <c r="A968" s="2">
        <v>967</v>
      </c>
      <c r="B968" s="2">
        <v>86</v>
      </c>
      <c r="C968" s="2" t="s">
        <v>1734</v>
      </c>
    </row>
    <row r="969" spans="1:3" x14ac:dyDescent="0.2">
      <c r="A969" s="2">
        <v>968</v>
      </c>
      <c r="B969" s="2">
        <v>86</v>
      </c>
      <c r="C969" s="2" t="s">
        <v>1735</v>
      </c>
    </row>
    <row r="970" spans="1:3" x14ac:dyDescent="0.2">
      <c r="A970" s="2">
        <v>969</v>
      </c>
      <c r="B970" s="2">
        <v>86</v>
      </c>
      <c r="C970" s="2" t="s">
        <v>755</v>
      </c>
    </row>
    <row r="971" spans="1:3" x14ac:dyDescent="0.2">
      <c r="A971" s="2">
        <v>970</v>
      </c>
      <c r="B971" s="2">
        <v>86</v>
      </c>
      <c r="C971" s="2" t="s">
        <v>1001</v>
      </c>
    </row>
    <row r="972" spans="1:3" x14ac:dyDescent="0.2">
      <c r="A972" s="2">
        <v>971</v>
      </c>
      <c r="B972" s="2">
        <v>86</v>
      </c>
      <c r="C972" s="2" t="s">
        <v>687</v>
      </c>
    </row>
    <row r="973" spans="1:3" x14ac:dyDescent="0.2">
      <c r="A973" s="2">
        <v>972</v>
      </c>
      <c r="B973" s="2">
        <v>86</v>
      </c>
      <c r="C973" s="2" t="s">
        <v>1736</v>
      </c>
    </row>
    <row r="974" spans="1:3" x14ac:dyDescent="0.2">
      <c r="A974" s="2">
        <v>973</v>
      </c>
      <c r="B974" s="2">
        <v>86</v>
      </c>
      <c r="C974" s="2" t="s">
        <v>1737</v>
      </c>
    </row>
    <row r="975" spans="1:3" x14ac:dyDescent="0.2">
      <c r="A975" s="2">
        <v>974</v>
      </c>
      <c r="B975" s="2">
        <v>86</v>
      </c>
      <c r="C975" s="2" t="s">
        <v>1738</v>
      </c>
    </row>
    <row r="976" spans="1:3" x14ac:dyDescent="0.2">
      <c r="A976" s="2">
        <v>975</v>
      </c>
      <c r="B976" s="2">
        <v>86</v>
      </c>
      <c r="C976" s="2" t="s">
        <v>1739</v>
      </c>
    </row>
    <row r="977" spans="1:3" x14ac:dyDescent="0.2">
      <c r="A977" s="2">
        <v>976</v>
      </c>
      <c r="B977" s="2">
        <v>86</v>
      </c>
      <c r="C977" s="2" t="s">
        <v>1740</v>
      </c>
    </row>
    <row r="978" spans="1:3" x14ac:dyDescent="0.2">
      <c r="A978" s="2">
        <v>977</v>
      </c>
      <c r="B978" s="2">
        <v>86</v>
      </c>
      <c r="C978" s="2" t="s">
        <v>1741</v>
      </c>
    </row>
    <row r="979" spans="1:3" x14ac:dyDescent="0.2">
      <c r="A979" s="2">
        <v>978</v>
      </c>
      <c r="B979" s="2">
        <v>86</v>
      </c>
      <c r="C979" s="2" t="s">
        <v>1742</v>
      </c>
    </row>
    <row r="980" spans="1:3" x14ac:dyDescent="0.2">
      <c r="A980" s="2">
        <v>979</v>
      </c>
      <c r="B980" s="2">
        <v>86</v>
      </c>
      <c r="C980" s="2" t="s">
        <v>1743</v>
      </c>
    </row>
    <row r="981" spans="1:3" x14ac:dyDescent="0.2">
      <c r="A981" s="2">
        <v>980</v>
      </c>
      <c r="B981" s="2">
        <v>86</v>
      </c>
      <c r="C981" s="2" t="s">
        <v>1744</v>
      </c>
    </row>
    <row r="982" spans="1:3" x14ac:dyDescent="0.2">
      <c r="A982" s="2">
        <v>981</v>
      </c>
      <c r="B982" s="2">
        <v>87</v>
      </c>
      <c r="C982" s="2" t="s">
        <v>1745</v>
      </c>
    </row>
    <row r="983" spans="1:3" x14ac:dyDescent="0.2">
      <c r="A983" s="2">
        <v>982</v>
      </c>
      <c r="B983" s="2">
        <v>87</v>
      </c>
      <c r="C983" s="2" t="s">
        <v>1746</v>
      </c>
    </row>
    <row r="984" spans="1:3" x14ac:dyDescent="0.2">
      <c r="A984" s="2">
        <v>983</v>
      </c>
      <c r="B984" s="2">
        <v>87</v>
      </c>
      <c r="C984" s="2" t="s">
        <v>1077</v>
      </c>
    </row>
    <row r="985" spans="1:3" x14ac:dyDescent="0.2">
      <c r="A985" s="2">
        <v>984</v>
      </c>
      <c r="B985" s="2">
        <v>87</v>
      </c>
      <c r="C985" s="2" t="s">
        <v>1747</v>
      </c>
    </row>
    <row r="986" spans="1:3" x14ac:dyDescent="0.2">
      <c r="A986" s="2">
        <v>985</v>
      </c>
      <c r="B986" s="2">
        <v>87</v>
      </c>
      <c r="C986" s="2" t="s">
        <v>1748</v>
      </c>
    </row>
    <row r="987" spans="1:3" x14ac:dyDescent="0.2">
      <c r="A987" s="2">
        <v>986</v>
      </c>
      <c r="B987" s="2">
        <v>87</v>
      </c>
      <c r="C987" s="2" t="s">
        <v>1585</v>
      </c>
    </row>
    <row r="988" spans="1:3" x14ac:dyDescent="0.2">
      <c r="A988" s="2">
        <v>987</v>
      </c>
      <c r="B988" s="2">
        <v>87</v>
      </c>
      <c r="C988" s="2" t="s">
        <v>1749</v>
      </c>
    </row>
    <row r="989" spans="1:3" x14ac:dyDescent="0.2">
      <c r="A989" s="2">
        <v>988</v>
      </c>
      <c r="B989" s="2">
        <v>87</v>
      </c>
      <c r="C989" s="2" t="s">
        <v>1750</v>
      </c>
    </row>
    <row r="990" spans="1:3" x14ac:dyDescent="0.2">
      <c r="A990" s="2">
        <v>989</v>
      </c>
      <c r="B990" s="2">
        <v>87</v>
      </c>
      <c r="C990" s="2" t="s">
        <v>1751</v>
      </c>
    </row>
    <row r="991" spans="1:3" x14ac:dyDescent="0.2">
      <c r="A991" s="2">
        <v>990</v>
      </c>
      <c r="B991" s="2">
        <v>87</v>
      </c>
      <c r="C991" s="2" t="s">
        <v>1752</v>
      </c>
    </row>
    <row r="992" spans="1:3" x14ac:dyDescent="0.2">
      <c r="A992" s="2">
        <v>991</v>
      </c>
      <c r="B992" s="2">
        <v>87</v>
      </c>
      <c r="C992" s="2" t="s">
        <v>1753</v>
      </c>
    </row>
    <row r="993" spans="1:3" x14ac:dyDescent="0.2">
      <c r="A993" s="2">
        <v>992</v>
      </c>
      <c r="B993" s="2">
        <v>87</v>
      </c>
      <c r="C993" s="2" t="s">
        <v>1754</v>
      </c>
    </row>
    <row r="994" spans="1:3" x14ac:dyDescent="0.2">
      <c r="A994" s="2">
        <v>993</v>
      </c>
      <c r="B994" s="2">
        <v>87</v>
      </c>
      <c r="C994" s="2" t="s">
        <v>1755</v>
      </c>
    </row>
    <row r="995" spans="1:3" x14ac:dyDescent="0.2">
      <c r="A995" s="2">
        <v>994</v>
      </c>
      <c r="B995" s="2">
        <v>44</v>
      </c>
      <c r="C995" s="2" t="s">
        <v>1756</v>
      </c>
    </row>
    <row r="996" spans="1:3" x14ac:dyDescent="0.2">
      <c r="A996" s="2">
        <v>995</v>
      </c>
      <c r="B996" s="2">
        <v>44</v>
      </c>
      <c r="C996" s="2" t="s">
        <v>1757</v>
      </c>
    </row>
    <row r="997" spans="1:3" x14ac:dyDescent="0.2">
      <c r="A997" s="2">
        <v>996</v>
      </c>
      <c r="B997" s="2">
        <v>44</v>
      </c>
      <c r="C997" s="2" t="s">
        <v>1758</v>
      </c>
    </row>
    <row r="998" spans="1:3" x14ac:dyDescent="0.2">
      <c r="A998" s="2">
        <v>997</v>
      </c>
      <c r="B998" s="2">
        <v>44</v>
      </c>
      <c r="C998" s="2" t="s">
        <v>1759</v>
      </c>
    </row>
    <row r="999" spans="1:3" x14ac:dyDescent="0.2">
      <c r="A999" s="2">
        <v>998</v>
      </c>
      <c r="B999" s="2">
        <v>44</v>
      </c>
      <c r="C999" s="2" t="s">
        <v>1760</v>
      </c>
    </row>
    <row r="1000" spans="1:3" x14ac:dyDescent="0.2">
      <c r="A1000" s="2">
        <v>999</v>
      </c>
      <c r="B1000" s="2">
        <v>44</v>
      </c>
      <c r="C1000" s="2" t="s">
        <v>1761</v>
      </c>
    </row>
    <row r="1001" spans="1:3" x14ac:dyDescent="0.2">
      <c r="A1001" s="2">
        <v>1000</v>
      </c>
      <c r="B1001" s="2">
        <v>44</v>
      </c>
      <c r="C1001" s="2" t="s">
        <v>1762</v>
      </c>
    </row>
    <row r="1002" spans="1:3" x14ac:dyDescent="0.2">
      <c r="A1002" s="2">
        <v>1001</v>
      </c>
      <c r="B1002" s="2">
        <v>44</v>
      </c>
      <c r="C1002" s="2" t="s">
        <v>1763</v>
      </c>
    </row>
    <row r="1003" spans="1:3" x14ac:dyDescent="0.2">
      <c r="A1003" s="2">
        <v>1002</v>
      </c>
      <c r="B1003" s="2">
        <v>44</v>
      </c>
      <c r="C1003" s="2" t="s">
        <v>1764</v>
      </c>
    </row>
    <row r="1004" spans="1:3" x14ac:dyDescent="0.2">
      <c r="A1004" s="2">
        <v>1003</v>
      </c>
      <c r="B1004" s="2">
        <v>44</v>
      </c>
      <c r="C1004" s="2" t="s">
        <v>1765</v>
      </c>
    </row>
    <row r="1005" spans="1:3" x14ac:dyDescent="0.2">
      <c r="A1005" s="2">
        <v>1004</v>
      </c>
      <c r="B1005" s="2">
        <v>44</v>
      </c>
      <c r="C1005" s="2" t="s">
        <v>1766</v>
      </c>
    </row>
    <row r="1006" spans="1:3" x14ac:dyDescent="0.2">
      <c r="A1006" s="2">
        <v>1005</v>
      </c>
      <c r="B1006" s="2">
        <v>44</v>
      </c>
      <c r="C1006" s="2" t="s">
        <v>1767</v>
      </c>
    </row>
    <row r="1007" spans="1:3" x14ac:dyDescent="0.2">
      <c r="A1007" s="2">
        <v>1006</v>
      </c>
      <c r="B1007" s="2">
        <v>44</v>
      </c>
      <c r="C1007" s="2" t="s">
        <v>1768</v>
      </c>
    </row>
    <row r="1008" spans="1:3" x14ac:dyDescent="0.2">
      <c r="A1008" s="2">
        <v>1007</v>
      </c>
      <c r="B1008" s="2">
        <v>44</v>
      </c>
      <c r="C1008" s="2" t="s">
        <v>1769</v>
      </c>
    </row>
    <row r="1009" spans="1:3" x14ac:dyDescent="0.2">
      <c r="A1009" s="2">
        <v>1008</v>
      </c>
      <c r="B1009" s="2">
        <v>44</v>
      </c>
      <c r="C1009" s="2" t="s">
        <v>1770</v>
      </c>
    </row>
    <row r="1010" spans="1:3" x14ac:dyDescent="0.2">
      <c r="A1010" s="2">
        <v>1009</v>
      </c>
      <c r="B1010" s="2">
        <v>44</v>
      </c>
      <c r="C1010" s="2" t="s">
        <v>1771</v>
      </c>
    </row>
    <row r="1011" spans="1:3" x14ac:dyDescent="0.2">
      <c r="A1011" s="2">
        <v>1010</v>
      </c>
      <c r="B1011" s="2">
        <v>44</v>
      </c>
      <c r="C1011" s="2" t="s">
        <v>1772</v>
      </c>
    </row>
    <row r="1012" spans="1:3" x14ac:dyDescent="0.2">
      <c r="A1012" s="2">
        <v>1011</v>
      </c>
      <c r="B1012" s="2">
        <v>44</v>
      </c>
      <c r="C1012" s="2" t="s">
        <v>1773</v>
      </c>
    </row>
    <row r="1013" spans="1:3" x14ac:dyDescent="0.2">
      <c r="A1013" s="2">
        <v>1012</v>
      </c>
      <c r="B1013" s="2">
        <v>44</v>
      </c>
      <c r="C1013" s="2" t="s">
        <v>1774</v>
      </c>
    </row>
    <row r="1014" spans="1:3" x14ac:dyDescent="0.2">
      <c r="A1014" s="2">
        <v>1013</v>
      </c>
      <c r="B1014" s="2">
        <v>44</v>
      </c>
      <c r="C1014" s="2" t="s">
        <v>1775</v>
      </c>
    </row>
    <row r="1015" spans="1:3" x14ac:dyDescent="0.2">
      <c r="A1015" s="2">
        <v>1014</v>
      </c>
      <c r="B1015" s="2">
        <v>44</v>
      </c>
      <c r="C1015" s="2" t="s">
        <v>1776</v>
      </c>
    </row>
    <row r="1016" spans="1:3" x14ac:dyDescent="0.2">
      <c r="A1016" s="2">
        <v>1015</v>
      </c>
      <c r="B1016" s="2">
        <v>44</v>
      </c>
      <c r="C1016" s="2" t="s">
        <v>1777</v>
      </c>
    </row>
    <row r="1017" spans="1:3" x14ac:dyDescent="0.2">
      <c r="A1017" s="2">
        <v>1016</v>
      </c>
      <c r="B1017" s="2">
        <v>44</v>
      </c>
      <c r="C1017" s="2" t="s">
        <v>1573</v>
      </c>
    </row>
    <row r="1018" spans="1:3" x14ac:dyDescent="0.2">
      <c r="A1018" s="2">
        <v>1017</v>
      </c>
      <c r="B1018" s="2">
        <v>44</v>
      </c>
      <c r="C1018" s="2" t="s">
        <v>1778</v>
      </c>
    </row>
    <row r="1019" spans="1:3" x14ac:dyDescent="0.2">
      <c r="A1019" s="2">
        <v>1018</v>
      </c>
      <c r="B1019" s="2">
        <v>44</v>
      </c>
      <c r="C1019" s="2" t="s">
        <v>1779</v>
      </c>
    </row>
    <row r="1020" spans="1:3" x14ac:dyDescent="0.2">
      <c r="A1020" s="2">
        <v>1019</v>
      </c>
      <c r="B1020" s="2">
        <v>44</v>
      </c>
      <c r="C1020" s="2" t="s">
        <v>1780</v>
      </c>
    </row>
    <row r="1021" spans="1:3" x14ac:dyDescent="0.2">
      <c r="A1021" s="2">
        <v>1020</v>
      </c>
      <c r="B1021" s="2">
        <v>44</v>
      </c>
      <c r="C1021" s="2" t="s">
        <v>1781</v>
      </c>
    </row>
    <row r="1022" spans="1:3" x14ac:dyDescent="0.2">
      <c r="A1022" s="2">
        <v>1021</v>
      </c>
      <c r="B1022" s="2">
        <v>44</v>
      </c>
      <c r="C1022" s="2" t="s">
        <v>1782</v>
      </c>
    </row>
    <row r="1023" spans="1:3" x14ac:dyDescent="0.2">
      <c r="A1023" s="2">
        <v>1022</v>
      </c>
      <c r="B1023" s="2">
        <v>44</v>
      </c>
      <c r="C1023" s="2" t="s">
        <v>1783</v>
      </c>
    </row>
    <row r="1024" spans="1:3" x14ac:dyDescent="0.2">
      <c r="A1024" s="2">
        <v>1023</v>
      </c>
      <c r="B1024" s="2">
        <v>44</v>
      </c>
      <c r="C1024" s="2" t="s">
        <v>1784</v>
      </c>
    </row>
    <row r="1025" spans="1:3" x14ac:dyDescent="0.2">
      <c r="A1025" s="2">
        <v>1024</v>
      </c>
      <c r="B1025" s="2">
        <v>44</v>
      </c>
      <c r="C1025" s="2" t="s">
        <v>1785</v>
      </c>
    </row>
    <row r="1026" spans="1:3" x14ac:dyDescent="0.2">
      <c r="A1026" s="2">
        <v>1025</v>
      </c>
      <c r="B1026" s="2">
        <v>44</v>
      </c>
      <c r="C1026" s="2" t="s">
        <v>1786</v>
      </c>
    </row>
    <row r="1027" spans="1:3" x14ac:dyDescent="0.2">
      <c r="A1027" s="2">
        <v>1026</v>
      </c>
      <c r="B1027" s="2">
        <v>44</v>
      </c>
      <c r="C1027" s="2" t="s">
        <v>1787</v>
      </c>
    </row>
    <row r="1028" spans="1:3" x14ac:dyDescent="0.2">
      <c r="A1028" s="2">
        <v>1027</v>
      </c>
      <c r="B1028" s="2">
        <v>45</v>
      </c>
      <c r="C1028" s="2" t="s">
        <v>1788</v>
      </c>
    </row>
    <row r="1029" spans="1:3" x14ac:dyDescent="0.2">
      <c r="A1029" s="2">
        <v>1028</v>
      </c>
      <c r="B1029" s="2">
        <v>45</v>
      </c>
      <c r="C1029" s="2" t="s">
        <v>1789</v>
      </c>
    </row>
    <row r="1030" spans="1:3" x14ac:dyDescent="0.2">
      <c r="A1030" s="2">
        <v>1029</v>
      </c>
      <c r="B1030" s="2">
        <v>45</v>
      </c>
      <c r="C1030" s="2" t="s">
        <v>1790</v>
      </c>
    </row>
    <row r="1031" spans="1:3" x14ac:dyDescent="0.2">
      <c r="A1031" s="2">
        <v>1030</v>
      </c>
      <c r="B1031" s="2">
        <v>45</v>
      </c>
      <c r="C1031" s="2" t="s">
        <v>1791</v>
      </c>
    </row>
    <row r="1032" spans="1:3" x14ac:dyDescent="0.2">
      <c r="A1032" s="2">
        <v>1031</v>
      </c>
      <c r="B1032" s="2">
        <v>45</v>
      </c>
      <c r="C1032" s="2" t="s">
        <v>1792</v>
      </c>
    </row>
    <row r="1033" spans="1:3" x14ac:dyDescent="0.2">
      <c r="A1033" s="2">
        <v>1032</v>
      </c>
      <c r="B1033" s="2">
        <v>45</v>
      </c>
      <c r="C1033" s="2" t="s">
        <v>1793</v>
      </c>
    </row>
    <row r="1034" spans="1:3" x14ac:dyDescent="0.2">
      <c r="A1034" s="2">
        <v>1033</v>
      </c>
      <c r="B1034" s="2">
        <v>45</v>
      </c>
      <c r="C1034" s="2" t="s">
        <v>1794</v>
      </c>
    </row>
    <row r="1035" spans="1:3" x14ac:dyDescent="0.2">
      <c r="A1035" s="2">
        <v>1034</v>
      </c>
      <c r="B1035" s="2">
        <v>45</v>
      </c>
      <c r="C1035" s="2" t="s">
        <v>1795</v>
      </c>
    </row>
    <row r="1036" spans="1:3" x14ac:dyDescent="0.2">
      <c r="A1036" s="2">
        <v>1035</v>
      </c>
      <c r="B1036" s="2">
        <v>45</v>
      </c>
      <c r="C1036" s="2" t="s">
        <v>1796</v>
      </c>
    </row>
    <row r="1037" spans="1:3" x14ac:dyDescent="0.2">
      <c r="A1037" s="2">
        <v>1036</v>
      </c>
      <c r="B1037" s="2">
        <v>45</v>
      </c>
      <c r="C1037" s="2" t="s">
        <v>1797</v>
      </c>
    </row>
    <row r="1038" spans="1:3" x14ac:dyDescent="0.2">
      <c r="A1038" s="2">
        <v>1037</v>
      </c>
      <c r="B1038" s="2">
        <v>45</v>
      </c>
      <c r="C1038" s="2" t="s">
        <v>1798</v>
      </c>
    </row>
    <row r="1039" spans="1:3" x14ac:dyDescent="0.2">
      <c r="A1039" s="2">
        <v>1038</v>
      </c>
      <c r="B1039" s="2">
        <v>45</v>
      </c>
      <c r="C1039" s="2" t="s">
        <v>1799</v>
      </c>
    </row>
    <row r="1040" spans="1:3" x14ac:dyDescent="0.2">
      <c r="A1040" s="2">
        <v>1039</v>
      </c>
      <c r="B1040" s="2">
        <v>45</v>
      </c>
      <c r="C1040" s="2" t="s">
        <v>1800</v>
      </c>
    </row>
    <row r="1041" spans="1:3" x14ac:dyDescent="0.2">
      <c r="A1041" s="2">
        <v>1040</v>
      </c>
      <c r="B1041" s="2">
        <v>45</v>
      </c>
      <c r="C1041" s="2" t="s">
        <v>1801</v>
      </c>
    </row>
    <row r="1042" spans="1:3" x14ac:dyDescent="0.2">
      <c r="A1042" s="2">
        <v>1041</v>
      </c>
      <c r="B1042" s="2">
        <v>45</v>
      </c>
      <c r="C1042" s="2" t="s">
        <v>1802</v>
      </c>
    </row>
    <row r="1043" spans="1:3" x14ac:dyDescent="0.2">
      <c r="A1043" s="2">
        <v>1042</v>
      </c>
      <c r="B1043" s="2">
        <v>45</v>
      </c>
      <c r="C1043" s="2" t="s">
        <v>1430</v>
      </c>
    </row>
    <row r="1044" spans="1:3" x14ac:dyDescent="0.2">
      <c r="A1044" s="2">
        <v>1043</v>
      </c>
      <c r="B1044" s="2">
        <v>45</v>
      </c>
      <c r="C1044" s="2" t="s">
        <v>1803</v>
      </c>
    </row>
    <row r="1045" spans="1:3" x14ac:dyDescent="0.2">
      <c r="A1045" s="2">
        <v>1044</v>
      </c>
      <c r="B1045" s="2">
        <v>45</v>
      </c>
      <c r="C1045" s="2" t="s">
        <v>1804</v>
      </c>
    </row>
    <row r="1046" spans="1:3" x14ac:dyDescent="0.2">
      <c r="A1046" s="2">
        <v>1045</v>
      </c>
      <c r="B1046" s="2">
        <v>45</v>
      </c>
      <c r="C1046" s="2" t="s">
        <v>1805</v>
      </c>
    </row>
    <row r="1047" spans="1:3" x14ac:dyDescent="0.2">
      <c r="A1047" s="2">
        <v>1046</v>
      </c>
      <c r="B1047" s="2">
        <v>45</v>
      </c>
      <c r="C1047" s="2" t="s">
        <v>1806</v>
      </c>
    </row>
    <row r="1048" spans="1:3" x14ac:dyDescent="0.2">
      <c r="A1048" s="2">
        <v>1047</v>
      </c>
      <c r="B1048" s="2">
        <v>45</v>
      </c>
      <c r="C1048" s="2" t="s">
        <v>1807</v>
      </c>
    </row>
    <row r="1049" spans="1:3" x14ac:dyDescent="0.2">
      <c r="A1049" s="2">
        <v>1048</v>
      </c>
      <c r="B1049" s="2">
        <v>45</v>
      </c>
      <c r="C1049" s="2" t="s">
        <v>1808</v>
      </c>
    </row>
    <row r="1050" spans="1:3" x14ac:dyDescent="0.2">
      <c r="A1050" s="2">
        <v>1049</v>
      </c>
      <c r="B1050" s="2">
        <v>45</v>
      </c>
      <c r="C1050" s="2" t="s">
        <v>1809</v>
      </c>
    </row>
    <row r="1051" spans="1:3" x14ac:dyDescent="0.2">
      <c r="A1051" s="2">
        <v>1050</v>
      </c>
      <c r="B1051" s="2">
        <v>45</v>
      </c>
      <c r="C1051" s="2" t="s">
        <v>1810</v>
      </c>
    </row>
    <row r="1052" spans="1:3" x14ac:dyDescent="0.2">
      <c r="A1052" s="2">
        <v>1051</v>
      </c>
      <c r="B1052" s="2">
        <v>45</v>
      </c>
      <c r="C1052" s="2" t="s">
        <v>1811</v>
      </c>
    </row>
    <row r="1053" spans="1:3" x14ac:dyDescent="0.2">
      <c r="A1053" s="2">
        <v>1052</v>
      </c>
      <c r="B1053" s="2">
        <v>45</v>
      </c>
      <c r="C1053" s="2" t="s">
        <v>1812</v>
      </c>
    </row>
    <row r="1054" spans="1:3" x14ac:dyDescent="0.2">
      <c r="A1054" s="2">
        <v>1053</v>
      </c>
      <c r="B1054" s="2">
        <v>45</v>
      </c>
      <c r="C1054" s="2" t="s">
        <v>1813</v>
      </c>
    </row>
    <row r="1055" spans="1:3" x14ac:dyDescent="0.2">
      <c r="A1055" s="2">
        <v>1054</v>
      </c>
      <c r="B1055" s="2">
        <v>45</v>
      </c>
      <c r="C1055" s="2" t="s">
        <v>1814</v>
      </c>
    </row>
    <row r="1056" spans="1:3" x14ac:dyDescent="0.2">
      <c r="A1056" s="2">
        <v>1055</v>
      </c>
      <c r="B1056" s="2">
        <v>45</v>
      </c>
      <c r="C1056" s="2" t="s">
        <v>702</v>
      </c>
    </row>
    <row r="1057" spans="1:3" x14ac:dyDescent="0.2">
      <c r="A1057" s="2">
        <v>1056</v>
      </c>
      <c r="B1057" s="2">
        <v>45</v>
      </c>
      <c r="C1057" s="2" t="s">
        <v>1815</v>
      </c>
    </row>
    <row r="1058" spans="1:3" x14ac:dyDescent="0.2">
      <c r="A1058" s="2">
        <v>1057</v>
      </c>
      <c r="B1058" s="2">
        <v>45</v>
      </c>
      <c r="C1058" s="2" t="s">
        <v>1816</v>
      </c>
    </row>
    <row r="1059" spans="1:3" x14ac:dyDescent="0.2">
      <c r="A1059" s="2">
        <v>1058</v>
      </c>
      <c r="B1059" s="2">
        <v>45</v>
      </c>
      <c r="C1059" s="2" t="s">
        <v>1817</v>
      </c>
    </row>
    <row r="1060" spans="1:3" x14ac:dyDescent="0.2">
      <c r="A1060" s="2">
        <v>1059</v>
      </c>
      <c r="B1060" s="2">
        <v>45</v>
      </c>
      <c r="C1060" s="2" t="s">
        <v>1818</v>
      </c>
    </row>
    <row r="1061" spans="1:3" x14ac:dyDescent="0.2">
      <c r="A1061" s="2">
        <v>1060</v>
      </c>
      <c r="B1061" s="2">
        <v>45</v>
      </c>
      <c r="C1061" s="2" t="s">
        <v>1819</v>
      </c>
    </row>
    <row r="1062" spans="1:3" x14ac:dyDescent="0.2">
      <c r="A1062" s="2">
        <v>1061</v>
      </c>
      <c r="B1062" s="2">
        <v>45</v>
      </c>
      <c r="C1062" s="2" t="s">
        <v>1820</v>
      </c>
    </row>
    <row r="1063" spans="1:3" x14ac:dyDescent="0.2">
      <c r="A1063" s="2">
        <v>1062</v>
      </c>
      <c r="B1063" s="2">
        <v>45</v>
      </c>
      <c r="C1063" s="2" t="s">
        <v>1821</v>
      </c>
    </row>
    <row r="1064" spans="1:3" x14ac:dyDescent="0.2">
      <c r="A1064" s="2">
        <v>1063</v>
      </c>
      <c r="B1064" s="2">
        <v>45</v>
      </c>
      <c r="C1064" s="2" t="s">
        <v>1822</v>
      </c>
    </row>
    <row r="1065" spans="1:3" x14ac:dyDescent="0.2">
      <c r="A1065" s="2">
        <v>1064</v>
      </c>
      <c r="B1065" s="2">
        <v>45</v>
      </c>
      <c r="C1065" s="2" t="s">
        <v>1823</v>
      </c>
    </row>
    <row r="1066" spans="1:3" x14ac:dyDescent="0.2">
      <c r="A1066" s="2">
        <v>1065</v>
      </c>
      <c r="B1066" s="2">
        <v>45</v>
      </c>
      <c r="C1066" s="2" t="s">
        <v>1824</v>
      </c>
    </row>
    <row r="1067" spans="1:3" x14ac:dyDescent="0.2">
      <c r="A1067" s="2">
        <v>1066</v>
      </c>
      <c r="B1067" s="2">
        <v>45</v>
      </c>
      <c r="C1067" s="2" t="s">
        <v>1825</v>
      </c>
    </row>
    <row r="1068" spans="1:3" x14ac:dyDescent="0.2">
      <c r="A1068" s="2">
        <v>1067</v>
      </c>
      <c r="B1068" s="2">
        <v>46</v>
      </c>
      <c r="C1068" s="2" t="s">
        <v>1826</v>
      </c>
    </row>
    <row r="1069" spans="1:3" x14ac:dyDescent="0.2">
      <c r="A1069" s="2">
        <v>1068</v>
      </c>
      <c r="B1069" s="2">
        <v>46</v>
      </c>
      <c r="C1069" s="2" t="s">
        <v>1827</v>
      </c>
    </row>
    <row r="1070" spans="1:3" x14ac:dyDescent="0.2">
      <c r="A1070" s="2">
        <v>1069</v>
      </c>
      <c r="B1070" s="2">
        <v>46</v>
      </c>
      <c r="C1070" s="2" t="s">
        <v>1626</v>
      </c>
    </row>
    <row r="1071" spans="1:3" x14ac:dyDescent="0.2">
      <c r="A1071" s="2">
        <v>1070</v>
      </c>
      <c r="B1071" s="2">
        <v>46</v>
      </c>
      <c r="C1071" s="2" t="s">
        <v>1828</v>
      </c>
    </row>
    <row r="1072" spans="1:3" x14ac:dyDescent="0.2">
      <c r="A1072" s="2">
        <v>1071</v>
      </c>
      <c r="B1072" s="2">
        <v>46</v>
      </c>
      <c r="C1072" s="2" t="s">
        <v>1829</v>
      </c>
    </row>
    <row r="1073" spans="1:3" x14ac:dyDescent="0.2">
      <c r="A1073" s="2">
        <v>1072</v>
      </c>
      <c r="B1073" s="2">
        <v>46</v>
      </c>
      <c r="C1073" s="2" t="s">
        <v>1830</v>
      </c>
    </row>
    <row r="1074" spans="1:3" x14ac:dyDescent="0.2">
      <c r="A1074" s="2">
        <v>1073</v>
      </c>
      <c r="B1074" s="2">
        <v>46</v>
      </c>
      <c r="C1074" s="2" t="s">
        <v>1831</v>
      </c>
    </row>
    <row r="1075" spans="1:3" x14ac:dyDescent="0.2">
      <c r="A1075" s="2">
        <v>1074</v>
      </c>
      <c r="B1075" s="2">
        <v>46</v>
      </c>
      <c r="C1075" s="2" t="s">
        <v>1832</v>
      </c>
    </row>
    <row r="1076" spans="1:3" x14ac:dyDescent="0.2">
      <c r="A1076" s="2">
        <v>1075</v>
      </c>
      <c r="B1076" s="2">
        <v>46</v>
      </c>
      <c r="C1076" s="2" t="s">
        <v>1833</v>
      </c>
    </row>
    <row r="1077" spans="1:3" x14ac:dyDescent="0.2">
      <c r="A1077" s="2">
        <v>1076</v>
      </c>
      <c r="B1077" s="2">
        <v>46</v>
      </c>
      <c r="C1077" s="2" t="s">
        <v>1020</v>
      </c>
    </row>
    <row r="1078" spans="1:3" x14ac:dyDescent="0.2">
      <c r="A1078" s="2">
        <v>1077</v>
      </c>
      <c r="B1078" s="2">
        <v>46</v>
      </c>
      <c r="C1078" s="2" t="s">
        <v>1834</v>
      </c>
    </row>
    <row r="1079" spans="1:3" x14ac:dyDescent="0.2">
      <c r="A1079" s="2">
        <v>1078</v>
      </c>
      <c r="B1079" s="2">
        <v>46</v>
      </c>
      <c r="C1079" s="2" t="s">
        <v>1835</v>
      </c>
    </row>
    <row r="1080" spans="1:3" x14ac:dyDescent="0.2">
      <c r="A1080" s="2">
        <v>1079</v>
      </c>
      <c r="B1080" s="2">
        <v>46</v>
      </c>
      <c r="C1080" s="2" t="s">
        <v>1836</v>
      </c>
    </row>
    <row r="1081" spans="1:3" x14ac:dyDescent="0.2">
      <c r="A1081" s="2">
        <v>1080</v>
      </c>
      <c r="B1081" s="2">
        <v>46</v>
      </c>
      <c r="C1081" s="2" t="s">
        <v>1837</v>
      </c>
    </row>
    <row r="1082" spans="1:3" x14ac:dyDescent="0.2">
      <c r="A1082" s="2">
        <v>1081</v>
      </c>
      <c r="B1082" s="2">
        <v>46</v>
      </c>
      <c r="C1082" s="2" t="s">
        <v>1838</v>
      </c>
    </row>
    <row r="1083" spans="1:3" x14ac:dyDescent="0.2">
      <c r="A1083" s="2">
        <v>1082</v>
      </c>
      <c r="B1083" s="2">
        <v>46</v>
      </c>
      <c r="C1083" s="2" t="s">
        <v>1839</v>
      </c>
    </row>
    <row r="1084" spans="1:3" x14ac:dyDescent="0.2">
      <c r="A1084" s="2">
        <v>1083</v>
      </c>
      <c r="B1084" s="2">
        <v>46</v>
      </c>
      <c r="C1084" s="2" t="s">
        <v>1840</v>
      </c>
    </row>
    <row r="1085" spans="1:3" x14ac:dyDescent="0.2">
      <c r="A1085" s="2">
        <v>1084</v>
      </c>
      <c r="B1085" s="2">
        <v>46</v>
      </c>
      <c r="C1085" s="2" t="s">
        <v>1841</v>
      </c>
    </row>
    <row r="1086" spans="1:3" x14ac:dyDescent="0.2">
      <c r="A1086" s="2">
        <v>1085</v>
      </c>
      <c r="B1086" s="2">
        <v>46</v>
      </c>
      <c r="C1086" s="2" t="s">
        <v>1842</v>
      </c>
    </row>
    <row r="1087" spans="1:3" x14ac:dyDescent="0.2">
      <c r="A1087" s="2">
        <v>1086</v>
      </c>
      <c r="B1087" s="2">
        <v>46</v>
      </c>
      <c r="C1087" s="2" t="s">
        <v>1843</v>
      </c>
    </row>
    <row r="1088" spans="1:3" x14ac:dyDescent="0.2">
      <c r="A1088" s="2">
        <v>1087</v>
      </c>
      <c r="B1088" s="2">
        <v>46</v>
      </c>
      <c r="C1088" s="2" t="s">
        <v>1844</v>
      </c>
    </row>
    <row r="1089" spans="1:3" x14ac:dyDescent="0.2">
      <c r="A1089" s="2">
        <v>1088</v>
      </c>
      <c r="B1089" s="2">
        <v>46</v>
      </c>
      <c r="C1089" s="2" t="s">
        <v>1845</v>
      </c>
    </row>
    <row r="1090" spans="1:3" x14ac:dyDescent="0.2">
      <c r="A1090" s="2">
        <v>1089</v>
      </c>
      <c r="B1090" s="2">
        <v>46</v>
      </c>
      <c r="C1090" s="2" t="s">
        <v>1846</v>
      </c>
    </row>
    <row r="1091" spans="1:3" x14ac:dyDescent="0.2">
      <c r="A1091" s="2">
        <v>1090</v>
      </c>
      <c r="B1091" s="2">
        <v>46</v>
      </c>
      <c r="C1091" s="2" t="s">
        <v>1847</v>
      </c>
    </row>
    <row r="1092" spans="1:3" x14ac:dyDescent="0.2">
      <c r="A1092" s="2">
        <v>1091</v>
      </c>
      <c r="B1092" s="2">
        <v>46</v>
      </c>
      <c r="C1092" s="2" t="s">
        <v>1848</v>
      </c>
    </row>
    <row r="1093" spans="1:3" x14ac:dyDescent="0.2">
      <c r="A1093" s="2">
        <v>1092</v>
      </c>
      <c r="B1093" s="2">
        <v>46</v>
      </c>
      <c r="C1093" s="2" t="s">
        <v>1849</v>
      </c>
    </row>
    <row r="1094" spans="1:3" x14ac:dyDescent="0.2">
      <c r="A1094" s="2">
        <v>1093</v>
      </c>
      <c r="B1094" s="2">
        <v>46</v>
      </c>
      <c r="C1094" s="2" t="s">
        <v>1850</v>
      </c>
    </row>
    <row r="1095" spans="1:3" x14ac:dyDescent="0.2">
      <c r="A1095" s="2">
        <v>1094</v>
      </c>
      <c r="B1095" s="2">
        <v>46</v>
      </c>
      <c r="C1095" s="2" t="s">
        <v>1851</v>
      </c>
    </row>
    <row r="1096" spans="1:3" x14ac:dyDescent="0.2">
      <c r="A1096" s="2">
        <v>1095</v>
      </c>
      <c r="B1096" s="2">
        <v>46</v>
      </c>
      <c r="C1096" s="2" t="s">
        <v>1852</v>
      </c>
    </row>
    <row r="1097" spans="1:3" x14ac:dyDescent="0.2">
      <c r="A1097" s="2">
        <v>1096</v>
      </c>
      <c r="B1097" s="2">
        <v>46</v>
      </c>
      <c r="C1097" s="2" t="s">
        <v>1853</v>
      </c>
    </row>
    <row r="1098" spans="1:3" x14ac:dyDescent="0.2">
      <c r="A1098" s="2">
        <v>1097</v>
      </c>
      <c r="B1098" s="2">
        <v>46</v>
      </c>
      <c r="C1098" s="2" t="s">
        <v>719</v>
      </c>
    </row>
    <row r="1099" spans="1:3" x14ac:dyDescent="0.2">
      <c r="A1099" s="2">
        <v>1098</v>
      </c>
      <c r="B1099" s="2">
        <v>46</v>
      </c>
      <c r="C1099" s="2" t="s">
        <v>1854</v>
      </c>
    </row>
    <row r="1100" spans="1:3" x14ac:dyDescent="0.2">
      <c r="A1100" s="2">
        <v>1099</v>
      </c>
      <c r="B1100" s="2">
        <v>46</v>
      </c>
      <c r="C1100" s="2" t="s">
        <v>1855</v>
      </c>
    </row>
    <row r="1101" spans="1:3" x14ac:dyDescent="0.2">
      <c r="A1101" s="2">
        <v>1100</v>
      </c>
      <c r="B1101" s="2">
        <v>46</v>
      </c>
      <c r="C1101" s="2" t="s">
        <v>1856</v>
      </c>
    </row>
    <row r="1102" spans="1:3" x14ac:dyDescent="0.2">
      <c r="A1102" s="2">
        <v>1101</v>
      </c>
      <c r="B1102" s="2">
        <v>46</v>
      </c>
      <c r="C1102" s="2" t="s">
        <v>1857</v>
      </c>
    </row>
    <row r="1103" spans="1:3" x14ac:dyDescent="0.2">
      <c r="A1103" s="2">
        <v>1102</v>
      </c>
      <c r="B1103" s="2">
        <v>46</v>
      </c>
      <c r="C1103" s="2" t="s">
        <v>1858</v>
      </c>
    </row>
    <row r="1104" spans="1:3" x14ac:dyDescent="0.2">
      <c r="A1104" s="2">
        <v>1103</v>
      </c>
      <c r="B1104" s="2">
        <v>46</v>
      </c>
      <c r="C1104" s="2" t="s">
        <v>1859</v>
      </c>
    </row>
    <row r="1105" spans="1:3" x14ac:dyDescent="0.2">
      <c r="A1105" s="2">
        <v>1104</v>
      </c>
      <c r="B1105" s="2">
        <v>46</v>
      </c>
      <c r="C1105" s="2" t="s">
        <v>1860</v>
      </c>
    </row>
    <row r="1106" spans="1:3" x14ac:dyDescent="0.2">
      <c r="A1106" s="2">
        <v>1105</v>
      </c>
      <c r="B1106" s="2">
        <v>46</v>
      </c>
      <c r="C1106" s="2" t="s">
        <v>1861</v>
      </c>
    </row>
    <row r="1107" spans="1:3" x14ac:dyDescent="0.2">
      <c r="A1107" s="2">
        <v>1106</v>
      </c>
      <c r="B1107" s="2">
        <v>46</v>
      </c>
      <c r="C1107" s="2" t="s">
        <v>1862</v>
      </c>
    </row>
    <row r="1108" spans="1:3" x14ac:dyDescent="0.2">
      <c r="A1108" s="2">
        <v>1107</v>
      </c>
      <c r="B1108" s="2">
        <v>46</v>
      </c>
      <c r="C1108" s="2" t="s">
        <v>1863</v>
      </c>
    </row>
    <row r="1109" spans="1:3" x14ac:dyDescent="0.2">
      <c r="A1109" s="2">
        <v>1108</v>
      </c>
      <c r="B1109" s="2">
        <v>46</v>
      </c>
      <c r="C1109" s="2" t="s">
        <v>1863</v>
      </c>
    </row>
    <row r="1110" spans="1:3" x14ac:dyDescent="0.2">
      <c r="A1110" s="2">
        <v>1109</v>
      </c>
      <c r="B1110" s="2">
        <v>46</v>
      </c>
      <c r="C1110" s="2" t="s">
        <v>1864</v>
      </c>
    </row>
    <row r="1111" spans="1:3" x14ac:dyDescent="0.2">
      <c r="A1111" s="2">
        <v>1110</v>
      </c>
      <c r="B1111" s="2">
        <v>46</v>
      </c>
      <c r="C1111" s="2" t="s">
        <v>1865</v>
      </c>
    </row>
    <row r="1112" spans="1:3" x14ac:dyDescent="0.2">
      <c r="A1112" s="2">
        <v>1111</v>
      </c>
      <c r="B1112" s="2">
        <v>46</v>
      </c>
      <c r="C1112" s="2" t="s">
        <v>1866</v>
      </c>
    </row>
    <row r="1113" spans="1:3" x14ac:dyDescent="0.2">
      <c r="A1113" s="2">
        <v>1112</v>
      </c>
      <c r="B1113" s="2">
        <v>46</v>
      </c>
      <c r="C1113" s="2" t="s">
        <v>1867</v>
      </c>
    </row>
    <row r="1114" spans="1:3" x14ac:dyDescent="0.2">
      <c r="A1114" s="2">
        <v>1113</v>
      </c>
      <c r="B1114" s="2">
        <v>46</v>
      </c>
      <c r="C1114" s="2" t="s">
        <v>1868</v>
      </c>
    </row>
    <row r="1115" spans="1:3" x14ac:dyDescent="0.2">
      <c r="A1115" s="2">
        <v>1114</v>
      </c>
      <c r="B1115" s="2">
        <v>46</v>
      </c>
      <c r="C1115" s="2" t="s">
        <v>1869</v>
      </c>
    </row>
    <row r="1116" spans="1:3" x14ac:dyDescent="0.2">
      <c r="A1116" s="2">
        <v>1115</v>
      </c>
      <c r="B1116" s="2">
        <v>46</v>
      </c>
      <c r="C1116" s="2" t="s">
        <v>1870</v>
      </c>
    </row>
    <row r="1117" spans="1:3" x14ac:dyDescent="0.2">
      <c r="A1117" s="2">
        <v>1116</v>
      </c>
      <c r="B1117" s="2">
        <v>47</v>
      </c>
      <c r="C1117" s="2" t="s">
        <v>1871</v>
      </c>
    </row>
    <row r="1118" spans="1:3" x14ac:dyDescent="0.2">
      <c r="A1118" s="2">
        <v>1117</v>
      </c>
      <c r="B1118" s="2">
        <v>47</v>
      </c>
      <c r="C1118" s="2" t="s">
        <v>1872</v>
      </c>
    </row>
    <row r="1119" spans="1:3" x14ac:dyDescent="0.2">
      <c r="A1119" s="2">
        <v>1118</v>
      </c>
      <c r="B1119" s="2">
        <v>47</v>
      </c>
      <c r="C1119" s="2" t="s">
        <v>1873</v>
      </c>
    </row>
    <row r="1120" spans="1:3" x14ac:dyDescent="0.2">
      <c r="A1120" s="2">
        <v>1119</v>
      </c>
      <c r="B1120" s="2">
        <v>47</v>
      </c>
      <c r="C1120" s="2" t="s">
        <v>1874</v>
      </c>
    </row>
    <row r="1121" spans="1:3" x14ac:dyDescent="0.2">
      <c r="A1121" s="2">
        <v>1120</v>
      </c>
      <c r="B1121" s="2">
        <v>47</v>
      </c>
      <c r="C1121" s="2" t="s">
        <v>1875</v>
      </c>
    </row>
    <row r="1122" spans="1:3" x14ac:dyDescent="0.2">
      <c r="A1122" s="2">
        <v>1121</v>
      </c>
      <c r="B1122" s="2">
        <v>47</v>
      </c>
      <c r="C1122" s="2" t="s">
        <v>1876</v>
      </c>
    </row>
    <row r="1123" spans="1:3" x14ac:dyDescent="0.2">
      <c r="A1123" s="2">
        <v>1122</v>
      </c>
      <c r="B1123" s="2">
        <v>47</v>
      </c>
      <c r="C1123" s="2" t="s">
        <v>1877</v>
      </c>
    </row>
    <row r="1124" spans="1:3" x14ac:dyDescent="0.2">
      <c r="A1124" s="2">
        <v>1123</v>
      </c>
      <c r="B1124" s="2">
        <v>47</v>
      </c>
      <c r="C1124" s="2" t="s">
        <v>1878</v>
      </c>
    </row>
    <row r="1125" spans="1:3" x14ac:dyDescent="0.2">
      <c r="A1125" s="2">
        <v>1124</v>
      </c>
      <c r="B1125" s="2">
        <v>47</v>
      </c>
      <c r="C1125" s="2" t="s">
        <v>1879</v>
      </c>
    </row>
    <row r="1126" spans="1:3" x14ac:dyDescent="0.2">
      <c r="A1126" s="2">
        <v>1125</v>
      </c>
      <c r="B1126" s="2">
        <v>47</v>
      </c>
      <c r="C1126" s="2" t="s">
        <v>1880</v>
      </c>
    </row>
    <row r="1127" spans="1:3" x14ac:dyDescent="0.2">
      <c r="A1127" s="2">
        <v>1126</v>
      </c>
      <c r="B1127" s="2">
        <v>47</v>
      </c>
      <c r="C1127" s="2" t="s">
        <v>1881</v>
      </c>
    </row>
    <row r="1128" spans="1:3" x14ac:dyDescent="0.2">
      <c r="A1128" s="2">
        <v>1127</v>
      </c>
      <c r="B1128" s="2">
        <v>47</v>
      </c>
      <c r="C1128" s="2" t="s">
        <v>1882</v>
      </c>
    </row>
    <row r="1129" spans="1:3" x14ac:dyDescent="0.2">
      <c r="A1129" s="2">
        <v>1128</v>
      </c>
      <c r="B1129" s="2">
        <v>47</v>
      </c>
      <c r="C1129" s="2" t="s">
        <v>1883</v>
      </c>
    </row>
    <row r="1130" spans="1:3" x14ac:dyDescent="0.2">
      <c r="A1130" s="2">
        <v>1129</v>
      </c>
      <c r="B1130" s="2">
        <v>47</v>
      </c>
      <c r="C1130" s="2" t="s">
        <v>1884</v>
      </c>
    </row>
    <row r="1131" spans="1:3" x14ac:dyDescent="0.2">
      <c r="A1131" s="2">
        <v>1130</v>
      </c>
      <c r="B1131" s="2">
        <v>47</v>
      </c>
      <c r="C1131" s="2" t="s">
        <v>1885</v>
      </c>
    </row>
    <row r="1132" spans="1:3" x14ac:dyDescent="0.2">
      <c r="A1132" s="2">
        <v>1131</v>
      </c>
      <c r="B1132" s="2">
        <v>47</v>
      </c>
      <c r="C1132" s="2" t="s">
        <v>1886</v>
      </c>
    </row>
    <row r="1133" spans="1:3" x14ac:dyDescent="0.2">
      <c r="A1133" s="2">
        <v>1132</v>
      </c>
      <c r="B1133" s="2">
        <v>47</v>
      </c>
      <c r="C1133" s="2" t="s">
        <v>1887</v>
      </c>
    </row>
    <row r="1134" spans="1:3" x14ac:dyDescent="0.2">
      <c r="A1134" s="2">
        <v>1133</v>
      </c>
      <c r="B1134" s="2">
        <v>47</v>
      </c>
      <c r="C1134" s="2" t="s">
        <v>1888</v>
      </c>
    </row>
    <row r="1135" spans="1:3" x14ac:dyDescent="0.2">
      <c r="A1135" s="2">
        <v>1134</v>
      </c>
      <c r="B1135" s="2">
        <v>47</v>
      </c>
      <c r="C1135" s="2" t="s">
        <v>1889</v>
      </c>
    </row>
    <row r="1136" spans="1:3" x14ac:dyDescent="0.2">
      <c r="A1136" s="2">
        <v>1135</v>
      </c>
      <c r="B1136" s="2">
        <v>47</v>
      </c>
      <c r="C1136" s="2" t="s">
        <v>1890</v>
      </c>
    </row>
    <row r="1137" spans="1:3" x14ac:dyDescent="0.2">
      <c r="A1137" s="2">
        <v>1136</v>
      </c>
      <c r="B1137" s="2">
        <v>47</v>
      </c>
      <c r="C1137" s="2" t="s">
        <v>1891</v>
      </c>
    </row>
    <row r="1138" spans="1:3" x14ac:dyDescent="0.2">
      <c r="A1138" s="2">
        <v>1137</v>
      </c>
      <c r="B1138" s="2">
        <v>47</v>
      </c>
      <c r="C1138" s="2" t="s">
        <v>1892</v>
      </c>
    </row>
    <row r="1139" spans="1:3" x14ac:dyDescent="0.2">
      <c r="A1139" s="2">
        <v>1138</v>
      </c>
      <c r="B1139" s="2">
        <v>47</v>
      </c>
      <c r="C1139" s="2" t="s">
        <v>1893</v>
      </c>
    </row>
    <row r="1140" spans="1:3" x14ac:dyDescent="0.2">
      <c r="A1140" s="2">
        <v>1139</v>
      </c>
      <c r="B1140" s="2">
        <v>47</v>
      </c>
      <c r="C1140" s="2" t="s">
        <v>1894</v>
      </c>
    </row>
    <row r="1141" spans="1:3" x14ac:dyDescent="0.2">
      <c r="A1141" s="2">
        <v>1140</v>
      </c>
      <c r="B1141" s="2">
        <v>47</v>
      </c>
      <c r="C1141" s="2" t="s">
        <v>1895</v>
      </c>
    </row>
    <row r="1142" spans="1:3" x14ac:dyDescent="0.2">
      <c r="A1142" s="2">
        <v>1141</v>
      </c>
      <c r="B1142" s="2">
        <v>47</v>
      </c>
      <c r="C1142" s="2" t="s">
        <v>1896</v>
      </c>
    </row>
    <row r="1143" spans="1:3" x14ac:dyDescent="0.2">
      <c r="A1143" s="2">
        <v>1142</v>
      </c>
      <c r="B1143" s="2">
        <v>47</v>
      </c>
      <c r="C1143" s="2" t="s">
        <v>1897</v>
      </c>
    </row>
    <row r="1144" spans="1:3" x14ac:dyDescent="0.2">
      <c r="A1144" s="2">
        <v>1143</v>
      </c>
      <c r="B1144" s="2">
        <v>47</v>
      </c>
      <c r="C1144" s="2" t="s">
        <v>1898</v>
      </c>
    </row>
    <row r="1145" spans="1:3" x14ac:dyDescent="0.2">
      <c r="A1145" s="2">
        <v>1144</v>
      </c>
      <c r="B1145" s="2">
        <v>47</v>
      </c>
      <c r="C1145" s="2" t="s">
        <v>1899</v>
      </c>
    </row>
    <row r="1146" spans="1:3" x14ac:dyDescent="0.2">
      <c r="A1146" s="2">
        <v>1145</v>
      </c>
      <c r="B1146" s="2">
        <v>47</v>
      </c>
      <c r="C1146" s="2" t="s">
        <v>1900</v>
      </c>
    </row>
    <row r="1147" spans="1:3" x14ac:dyDescent="0.2">
      <c r="A1147" s="2">
        <v>1146</v>
      </c>
      <c r="B1147" s="2">
        <v>47</v>
      </c>
      <c r="C1147" s="2" t="s">
        <v>1901</v>
      </c>
    </row>
    <row r="1148" spans="1:3" x14ac:dyDescent="0.2">
      <c r="A1148" s="2">
        <v>1147</v>
      </c>
      <c r="B1148" s="2">
        <v>47</v>
      </c>
      <c r="C1148" s="2" t="s">
        <v>1902</v>
      </c>
    </row>
    <row r="1149" spans="1:3" x14ac:dyDescent="0.2">
      <c r="A1149" s="2">
        <v>1148</v>
      </c>
      <c r="B1149" s="2">
        <v>47</v>
      </c>
      <c r="C1149" s="2" t="s">
        <v>1903</v>
      </c>
    </row>
    <row r="1150" spans="1:3" x14ac:dyDescent="0.2">
      <c r="A1150" s="2">
        <v>1149</v>
      </c>
      <c r="B1150" s="2">
        <v>47</v>
      </c>
      <c r="C1150" s="2" t="s">
        <v>1904</v>
      </c>
    </row>
    <row r="1151" spans="1:3" x14ac:dyDescent="0.2">
      <c r="A1151" s="2">
        <v>1150</v>
      </c>
      <c r="B1151" s="2">
        <v>47</v>
      </c>
      <c r="C1151" s="2" t="s">
        <v>1905</v>
      </c>
    </row>
    <row r="1152" spans="1:3" x14ac:dyDescent="0.2">
      <c r="A1152" s="2">
        <v>1151</v>
      </c>
      <c r="B1152" s="2">
        <v>47</v>
      </c>
      <c r="C1152" s="2" t="s">
        <v>1906</v>
      </c>
    </row>
    <row r="1153" spans="1:3" x14ac:dyDescent="0.2">
      <c r="A1153" s="2">
        <v>1152</v>
      </c>
      <c r="B1153" s="2">
        <v>47</v>
      </c>
      <c r="C1153" s="2" t="s">
        <v>1907</v>
      </c>
    </row>
    <row r="1154" spans="1:3" x14ac:dyDescent="0.2">
      <c r="A1154" s="2">
        <v>1153</v>
      </c>
      <c r="B1154" s="2">
        <v>47</v>
      </c>
      <c r="C1154" s="2" t="s">
        <v>1908</v>
      </c>
    </row>
    <row r="1155" spans="1:3" x14ac:dyDescent="0.2">
      <c r="A1155" s="2">
        <v>1154</v>
      </c>
      <c r="B1155" s="2">
        <v>47</v>
      </c>
      <c r="C1155" s="2" t="s">
        <v>1909</v>
      </c>
    </row>
    <row r="1156" spans="1:3" x14ac:dyDescent="0.2">
      <c r="A1156" s="2">
        <v>1155</v>
      </c>
      <c r="B1156" s="2">
        <v>47</v>
      </c>
      <c r="C1156" s="2" t="s">
        <v>1910</v>
      </c>
    </row>
    <row r="1157" spans="1:3" x14ac:dyDescent="0.2">
      <c r="A1157" s="2">
        <v>1156</v>
      </c>
      <c r="B1157" s="2">
        <v>47</v>
      </c>
      <c r="C1157" s="2" t="s">
        <v>1911</v>
      </c>
    </row>
    <row r="1158" spans="1:3" x14ac:dyDescent="0.2">
      <c r="A1158" s="2">
        <v>1157</v>
      </c>
      <c r="B1158" s="2">
        <v>47</v>
      </c>
      <c r="C1158" s="2" t="s">
        <v>1912</v>
      </c>
    </row>
    <row r="1159" spans="1:3" x14ac:dyDescent="0.2">
      <c r="A1159" s="2">
        <v>1158</v>
      </c>
      <c r="B1159" s="2">
        <v>48</v>
      </c>
      <c r="C1159" s="2" t="s">
        <v>1913</v>
      </c>
    </row>
    <row r="1160" spans="1:3" x14ac:dyDescent="0.2">
      <c r="A1160" s="2">
        <v>1159</v>
      </c>
      <c r="B1160" s="2">
        <v>48</v>
      </c>
      <c r="C1160" s="2" t="s">
        <v>1914</v>
      </c>
    </row>
    <row r="1161" spans="1:3" x14ac:dyDescent="0.2">
      <c r="A1161" s="2">
        <v>1160</v>
      </c>
      <c r="B1161" s="2">
        <v>48</v>
      </c>
      <c r="C1161" s="2" t="s">
        <v>1915</v>
      </c>
    </row>
    <row r="1162" spans="1:3" x14ac:dyDescent="0.2">
      <c r="A1162" s="2">
        <v>1161</v>
      </c>
      <c r="B1162" s="2">
        <v>48</v>
      </c>
      <c r="C1162" s="2" t="s">
        <v>716</v>
      </c>
    </row>
    <row r="1163" spans="1:3" x14ac:dyDescent="0.2">
      <c r="A1163" s="2">
        <v>1162</v>
      </c>
      <c r="B1163" s="2">
        <v>48</v>
      </c>
      <c r="C1163" s="2" t="s">
        <v>1916</v>
      </c>
    </row>
    <row r="1164" spans="1:3" x14ac:dyDescent="0.2">
      <c r="A1164" s="2">
        <v>1163</v>
      </c>
      <c r="B1164" s="2">
        <v>48</v>
      </c>
      <c r="C1164" s="2" t="s">
        <v>1917</v>
      </c>
    </row>
    <row r="1165" spans="1:3" x14ac:dyDescent="0.2">
      <c r="A1165" s="2">
        <v>1164</v>
      </c>
      <c r="B1165" s="2">
        <v>48</v>
      </c>
      <c r="C1165" s="2" t="s">
        <v>1918</v>
      </c>
    </row>
    <row r="1166" spans="1:3" x14ac:dyDescent="0.2">
      <c r="A1166" s="2">
        <v>1165</v>
      </c>
      <c r="B1166" s="2">
        <v>48</v>
      </c>
      <c r="C1166" s="2" t="s">
        <v>1919</v>
      </c>
    </row>
    <row r="1167" spans="1:3" x14ac:dyDescent="0.2">
      <c r="A1167" s="2">
        <v>1166</v>
      </c>
      <c r="B1167" s="2">
        <v>48</v>
      </c>
      <c r="C1167" s="2" t="s">
        <v>1920</v>
      </c>
    </row>
    <row r="1168" spans="1:3" x14ac:dyDescent="0.2">
      <c r="A1168" s="2">
        <v>1167</v>
      </c>
      <c r="B1168" s="2">
        <v>48</v>
      </c>
      <c r="C1168" s="2" t="s">
        <v>1921</v>
      </c>
    </row>
    <row r="1169" spans="1:3" x14ac:dyDescent="0.2">
      <c r="A1169" s="2">
        <v>1168</v>
      </c>
      <c r="B1169" s="2">
        <v>48</v>
      </c>
      <c r="C1169" s="2" t="s">
        <v>1922</v>
      </c>
    </row>
    <row r="1170" spans="1:3" x14ac:dyDescent="0.2">
      <c r="A1170" s="2">
        <v>1169</v>
      </c>
      <c r="B1170" s="2">
        <v>48</v>
      </c>
      <c r="C1170" s="2" t="s">
        <v>1324</v>
      </c>
    </row>
    <row r="1171" spans="1:3" x14ac:dyDescent="0.2">
      <c r="A1171" s="2">
        <v>1170</v>
      </c>
      <c r="B1171" s="2">
        <v>48</v>
      </c>
      <c r="C1171" s="2" t="s">
        <v>1923</v>
      </c>
    </row>
    <row r="1172" spans="1:3" x14ac:dyDescent="0.2">
      <c r="A1172" s="2">
        <v>1171</v>
      </c>
      <c r="B1172" s="2">
        <v>48</v>
      </c>
      <c r="C1172" s="2" t="s">
        <v>1924</v>
      </c>
    </row>
    <row r="1173" spans="1:3" x14ac:dyDescent="0.2">
      <c r="A1173" s="2">
        <v>1172</v>
      </c>
      <c r="B1173" s="2">
        <v>48</v>
      </c>
      <c r="C1173" s="2" t="s">
        <v>1288</v>
      </c>
    </row>
    <row r="1174" spans="1:3" x14ac:dyDescent="0.2">
      <c r="A1174" s="2">
        <v>1173</v>
      </c>
      <c r="B1174" s="2">
        <v>48</v>
      </c>
      <c r="C1174" s="2" t="s">
        <v>1925</v>
      </c>
    </row>
    <row r="1175" spans="1:3" x14ac:dyDescent="0.2">
      <c r="A1175" s="2">
        <v>1174</v>
      </c>
      <c r="B1175" s="2">
        <v>48</v>
      </c>
      <c r="C1175" s="2" t="s">
        <v>1398</v>
      </c>
    </row>
    <row r="1176" spans="1:3" x14ac:dyDescent="0.2">
      <c r="A1176" s="2">
        <v>1175</v>
      </c>
      <c r="B1176" s="2">
        <v>48</v>
      </c>
      <c r="C1176" s="2" t="s">
        <v>1926</v>
      </c>
    </row>
    <row r="1177" spans="1:3" x14ac:dyDescent="0.2">
      <c r="A1177" s="2">
        <v>1176</v>
      </c>
      <c r="B1177" s="2">
        <v>48</v>
      </c>
      <c r="C1177" s="2" t="s">
        <v>1927</v>
      </c>
    </row>
    <row r="1178" spans="1:3" x14ac:dyDescent="0.2">
      <c r="A1178" s="2">
        <v>1177</v>
      </c>
      <c r="B1178" s="2">
        <v>48</v>
      </c>
      <c r="C1178" s="2" t="s">
        <v>1107</v>
      </c>
    </row>
    <row r="1179" spans="1:3" x14ac:dyDescent="0.2">
      <c r="A1179" s="2">
        <v>1178</v>
      </c>
      <c r="B1179" s="2">
        <v>48</v>
      </c>
      <c r="C1179" s="2" t="s">
        <v>1928</v>
      </c>
    </row>
    <row r="1180" spans="1:3" x14ac:dyDescent="0.2">
      <c r="A1180" s="2">
        <v>1179</v>
      </c>
      <c r="B1180" s="2">
        <v>48</v>
      </c>
      <c r="C1180" s="2" t="s">
        <v>1929</v>
      </c>
    </row>
    <row r="1181" spans="1:3" x14ac:dyDescent="0.2">
      <c r="A1181" s="2">
        <v>1180</v>
      </c>
      <c r="B1181" s="2">
        <v>48</v>
      </c>
      <c r="C1181" s="2" t="s">
        <v>1930</v>
      </c>
    </row>
    <row r="1182" spans="1:3" x14ac:dyDescent="0.2">
      <c r="A1182" s="2">
        <v>1181</v>
      </c>
      <c r="B1182" s="2">
        <v>48</v>
      </c>
      <c r="C1182" s="2" t="s">
        <v>1931</v>
      </c>
    </row>
    <row r="1183" spans="1:3" x14ac:dyDescent="0.2">
      <c r="A1183" s="2">
        <v>1182</v>
      </c>
      <c r="B1183" s="2">
        <v>48</v>
      </c>
      <c r="C1183" s="2" t="s">
        <v>1932</v>
      </c>
    </row>
    <row r="1184" spans="1:3" x14ac:dyDescent="0.2">
      <c r="A1184" s="2">
        <v>1183</v>
      </c>
      <c r="B1184" s="2">
        <v>48</v>
      </c>
      <c r="C1184" s="2" t="s">
        <v>1933</v>
      </c>
    </row>
    <row r="1185" spans="1:3" x14ac:dyDescent="0.2">
      <c r="A1185" s="2">
        <v>1184</v>
      </c>
      <c r="B1185" s="2">
        <v>48</v>
      </c>
      <c r="C1185" s="2" t="s">
        <v>1934</v>
      </c>
    </row>
    <row r="1186" spans="1:3" x14ac:dyDescent="0.2">
      <c r="A1186" s="2">
        <v>1185</v>
      </c>
      <c r="B1186" s="2">
        <v>48</v>
      </c>
      <c r="C1186" s="2" t="s">
        <v>1902</v>
      </c>
    </row>
    <row r="1187" spans="1:3" x14ac:dyDescent="0.2">
      <c r="A1187" s="2">
        <v>1186</v>
      </c>
      <c r="B1187" s="2">
        <v>48</v>
      </c>
      <c r="C1187" s="2" t="s">
        <v>1935</v>
      </c>
    </row>
    <row r="1188" spans="1:3" x14ac:dyDescent="0.2">
      <c r="A1188" s="2">
        <v>1187</v>
      </c>
      <c r="B1188" s="2">
        <v>48</v>
      </c>
      <c r="C1188" s="2" t="s">
        <v>1936</v>
      </c>
    </row>
    <row r="1189" spans="1:3" x14ac:dyDescent="0.2">
      <c r="A1189" s="2">
        <v>1188</v>
      </c>
      <c r="B1189" s="2">
        <v>48</v>
      </c>
      <c r="C1189" s="2" t="s">
        <v>1937</v>
      </c>
    </row>
    <row r="1190" spans="1:3" x14ac:dyDescent="0.2">
      <c r="A1190" s="2">
        <v>1189</v>
      </c>
      <c r="B1190" s="2">
        <v>48</v>
      </c>
      <c r="C1190" s="2" t="s">
        <v>1938</v>
      </c>
    </row>
    <row r="1191" spans="1:3" x14ac:dyDescent="0.2">
      <c r="A1191" s="2">
        <v>1190</v>
      </c>
      <c r="B1191" s="2">
        <v>48</v>
      </c>
      <c r="C1191" s="2" t="s">
        <v>1939</v>
      </c>
    </row>
    <row r="1192" spans="1:3" x14ac:dyDescent="0.2">
      <c r="A1192" s="2">
        <v>1191</v>
      </c>
      <c r="B1192" s="2">
        <v>48</v>
      </c>
      <c r="C1192" s="2" t="s">
        <v>1940</v>
      </c>
    </row>
    <row r="1193" spans="1:3" x14ac:dyDescent="0.2">
      <c r="A1193" s="2">
        <v>1192</v>
      </c>
      <c r="B1193" s="2">
        <v>48</v>
      </c>
      <c r="C1193" s="2" t="s">
        <v>1941</v>
      </c>
    </row>
    <row r="1194" spans="1:3" x14ac:dyDescent="0.2">
      <c r="A1194" s="2">
        <v>1193</v>
      </c>
      <c r="B1194" s="2">
        <v>48</v>
      </c>
      <c r="C1194" s="2" t="s">
        <v>976</v>
      </c>
    </row>
    <row r="1195" spans="1:3" x14ac:dyDescent="0.2">
      <c r="A1195" s="2">
        <v>1194</v>
      </c>
      <c r="B1195" s="2">
        <v>48</v>
      </c>
      <c r="C1195" s="2" t="s">
        <v>1032</v>
      </c>
    </row>
    <row r="1196" spans="1:3" x14ac:dyDescent="0.2">
      <c r="A1196" s="2">
        <v>1195</v>
      </c>
      <c r="B1196" s="2">
        <v>48</v>
      </c>
      <c r="C1196" s="2" t="s">
        <v>1942</v>
      </c>
    </row>
    <row r="1197" spans="1:3" x14ac:dyDescent="0.2">
      <c r="A1197" s="2">
        <v>1196</v>
      </c>
      <c r="B1197" s="2">
        <v>48</v>
      </c>
      <c r="C1197" s="2" t="s">
        <v>1943</v>
      </c>
    </row>
    <row r="1198" spans="1:3" x14ac:dyDescent="0.2">
      <c r="A1198" s="2">
        <v>1197</v>
      </c>
      <c r="B1198" s="2">
        <v>48</v>
      </c>
      <c r="C1198" s="2" t="s">
        <v>1944</v>
      </c>
    </row>
    <row r="1199" spans="1:3" x14ac:dyDescent="0.2">
      <c r="A1199" s="2">
        <v>1198</v>
      </c>
      <c r="B1199" s="2">
        <v>48</v>
      </c>
      <c r="C1199" s="2" t="s">
        <v>1945</v>
      </c>
    </row>
    <row r="1200" spans="1:3" x14ac:dyDescent="0.2">
      <c r="A1200" s="2">
        <v>1199</v>
      </c>
      <c r="B1200" s="2">
        <v>48</v>
      </c>
      <c r="C1200" s="2" t="s">
        <v>1946</v>
      </c>
    </row>
    <row r="1201" spans="1:3" x14ac:dyDescent="0.2">
      <c r="A1201" s="2">
        <v>1200</v>
      </c>
      <c r="B1201" s="2">
        <v>48</v>
      </c>
      <c r="C1201" s="2" t="s">
        <v>1947</v>
      </c>
    </row>
    <row r="1202" spans="1:3" x14ac:dyDescent="0.2">
      <c r="A1202" s="2">
        <v>1201</v>
      </c>
      <c r="B1202" s="2">
        <v>48</v>
      </c>
      <c r="C1202" s="2" t="s">
        <v>1948</v>
      </c>
    </row>
    <row r="1203" spans="1:3" x14ac:dyDescent="0.2">
      <c r="A1203" s="2">
        <v>1202</v>
      </c>
      <c r="B1203" s="2">
        <v>48</v>
      </c>
      <c r="C1203" s="2" t="s">
        <v>1949</v>
      </c>
    </row>
    <row r="1204" spans="1:3" x14ac:dyDescent="0.2">
      <c r="A1204" s="2">
        <v>1203</v>
      </c>
      <c r="B1204" s="2">
        <v>48</v>
      </c>
      <c r="C1204" s="2" t="s">
        <v>1950</v>
      </c>
    </row>
    <row r="1205" spans="1:3" x14ac:dyDescent="0.2">
      <c r="A1205" s="2">
        <v>1204</v>
      </c>
      <c r="B1205" s="2">
        <v>48</v>
      </c>
      <c r="C1205" s="2" t="s">
        <v>1951</v>
      </c>
    </row>
    <row r="1206" spans="1:3" x14ac:dyDescent="0.2">
      <c r="A1206" s="2">
        <v>1205</v>
      </c>
      <c r="B1206" s="2">
        <v>48</v>
      </c>
      <c r="C1206" s="2" t="s">
        <v>1952</v>
      </c>
    </row>
    <row r="1207" spans="1:3" x14ac:dyDescent="0.2">
      <c r="A1207" s="2">
        <v>1206</v>
      </c>
      <c r="B1207" s="2">
        <v>48</v>
      </c>
      <c r="C1207" s="2" t="s">
        <v>1953</v>
      </c>
    </row>
    <row r="1208" spans="1:3" x14ac:dyDescent="0.2">
      <c r="A1208" s="2">
        <v>1207</v>
      </c>
      <c r="B1208" s="2">
        <v>78</v>
      </c>
      <c r="C1208" s="2" t="s">
        <v>1954</v>
      </c>
    </row>
    <row r="1209" spans="1:3" x14ac:dyDescent="0.2">
      <c r="A1209" s="2">
        <v>1208</v>
      </c>
      <c r="B1209" s="2">
        <v>78</v>
      </c>
      <c r="C1209" s="2" t="s">
        <v>1955</v>
      </c>
    </row>
    <row r="1210" spans="1:3" x14ac:dyDescent="0.2">
      <c r="A1210" s="2">
        <v>1209</v>
      </c>
      <c r="B1210" s="2">
        <v>79</v>
      </c>
      <c r="C1210" s="2" t="s">
        <v>1956</v>
      </c>
    </row>
    <row r="1211" spans="1:3" x14ac:dyDescent="0.2">
      <c r="A1211" s="2">
        <v>1210</v>
      </c>
      <c r="B1211" s="2">
        <v>79</v>
      </c>
      <c r="C1211" s="2" t="s">
        <v>1957</v>
      </c>
    </row>
    <row r="1212" spans="1:3" x14ac:dyDescent="0.2">
      <c r="A1212" s="2">
        <v>1211</v>
      </c>
      <c r="B1212" s="2">
        <v>79</v>
      </c>
      <c r="C1212" s="2" t="s">
        <v>1958</v>
      </c>
    </row>
    <row r="1213" spans="1:3" x14ac:dyDescent="0.2">
      <c r="A1213" s="2">
        <v>1212</v>
      </c>
      <c r="B1213" s="2">
        <v>79</v>
      </c>
      <c r="C1213" s="2" t="s">
        <v>739</v>
      </c>
    </row>
    <row r="1214" spans="1:3" x14ac:dyDescent="0.2">
      <c r="A1214" s="2">
        <v>1213</v>
      </c>
      <c r="B1214" s="2">
        <v>79</v>
      </c>
      <c r="C1214" s="2" t="s">
        <v>1848</v>
      </c>
    </row>
    <row r="1215" spans="1:3" x14ac:dyDescent="0.2">
      <c r="A1215" s="2">
        <v>1214</v>
      </c>
      <c r="B1215" s="2">
        <v>79</v>
      </c>
      <c r="C1215" s="2" t="s">
        <v>1959</v>
      </c>
    </row>
    <row r="1216" spans="1:3" x14ac:dyDescent="0.2">
      <c r="A1216" s="2">
        <v>1215</v>
      </c>
      <c r="B1216" s="2">
        <v>79</v>
      </c>
      <c r="C1216" s="2" t="s">
        <v>1960</v>
      </c>
    </row>
    <row r="1217" spans="1:3" x14ac:dyDescent="0.2">
      <c r="A1217" s="2">
        <v>1216</v>
      </c>
      <c r="B1217" s="2">
        <v>80</v>
      </c>
      <c r="C1217" s="2" t="s">
        <v>1961</v>
      </c>
    </row>
    <row r="1218" spans="1:3" x14ac:dyDescent="0.2">
      <c r="A1218" s="2">
        <v>1217</v>
      </c>
      <c r="B1218" s="2">
        <v>80</v>
      </c>
      <c r="C1218" s="2" t="s">
        <v>1962</v>
      </c>
    </row>
    <row r="1219" spans="1:3" x14ac:dyDescent="0.2">
      <c r="A1219" s="2">
        <v>1218</v>
      </c>
      <c r="B1219" s="2">
        <v>80</v>
      </c>
      <c r="C1219" s="2" t="s">
        <v>1963</v>
      </c>
    </row>
    <row r="1220" spans="1:3" x14ac:dyDescent="0.2">
      <c r="A1220" s="2">
        <v>1219</v>
      </c>
      <c r="B1220" s="2">
        <v>80</v>
      </c>
      <c r="C1220" s="2" t="s">
        <v>1641</v>
      </c>
    </row>
    <row r="1221" spans="1:3" x14ac:dyDescent="0.2">
      <c r="A1221" s="2">
        <v>1220</v>
      </c>
      <c r="B1221" s="2">
        <v>80</v>
      </c>
      <c r="C1221" s="2" t="s">
        <v>1964</v>
      </c>
    </row>
    <row r="1222" spans="1:3" x14ac:dyDescent="0.2">
      <c r="A1222" s="2">
        <v>1221</v>
      </c>
      <c r="B1222" s="2">
        <v>80</v>
      </c>
      <c r="C1222" s="2" t="s">
        <v>1965</v>
      </c>
    </row>
    <row r="1223" spans="1:3" x14ac:dyDescent="0.2">
      <c r="A1223" s="2">
        <v>1222</v>
      </c>
      <c r="B1223" s="2">
        <v>80</v>
      </c>
      <c r="C1223" s="2" t="s">
        <v>1966</v>
      </c>
    </row>
    <row r="1224" spans="1:3" x14ac:dyDescent="0.2">
      <c r="A1224" s="2">
        <v>1223</v>
      </c>
      <c r="B1224" s="2">
        <v>80</v>
      </c>
      <c r="C1224" s="2" t="s">
        <v>1967</v>
      </c>
    </row>
    <row r="1225" spans="1:3" x14ac:dyDescent="0.2">
      <c r="A1225" s="2">
        <v>1224</v>
      </c>
      <c r="B1225" s="2">
        <v>80</v>
      </c>
      <c r="C1225" s="2" t="s">
        <v>973</v>
      </c>
    </row>
    <row r="1226" spans="1:3" x14ac:dyDescent="0.2">
      <c r="A1226" s="2">
        <v>1225</v>
      </c>
      <c r="B1226" s="2">
        <v>80</v>
      </c>
      <c r="C1226" s="2" t="s">
        <v>1151</v>
      </c>
    </row>
    <row r="1227" spans="1:3" x14ac:dyDescent="0.2">
      <c r="A1227" s="2">
        <v>1226</v>
      </c>
      <c r="B1227" s="2">
        <v>80</v>
      </c>
      <c r="C1227" s="2" t="s">
        <v>1968</v>
      </c>
    </row>
    <row r="1228" spans="1:3" x14ac:dyDescent="0.2">
      <c r="A1228" s="2">
        <v>1227</v>
      </c>
      <c r="B1228" s="2">
        <v>80</v>
      </c>
      <c r="C1228" s="2" t="s">
        <v>1969</v>
      </c>
    </row>
    <row r="1229" spans="1:3" x14ac:dyDescent="0.2">
      <c r="A1229" s="2">
        <v>1228</v>
      </c>
      <c r="B1229" s="2">
        <v>80</v>
      </c>
      <c r="C1229" s="2" t="s">
        <v>1970</v>
      </c>
    </row>
    <row r="1230" spans="1:3" x14ac:dyDescent="0.2">
      <c r="A1230" s="2">
        <v>1229</v>
      </c>
      <c r="B1230" s="2">
        <v>80</v>
      </c>
      <c r="C1230" s="2" t="s">
        <v>1971</v>
      </c>
    </row>
    <row r="1231" spans="1:3" x14ac:dyDescent="0.2">
      <c r="A1231" s="2">
        <v>1230</v>
      </c>
      <c r="B1231" s="2">
        <v>80</v>
      </c>
      <c r="C1231" s="2" t="s">
        <v>1479</v>
      </c>
    </row>
    <row r="1232" spans="1:3" x14ac:dyDescent="0.2">
      <c r="A1232" s="2">
        <v>1231</v>
      </c>
      <c r="B1232" s="2">
        <v>80</v>
      </c>
      <c r="C1232" s="2" t="s">
        <v>1972</v>
      </c>
    </row>
    <row r="1233" spans="1:3" x14ac:dyDescent="0.2">
      <c r="A1233" s="2">
        <v>1232</v>
      </c>
      <c r="B1233" s="2">
        <v>80</v>
      </c>
      <c r="C1233" s="2" t="s">
        <v>1973</v>
      </c>
    </row>
    <row r="1234" spans="1:3" x14ac:dyDescent="0.2">
      <c r="A1234" s="2">
        <v>1233</v>
      </c>
      <c r="B1234" s="2">
        <v>80</v>
      </c>
      <c r="C1234" s="2" t="s">
        <v>1974</v>
      </c>
    </row>
    <row r="1235" spans="1:3" x14ac:dyDescent="0.2">
      <c r="A1235" s="2">
        <v>1234</v>
      </c>
      <c r="B1235" s="2">
        <v>80</v>
      </c>
      <c r="C1235" s="2" t="s">
        <v>1975</v>
      </c>
    </row>
    <row r="1236" spans="1:3" x14ac:dyDescent="0.2">
      <c r="A1236" s="2">
        <v>1235</v>
      </c>
      <c r="B1236" s="2">
        <v>80</v>
      </c>
      <c r="C1236" s="2" t="s">
        <v>1374</v>
      </c>
    </row>
    <row r="1237" spans="1:3" x14ac:dyDescent="0.2">
      <c r="A1237" s="2">
        <v>1236</v>
      </c>
      <c r="B1237" s="2">
        <v>80</v>
      </c>
      <c r="C1237" s="2" t="s">
        <v>1976</v>
      </c>
    </row>
    <row r="1238" spans="1:3" x14ac:dyDescent="0.2">
      <c r="A1238" s="2">
        <v>1237</v>
      </c>
      <c r="B1238" s="2">
        <v>80</v>
      </c>
      <c r="C1238" s="2" t="s">
        <v>1977</v>
      </c>
    </row>
    <row r="1239" spans="1:3" x14ac:dyDescent="0.2">
      <c r="A1239" s="2">
        <v>1238</v>
      </c>
      <c r="B1239" s="2">
        <v>81</v>
      </c>
      <c r="C1239" s="2" t="s">
        <v>1978</v>
      </c>
    </row>
    <row r="1240" spans="1:3" x14ac:dyDescent="0.2">
      <c r="A1240" s="2">
        <v>1239</v>
      </c>
      <c r="B1240" s="2">
        <v>81</v>
      </c>
      <c r="C1240" s="2" t="s">
        <v>1979</v>
      </c>
    </row>
    <row r="1241" spans="1:3" x14ac:dyDescent="0.2">
      <c r="A1241" s="2">
        <v>1240</v>
      </c>
      <c r="B1241" s="2">
        <v>81</v>
      </c>
      <c r="C1241" s="2" t="s">
        <v>1980</v>
      </c>
    </row>
    <row r="1242" spans="1:3" x14ac:dyDescent="0.2">
      <c r="A1242" s="2">
        <v>1241</v>
      </c>
      <c r="B1242" s="2">
        <v>81</v>
      </c>
      <c r="C1242" s="2" t="s">
        <v>1981</v>
      </c>
    </row>
    <row r="1243" spans="1:3" x14ac:dyDescent="0.2">
      <c r="A1243" s="2">
        <v>1242</v>
      </c>
      <c r="B1243" s="2">
        <v>81</v>
      </c>
      <c r="C1243" s="2" t="s">
        <v>1982</v>
      </c>
    </row>
    <row r="1244" spans="1:3" x14ac:dyDescent="0.2">
      <c r="A1244" s="2">
        <v>1243</v>
      </c>
      <c r="B1244" s="2">
        <v>81</v>
      </c>
      <c r="C1244" s="2" t="s">
        <v>1983</v>
      </c>
    </row>
    <row r="1245" spans="1:3" x14ac:dyDescent="0.2">
      <c r="A1245" s="2">
        <v>1244</v>
      </c>
      <c r="B1245" s="2">
        <v>81</v>
      </c>
      <c r="C1245" s="2" t="s">
        <v>1984</v>
      </c>
    </row>
    <row r="1246" spans="1:3" x14ac:dyDescent="0.2">
      <c r="A1246" s="2">
        <v>1245</v>
      </c>
      <c r="B1246" s="2">
        <v>81</v>
      </c>
      <c r="C1246" s="2" t="s">
        <v>1985</v>
      </c>
    </row>
    <row r="1247" spans="1:3" x14ac:dyDescent="0.2">
      <c r="A1247" s="2">
        <v>1246</v>
      </c>
      <c r="B1247" s="2">
        <v>81</v>
      </c>
      <c r="C1247" s="2" t="s">
        <v>1986</v>
      </c>
    </row>
    <row r="1248" spans="1:3" x14ac:dyDescent="0.2">
      <c r="A1248" s="2">
        <v>1247</v>
      </c>
      <c r="B1248" s="2">
        <v>81</v>
      </c>
      <c r="C1248" s="2" t="s">
        <v>973</v>
      </c>
    </row>
    <row r="1249" spans="1:3" x14ac:dyDescent="0.2">
      <c r="A1249" s="2">
        <v>1248</v>
      </c>
      <c r="B1249" s="2">
        <v>81</v>
      </c>
      <c r="C1249" s="2" t="s">
        <v>1151</v>
      </c>
    </row>
    <row r="1250" spans="1:3" x14ac:dyDescent="0.2">
      <c r="A1250" s="2">
        <v>1249</v>
      </c>
      <c r="B1250" s="2">
        <v>81</v>
      </c>
      <c r="C1250" s="2" t="s">
        <v>1987</v>
      </c>
    </row>
    <row r="1251" spans="1:3" x14ac:dyDescent="0.2">
      <c r="A1251" s="2">
        <v>1250</v>
      </c>
      <c r="B1251" s="2">
        <v>81</v>
      </c>
      <c r="C1251" s="2" t="s">
        <v>1988</v>
      </c>
    </row>
    <row r="1252" spans="1:3" x14ac:dyDescent="0.2">
      <c r="A1252" s="2">
        <v>1251</v>
      </c>
      <c r="B1252" s="2">
        <v>81</v>
      </c>
      <c r="C1252" s="2" t="s">
        <v>1989</v>
      </c>
    </row>
    <row r="1253" spans="1:3" x14ac:dyDescent="0.2">
      <c r="A1253" s="2">
        <v>1252</v>
      </c>
      <c r="B1253" s="2">
        <v>81</v>
      </c>
      <c r="C1253" s="2" t="s">
        <v>1990</v>
      </c>
    </row>
    <row r="1254" spans="1:3" x14ac:dyDescent="0.2">
      <c r="A1254" s="2">
        <v>1253</v>
      </c>
      <c r="B1254" s="2">
        <v>81</v>
      </c>
      <c r="C1254" s="2" t="s">
        <v>1033</v>
      </c>
    </row>
    <row r="1255" spans="1:3" x14ac:dyDescent="0.2">
      <c r="A1255" s="2">
        <v>1254</v>
      </c>
      <c r="B1255" s="2">
        <v>81</v>
      </c>
      <c r="C1255" s="2" t="s">
        <v>1991</v>
      </c>
    </row>
    <row r="1256" spans="1:3" x14ac:dyDescent="0.2">
      <c r="A1256" s="2">
        <v>1255</v>
      </c>
      <c r="B1256" s="2">
        <v>81</v>
      </c>
      <c r="C1256" s="2" t="s">
        <v>1374</v>
      </c>
    </row>
    <row r="1257" spans="1:3" x14ac:dyDescent="0.2">
      <c r="A1257" s="2">
        <v>1256</v>
      </c>
      <c r="B1257" s="2">
        <v>81</v>
      </c>
      <c r="C1257" s="2" t="s">
        <v>1992</v>
      </c>
    </row>
    <row r="1258" spans="1:3" x14ac:dyDescent="0.2">
      <c r="A1258" s="2">
        <v>1257</v>
      </c>
      <c r="B1258" s="2">
        <v>81</v>
      </c>
      <c r="C1258" s="2" t="s">
        <v>1993</v>
      </c>
    </row>
    <row r="1259" spans="1:3" x14ac:dyDescent="0.2">
      <c r="A1259" s="2">
        <v>1258</v>
      </c>
      <c r="B1259" s="2">
        <v>82</v>
      </c>
      <c r="C1259" s="2" t="s">
        <v>1994</v>
      </c>
    </row>
    <row r="1260" spans="1:3" x14ac:dyDescent="0.2">
      <c r="A1260" s="2">
        <v>1259</v>
      </c>
      <c r="B1260" s="2">
        <v>82</v>
      </c>
      <c r="C1260" s="2" t="s">
        <v>1995</v>
      </c>
    </row>
    <row r="1261" spans="1:3" x14ac:dyDescent="0.2">
      <c r="A1261" s="2">
        <v>1260</v>
      </c>
      <c r="B1261" s="2">
        <v>82</v>
      </c>
      <c r="C1261" s="2" t="s">
        <v>1309</v>
      </c>
    </row>
    <row r="1262" spans="1:3" x14ac:dyDescent="0.2">
      <c r="A1262" s="2">
        <v>1261</v>
      </c>
      <c r="B1262" s="2">
        <v>82</v>
      </c>
      <c r="C1262" s="2" t="s">
        <v>965</v>
      </c>
    </row>
    <row r="1263" spans="1:3" x14ac:dyDescent="0.2">
      <c r="A1263" s="2">
        <v>1262</v>
      </c>
      <c r="B1263" s="2">
        <v>82</v>
      </c>
      <c r="C1263" s="2" t="s">
        <v>1501</v>
      </c>
    </row>
    <row r="1264" spans="1:3" x14ac:dyDescent="0.2">
      <c r="A1264" s="2">
        <v>1263</v>
      </c>
      <c r="B1264" s="2">
        <v>82</v>
      </c>
      <c r="C1264" s="2" t="s">
        <v>1996</v>
      </c>
    </row>
    <row r="1265" spans="1:3" x14ac:dyDescent="0.2">
      <c r="A1265" s="2">
        <v>1264</v>
      </c>
      <c r="B1265" s="2">
        <v>82</v>
      </c>
      <c r="C1265" s="2" t="s">
        <v>1997</v>
      </c>
    </row>
    <row r="1266" spans="1:3" x14ac:dyDescent="0.2">
      <c r="A1266" s="2">
        <v>1265</v>
      </c>
      <c r="B1266" s="2">
        <v>82</v>
      </c>
      <c r="C1266" s="2" t="s">
        <v>1998</v>
      </c>
    </row>
    <row r="1267" spans="1:3" x14ac:dyDescent="0.2">
      <c r="A1267" s="2">
        <v>1266</v>
      </c>
      <c r="B1267" s="2">
        <v>82</v>
      </c>
      <c r="C1267" s="2" t="s">
        <v>1999</v>
      </c>
    </row>
    <row r="1268" spans="1:3" x14ac:dyDescent="0.2">
      <c r="A1268" s="2">
        <v>1267</v>
      </c>
      <c r="B1268" s="2">
        <v>82</v>
      </c>
      <c r="C1268" s="2" t="s">
        <v>707</v>
      </c>
    </row>
    <row r="1269" spans="1:3" x14ac:dyDescent="0.2">
      <c r="A1269" s="2">
        <v>1268</v>
      </c>
      <c r="B1269" s="2">
        <v>82</v>
      </c>
      <c r="C1269" s="2" t="s">
        <v>2000</v>
      </c>
    </row>
    <row r="1270" spans="1:3" x14ac:dyDescent="0.2">
      <c r="A1270" s="2">
        <v>1269</v>
      </c>
      <c r="B1270" s="2">
        <v>82</v>
      </c>
      <c r="C1270" s="2" t="s">
        <v>2001</v>
      </c>
    </row>
    <row r="1271" spans="1:3" x14ac:dyDescent="0.2">
      <c r="A1271" s="2">
        <v>1270</v>
      </c>
      <c r="B1271" s="2">
        <v>82</v>
      </c>
      <c r="C1271" s="2" t="s">
        <v>2002</v>
      </c>
    </row>
    <row r="1272" spans="1:3" x14ac:dyDescent="0.2">
      <c r="A1272" s="2">
        <v>1271</v>
      </c>
      <c r="B1272" s="2">
        <v>82</v>
      </c>
      <c r="C1272" s="2" t="s">
        <v>1966</v>
      </c>
    </row>
    <row r="1273" spans="1:3" x14ac:dyDescent="0.2">
      <c r="A1273" s="2">
        <v>1272</v>
      </c>
      <c r="B1273" s="2">
        <v>82</v>
      </c>
      <c r="C1273" s="2" t="s">
        <v>1077</v>
      </c>
    </row>
    <row r="1274" spans="1:3" x14ac:dyDescent="0.2">
      <c r="A1274" s="2">
        <v>1273</v>
      </c>
      <c r="B1274" s="2">
        <v>82</v>
      </c>
      <c r="C1274" s="2" t="s">
        <v>2003</v>
      </c>
    </row>
    <row r="1275" spans="1:3" x14ac:dyDescent="0.2">
      <c r="A1275" s="2">
        <v>1274</v>
      </c>
      <c r="B1275" s="2">
        <v>82</v>
      </c>
      <c r="C1275" s="2" t="s">
        <v>2004</v>
      </c>
    </row>
    <row r="1276" spans="1:3" x14ac:dyDescent="0.2">
      <c r="A1276" s="2">
        <v>1275</v>
      </c>
      <c r="B1276" s="2">
        <v>82</v>
      </c>
      <c r="C1276" s="2" t="s">
        <v>2005</v>
      </c>
    </row>
    <row r="1277" spans="1:3" x14ac:dyDescent="0.2">
      <c r="A1277" s="2">
        <v>1276</v>
      </c>
      <c r="B1277" s="2">
        <v>82</v>
      </c>
      <c r="C1277" s="2" t="s">
        <v>2006</v>
      </c>
    </row>
    <row r="1278" spans="1:3" x14ac:dyDescent="0.2">
      <c r="A1278" s="2">
        <v>1277</v>
      </c>
      <c r="B1278" s="2">
        <v>82</v>
      </c>
      <c r="C1278" s="2" t="s">
        <v>740</v>
      </c>
    </row>
    <row r="1279" spans="1:3" x14ac:dyDescent="0.2">
      <c r="A1279" s="2">
        <v>1278</v>
      </c>
      <c r="B1279" s="2">
        <v>82</v>
      </c>
      <c r="C1279" s="2" t="s">
        <v>1152</v>
      </c>
    </row>
    <row r="1280" spans="1:3" x14ac:dyDescent="0.2">
      <c r="A1280" s="2">
        <v>1279</v>
      </c>
      <c r="B1280" s="2">
        <v>82</v>
      </c>
      <c r="C1280" s="2" t="s">
        <v>2007</v>
      </c>
    </row>
    <row r="1281" spans="1:3" x14ac:dyDescent="0.2">
      <c r="A1281" s="2">
        <v>1280</v>
      </c>
      <c r="B1281" s="2">
        <v>82</v>
      </c>
      <c r="C1281" s="2" t="s">
        <v>2008</v>
      </c>
    </row>
    <row r="1282" spans="1:3" x14ac:dyDescent="0.2">
      <c r="A1282" s="2">
        <v>1281</v>
      </c>
      <c r="B1282" s="2">
        <v>82</v>
      </c>
      <c r="C1282" s="2" t="s">
        <v>1570</v>
      </c>
    </row>
    <row r="1283" spans="1:3" x14ac:dyDescent="0.2">
      <c r="A1283" s="2">
        <v>1282</v>
      </c>
      <c r="B1283" s="2">
        <v>82</v>
      </c>
      <c r="C1283" s="2" t="s">
        <v>696</v>
      </c>
    </row>
    <row r="1284" spans="1:3" x14ac:dyDescent="0.2">
      <c r="A1284" s="2">
        <v>1283</v>
      </c>
      <c r="B1284" s="2">
        <v>82</v>
      </c>
      <c r="C1284" s="2" t="s">
        <v>1302</v>
      </c>
    </row>
    <row r="1285" spans="1:3" x14ac:dyDescent="0.2">
      <c r="A1285" s="2">
        <v>1284</v>
      </c>
      <c r="B1285" s="2">
        <v>82</v>
      </c>
      <c r="C1285" s="2" t="s">
        <v>2009</v>
      </c>
    </row>
    <row r="1286" spans="1:3" x14ac:dyDescent="0.2">
      <c r="A1286" s="2">
        <v>1285</v>
      </c>
      <c r="B1286" s="2">
        <v>82</v>
      </c>
      <c r="C1286" s="2" t="s">
        <v>2010</v>
      </c>
    </row>
    <row r="1287" spans="1:3" x14ac:dyDescent="0.2">
      <c r="A1287" s="2">
        <v>1286</v>
      </c>
      <c r="B1287" s="2">
        <v>82</v>
      </c>
      <c r="C1287" s="2" t="s">
        <v>2011</v>
      </c>
    </row>
    <row r="1288" spans="1:3" x14ac:dyDescent="0.2">
      <c r="A1288" s="2">
        <v>1287</v>
      </c>
      <c r="B1288" s="2">
        <v>82</v>
      </c>
      <c r="C1288" s="2" t="s">
        <v>2012</v>
      </c>
    </row>
    <row r="1289" spans="1:3" x14ac:dyDescent="0.2">
      <c r="A1289" s="2">
        <v>1288</v>
      </c>
      <c r="B1289" s="2">
        <v>82</v>
      </c>
      <c r="C1289" s="2" t="s">
        <v>1083</v>
      </c>
    </row>
    <row r="1290" spans="1:3" x14ac:dyDescent="0.2">
      <c r="A1290" s="2">
        <v>1289</v>
      </c>
      <c r="B1290" s="2">
        <v>82</v>
      </c>
      <c r="C1290" s="2" t="s">
        <v>2013</v>
      </c>
    </row>
    <row r="1291" spans="1:3" x14ac:dyDescent="0.2">
      <c r="A1291" s="2">
        <v>1290</v>
      </c>
      <c r="B1291" s="2">
        <v>82</v>
      </c>
      <c r="C1291" s="2" t="s">
        <v>938</v>
      </c>
    </row>
    <row r="1292" spans="1:3" x14ac:dyDescent="0.2">
      <c r="A1292" s="2">
        <v>1291</v>
      </c>
      <c r="B1292" s="2">
        <v>82</v>
      </c>
      <c r="C1292" s="2" t="s">
        <v>2014</v>
      </c>
    </row>
    <row r="1293" spans="1:3" x14ac:dyDescent="0.2">
      <c r="A1293" s="2">
        <v>1292</v>
      </c>
      <c r="B1293" s="2">
        <v>82</v>
      </c>
      <c r="C1293" s="2" t="s">
        <v>691</v>
      </c>
    </row>
    <row r="1294" spans="1:3" x14ac:dyDescent="0.2">
      <c r="A1294" s="2">
        <v>1293</v>
      </c>
      <c r="B1294" s="2">
        <v>82</v>
      </c>
      <c r="C1294" s="2" t="s">
        <v>2015</v>
      </c>
    </row>
    <row r="1295" spans="1:3" x14ac:dyDescent="0.2">
      <c r="A1295" s="2">
        <v>1294</v>
      </c>
      <c r="B1295" s="2">
        <v>82</v>
      </c>
      <c r="C1295" s="2" t="s">
        <v>2016</v>
      </c>
    </row>
    <row r="1296" spans="1:3" x14ac:dyDescent="0.2">
      <c r="A1296" s="2">
        <v>1295</v>
      </c>
      <c r="B1296" s="2">
        <v>82</v>
      </c>
      <c r="C1296" s="2" t="s">
        <v>2017</v>
      </c>
    </row>
    <row r="1297" spans="1:3" x14ac:dyDescent="0.2">
      <c r="A1297" s="2">
        <v>1296</v>
      </c>
      <c r="B1297" s="2">
        <v>82</v>
      </c>
      <c r="C1297" s="2" t="s">
        <v>1945</v>
      </c>
    </row>
    <row r="1298" spans="1:3" x14ac:dyDescent="0.2">
      <c r="A1298" s="2">
        <v>1297</v>
      </c>
      <c r="B1298" s="2">
        <v>82</v>
      </c>
      <c r="C1298" s="2" t="s">
        <v>2018</v>
      </c>
    </row>
    <row r="1299" spans="1:3" x14ac:dyDescent="0.2">
      <c r="A1299" s="2">
        <v>1298</v>
      </c>
      <c r="B1299" s="2">
        <v>82</v>
      </c>
      <c r="C1299" s="2" t="s">
        <v>2019</v>
      </c>
    </row>
    <row r="1300" spans="1:3" x14ac:dyDescent="0.2">
      <c r="A1300" s="2">
        <v>1299</v>
      </c>
      <c r="B1300" s="2">
        <v>82</v>
      </c>
      <c r="C1300" s="2" t="s">
        <v>2020</v>
      </c>
    </row>
    <row r="1301" spans="1:3" x14ac:dyDescent="0.2">
      <c r="A1301" s="2">
        <v>1300</v>
      </c>
      <c r="B1301" s="2">
        <v>82</v>
      </c>
      <c r="C1301" s="2" t="s">
        <v>742</v>
      </c>
    </row>
    <row r="1302" spans="1:3" x14ac:dyDescent="0.2">
      <c r="A1302" s="2">
        <v>1301</v>
      </c>
      <c r="B1302" s="2">
        <v>82</v>
      </c>
      <c r="C1302" s="2" t="s">
        <v>2021</v>
      </c>
    </row>
    <row r="1303" spans="1:3" x14ac:dyDescent="0.2">
      <c r="A1303" s="2">
        <v>1302</v>
      </c>
      <c r="B1303" s="2">
        <v>83</v>
      </c>
      <c r="C1303" s="2" t="s">
        <v>712</v>
      </c>
    </row>
    <row r="1304" spans="1:3" x14ac:dyDescent="0.2">
      <c r="A1304" s="2">
        <v>1303</v>
      </c>
      <c r="B1304" s="2">
        <v>83</v>
      </c>
      <c r="C1304" s="2" t="s">
        <v>2022</v>
      </c>
    </row>
    <row r="1305" spans="1:3" x14ac:dyDescent="0.2">
      <c r="A1305" s="2">
        <v>1304</v>
      </c>
      <c r="B1305" s="2">
        <v>83</v>
      </c>
      <c r="C1305" s="2" t="s">
        <v>2023</v>
      </c>
    </row>
    <row r="1306" spans="1:3" x14ac:dyDescent="0.2">
      <c r="A1306" s="2">
        <v>1305</v>
      </c>
      <c r="B1306" s="2">
        <v>113</v>
      </c>
      <c r="C1306" s="2" t="s">
        <v>2024</v>
      </c>
    </row>
    <row r="1307" spans="1:3" x14ac:dyDescent="0.2">
      <c r="A1307" s="2">
        <v>1306</v>
      </c>
      <c r="B1307" s="2">
        <v>113</v>
      </c>
      <c r="C1307" s="2" t="s">
        <v>2025</v>
      </c>
    </row>
    <row r="1308" spans="1:3" x14ac:dyDescent="0.2">
      <c r="A1308" s="2">
        <v>1307</v>
      </c>
      <c r="B1308" s="2">
        <v>113</v>
      </c>
      <c r="C1308" s="2" t="s">
        <v>2026</v>
      </c>
    </row>
    <row r="1309" spans="1:3" x14ac:dyDescent="0.2">
      <c r="A1309" s="2">
        <v>1308</v>
      </c>
      <c r="B1309" s="2">
        <v>113</v>
      </c>
      <c r="C1309" s="2" t="s">
        <v>2027</v>
      </c>
    </row>
    <row r="1310" spans="1:3" x14ac:dyDescent="0.2">
      <c r="A1310" s="2">
        <v>1309</v>
      </c>
      <c r="B1310" s="2">
        <v>113</v>
      </c>
      <c r="C1310" s="2" t="s">
        <v>1834</v>
      </c>
    </row>
    <row r="1311" spans="1:3" x14ac:dyDescent="0.2">
      <c r="A1311" s="2">
        <v>1310</v>
      </c>
      <c r="B1311" s="2">
        <v>113</v>
      </c>
      <c r="C1311" s="2" t="s">
        <v>2028</v>
      </c>
    </row>
    <row r="1312" spans="1:3" x14ac:dyDescent="0.2">
      <c r="A1312" s="2">
        <v>1311</v>
      </c>
      <c r="B1312" s="2">
        <v>113</v>
      </c>
      <c r="C1312" s="2" t="s">
        <v>2029</v>
      </c>
    </row>
    <row r="1313" spans="1:3" x14ac:dyDescent="0.2">
      <c r="A1313" s="2">
        <v>1312</v>
      </c>
      <c r="B1313" s="2">
        <v>113</v>
      </c>
      <c r="C1313" s="2" t="s">
        <v>2030</v>
      </c>
    </row>
    <row r="1314" spans="1:3" x14ac:dyDescent="0.2">
      <c r="A1314" s="2">
        <v>1313</v>
      </c>
      <c r="B1314" s="2">
        <v>113</v>
      </c>
      <c r="C1314" s="2" t="s">
        <v>2031</v>
      </c>
    </row>
    <row r="1315" spans="1:3" x14ac:dyDescent="0.2">
      <c r="A1315" s="2">
        <v>1314</v>
      </c>
      <c r="B1315" s="2">
        <v>113</v>
      </c>
      <c r="C1315" s="2" t="s">
        <v>2032</v>
      </c>
    </row>
    <row r="1316" spans="1:3" x14ac:dyDescent="0.2">
      <c r="A1316" s="2">
        <v>1315</v>
      </c>
      <c r="B1316" s="2">
        <v>113</v>
      </c>
      <c r="C1316" s="2" t="s">
        <v>1847</v>
      </c>
    </row>
    <row r="1317" spans="1:3" x14ac:dyDescent="0.2">
      <c r="A1317" s="2">
        <v>1316</v>
      </c>
      <c r="B1317" s="2">
        <v>113</v>
      </c>
      <c r="C1317" s="2" t="s">
        <v>1851</v>
      </c>
    </row>
    <row r="1318" spans="1:3" x14ac:dyDescent="0.2">
      <c r="A1318" s="2">
        <v>1317</v>
      </c>
      <c r="B1318" s="2">
        <v>113</v>
      </c>
      <c r="C1318" s="2" t="s">
        <v>2033</v>
      </c>
    </row>
    <row r="1319" spans="1:3" x14ac:dyDescent="0.2">
      <c r="A1319" s="2">
        <v>1318</v>
      </c>
      <c r="B1319" s="2">
        <v>113</v>
      </c>
      <c r="C1319" s="2" t="s">
        <v>1856</v>
      </c>
    </row>
    <row r="1320" spans="1:3" x14ac:dyDescent="0.2">
      <c r="A1320" s="2">
        <v>1319</v>
      </c>
      <c r="B1320" s="2">
        <v>113</v>
      </c>
      <c r="C1320" s="2" t="s">
        <v>1865</v>
      </c>
    </row>
    <row r="1321" spans="1:3" x14ac:dyDescent="0.2">
      <c r="A1321" s="2">
        <v>1320</v>
      </c>
      <c r="B1321" s="2">
        <v>62</v>
      </c>
      <c r="C1321" s="2" t="s">
        <v>1477</v>
      </c>
    </row>
    <row r="1322" spans="1:3" x14ac:dyDescent="0.2">
      <c r="A1322" s="2">
        <v>1321</v>
      </c>
      <c r="B1322" s="2">
        <v>62</v>
      </c>
      <c r="C1322" s="2" t="s">
        <v>1478</v>
      </c>
    </row>
    <row r="1323" spans="1:3" x14ac:dyDescent="0.2">
      <c r="A1323" s="2">
        <v>1322</v>
      </c>
      <c r="B1323" s="2">
        <v>62</v>
      </c>
      <c r="C1323" s="2" t="s">
        <v>1479</v>
      </c>
    </row>
    <row r="1324" spans="1:3" x14ac:dyDescent="0.2">
      <c r="A1324" s="2">
        <v>1323</v>
      </c>
      <c r="B1324" s="2">
        <v>62</v>
      </c>
      <c r="C1324" s="2" t="s">
        <v>1480</v>
      </c>
    </row>
    <row r="1325" spans="1:3" x14ac:dyDescent="0.2">
      <c r="A1325" s="2">
        <v>1324</v>
      </c>
      <c r="B1325" s="2">
        <v>62</v>
      </c>
      <c r="C1325" s="2" t="s">
        <v>690</v>
      </c>
    </row>
    <row r="1326" spans="1:3" x14ac:dyDescent="0.2">
      <c r="A1326" s="2">
        <v>1325</v>
      </c>
      <c r="B1326" s="2">
        <v>75</v>
      </c>
      <c r="C1326" s="2" t="s">
        <v>2034</v>
      </c>
    </row>
    <row r="1327" spans="1:3" x14ac:dyDescent="0.2">
      <c r="A1327" s="2">
        <v>1326</v>
      </c>
      <c r="B1327" s="2">
        <v>75</v>
      </c>
      <c r="C1327" s="2" t="s">
        <v>2035</v>
      </c>
    </row>
    <row r="1328" spans="1:3" x14ac:dyDescent="0.2">
      <c r="A1328" s="2">
        <v>1327</v>
      </c>
      <c r="B1328" s="2">
        <v>75</v>
      </c>
      <c r="C1328" s="2" t="s">
        <v>2036</v>
      </c>
    </row>
    <row r="1329" spans="1:3" x14ac:dyDescent="0.2">
      <c r="A1329" s="2">
        <v>1328</v>
      </c>
      <c r="B1329" s="2">
        <v>75</v>
      </c>
      <c r="C1329" s="2" t="s">
        <v>2037</v>
      </c>
    </row>
    <row r="1330" spans="1:3" x14ac:dyDescent="0.2">
      <c r="A1330" s="2">
        <v>1329</v>
      </c>
      <c r="B1330" s="2">
        <v>75</v>
      </c>
      <c r="C1330" s="2" t="s">
        <v>2038</v>
      </c>
    </row>
    <row r="1331" spans="1:3" x14ac:dyDescent="0.2">
      <c r="A1331" s="2">
        <v>1330</v>
      </c>
      <c r="B1331" s="2">
        <v>75</v>
      </c>
      <c r="C1331" s="2" t="s">
        <v>1311</v>
      </c>
    </row>
    <row r="1332" spans="1:3" x14ac:dyDescent="0.2">
      <c r="A1332" s="2">
        <v>1331</v>
      </c>
      <c r="B1332" s="2">
        <v>75</v>
      </c>
      <c r="C1332" s="2" t="s">
        <v>2039</v>
      </c>
    </row>
    <row r="1333" spans="1:3" x14ac:dyDescent="0.2">
      <c r="A1333" s="2">
        <v>1332</v>
      </c>
      <c r="B1333" s="2">
        <v>75</v>
      </c>
      <c r="C1333" s="2" t="s">
        <v>2040</v>
      </c>
    </row>
    <row r="1334" spans="1:3" x14ac:dyDescent="0.2">
      <c r="A1334" s="2">
        <v>1333</v>
      </c>
      <c r="B1334" s="2">
        <v>75</v>
      </c>
      <c r="C1334" s="2" t="s">
        <v>1457</v>
      </c>
    </row>
    <row r="1335" spans="1:3" x14ac:dyDescent="0.2">
      <c r="A1335" s="2">
        <v>1334</v>
      </c>
      <c r="B1335" s="2">
        <v>75</v>
      </c>
      <c r="C1335" s="2" t="s">
        <v>2041</v>
      </c>
    </row>
    <row r="1336" spans="1:3" x14ac:dyDescent="0.2">
      <c r="A1336" s="2">
        <v>1335</v>
      </c>
      <c r="B1336" s="2">
        <v>75</v>
      </c>
      <c r="C1336" s="2" t="s">
        <v>2042</v>
      </c>
    </row>
    <row r="1337" spans="1:3" x14ac:dyDescent="0.2">
      <c r="A1337" s="2">
        <v>1336</v>
      </c>
      <c r="B1337" s="2">
        <v>75</v>
      </c>
      <c r="C1337" s="2" t="s">
        <v>2043</v>
      </c>
    </row>
    <row r="1338" spans="1:3" x14ac:dyDescent="0.2">
      <c r="A1338" s="2">
        <v>1337</v>
      </c>
      <c r="B1338" s="2">
        <v>75</v>
      </c>
      <c r="C1338" s="2" t="s">
        <v>1324</v>
      </c>
    </row>
    <row r="1339" spans="1:3" x14ac:dyDescent="0.2">
      <c r="A1339" s="2">
        <v>1338</v>
      </c>
      <c r="B1339" s="2">
        <v>75</v>
      </c>
      <c r="C1339" s="2" t="s">
        <v>968</v>
      </c>
    </row>
    <row r="1340" spans="1:3" x14ac:dyDescent="0.2">
      <c r="A1340" s="2">
        <v>1339</v>
      </c>
      <c r="B1340" s="2">
        <v>75</v>
      </c>
      <c r="C1340" s="2" t="s">
        <v>1398</v>
      </c>
    </row>
    <row r="1341" spans="1:3" x14ac:dyDescent="0.2">
      <c r="A1341" s="2">
        <v>1340</v>
      </c>
      <c r="B1341" s="2">
        <v>75</v>
      </c>
      <c r="C1341" s="2" t="s">
        <v>2044</v>
      </c>
    </row>
    <row r="1342" spans="1:3" x14ac:dyDescent="0.2">
      <c r="A1342" s="2">
        <v>1341</v>
      </c>
      <c r="B1342" s="2">
        <v>75</v>
      </c>
      <c r="C1342" s="2" t="s">
        <v>2045</v>
      </c>
    </row>
    <row r="1343" spans="1:3" x14ac:dyDescent="0.2">
      <c r="A1343" s="2">
        <v>1342</v>
      </c>
      <c r="B1343" s="2">
        <v>75</v>
      </c>
      <c r="C1343" s="2" t="s">
        <v>2046</v>
      </c>
    </row>
    <row r="1344" spans="1:3" x14ac:dyDescent="0.2">
      <c r="A1344" s="2">
        <v>1343</v>
      </c>
      <c r="B1344" s="2">
        <v>75</v>
      </c>
      <c r="C1344" s="2" t="s">
        <v>2047</v>
      </c>
    </row>
    <row r="1345" spans="1:3" x14ac:dyDescent="0.2">
      <c r="A1345" s="2">
        <v>1344</v>
      </c>
      <c r="B1345" s="2">
        <v>75</v>
      </c>
      <c r="C1345" s="2" t="s">
        <v>2048</v>
      </c>
    </row>
    <row r="1346" spans="1:3" x14ac:dyDescent="0.2">
      <c r="A1346" s="2">
        <v>1345</v>
      </c>
      <c r="B1346" s="2">
        <v>75</v>
      </c>
      <c r="C1346" s="2" t="s">
        <v>2049</v>
      </c>
    </row>
    <row r="1347" spans="1:3" x14ac:dyDescent="0.2">
      <c r="A1347" s="2">
        <v>1346</v>
      </c>
      <c r="B1347" s="2">
        <v>75</v>
      </c>
      <c r="C1347" s="2" t="s">
        <v>2050</v>
      </c>
    </row>
    <row r="1348" spans="1:3" x14ac:dyDescent="0.2">
      <c r="A1348" s="2">
        <v>1347</v>
      </c>
      <c r="B1348" s="2">
        <v>75</v>
      </c>
      <c r="C1348" s="2" t="s">
        <v>1405</v>
      </c>
    </row>
    <row r="1349" spans="1:3" x14ac:dyDescent="0.2">
      <c r="A1349" s="2">
        <v>1348</v>
      </c>
      <c r="B1349" s="2">
        <v>75</v>
      </c>
      <c r="C1349" s="2" t="s">
        <v>1693</v>
      </c>
    </row>
    <row r="1350" spans="1:3" x14ac:dyDescent="0.2">
      <c r="A1350" s="2">
        <v>1349</v>
      </c>
      <c r="B1350" s="2">
        <v>75</v>
      </c>
      <c r="C1350" s="2" t="s">
        <v>2051</v>
      </c>
    </row>
    <row r="1351" spans="1:3" x14ac:dyDescent="0.2">
      <c r="A1351" s="2">
        <v>1350</v>
      </c>
      <c r="B1351" s="2">
        <v>75</v>
      </c>
      <c r="C1351" s="2" t="s">
        <v>2052</v>
      </c>
    </row>
    <row r="1352" spans="1:3" x14ac:dyDescent="0.2">
      <c r="A1352" s="2">
        <v>1351</v>
      </c>
      <c r="B1352" s="2">
        <v>75</v>
      </c>
      <c r="C1352" s="2" t="s">
        <v>2053</v>
      </c>
    </row>
    <row r="1353" spans="1:3" x14ac:dyDescent="0.2">
      <c r="A1353" s="2">
        <v>1352</v>
      </c>
      <c r="B1353" s="2">
        <v>75</v>
      </c>
      <c r="C1353" s="2" t="s">
        <v>925</v>
      </c>
    </row>
    <row r="1354" spans="1:3" x14ac:dyDescent="0.2">
      <c r="A1354" s="2">
        <v>1353</v>
      </c>
      <c r="B1354" s="2">
        <v>75</v>
      </c>
      <c r="C1354" s="2" t="s">
        <v>2054</v>
      </c>
    </row>
    <row r="1355" spans="1:3" x14ac:dyDescent="0.2">
      <c r="A1355" s="2">
        <v>1354</v>
      </c>
      <c r="B1355" s="2">
        <v>75</v>
      </c>
      <c r="C1355" s="2" t="s">
        <v>2055</v>
      </c>
    </row>
    <row r="1356" spans="1:3" x14ac:dyDescent="0.2">
      <c r="A1356" s="2">
        <v>1355</v>
      </c>
      <c r="B1356" s="2">
        <v>75</v>
      </c>
      <c r="C1356" s="2" t="s">
        <v>2056</v>
      </c>
    </row>
    <row r="1357" spans="1:3" x14ac:dyDescent="0.2">
      <c r="A1357" s="2">
        <v>1356</v>
      </c>
      <c r="B1357" s="2">
        <v>75</v>
      </c>
      <c r="C1357" s="2" t="s">
        <v>2057</v>
      </c>
    </row>
    <row r="1358" spans="1:3" x14ac:dyDescent="0.2">
      <c r="A1358" s="2">
        <v>1357</v>
      </c>
      <c r="B1358" s="2">
        <v>75</v>
      </c>
      <c r="C1358" s="2" t="s">
        <v>2058</v>
      </c>
    </row>
    <row r="1359" spans="1:3" x14ac:dyDescent="0.2">
      <c r="A1359" s="2">
        <v>1358</v>
      </c>
      <c r="B1359" s="2">
        <v>75</v>
      </c>
      <c r="C1359" s="2" t="s">
        <v>2059</v>
      </c>
    </row>
    <row r="1360" spans="1:3" x14ac:dyDescent="0.2">
      <c r="A1360" s="2">
        <v>1359</v>
      </c>
      <c r="B1360" s="2">
        <v>75</v>
      </c>
      <c r="C1360" s="2" t="s">
        <v>2060</v>
      </c>
    </row>
    <row r="1361" spans="1:3" x14ac:dyDescent="0.2">
      <c r="A1361" s="2">
        <v>1360</v>
      </c>
      <c r="B1361" s="2">
        <v>76</v>
      </c>
      <c r="C1361" s="2" t="s">
        <v>2061</v>
      </c>
    </row>
    <row r="1362" spans="1:3" x14ac:dyDescent="0.2">
      <c r="A1362" s="2">
        <v>1361</v>
      </c>
      <c r="B1362" s="2">
        <v>76</v>
      </c>
      <c r="C1362" s="2" t="s">
        <v>2062</v>
      </c>
    </row>
    <row r="1363" spans="1:3" x14ac:dyDescent="0.2">
      <c r="A1363" s="2">
        <v>1362</v>
      </c>
      <c r="B1363" s="2">
        <v>76</v>
      </c>
      <c r="C1363" s="2" t="s">
        <v>2063</v>
      </c>
    </row>
    <row r="1364" spans="1:3" x14ac:dyDescent="0.2">
      <c r="A1364" s="2">
        <v>1363</v>
      </c>
      <c r="B1364" s="2">
        <v>76</v>
      </c>
      <c r="C1364" s="2" t="s">
        <v>1008</v>
      </c>
    </row>
    <row r="1365" spans="1:3" x14ac:dyDescent="0.2">
      <c r="A1365" s="2">
        <v>1364</v>
      </c>
      <c r="B1365" s="2">
        <v>76</v>
      </c>
      <c r="C1365" s="2" t="s">
        <v>1430</v>
      </c>
    </row>
    <row r="1366" spans="1:3" x14ac:dyDescent="0.2">
      <c r="A1366" s="2">
        <v>1365</v>
      </c>
      <c r="B1366" s="2">
        <v>76</v>
      </c>
      <c r="C1366" s="2" t="s">
        <v>2064</v>
      </c>
    </row>
    <row r="1367" spans="1:3" x14ac:dyDescent="0.2">
      <c r="A1367" s="2">
        <v>1366</v>
      </c>
      <c r="B1367" s="2">
        <v>76</v>
      </c>
      <c r="C1367" s="2" t="s">
        <v>2065</v>
      </c>
    </row>
    <row r="1368" spans="1:3" x14ac:dyDescent="0.2">
      <c r="A1368" s="2">
        <v>1367</v>
      </c>
      <c r="B1368" s="2">
        <v>76</v>
      </c>
      <c r="C1368" s="2" t="s">
        <v>2066</v>
      </c>
    </row>
    <row r="1369" spans="1:3" x14ac:dyDescent="0.2">
      <c r="A1369" s="2">
        <v>1368</v>
      </c>
      <c r="B1369" s="2">
        <v>76</v>
      </c>
      <c r="C1369" s="2" t="s">
        <v>1673</v>
      </c>
    </row>
    <row r="1370" spans="1:3" x14ac:dyDescent="0.2">
      <c r="A1370" s="2">
        <v>1369</v>
      </c>
      <c r="B1370" s="2">
        <v>76</v>
      </c>
      <c r="C1370" s="2" t="s">
        <v>2067</v>
      </c>
    </row>
    <row r="1371" spans="1:3" x14ac:dyDescent="0.2">
      <c r="A1371" s="2">
        <v>1370</v>
      </c>
      <c r="B1371" s="2">
        <v>76</v>
      </c>
      <c r="C1371" s="2" t="s">
        <v>2068</v>
      </c>
    </row>
    <row r="1372" spans="1:3" x14ac:dyDescent="0.2">
      <c r="A1372" s="2">
        <v>1371</v>
      </c>
      <c r="B1372" s="2">
        <v>76</v>
      </c>
      <c r="C1372" s="2" t="s">
        <v>1152</v>
      </c>
    </row>
    <row r="1373" spans="1:3" x14ac:dyDescent="0.2">
      <c r="A1373" s="2">
        <v>1372</v>
      </c>
      <c r="B1373" s="2">
        <v>76</v>
      </c>
      <c r="C1373" s="2" t="s">
        <v>2069</v>
      </c>
    </row>
    <row r="1374" spans="1:3" x14ac:dyDescent="0.2">
      <c r="A1374" s="2">
        <v>1373</v>
      </c>
      <c r="B1374" s="2">
        <v>76</v>
      </c>
      <c r="C1374" s="2" t="s">
        <v>2070</v>
      </c>
    </row>
    <row r="1375" spans="1:3" x14ac:dyDescent="0.2">
      <c r="A1375" s="2">
        <v>1374</v>
      </c>
      <c r="B1375" s="2">
        <v>76</v>
      </c>
      <c r="C1375" s="2" t="s">
        <v>755</v>
      </c>
    </row>
    <row r="1376" spans="1:3" x14ac:dyDescent="0.2">
      <c r="A1376" s="2">
        <v>1375</v>
      </c>
      <c r="B1376" s="2">
        <v>76</v>
      </c>
      <c r="C1376" s="2" t="s">
        <v>2071</v>
      </c>
    </row>
    <row r="1377" spans="1:3" x14ac:dyDescent="0.2">
      <c r="A1377" s="2">
        <v>1376</v>
      </c>
      <c r="B1377" s="2">
        <v>76</v>
      </c>
      <c r="C1377" s="2" t="s">
        <v>1868</v>
      </c>
    </row>
    <row r="1378" spans="1:3" x14ac:dyDescent="0.2">
      <c r="A1378" s="2">
        <v>1377</v>
      </c>
      <c r="B1378" s="2">
        <v>77</v>
      </c>
      <c r="C1378" s="2" t="s">
        <v>2072</v>
      </c>
    </row>
    <row r="1379" spans="1:3" x14ac:dyDescent="0.2">
      <c r="A1379" s="2">
        <v>1378</v>
      </c>
      <c r="B1379" s="2">
        <v>77</v>
      </c>
      <c r="C1379" s="2" t="s">
        <v>2073</v>
      </c>
    </row>
    <row r="1380" spans="1:3" x14ac:dyDescent="0.2">
      <c r="A1380" s="2">
        <v>1379</v>
      </c>
      <c r="B1380" s="2">
        <v>110</v>
      </c>
      <c r="C1380" s="2" t="s">
        <v>2074</v>
      </c>
    </row>
    <row r="1381" spans="1:3" x14ac:dyDescent="0.2">
      <c r="A1381" s="2">
        <v>1380</v>
      </c>
      <c r="B1381" s="2">
        <v>110</v>
      </c>
      <c r="C1381" s="2" t="s">
        <v>2075</v>
      </c>
    </row>
    <row r="1382" spans="1:3" x14ac:dyDescent="0.2">
      <c r="A1382" s="2">
        <v>1381</v>
      </c>
      <c r="B1382" s="2">
        <v>110</v>
      </c>
      <c r="C1382" s="2" t="s">
        <v>2076</v>
      </c>
    </row>
    <row r="1383" spans="1:3" x14ac:dyDescent="0.2">
      <c r="A1383" s="2">
        <v>1382</v>
      </c>
      <c r="B1383" s="2">
        <v>110</v>
      </c>
      <c r="C1383" s="2" t="s">
        <v>2077</v>
      </c>
    </row>
    <row r="1384" spans="1:3" x14ac:dyDescent="0.2">
      <c r="A1384" s="2">
        <v>1383</v>
      </c>
      <c r="B1384" s="2">
        <v>112</v>
      </c>
      <c r="C1384" s="2" t="s">
        <v>2078</v>
      </c>
    </row>
    <row r="1385" spans="1:3" x14ac:dyDescent="0.2">
      <c r="A1385" s="2">
        <v>1384</v>
      </c>
      <c r="B1385" s="2">
        <v>112</v>
      </c>
      <c r="C1385" s="2" t="s">
        <v>2079</v>
      </c>
    </row>
    <row r="1386" spans="1:3" x14ac:dyDescent="0.2">
      <c r="A1386" s="2">
        <v>1385</v>
      </c>
      <c r="B1386" s="2">
        <v>112</v>
      </c>
      <c r="C1386" s="2" t="s">
        <v>1411</v>
      </c>
    </row>
    <row r="1387" spans="1:3" x14ac:dyDescent="0.2">
      <c r="A1387" s="2">
        <v>1386</v>
      </c>
      <c r="B1387" s="2">
        <v>112</v>
      </c>
      <c r="C1387" s="2" t="s">
        <v>2080</v>
      </c>
    </row>
    <row r="1388" spans="1:3" x14ac:dyDescent="0.2">
      <c r="A1388" s="2">
        <v>1387</v>
      </c>
      <c r="B1388" s="2">
        <v>112</v>
      </c>
      <c r="C1388" s="2" t="s">
        <v>2081</v>
      </c>
    </row>
    <row r="1389" spans="1:3" x14ac:dyDescent="0.2">
      <c r="A1389" s="2">
        <v>1388</v>
      </c>
      <c r="B1389" s="2">
        <v>114</v>
      </c>
      <c r="C1389" s="2" t="s">
        <v>2082</v>
      </c>
    </row>
    <row r="1390" spans="1:3" x14ac:dyDescent="0.2">
      <c r="A1390" s="2">
        <v>1389</v>
      </c>
      <c r="B1390" s="2">
        <v>114</v>
      </c>
      <c r="C1390" s="2" t="s">
        <v>2083</v>
      </c>
    </row>
    <row r="1391" spans="1:3" x14ac:dyDescent="0.2">
      <c r="A1391" s="2">
        <v>1390</v>
      </c>
      <c r="B1391" s="2">
        <v>114</v>
      </c>
      <c r="C1391" s="2" t="s">
        <v>2084</v>
      </c>
    </row>
    <row r="1392" spans="1:3" x14ac:dyDescent="0.2">
      <c r="A1392" s="2">
        <v>1391</v>
      </c>
      <c r="B1392" s="2">
        <v>114</v>
      </c>
      <c r="C1392" s="2" t="s">
        <v>2085</v>
      </c>
    </row>
    <row r="1393" spans="1:3" x14ac:dyDescent="0.2">
      <c r="A1393" s="2">
        <v>1392</v>
      </c>
      <c r="B1393" s="2">
        <v>114</v>
      </c>
      <c r="C1393" s="2" t="s">
        <v>2086</v>
      </c>
    </row>
    <row r="1394" spans="1:3" x14ac:dyDescent="0.2">
      <c r="A1394" s="2">
        <v>1393</v>
      </c>
      <c r="B1394" s="2">
        <v>114</v>
      </c>
      <c r="C1394" s="2" t="s">
        <v>973</v>
      </c>
    </row>
    <row r="1395" spans="1:3" x14ac:dyDescent="0.2">
      <c r="A1395" s="2">
        <v>1394</v>
      </c>
      <c r="B1395" s="2">
        <v>114</v>
      </c>
      <c r="C1395" s="2" t="s">
        <v>2087</v>
      </c>
    </row>
    <row r="1396" spans="1:3" x14ac:dyDescent="0.2">
      <c r="A1396" s="2">
        <v>1395</v>
      </c>
      <c r="B1396" s="2">
        <v>114</v>
      </c>
      <c r="C1396" s="2" t="s">
        <v>2088</v>
      </c>
    </row>
    <row r="1397" spans="1:3" x14ac:dyDescent="0.2">
      <c r="A1397" s="2">
        <v>1396</v>
      </c>
      <c r="B1397" s="2">
        <v>114</v>
      </c>
      <c r="C1397" s="2" t="s">
        <v>2089</v>
      </c>
    </row>
    <row r="1398" spans="1:3" x14ac:dyDescent="0.2">
      <c r="A1398" s="2">
        <v>1397</v>
      </c>
      <c r="B1398" s="2">
        <v>114</v>
      </c>
      <c r="C1398" s="2" t="s">
        <v>719</v>
      </c>
    </row>
    <row r="1399" spans="1:3" x14ac:dyDescent="0.2">
      <c r="A1399" s="2">
        <v>1398</v>
      </c>
      <c r="B1399" s="2">
        <v>114</v>
      </c>
      <c r="C1399" s="2" t="s">
        <v>2090</v>
      </c>
    </row>
    <row r="1400" spans="1:3" x14ac:dyDescent="0.2">
      <c r="A1400" s="2">
        <v>1399</v>
      </c>
      <c r="B1400" s="2">
        <v>115</v>
      </c>
      <c r="C1400" s="2" t="s">
        <v>751</v>
      </c>
    </row>
    <row r="1401" spans="1:3" x14ac:dyDescent="0.2">
      <c r="A1401" s="2">
        <v>1400</v>
      </c>
      <c r="B1401" s="2">
        <v>115</v>
      </c>
      <c r="C1401" s="2" t="s">
        <v>2091</v>
      </c>
    </row>
    <row r="1402" spans="1:3" x14ac:dyDescent="0.2">
      <c r="A1402" s="2">
        <v>1401</v>
      </c>
      <c r="B1402" s="2">
        <v>115</v>
      </c>
      <c r="C1402" s="2" t="s">
        <v>2092</v>
      </c>
    </row>
    <row r="1403" spans="1:3" x14ac:dyDescent="0.2">
      <c r="A1403" s="2">
        <v>1402</v>
      </c>
      <c r="B1403" s="2">
        <v>115</v>
      </c>
      <c r="C1403" s="2" t="s">
        <v>1222</v>
      </c>
    </row>
    <row r="1404" spans="1:3" x14ac:dyDescent="0.2">
      <c r="A1404" s="2">
        <v>1403</v>
      </c>
      <c r="B1404" s="2">
        <v>115</v>
      </c>
      <c r="C1404" s="2" t="s">
        <v>2056</v>
      </c>
    </row>
    <row r="1405" spans="1:3" x14ac:dyDescent="0.2">
      <c r="A1405" s="2">
        <v>1404</v>
      </c>
      <c r="B1405" s="2">
        <v>117</v>
      </c>
      <c r="C1405" s="2" t="s">
        <v>2093</v>
      </c>
    </row>
    <row r="1406" spans="1:3" x14ac:dyDescent="0.2">
      <c r="A1406" s="2">
        <v>1405</v>
      </c>
      <c r="B1406" s="2">
        <v>26</v>
      </c>
      <c r="C1406" s="2" t="s">
        <v>2094</v>
      </c>
    </row>
    <row r="1407" spans="1:3" x14ac:dyDescent="0.2">
      <c r="A1407" s="2">
        <v>1406</v>
      </c>
      <c r="B1407" s="2">
        <v>26</v>
      </c>
      <c r="C1407" s="2" t="s">
        <v>2095</v>
      </c>
    </row>
    <row r="1408" spans="1:3" x14ac:dyDescent="0.2">
      <c r="A1408" s="2">
        <v>1407</v>
      </c>
      <c r="B1408" s="2">
        <v>26</v>
      </c>
      <c r="C1408" s="2" t="s">
        <v>2096</v>
      </c>
    </row>
    <row r="1409" spans="1:3" x14ac:dyDescent="0.2">
      <c r="A1409" s="2">
        <v>1408</v>
      </c>
      <c r="B1409" s="2">
        <v>26</v>
      </c>
      <c r="C1409" s="2" t="s">
        <v>2097</v>
      </c>
    </row>
    <row r="1410" spans="1:3" x14ac:dyDescent="0.2">
      <c r="A1410" s="2">
        <v>1409</v>
      </c>
      <c r="B1410" s="2">
        <v>26</v>
      </c>
      <c r="C1410" s="2" t="s">
        <v>1046</v>
      </c>
    </row>
    <row r="1411" spans="1:3" x14ac:dyDescent="0.2">
      <c r="A1411" s="2">
        <v>1410</v>
      </c>
      <c r="B1411" s="2">
        <v>26</v>
      </c>
      <c r="C1411" s="2" t="s">
        <v>2098</v>
      </c>
    </row>
    <row r="1412" spans="1:3" x14ac:dyDescent="0.2">
      <c r="A1412" s="2">
        <v>1411</v>
      </c>
      <c r="B1412" s="2">
        <v>26</v>
      </c>
      <c r="C1412" s="2" t="s">
        <v>2099</v>
      </c>
    </row>
    <row r="1413" spans="1:3" x14ac:dyDescent="0.2">
      <c r="A1413" s="2">
        <v>1412</v>
      </c>
      <c r="B1413" s="2">
        <v>26</v>
      </c>
      <c r="C1413" s="2" t="s">
        <v>2100</v>
      </c>
    </row>
    <row r="1414" spans="1:3" x14ac:dyDescent="0.2">
      <c r="A1414" s="2">
        <v>1413</v>
      </c>
      <c r="B1414" s="2">
        <v>26</v>
      </c>
      <c r="C1414" s="2" t="s">
        <v>2101</v>
      </c>
    </row>
    <row r="1415" spans="1:3" x14ac:dyDescent="0.2">
      <c r="A1415" s="2">
        <v>1414</v>
      </c>
      <c r="B1415" s="2">
        <v>26</v>
      </c>
      <c r="C1415" s="2" t="s">
        <v>2102</v>
      </c>
    </row>
    <row r="1416" spans="1:3" x14ac:dyDescent="0.2">
      <c r="A1416" s="2">
        <v>1415</v>
      </c>
      <c r="B1416" s="2">
        <v>26</v>
      </c>
      <c r="C1416" s="2" t="s">
        <v>2103</v>
      </c>
    </row>
    <row r="1417" spans="1:3" x14ac:dyDescent="0.2">
      <c r="A1417" s="2">
        <v>1416</v>
      </c>
      <c r="B1417" s="2">
        <v>26</v>
      </c>
      <c r="C1417" s="2" t="s">
        <v>729</v>
      </c>
    </row>
    <row r="1418" spans="1:3" x14ac:dyDescent="0.2">
      <c r="A1418" s="2">
        <v>1417</v>
      </c>
      <c r="B1418" s="2">
        <v>26</v>
      </c>
      <c r="C1418" s="2" t="s">
        <v>2104</v>
      </c>
    </row>
    <row r="1419" spans="1:3" x14ac:dyDescent="0.2">
      <c r="A1419" s="2">
        <v>1418</v>
      </c>
      <c r="B1419" s="2">
        <v>26</v>
      </c>
      <c r="C1419" s="2" t="s">
        <v>2105</v>
      </c>
    </row>
    <row r="1420" spans="1:3" x14ac:dyDescent="0.2">
      <c r="A1420" s="2">
        <v>1419</v>
      </c>
      <c r="B1420" s="2">
        <v>26</v>
      </c>
      <c r="C1420" s="2" t="s">
        <v>2106</v>
      </c>
    </row>
    <row r="1421" spans="1:3" x14ac:dyDescent="0.2">
      <c r="A1421" s="2">
        <v>1420</v>
      </c>
      <c r="B1421" s="2">
        <v>26</v>
      </c>
      <c r="C1421" s="2" t="s">
        <v>2107</v>
      </c>
    </row>
    <row r="1422" spans="1:3" x14ac:dyDescent="0.2">
      <c r="A1422" s="2">
        <v>1421</v>
      </c>
      <c r="B1422" s="2">
        <v>26</v>
      </c>
      <c r="C1422" s="2" t="s">
        <v>2108</v>
      </c>
    </row>
    <row r="1423" spans="1:3" x14ac:dyDescent="0.2">
      <c r="A1423" s="2">
        <v>1422</v>
      </c>
      <c r="B1423" s="2">
        <v>26</v>
      </c>
      <c r="C1423" s="2" t="s">
        <v>2109</v>
      </c>
    </row>
    <row r="1424" spans="1:3" x14ac:dyDescent="0.2">
      <c r="A1424" s="2">
        <v>1423</v>
      </c>
      <c r="B1424" s="2">
        <v>26</v>
      </c>
      <c r="C1424" s="2" t="s">
        <v>2110</v>
      </c>
    </row>
    <row r="1425" spans="1:3" x14ac:dyDescent="0.2">
      <c r="A1425" s="2">
        <v>1424</v>
      </c>
      <c r="B1425" s="2">
        <v>26</v>
      </c>
      <c r="C1425" s="2" t="s">
        <v>2111</v>
      </c>
    </row>
    <row r="1426" spans="1:3" x14ac:dyDescent="0.2">
      <c r="A1426" s="2">
        <v>1425</v>
      </c>
      <c r="B1426" s="2">
        <v>26</v>
      </c>
      <c r="C1426" s="2" t="s">
        <v>2112</v>
      </c>
    </row>
    <row r="1427" spans="1:3" x14ac:dyDescent="0.2">
      <c r="A1427" s="2">
        <v>1426</v>
      </c>
      <c r="B1427" s="2">
        <v>29</v>
      </c>
      <c r="C1427" s="2" t="s">
        <v>1626</v>
      </c>
    </row>
    <row r="1428" spans="1:3" x14ac:dyDescent="0.2">
      <c r="A1428" s="2">
        <v>1427</v>
      </c>
      <c r="B1428" s="2">
        <v>29</v>
      </c>
      <c r="C1428" s="2" t="s">
        <v>2113</v>
      </c>
    </row>
    <row r="1429" spans="1:3" x14ac:dyDescent="0.2">
      <c r="A1429" s="2">
        <v>1428</v>
      </c>
      <c r="B1429" s="2">
        <v>29</v>
      </c>
      <c r="C1429" s="2" t="s">
        <v>2114</v>
      </c>
    </row>
    <row r="1430" spans="1:3" x14ac:dyDescent="0.2">
      <c r="A1430" s="2">
        <v>1429</v>
      </c>
      <c r="B1430" s="2">
        <v>29</v>
      </c>
      <c r="C1430" s="2" t="s">
        <v>2115</v>
      </c>
    </row>
    <row r="1431" spans="1:3" x14ac:dyDescent="0.2">
      <c r="A1431" s="2">
        <v>1430</v>
      </c>
      <c r="B1431" s="2">
        <v>29</v>
      </c>
      <c r="C1431" s="2" t="s">
        <v>2116</v>
      </c>
    </row>
    <row r="1432" spans="1:3" x14ac:dyDescent="0.2">
      <c r="A1432" s="2">
        <v>1431</v>
      </c>
      <c r="B1432" s="2">
        <v>29</v>
      </c>
      <c r="C1432" s="2" t="s">
        <v>2117</v>
      </c>
    </row>
    <row r="1433" spans="1:3" x14ac:dyDescent="0.2">
      <c r="A1433" s="2">
        <v>1432</v>
      </c>
      <c r="B1433" s="2">
        <v>29</v>
      </c>
      <c r="C1433" s="2" t="s">
        <v>2118</v>
      </c>
    </row>
    <row r="1434" spans="1:3" x14ac:dyDescent="0.2">
      <c r="A1434" s="2">
        <v>1433</v>
      </c>
      <c r="B1434" s="2">
        <v>29</v>
      </c>
      <c r="C1434" s="2" t="s">
        <v>2119</v>
      </c>
    </row>
    <row r="1435" spans="1:3" x14ac:dyDescent="0.2">
      <c r="A1435" s="2">
        <v>1434</v>
      </c>
      <c r="B1435" s="2">
        <v>29</v>
      </c>
      <c r="C1435" s="2" t="s">
        <v>2120</v>
      </c>
    </row>
    <row r="1436" spans="1:3" x14ac:dyDescent="0.2">
      <c r="A1436" s="2">
        <v>1435</v>
      </c>
      <c r="B1436" s="2">
        <v>29</v>
      </c>
      <c r="C1436" s="2" t="s">
        <v>2121</v>
      </c>
    </row>
    <row r="1437" spans="1:3" x14ac:dyDescent="0.2">
      <c r="A1437" s="2">
        <v>1436</v>
      </c>
      <c r="B1437" s="2">
        <v>29</v>
      </c>
      <c r="C1437" s="2" t="s">
        <v>2122</v>
      </c>
    </row>
    <row r="1438" spans="1:3" x14ac:dyDescent="0.2">
      <c r="A1438" s="2">
        <v>1437</v>
      </c>
      <c r="B1438" s="2">
        <v>29</v>
      </c>
      <c r="C1438" s="2" t="s">
        <v>2123</v>
      </c>
    </row>
    <row r="1439" spans="1:3" x14ac:dyDescent="0.2">
      <c r="A1439" s="2">
        <v>1438</v>
      </c>
      <c r="B1439" s="2">
        <v>29</v>
      </c>
      <c r="C1439" s="2" t="s">
        <v>2124</v>
      </c>
    </row>
    <row r="1440" spans="1:3" x14ac:dyDescent="0.2">
      <c r="A1440" s="2">
        <v>1439</v>
      </c>
      <c r="B1440" s="2">
        <v>29</v>
      </c>
      <c r="C1440" s="2" t="s">
        <v>2125</v>
      </c>
    </row>
    <row r="1441" spans="1:3" x14ac:dyDescent="0.2">
      <c r="A1441" s="2">
        <v>1440</v>
      </c>
      <c r="B1441" s="2">
        <v>29</v>
      </c>
      <c r="C1441" s="2" t="s">
        <v>2126</v>
      </c>
    </row>
    <row r="1442" spans="1:3" x14ac:dyDescent="0.2">
      <c r="A1442" s="2">
        <v>1441</v>
      </c>
      <c r="B1442" s="2">
        <v>29</v>
      </c>
      <c r="C1442" s="2" t="s">
        <v>2127</v>
      </c>
    </row>
    <row r="1443" spans="1:3" x14ac:dyDescent="0.2">
      <c r="A1443" s="2">
        <v>1442</v>
      </c>
      <c r="B1443" s="2">
        <v>29</v>
      </c>
      <c r="C1443" s="2" t="s">
        <v>2128</v>
      </c>
    </row>
    <row r="1444" spans="1:3" x14ac:dyDescent="0.2">
      <c r="A1444" s="2">
        <v>1443</v>
      </c>
      <c r="B1444" s="2">
        <v>30</v>
      </c>
      <c r="C1444" s="2" t="s">
        <v>2129</v>
      </c>
    </row>
    <row r="1445" spans="1:3" x14ac:dyDescent="0.2">
      <c r="A1445" s="2">
        <v>1444</v>
      </c>
      <c r="B1445" s="2">
        <v>30</v>
      </c>
      <c r="C1445" s="2" t="s">
        <v>1985</v>
      </c>
    </row>
    <row r="1446" spans="1:3" x14ac:dyDescent="0.2">
      <c r="A1446" s="2">
        <v>1445</v>
      </c>
      <c r="B1446" s="2">
        <v>30</v>
      </c>
      <c r="C1446" s="2" t="s">
        <v>1008</v>
      </c>
    </row>
    <row r="1447" spans="1:3" x14ac:dyDescent="0.2">
      <c r="A1447" s="2">
        <v>1446</v>
      </c>
      <c r="B1447" s="2">
        <v>30</v>
      </c>
      <c r="C1447" s="2" t="s">
        <v>2064</v>
      </c>
    </row>
    <row r="1448" spans="1:3" x14ac:dyDescent="0.2">
      <c r="A1448" s="2">
        <v>1447</v>
      </c>
      <c r="B1448" s="2">
        <v>30</v>
      </c>
      <c r="C1448" s="2" t="s">
        <v>2130</v>
      </c>
    </row>
    <row r="1449" spans="1:3" x14ac:dyDescent="0.2">
      <c r="A1449" s="2">
        <v>1448</v>
      </c>
      <c r="B1449" s="2">
        <v>30</v>
      </c>
      <c r="C1449" s="2" t="s">
        <v>2131</v>
      </c>
    </row>
    <row r="1450" spans="1:3" x14ac:dyDescent="0.2">
      <c r="A1450" s="2">
        <v>1449</v>
      </c>
      <c r="B1450" s="2">
        <v>30</v>
      </c>
      <c r="C1450" s="2" t="s">
        <v>2132</v>
      </c>
    </row>
    <row r="1451" spans="1:3" x14ac:dyDescent="0.2">
      <c r="A1451" s="2">
        <v>1450</v>
      </c>
      <c r="B1451" s="2">
        <v>30</v>
      </c>
      <c r="C1451" s="2" t="s">
        <v>2133</v>
      </c>
    </row>
    <row r="1452" spans="1:3" x14ac:dyDescent="0.2">
      <c r="A1452" s="2">
        <v>1451</v>
      </c>
      <c r="B1452" s="2">
        <v>30</v>
      </c>
      <c r="C1452" s="2" t="s">
        <v>2134</v>
      </c>
    </row>
    <row r="1453" spans="1:3" x14ac:dyDescent="0.2">
      <c r="A1453" s="2">
        <v>1452</v>
      </c>
      <c r="B1453" s="2">
        <v>30</v>
      </c>
      <c r="C1453" s="2" t="s">
        <v>2135</v>
      </c>
    </row>
    <row r="1454" spans="1:3" x14ac:dyDescent="0.2">
      <c r="A1454" s="2">
        <v>1453</v>
      </c>
      <c r="B1454" s="2">
        <v>30</v>
      </c>
      <c r="C1454" s="2" t="s">
        <v>2136</v>
      </c>
    </row>
    <row r="1455" spans="1:3" x14ac:dyDescent="0.2">
      <c r="A1455" s="2">
        <v>1454</v>
      </c>
      <c r="B1455" s="2">
        <v>30</v>
      </c>
      <c r="C1455" s="2" t="s">
        <v>2137</v>
      </c>
    </row>
    <row r="1456" spans="1:3" x14ac:dyDescent="0.2">
      <c r="A1456" s="2">
        <v>1455</v>
      </c>
      <c r="B1456" s="2">
        <v>30</v>
      </c>
      <c r="C1456" s="2" t="s">
        <v>2138</v>
      </c>
    </row>
    <row r="1457" spans="1:3" x14ac:dyDescent="0.2">
      <c r="A1457" s="2">
        <v>1456</v>
      </c>
      <c r="B1457" s="2">
        <v>30</v>
      </c>
      <c r="C1457" s="2" t="s">
        <v>2139</v>
      </c>
    </row>
    <row r="1458" spans="1:3" x14ac:dyDescent="0.2">
      <c r="A1458" s="2">
        <v>1457</v>
      </c>
      <c r="B1458" s="2">
        <v>30</v>
      </c>
      <c r="C1458" s="2" t="s">
        <v>2140</v>
      </c>
    </row>
    <row r="1459" spans="1:3" x14ac:dyDescent="0.2">
      <c r="A1459" s="2">
        <v>1458</v>
      </c>
      <c r="B1459" s="2">
        <v>30</v>
      </c>
      <c r="C1459" s="2" t="s">
        <v>2056</v>
      </c>
    </row>
    <row r="1460" spans="1:3" x14ac:dyDescent="0.2">
      <c r="A1460" s="2">
        <v>1459</v>
      </c>
      <c r="B1460" s="2">
        <v>30</v>
      </c>
      <c r="C1460" s="2" t="s">
        <v>2141</v>
      </c>
    </row>
    <row r="1461" spans="1:3" x14ac:dyDescent="0.2">
      <c r="A1461" s="2">
        <v>1460</v>
      </c>
      <c r="B1461" s="2">
        <v>31</v>
      </c>
      <c r="C1461" s="2" t="s">
        <v>1176</v>
      </c>
    </row>
    <row r="1462" spans="1:3" x14ac:dyDescent="0.2">
      <c r="A1462" s="2">
        <v>1461</v>
      </c>
      <c r="B1462" s="2">
        <v>31</v>
      </c>
      <c r="C1462" s="2" t="s">
        <v>2142</v>
      </c>
    </row>
    <row r="1463" spans="1:3" x14ac:dyDescent="0.2">
      <c r="A1463" s="2">
        <v>1462</v>
      </c>
      <c r="B1463" s="2">
        <v>31</v>
      </c>
      <c r="C1463" s="2" t="s">
        <v>2143</v>
      </c>
    </row>
    <row r="1464" spans="1:3" x14ac:dyDescent="0.2">
      <c r="A1464" s="2">
        <v>1463</v>
      </c>
      <c r="B1464" s="2">
        <v>31</v>
      </c>
      <c r="C1464" s="2" t="s">
        <v>2144</v>
      </c>
    </row>
    <row r="1465" spans="1:3" x14ac:dyDescent="0.2">
      <c r="A1465" s="2">
        <v>1464</v>
      </c>
      <c r="B1465" s="2">
        <v>31</v>
      </c>
      <c r="C1465" s="2" t="s">
        <v>2145</v>
      </c>
    </row>
    <row r="1466" spans="1:3" x14ac:dyDescent="0.2">
      <c r="A1466" s="2">
        <v>1465</v>
      </c>
      <c r="B1466" s="2">
        <v>31</v>
      </c>
      <c r="C1466" s="2" t="s">
        <v>2146</v>
      </c>
    </row>
    <row r="1467" spans="1:3" x14ac:dyDescent="0.2">
      <c r="A1467" s="2">
        <v>1466</v>
      </c>
      <c r="B1467" s="2">
        <v>31</v>
      </c>
      <c r="C1467" s="2" t="s">
        <v>2147</v>
      </c>
    </row>
    <row r="1468" spans="1:3" x14ac:dyDescent="0.2">
      <c r="A1468" s="2">
        <v>1467</v>
      </c>
      <c r="B1468" s="2">
        <v>31</v>
      </c>
      <c r="C1468" s="2" t="s">
        <v>2148</v>
      </c>
    </row>
    <row r="1469" spans="1:3" x14ac:dyDescent="0.2">
      <c r="A1469" s="2">
        <v>1468</v>
      </c>
      <c r="B1469" s="2">
        <v>31</v>
      </c>
      <c r="C1469" s="2" t="s">
        <v>719</v>
      </c>
    </row>
    <row r="1470" spans="1:3" x14ac:dyDescent="0.2">
      <c r="A1470" s="2">
        <v>1469</v>
      </c>
      <c r="B1470" s="2">
        <v>31</v>
      </c>
      <c r="C1470" s="2" t="s">
        <v>2149</v>
      </c>
    </row>
    <row r="1471" spans="1:3" x14ac:dyDescent="0.2">
      <c r="A1471" s="2">
        <v>1470</v>
      </c>
      <c r="B1471" s="2">
        <v>72</v>
      </c>
      <c r="C1471" s="2" t="s">
        <v>2150</v>
      </c>
    </row>
    <row r="1472" spans="1:3" x14ac:dyDescent="0.2">
      <c r="A1472" s="2">
        <v>1471</v>
      </c>
      <c r="B1472" s="2">
        <v>72</v>
      </c>
      <c r="C1472" s="2" t="s">
        <v>2151</v>
      </c>
    </row>
    <row r="1473" spans="1:3" x14ac:dyDescent="0.2">
      <c r="A1473" s="2">
        <v>1472</v>
      </c>
      <c r="B1473" s="2">
        <v>72</v>
      </c>
      <c r="C1473" s="2" t="s">
        <v>2152</v>
      </c>
    </row>
    <row r="1474" spans="1:3" x14ac:dyDescent="0.2">
      <c r="A1474" s="2">
        <v>1473</v>
      </c>
      <c r="B1474" s="2">
        <v>72</v>
      </c>
      <c r="C1474" s="2" t="s">
        <v>1322</v>
      </c>
    </row>
    <row r="1475" spans="1:3" x14ac:dyDescent="0.2">
      <c r="A1475" s="2">
        <v>1474</v>
      </c>
      <c r="B1475" s="2">
        <v>72</v>
      </c>
      <c r="C1475" s="2" t="s">
        <v>1074</v>
      </c>
    </row>
    <row r="1476" spans="1:3" x14ac:dyDescent="0.2">
      <c r="A1476" s="2">
        <v>1475</v>
      </c>
      <c r="B1476" s="2">
        <v>73</v>
      </c>
      <c r="C1476" s="2" t="s">
        <v>2153</v>
      </c>
    </row>
    <row r="1477" spans="1:3" x14ac:dyDescent="0.2">
      <c r="A1477" s="2">
        <v>1476</v>
      </c>
      <c r="B1477" s="2">
        <v>73</v>
      </c>
      <c r="C1477" s="2" t="s">
        <v>2154</v>
      </c>
    </row>
    <row r="1478" spans="1:3" x14ac:dyDescent="0.2">
      <c r="A1478" s="2">
        <v>1477</v>
      </c>
      <c r="B1478" s="2">
        <v>73</v>
      </c>
      <c r="C1478" s="2" t="s">
        <v>2155</v>
      </c>
    </row>
    <row r="1479" spans="1:3" x14ac:dyDescent="0.2">
      <c r="A1479" s="2">
        <v>1478</v>
      </c>
      <c r="B1479" s="2">
        <v>73</v>
      </c>
      <c r="C1479" s="2" t="s">
        <v>2156</v>
      </c>
    </row>
    <row r="1480" spans="1:3" x14ac:dyDescent="0.2">
      <c r="A1480" s="2">
        <v>1479</v>
      </c>
      <c r="B1480" s="2">
        <v>73</v>
      </c>
      <c r="C1480" s="2" t="s">
        <v>2157</v>
      </c>
    </row>
    <row r="1481" spans="1:3" x14ac:dyDescent="0.2">
      <c r="A1481" s="2">
        <v>1480</v>
      </c>
      <c r="B1481" s="2">
        <v>73</v>
      </c>
      <c r="C1481" s="2" t="s">
        <v>2158</v>
      </c>
    </row>
    <row r="1482" spans="1:3" x14ac:dyDescent="0.2">
      <c r="A1482" s="2">
        <v>1481</v>
      </c>
      <c r="B1482" s="2">
        <v>73</v>
      </c>
      <c r="C1482" s="2" t="s">
        <v>2159</v>
      </c>
    </row>
    <row r="1483" spans="1:3" x14ac:dyDescent="0.2">
      <c r="A1483" s="2">
        <v>1482</v>
      </c>
      <c r="B1483" s="2">
        <v>73</v>
      </c>
      <c r="C1483" s="2" t="s">
        <v>2160</v>
      </c>
    </row>
    <row r="1484" spans="1:3" x14ac:dyDescent="0.2">
      <c r="A1484" s="2">
        <v>1483</v>
      </c>
      <c r="B1484" s="2">
        <v>73</v>
      </c>
      <c r="C1484" s="2" t="s">
        <v>2161</v>
      </c>
    </row>
    <row r="1485" spans="1:3" x14ac:dyDescent="0.2">
      <c r="A1485" s="2">
        <v>1484</v>
      </c>
      <c r="B1485" s="2">
        <v>73</v>
      </c>
      <c r="C1485" s="2" t="s">
        <v>938</v>
      </c>
    </row>
    <row r="1486" spans="1:3" x14ac:dyDescent="0.2">
      <c r="A1486" s="2">
        <v>1485</v>
      </c>
      <c r="B1486" s="2">
        <v>73</v>
      </c>
      <c r="C1486" s="2" t="s">
        <v>2162</v>
      </c>
    </row>
    <row r="1487" spans="1:3" x14ac:dyDescent="0.2">
      <c r="A1487" s="2">
        <v>1486</v>
      </c>
      <c r="B1487" s="2">
        <v>73</v>
      </c>
      <c r="C1487" s="2" t="s">
        <v>2163</v>
      </c>
    </row>
    <row r="1488" spans="1:3" x14ac:dyDescent="0.2">
      <c r="A1488" s="2">
        <v>1487</v>
      </c>
      <c r="B1488" s="2">
        <v>73</v>
      </c>
      <c r="C1488" s="2" t="s">
        <v>2164</v>
      </c>
    </row>
    <row r="1489" spans="1:3" x14ac:dyDescent="0.2">
      <c r="A1489" s="2">
        <v>1488</v>
      </c>
      <c r="B1489" s="2">
        <v>73</v>
      </c>
      <c r="C1489" s="2" t="s">
        <v>2165</v>
      </c>
    </row>
    <row r="1490" spans="1:3" x14ac:dyDescent="0.2">
      <c r="A1490" s="2">
        <v>1489</v>
      </c>
      <c r="B1490" s="2">
        <v>73</v>
      </c>
      <c r="C1490" s="2" t="s">
        <v>2166</v>
      </c>
    </row>
    <row r="1491" spans="1:3" x14ac:dyDescent="0.2">
      <c r="A1491" s="2">
        <v>1490</v>
      </c>
      <c r="B1491" s="2">
        <v>74</v>
      </c>
      <c r="C1491" s="2" t="s">
        <v>2167</v>
      </c>
    </row>
    <row r="1492" spans="1:3" x14ac:dyDescent="0.2">
      <c r="A1492" s="2">
        <v>1491</v>
      </c>
      <c r="B1492" s="2">
        <v>74</v>
      </c>
      <c r="C1492" s="2" t="s">
        <v>2168</v>
      </c>
    </row>
    <row r="1493" spans="1:3" x14ac:dyDescent="0.2">
      <c r="A1493" s="2">
        <v>1492</v>
      </c>
      <c r="B1493" s="2">
        <v>74</v>
      </c>
      <c r="C1493" s="2" t="s">
        <v>2156</v>
      </c>
    </row>
    <row r="1494" spans="1:3" x14ac:dyDescent="0.2">
      <c r="A1494" s="2">
        <v>1493</v>
      </c>
      <c r="B1494" s="2">
        <v>74</v>
      </c>
      <c r="C1494" s="2" t="s">
        <v>728</v>
      </c>
    </row>
    <row r="1495" spans="1:3" x14ac:dyDescent="0.2">
      <c r="A1495" s="2">
        <v>1494</v>
      </c>
      <c r="B1495" s="2">
        <v>74</v>
      </c>
      <c r="C1495" s="2" t="s">
        <v>2169</v>
      </c>
    </row>
    <row r="1496" spans="1:3" x14ac:dyDescent="0.2">
      <c r="A1496" s="2">
        <v>1495</v>
      </c>
      <c r="B1496" s="2">
        <v>74</v>
      </c>
      <c r="C1496" s="2" t="s">
        <v>1645</v>
      </c>
    </row>
    <row r="1497" spans="1:3" x14ac:dyDescent="0.2">
      <c r="A1497" s="2">
        <v>1496</v>
      </c>
      <c r="B1497" s="2">
        <v>74</v>
      </c>
      <c r="C1497" s="2" t="s">
        <v>1430</v>
      </c>
    </row>
    <row r="1498" spans="1:3" x14ac:dyDescent="0.2">
      <c r="A1498" s="2">
        <v>1497</v>
      </c>
      <c r="B1498" s="2">
        <v>74</v>
      </c>
      <c r="C1498" s="2" t="s">
        <v>2170</v>
      </c>
    </row>
    <row r="1499" spans="1:3" x14ac:dyDescent="0.2">
      <c r="A1499" s="2">
        <v>1498</v>
      </c>
      <c r="B1499" s="2">
        <v>74</v>
      </c>
      <c r="C1499" s="2" t="s">
        <v>2171</v>
      </c>
    </row>
    <row r="1500" spans="1:3" x14ac:dyDescent="0.2">
      <c r="A1500" s="2">
        <v>1499</v>
      </c>
      <c r="B1500" s="2">
        <v>74</v>
      </c>
      <c r="C1500" s="2" t="s">
        <v>2172</v>
      </c>
    </row>
    <row r="1501" spans="1:3" x14ac:dyDescent="0.2">
      <c r="A1501" s="2">
        <v>1500</v>
      </c>
      <c r="B1501" s="2">
        <v>74</v>
      </c>
      <c r="C1501" s="2" t="s">
        <v>729</v>
      </c>
    </row>
    <row r="1502" spans="1:3" x14ac:dyDescent="0.2">
      <c r="A1502" s="2">
        <v>1501</v>
      </c>
      <c r="B1502" s="2">
        <v>74</v>
      </c>
      <c r="C1502" s="2" t="s">
        <v>973</v>
      </c>
    </row>
    <row r="1503" spans="1:3" x14ac:dyDescent="0.2">
      <c r="A1503" s="2">
        <v>1502</v>
      </c>
      <c r="B1503" s="2">
        <v>74</v>
      </c>
      <c r="C1503" s="2" t="s">
        <v>2173</v>
      </c>
    </row>
    <row r="1504" spans="1:3" x14ac:dyDescent="0.2">
      <c r="A1504" s="2">
        <v>1503</v>
      </c>
      <c r="B1504" s="2">
        <v>74</v>
      </c>
      <c r="C1504" s="2" t="s">
        <v>2174</v>
      </c>
    </row>
    <row r="1505" spans="1:3" x14ac:dyDescent="0.2">
      <c r="A1505" s="2">
        <v>1504</v>
      </c>
      <c r="B1505" s="2">
        <v>74</v>
      </c>
      <c r="C1505" s="2" t="s">
        <v>2175</v>
      </c>
    </row>
    <row r="1506" spans="1:3" x14ac:dyDescent="0.2">
      <c r="A1506" s="2">
        <v>1505</v>
      </c>
      <c r="B1506" s="2">
        <v>74</v>
      </c>
      <c r="C1506" s="2" t="s">
        <v>1114</v>
      </c>
    </row>
    <row r="1507" spans="1:3" x14ac:dyDescent="0.2">
      <c r="A1507" s="2">
        <v>1506</v>
      </c>
      <c r="B1507" s="2">
        <v>74</v>
      </c>
      <c r="C1507" s="2" t="s">
        <v>2176</v>
      </c>
    </row>
    <row r="1508" spans="1:3" x14ac:dyDescent="0.2">
      <c r="A1508" s="2">
        <v>1507</v>
      </c>
      <c r="B1508" s="2">
        <v>74</v>
      </c>
      <c r="C1508" s="2" t="s">
        <v>2177</v>
      </c>
    </row>
    <row r="1509" spans="1:3" x14ac:dyDescent="0.2">
      <c r="A1509" s="2">
        <v>1508</v>
      </c>
      <c r="B1509" s="2">
        <v>74</v>
      </c>
      <c r="C1509" s="2" t="s">
        <v>2178</v>
      </c>
    </row>
    <row r="1510" spans="1:3" x14ac:dyDescent="0.2">
      <c r="A1510" s="2">
        <v>1509</v>
      </c>
      <c r="B1510" s="2">
        <v>74</v>
      </c>
      <c r="C1510" s="2" t="s">
        <v>2179</v>
      </c>
    </row>
    <row r="1511" spans="1:3" x14ac:dyDescent="0.2">
      <c r="A1511" s="2">
        <v>1510</v>
      </c>
      <c r="B1511" s="2">
        <v>74</v>
      </c>
      <c r="C1511" s="2" t="s">
        <v>2180</v>
      </c>
    </row>
    <row r="1512" spans="1:3" x14ac:dyDescent="0.2">
      <c r="A1512" s="2">
        <v>1511</v>
      </c>
      <c r="B1512" s="2">
        <v>74</v>
      </c>
      <c r="C1512" s="2" t="s">
        <v>1305</v>
      </c>
    </row>
    <row r="1513" spans="1:3" x14ac:dyDescent="0.2">
      <c r="A1513" s="2">
        <v>1512</v>
      </c>
      <c r="B1513" s="2">
        <v>74</v>
      </c>
      <c r="C1513" s="2" t="s">
        <v>2181</v>
      </c>
    </row>
    <row r="1514" spans="1:3" x14ac:dyDescent="0.2">
      <c r="A1514" s="2">
        <v>1513</v>
      </c>
      <c r="B1514" s="2">
        <v>74</v>
      </c>
      <c r="C1514" s="2" t="s">
        <v>896</v>
      </c>
    </row>
    <row r="1515" spans="1:3" x14ac:dyDescent="0.2">
      <c r="A1515" s="2">
        <v>1514</v>
      </c>
      <c r="B1515" s="2">
        <v>74</v>
      </c>
      <c r="C1515" s="2" t="s">
        <v>2161</v>
      </c>
    </row>
    <row r="1516" spans="1:3" x14ac:dyDescent="0.2">
      <c r="A1516" s="2">
        <v>1515</v>
      </c>
      <c r="B1516" s="2">
        <v>74</v>
      </c>
      <c r="C1516" s="2" t="s">
        <v>2182</v>
      </c>
    </row>
    <row r="1517" spans="1:3" x14ac:dyDescent="0.2">
      <c r="A1517" s="2">
        <v>1516</v>
      </c>
      <c r="B1517" s="2">
        <v>74</v>
      </c>
      <c r="C1517" s="2" t="s">
        <v>1350</v>
      </c>
    </row>
    <row r="1518" spans="1:3" x14ac:dyDescent="0.2">
      <c r="A1518" s="2">
        <v>1517</v>
      </c>
      <c r="B1518" s="2">
        <v>74</v>
      </c>
      <c r="C1518" s="2" t="s">
        <v>2183</v>
      </c>
    </row>
    <row r="1519" spans="1:3" x14ac:dyDescent="0.2">
      <c r="A1519" s="2">
        <v>1518</v>
      </c>
      <c r="B1519" s="2">
        <v>74</v>
      </c>
      <c r="C1519" s="2" t="s">
        <v>2184</v>
      </c>
    </row>
    <row r="1520" spans="1:3" x14ac:dyDescent="0.2">
      <c r="A1520" s="2">
        <v>1519</v>
      </c>
      <c r="B1520" s="2">
        <v>74</v>
      </c>
      <c r="C1520" s="2" t="s">
        <v>2185</v>
      </c>
    </row>
    <row r="1521" spans="1:3" x14ac:dyDescent="0.2">
      <c r="A1521" s="2">
        <v>1520</v>
      </c>
      <c r="B1521" s="2">
        <v>74</v>
      </c>
      <c r="C1521" s="2" t="s">
        <v>2186</v>
      </c>
    </row>
    <row r="1522" spans="1:3" x14ac:dyDescent="0.2">
      <c r="A1522" s="2">
        <v>1521</v>
      </c>
      <c r="B1522" s="2">
        <v>74</v>
      </c>
      <c r="C1522" s="2" t="s">
        <v>2187</v>
      </c>
    </row>
    <row r="1523" spans="1:3" x14ac:dyDescent="0.2">
      <c r="A1523" s="2">
        <v>1522</v>
      </c>
      <c r="B1523" s="2">
        <v>74</v>
      </c>
      <c r="C1523" s="2" t="s">
        <v>2188</v>
      </c>
    </row>
    <row r="1524" spans="1:3" x14ac:dyDescent="0.2">
      <c r="A1524" s="2">
        <v>1523</v>
      </c>
      <c r="B1524" s="2">
        <v>74</v>
      </c>
      <c r="C1524" s="2" t="s">
        <v>2189</v>
      </c>
    </row>
    <row r="1525" spans="1:3" x14ac:dyDescent="0.2">
      <c r="A1525" s="2">
        <v>1524</v>
      </c>
      <c r="B1525" s="2">
        <v>74</v>
      </c>
      <c r="C1525" s="2" t="s">
        <v>2190</v>
      </c>
    </row>
    <row r="1526" spans="1:3" x14ac:dyDescent="0.2">
      <c r="A1526" s="2">
        <v>1525</v>
      </c>
      <c r="B1526" s="2">
        <v>74</v>
      </c>
      <c r="C1526" s="2" t="s">
        <v>900</v>
      </c>
    </row>
    <row r="1527" spans="1:3" x14ac:dyDescent="0.2">
      <c r="A1527" s="2">
        <v>1526</v>
      </c>
      <c r="B1527" s="2">
        <v>105</v>
      </c>
      <c r="C1527" s="2" t="s">
        <v>2191</v>
      </c>
    </row>
    <row r="1528" spans="1:3" x14ac:dyDescent="0.2">
      <c r="A1528" s="2">
        <v>1527</v>
      </c>
      <c r="B1528" s="2">
        <v>116</v>
      </c>
      <c r="C1528" s="2" t="s">
        <v>2147</v>
      </c>
    </row>
    <row r="1529" spans="1:3" x14ac:dyDescent="0.2">
      <c r="A1529" s="2">
        <v>1528</v>
      </c>
      <c r="B1529" s="2">
        <v>116</v>
      </c>
      <c r="C1529" s="2" t="s">
        <v>2192</v>
      </c>
    </row>
    <row r="1530" spans="1:3" x14ac:dyDescent="0.2">
      <c r="A1530" s="2">
        <v>1529</v>
      </c>
      <c r="B1530" s="2">
        <v>2</v>
      </c>
      <c r="C1530" s="2" t="s">
        <v>2193</v>
      </c>
    </row>
    <row r="1531" spans="1:3" x14ac:dyDescent="0.2">
      <c r="A1531" s="2">
        <v>1530</v>
      </c>
      <c r="B1531" s="2">
        <v>3</v>
      </c>
      <c r="C1531" s="2" t="s">
        <v>2194</v>
      </c>
    </row>
    <row r="1532" spans="1:3" x14ac:dyDescent="0.2">
      <c r="A1532" s="2">
        <v>1531</v>
      </c>
      <c r="B1532" s="2">
        <v>3</v>
      </c>
      <c r="C1532" s="2" t="s">
        <v>2195</v>
      </c>
    </row>
    <row r="1533" spans="1:3" x14ac:dyDescent="0.2">
      <c r="A1533" s="2">
        <v>1532</v>
      </c>
      <c r="B1533" s="2">
        <v>17</v>
      </c>
      <c r="C1533" s="2" t="s">
        <v>2196</v>
      </c>
    </row>
    <row r="1534" spans="1:3" x14ac:dyDescent="0.2">
      <c r="A1534" s="2">
        <v>1533</v>
      </c>
      <c r="B1534" s="2">
        <v>17</v>
      </c>
      <c r="C1534" s="2" t="s">
        <v>2197</v>
      </c>
    </row>
    <row r="1535" spans="1:3" x14ac:dyDescent="0.2">
      <c r="A1535" s="2">
        <v>1534</v>
      </c>
      <c r="B1535" s="2">
        <v>17</v>
      </c>
      <c r="C1535" s="2" t="s">
        <v>2198</v>
      </c>
    </row>
    <row r="1536" spans="1:3" x14ac:dyDescent="0.2">
      <c r="A1536" s="2">
        <v>1535</v>
      </c>
      <c r="B1536" s="2">
        <v>17</v>
      </c>
      <c r="C1536" s="2" t="s">
        <v>2199</v>
      </c>
    </row>
    <row r="1537" spans="1:3" x14ac:dyDescent="0.2">
      <c r="A1537" s="2">
        <v>1536</v>
      </c>
      <c r="B1537" s="2">
        <v>17</v>
      </c>
      <c r="C1537" s="2" t="s">
        <v>2200</v>
      </c>
    </row>
    <row r="1538" spans="1:3" x14ac:dyDescent="0.2">
      <c r="A1538" s="2">
        <v>1537</v>
      </c>
      <c r="B1538" s="2">
        <v>17</v>
      </c>
      <c r="C1538" s="2" t="s">
        <v>1344</v>
      </c>
    </row>
    <row r="1539" spans="1:3" x14ac:dyDescent="0.2">
      <c r="A1539" s="2">
        <v>1538</v>
      </c>
      <c r="B1539" s="2">
        <v>17</v>
      </c>
      <c r="C1539" s="2" t="s">
        <v>2201</v>
      </c>
    </row>
    <row r="1540" spans="1:3" x14ac:dyDescent="0.2">
      <c r="A1540" s="2">
        <v>1539</v>
      </c>
      <c r="B1540" s="2">
        <v>17</v>
      </c>
      <c r="C1540" s="2" t="s">
        <v>1942</v>
      </c>
    </row>
    <row r="1541" spans="1:3" x14ac:dyDescent="0.2">
      <c r="A1541" s="2">
        <v>1540</v>
      </c>
      <c r="B1541" s="2">
        <v>17</v>
      </c>
      <c r="C1541" s="2" t="s">
        <v>2202</v>
      </c>
    </row>
    <row r="1542" spans="1:3" x14ac:dyDescent="0.2">
      <c r="A1542" s="2">
        <v>1541</v>
      </c>
      <c r="B1542" s="2">
        <v>17</v>
      </c>
      <c r="C1542" s="2" t="s">
        <v>2203</v>
      </c>
    </row>
    <row r="1543" spans="1:3" x14ac:dyDescent="0.2">
      <c r="A1543" s="2">
        <v>1542</v>
      </c>
      <c r="B1543" s="2">
        <v>17</v>
      </c>
      <c r="C1543" s="2" t="s">
        <v>2204</v>
      </c>
    </row>
    <row r="1544" spans="1:3" x14ac:dyDescent="0.2">
      <c r="A1544" s="2">
        <v>1543</v>
      </c>
      <c r="B1544" s="2">
        <v>17</v>
      </c>
      <c r="C1544" s="2" t="s">
        <v>2205</v>
      </c>
    </row>
    <row r="1545" spans="1:3" x14ac:dyDescent="0.2">
      <c r="A1545" s="2">
        <v>1544</v>
      </c>
      <c r="B1545" s="2">
        <v>18</v>
      </c>
      <c r="C1545" s="2" t="s">
        <v>2206</v>
      </c>
    </row>
    <row r="1546" spans="1:3" x14ac:dyDescent="0.2">
      <c r="A1546" s="2">
        <v>1545</v>
      </c>
      <c r="B1546" s="2">
        <v>18</v>
      </c>
      <c r="C1546" s="2" t="s">
        <v>2207</v>
      </c>
    </row>
    <row r="1547" spans="1:3" x14ac:dyDescent="0.2">
      <c r="A1547" s="2">
        <v>1546</v>
      </c>
      <c r="B1547" s="2">
        <v>18</v>
      </c>
      <c r="C1547" s="2" t="s">
        <v>2208</v>
      </c>
    </row>
    <row r="1548" spans="1:3" x14ac:dyDescent="0.2">
      <c r="A1548" s="2">
        <v>1547</v>
      </c>
      <c r="B1548" s="2">
        <v>18</v>
      </c>
      <c r="C1548" s="2" t="s">
        <v>2209</v>
      </c>
    </row>
    <row r="1549" spans="1:3" x14ac:dyDescent="0.2">
      <c r="A1549" s="2">
        <v>1548</v>
      </c>
      <c r="B1549" s="2">
        <v>18</v>
      </c>
      <c r="C1549" s="2" t="s">
        <v>2210</v>
      </c>
    </row>
    <row r="1550" spans="1:3" x14ac:dyDescent="0.2">
      <c r="A1550" s="2">
        <v>1549</v>
      </c>
      <c r="B1550" s="2">
        <v>18</v>
      </c>
      <c r="C1550" s="2" t="s">
        <v>2211</v>
      </c>
    </row>
    <row r="1551" spans="1:3" x14ac:dyDescent="0.2">
      <c r="A1551" s="2">
        <v>1550</v>
      </c>
      <c r="B1551" s="2">
        <v>18</v>
      </c>
      <c r="C1551" s="2" t="s">
        <v>2212</v>
      </c>
    </row>
    <row r="1552" spans="1:3" x14ac:dyDescent="0.2">
      <c r="A1552" s="2">
        <v>1551</v>
      </c>
      <c r="B1552" s="2">
        <v>18</v>
      </c>
      <c r="C1552" s="2" t="s">
        <v>2213</v>
      </c>
    </row>
    <row r="1553" spans="1:3" x14ac:dyDescent="0.2">
      <c r="A1553" s="2">
        <v>1552</v>
      </c>
      <c r="B1553" s="2">
        <v>18</v>
      </c>
      <c r="C1553" s="2" t="s">
        <v>2214</v>
      </c>
    </row>
    <row r="1554" spans="1:3" x14ac:dyDescent="0.2">
      <c r="A1554" s="2">
        <v>1553</v>
      </c>
      <c r="B1554" s="2">
        <v>18</v>
      </c>
      <c r="C1554" s="2" t="s">
        <v>2215</v>
      </c>
    </row>
    <row r="1555" spans="1:3" x14ac:dyDescent="0.2">
      <c r="A1555" s="2">
        <v>1554</v>
      </c>
      <c r="B1555" s="2">
        <v>18</v>
      </c>
      <c r="C1555" s="2" t="s">
        <v>2216</v>
      </c>
    </row>
    <row r="1556" spans="1:3" x14ac:dyDescent="0.2">
      <c r="A1556" s="2">
        <v>1555</v>
      </c>
      <c r="B1556" s="2">
        <v>18</v>
      </c>
      <c r="C1556" s="2" t="s">
        <v>2217</v>
      </c>
    </row>
    <row r="1557" spans="1:3" x14ac:dyDescent="0.2">
      <c r="A1557" s="2">
        <v>1556</v>
      </c>
      <c r="B1557" s="2">
        <v>18</v>
      </c>
      <c r="C1557" s="2" t="s">
        <v>2218</v>
      </c>
    </row>
    <row r="1558" spans="1:3" x14ac:dyDescent="0.2">
      <c r="A1558" s="2">
        <v>1557</v>
      </c>
      <c r="B1558" s="2">
        <v>18</v>
      </c>
      <c r="C1558" s="2" t="s">
        <v>2219</v>
      </c>
    </row>
    <row r="1559" spans="1:3" x14ac:dyDescent="0.2">
      <c r="A1559" s="2">
        <v>1558</v>
      </c>
      <c r="B1559" s="2">
        <v>18</v>
      </c>
      <c r="C1559" s="2" t="s">
        <v>2220</v>
      </c>
    </row>
    <row r="1560" spans="1:3" x14ac:dyDescent="0.2">
      <c r="A1560" s="2">
        <v>1559</v>
      </c>
      <c r="B1560" s="2">
        <v>18</v>
      </c>
      <c r="C1560" s="2" t="s">
        <v>2221</v>
      </c>
    </row>
    <row r="1561" spans="1:3" x14ac:dyDescent="0.2">
      <c r="A1561" s="2">
        <v>1560</v>
      </c>
      <c r="B1561" s="2">
        <v>18</v>
      </c>
      <c r="C1561" s="2" t="s">
        <v>2222</v>
      </c>
    </row>
    <row r="1562" spans="1:3" x14ac:dyDescent="0.2">
      <c r="A1562" s="2">
        <v>1561</v>
      </c>
      <c r="B1562" s="2">
        <v>19</v>
      </c>
      <c r="C1562" s="2" t="s">
        <v>2223</v>
      </c>
    </row>
    <row r="1563" spans="1:3" x14ac:dyDescent="0.2">
      <c r="A1563" s="2">
        <v>1562</v>
      </c>
      <c r="B1563" s="2">
        <v>19</v>
      </c>
      <c r="C1563" s="2" t="s">
        <v>2224</v>
      </c>
    </row>
    <row r="1564" spans="1:3" x14ac:dyDescent="0.2">
      <c r="A1564" s="2">
        <v>1563</v>
      </c>
      <c r="B1564" s="2">
        <v>19</v>
      </c>
      <c r="C1564" s="2" t="s">
        <v>2225</v>
      </c>
    </row>
    <row r="1565" spans="1:3" x14ac:dyDescent="0.2">
      <c r="A1565" s="2">
        <v>1564</v>
      </c>
      <c r="B1565" s="2">
        <v>19</v>
      </c>
      <c r="C1565" s="2" t="s">
        <v>2226</v>
      </c>
    </row>
    <row r="1566" spans="1:3" x14ac:dyDescent="0.2">
      <c r="A1566" s="2">
        <v>1565</v>
      </c>
      <c r="B1566" s="2">
        <v>19</v>
      </c>
      <c r="C1566" s="2" t="s">
        <v>2227</v>
      </c>
    </row>
    <row r="1567" spans="1:3" x14ac:dyDescent="0.2">
      <c r="A1567" s="2">
        <v>1566</v>
      </c>
      <c r="B1567" s="2">
        <v>19</v>
      </c>
      <c r="C1567" s="2" t="s">
        <v>754</v>
      </c>
    </row>
    <row r="1568" spans="1:3" x14ac:dyDescent="0.2">
      <c r="A1568" s="2">
        <v>1567</v>
      </c>
      <c r="B1568" s="2">
        <v>19</v>
      </c>
      <c r="C1568" s="2" t="s">
        <v>2228</v>
      </c>
    </row>
    <row r="1569" spans="1:3" x14ac:dyDescent="0.2">
      <c r="A1569" s="2">
        <v>1568</v>
      </c>
      <c r="B1569" s="2">
        <v>19</v>
      </c>
      <c r="C1569" s="2" t="s">
        <v>2229</v>
      </c>
    </row>
    <row r="1570" spans="1:3" x14ac:dyDescent="0.2">
      <c r="A1570" s="2">
        <v>1569</v>
      </c>
      <c r="B1570" s="2">
        <v>19</v>
      </c>
      <c r="C1570" s="2" t="s">
        <v>2230</v>
      </c>
    </row>
    <row r="1571" spans="1:3" x14ac:dyDescent="0.2">
      <c r="A1571" s="2">
        <v>1570</v>
      </c>
      <c r="B1571" s="2">
        <v>19</v>
      </c>
      <c r="C1571" s="2" t="s">
        <v>2231</v>
      </c>
    </row>
    <row r="1572" spans="1:3" x14ac:dyDescent="0.2">
      <c r="A1572" s="2">
        <v>1571</v>
      </c>
      <c r="B1572" s="2">
        <v>19</v>
      </c>
      <c r="C1572" s="2" t="s">
        <v>2232</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2090</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1165</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1174</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943</v>
      </c>
    </row>
    <row r="1639" spans="1:3" x14ac:dyDescent="0.2">
      <c r="A1639" s="2">
        <v>1638</v>
      </c>
      <c r="B1639" s="2">
        <v>27</v>
      </c>
      <c r="C1639" s="2" t="s">
        <v>1282</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1806</v>
      </c>
    </row>
    <row r="1652" spans="1:3" x14ac:dyDescent="0.2">
      <c r="A1652" s="2">
        <v>1651</v>
      </c>
      <c r="B1652" s="2">
        <v>27</v>
      </c>
      <c r="C1652" s="2" t="s">
        <v>753</v>
      </c>
    </row>
    <row r="1653" spans="1:3" x14ac:dyDescent="0.2">
      <c r="A1653" s="2">
        <v>1652</v>
      </c>
      <c r="B1653" s="2">
        <v>27</v>
      </c>
      <c r="C1653" s="2" t="s">
        <v>936</v>
      </c>
    </row>
    <row r="1654" spans="1:3" x14ac:dyDescent="0.2">
      <c r="A1654" s="2">
        <v>1653</v>
      </c>
      <c r="B1654" s="2">
        <v>27</v>
      </c>
      <c r="C1654" s="2" t="s">
        <v>73</v>
      </c>
    </row>
    <row r="1655" spans="1:3" x14ac:dyDescent="0.2">
      <c r="A1655" s="2">
        <v>1654</v>
      </c>
      <c r="B1655" s="2">
        <v>27</v>
      </c>
      <c r="C1655" s="2" t="s">
        <v>1123</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1738</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742</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1283</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1920</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1269</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1457</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1645</v>
      </c>
    </row>
    <row r="1700" spans="1:3" x14ac:dyDescent="0.2">
      <c r="A1700" s="2">
        <v>1699</v>
      </c>
      <c r="B1700" s="2">
        <v>28</v>
      </c>
      <c r="C1700" s="2" t="s">
        <v>70</v>
      </c>
    </row>
    <row r="1701" spans="1:3" x14ac:dyDescent="0.2">
      <c r="A1701" s="2">
        <v>1700</v>
      </c>
      <c r="B1701" s="2">
        <v>28</v>
      </c>
      <c r="C1701" s="2" t="s">
        <v>1647</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1398</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1061</v>
      </c>
    </row>
    <row r="1713" spans="1:3" x14ac:dyDescent="0.2">
      <c r="A1713" s="2">
        <v>1712</v>
      </c>
      <c r="B1713" s="2">
        <v>28</v>
      </c>
      <c r="C1713" s="2" t="s">
        <v>1333</v>
      </c>
    </row>
    <row r="1714" spans="1:3" x14ac:dyDescent="0.2">
      <c r="A1714" s="2">
        <v>1713</v>
      </c>
      <c r="B1714" s="2">
        <v>28</v>
      </c>
      <c r="C1714" s="2" t="s">
        <v>1807</v>
      </c>
    </row>
    <row r="1715" spans="1:3" x14ac:dyDescent="0.2">
      <c r="A1715" s="2">
        <v>1714</v>
      </c>
      <c r="B1715" s="2">
        <v>28</v>
      </c>
      <c r="C1715" s="2" t="s">
        <v>1540</v>
      </c>
    </row>
    <row r="1716" spans="1:3" x14ac:dyDescent="0.2">
      <c r="A1716" s="2">
        <v>1715</v>
      </c>
      <c r="B1716" s="2">
        <v>28</v>
      </c>
      <c r="C1716" s="2" t="s">
        <v>120</v>
      </c>
    </row>
    <row r="1717" spans="1:3" x14ac:dyDescent="0.2">
      <c r="A1717" s="2">
        <v>1716</v>
      </c>
      <c r="B1717" s="2">
        <v>28</v>
      </c>
      <c r="C1717" s="2" t="s">
        <v>1543</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1556</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1405</v>
      </c>
    </row>
    <row r="1725" spans="1:3" x14ac:dyDescent="0.2">
      <c r="A1725" s="2">
        <v>1724</v>
      </c>
      <c r="B1725" s="2">
        <v>28</v>
      </c>
      <c r="C1725" s="2" t="s">
        <v>126</v>
      </c>
    </row>
    <row r="1726" spans="1:3" x14ac:dyDescent="0.2">
      <c r="A1726" s="2">
        <v>1725</v>
      </c>
      <c r="B1726" s="2">
        <v>28</v>
      </c>
      <c r="C1726" s="2" t="s">
        <v>746</v>
      </c>
    </row>
    <row r="1727" spans="1:3" x14ac:dyDescent="0.2">
      <c r="A1727" s="2">
        <v>1726</v>
      </c>
      <c r="B1727" s="2">
        <v>28</v>
      </c>
      <c r="C1727" s="2" t="s">
        <v>908</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733</v>
      </c>
    </row>
    <row r="1744" spans="1:3" x14ac:dyDescent="0.2">
      <c r="A1744" s="2">
        <v>1743</v>
      </c>
      <c r="B1744" s="2">
        <v>28</v>
      </c>
      <c r="C1744" s="2" t="s">
        <v>142</v>
      </c>
    </row>
    <row r="1745" spans="1:3" x14ac:dyDescent="0.2">
      <c r="A1745" s="2">
        <v>1744</v>
      </c>
      <c r="B1745" s="2">
        <v>28</v>
      </c>
      <c r="C1745" s="2" t="s">
        <v>741</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2019</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1165</v>
      </c>
    </row>
    <row r="1759" spans="1:3" x14ac:dyDescent="0.2">
      <c r="A1759" s="2">
        <v>1758</v>
      </c>
      <c r="B1759" s="2">
        <v>71</v>
      </c>
      <c r="C1759" s="2" t="s">
        <v>716</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2156</v>
      </c>
    </row>
    <row r="1764" spans="1:3" x14ac:dyDescent="0.2">
      <c r="A1764" s="2">
        <v>1763</v>
      </c>
      <c r="B1764" s="2">
        <v>71</v>
      </c>
      <c r="C1764" s="2" t="s">
        <v>715</v>
      </c>
    </row>
    <row r="1765" spans="1:3" x14ac:dyDescent="0.2">
      <c r="A1765" s="2">
        <v>1764</v>
      </c>
      <c r="B1765" s="2">
        <v>71</v>
      </c>
      <c r="C1765" s="2" t="s">
        <v>721</v>
      </c>
    </row>
    <row r="1766" spans="1:3" x14ac:dyDescent="0.2">
      <c r="A1766" s="2">
        <v>1765</v>
      </c>
      <c r="B1766" s="2">
        <v>71</v>
      </c>
      <c r="C1766" s="2" t="s">
        <v>157</v>
      </c>
    </row>
    <row r="1767" spans="1:3" x14ac:dyDescent="0.2">
      <c r="A1767" s="2">
        <v>1766</v>
      </c>
      <c r="B1767" s="2">
        <v>71</v>
      </c>
      <c r="C1767" s="2" t="s">
        <v>700</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722</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719</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1012</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1550</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2109</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1735</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1024</v>
      </c>
    </row>
    <row r="1820" spans="1:3" x14ac:dyDescent="0.2">
      <c r="A1820" s="2">
        <v>1819</v>
      </c>
      <c r="B1820" s="2">
        <v>98</v>
      </c>
      <c r="C1820" s="2" t="s">
        <v>1333</v>
      </c>
    </row>
    <row r="1821" spans="1:3" x14ac:dyDescent="0.2">
      <c r="A1821" s="2">
        <v>1820</v>
      </c>
      <c r="B1821" s="2">
        <v>98</v>
      </c>
      <c r="C1821" s="2" t="s">
        <v>973</v>
      </c>
    </row>
    <row r="1822" spans="1:3" x14ac:dyDescent="0.2">
      <c r="A1822" s="2">
        <v>1821</v>
      </c>
      <c r="B1822" s="2">
        <v>98</v>
      </c>
      <c r="C1822" s="2" t="s">
        <v>202</v>
      </c>
    </row>
    <row r="1823" spans="1:3" x14ac:dyDescent="0.2">
      <c r="A1823" s="2">
        <v>1822</v>
      </c>
      <c r="B1823" s="2">
        <v>98</v>
      </c>
      <c r="C1823" s="2" t="s">
        <v>1557</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1344</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2001</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1185</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1776</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695</v>
      </c>
    </row>
    <row r="1849" spans="1:3" x14ac:dyDescent="0.2">
      <c r="A1849" s="2">
        <v>1848</v>
      </c>
      <c r="B1849" s="2">
        <v>104</v>
      </c>
      <c r="C1849" s="2" t="s">
        <v>71</v>
      </c>
    </row>
    <row r="1850" spans="1:3" x14ac:dyDescent="0.2">
      <c r="A1850" s="2">
        <v>1849</v>
      </c>
      <c r="B1850" s="2">
        <v>106</v>
      </c>
      <c r="C1850" s="2" t="s">
        <v>1540</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1692</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1722</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1647</v>
      </c>
    </row>
    <row r="1866" spans="1:3" x14ac:dyDescent="0.2">
      <c r="A1866" s="2">
        <v>1865</v>
      </c>
      <c r="B1866" s="2">
        <v>37</v>
      </c>
      <c r="C1866" s="2" t="s">
        <v>1839</v>
      </c>
    </row>
    <row r="1867" spans="1:3" x14ac:dyDescent="0.2">
      <c r="A1867" s="2">
        <v>1866</v>
      </c>
      <c r="B1867" s="2">
        <v>37</v>
      </c>
      <c r="C1867" s="2" t="s">
        <v>1738</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1543</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1586</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2113</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2223</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1573</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1169</v>
      </c>
    </row>
    <row r="1933" spans="1:3" x14ac:dyDescent="0.2">
      <c r="A1933" s="2">
        <v>1932</v>
      </c>
      <c r="B1933" s="2">
        <v>43</v>
      </c>
      <c r="C1933" s="2" t="s">
        <v>291</v>
      </c>
    </row>
    <row r="1934" spans="1:3" x14ac:dyDescent="0.2">
      <c r="A1934" s="2">
        <v>1933</v>
      </c>
      <c r="B1934" s="2">
        <v>43</v>
      </c>
      <c r="C1934" s="2" t="s">
        <v>727</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739</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977</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693</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2038</v>
      </c>
    </row>
    <row r="1960" spans="1:3" x14ac:dyDescent="0.2">
      <c r="A1960" s="2">
        <v>1959</v>
      </c>
      <c r="B1960" s="2">
        <v>94</v>
      </c>
      <c r="C1960" s="2" t="s">
        <v>692</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1967</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1185</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2039</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1471</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2039</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1077</v>
      </c>
    </row>
    <row r="1991" spans="1:3" x14ac:dyDescent="0.2">
      <c r="A1991" s="2">
        <v>1990</v>
      </c>
      <c r="B1991" s="2">
        <v>53</v>
      </c>
      <c r="C1991" s="2" t="s">
        <v>334</v>
      </c>
    </row>
    <row r="1992" spans="1:3" x14ac:dyDescent="0.2">
      <c r="A1992" s="2">
        <v>1991</v>
      </c>
      <c r="B1992" s="2">
        <v>53</v>
      </c>
      <c r="C1992" s="2" t="s">
        <v>704</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732</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1598</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745</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1073</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973</v>
      </c>
    </row>
    <row r="2030" spans="1:3" x14ac:dyDescent="0.2">
      <c r="A2030" s="2">
        <v>2029</v>
      </c>
      <c r="B2030" s="2">
        <v>54</v>
      </c>
      <c r="C2030" s="2" t="s">
        <v>734</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1111</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708</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2186</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697</v>
      </c>
    </row>
    <row r="2056" spans="1:3" x14ac:dyDescent="0.2">
      <c r="A2056" s="2">
        <v>2055</v>
      </c>
      <c r="B2056" s="2">
        <v>55</v>
      </c>
      <c r="C2056" s="2" t="s">
        <v>703</v>
      </c>
    </row>
    <row r="2057" spans="1:3" x14ac:dyDescent="0.2">
      <c r="A2057" s="2">
        <v>2056</v>
      </c>
      <c r="B2057" s="2">
        <v>55</v>
      </c>
      <c r="C2057" s="2" t="s">
        <v>699</v>
      </c>
    </row>
    <row r="2058" spans="1:3" x14ac:dyDescent="0.2">
      <c r="A2058" s="2">
        <v>2057</v>
      </c>
      <c r="B2058" s="2">
        <v>55</v>
      </c>
      <c r="C2058" s="2" t="s">
        <v>381</v>
      </c>
    </row>
    <row r="2059" spans="1:3" x14ac:dyDescent="0.2">
      <c r="A2059" s="2">
        <v>2058</v>
      </c>
      <c r="B2059" s="2">
        <v>55</v>
      </c>
      <c r="C2059" s="2" t="s">
        <v>2063</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1557</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1213</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1111</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1272</v>
      </c>
    </row>
    <row r="2116" spans="1:3" x14ac:dyDescent="0.2">
      <c r="A2116" s="2">
        <v>2115</v>
      </c>
      <c r="B2116" s="2">
        <v>66</v>
      </c>
      <c r="C2116" s="2" t="s">
        <v>740</v>
      </c>
    </row>
    <row r="2117" spans="1:3" x14ac:dyDescent="0.2">
      <c r="A2117" s="2">
        <v>2116</v>
      </c>
      <c r="B2117" s="2">
        <v>66</v>
      </c>
      <c r="C2117" s="2" t="s">
        <v>433</v>
      </c>
    </row>
    <row r="2118" spans="1:3" x14ac:dyDescent="0.2">
      <c r="A2118" s="2">
        <v>2117</v>
      </c>
      <c r="B2118" s="2">
        <v>66</v>
      </c>
      <c r="C2118" s="2" t="s">
        <v>1439</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1185</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715</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730</v>
      </c>
    </row>
    <row r="2140" spans="1:3" x14ac:dyDescent="0.2">
      <c r="A2140" s="2">
        <v>2139</v>
      </c>
      <c r="B2140" s="2">
        <v>67</v>
      </c>
      <c r="C2140" s="2" t="s">
        <v>449</v>
      </c>
    </row>
    <row r="2141" spans="1:3" x14ac:dyDescent="0.2">
      <c r="A2141" s="2">
        <v>2140</v>
      </c>
      <c r="B2141" s="2">
        <v>67</v>
      </c>
      <c r="C2141" s="2" t="s">
        <v>1321</v>
      </c>
    </row>
    <row r="2142" spans="1:3" x14ac:dyDescent="0.2">
      <c r="A2142" s="2">
        <v>2141</v>
      </c>
      <c r="B2142" s="2">
        <v>67</v>
      </c>
      <c r="C2142" s="2" t="s">
        <v>1020</v>
      </c>
    </row>
    <row r="2143" spans="1:3" x14ac:dyDescent="0.2">
      <c r="A2143" s="2">
        <v>2142</v>
      </c>
      <c r="B2143" s="2">
        <v>67</v>
      </c>
      <c r="C2143" s="2" t="s">
        <v>728</v>
      </c>
    </row>
    <row r="2144" spans="1:3" x14ac:dyDescent="0.2">
      <c r="A2144" s="2">
        <v>2143</v>
      </c>
      <c r="B2144" s="2">
        <v>67</v>
      </c>
      <c r="C2144" s="2" t="s">
        <v>707</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731</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1061</v>
      </c>
    </row>
    <row r="2153" spans="1:3" x14ac:dyDescent="0.2">
      <c r="A2153" s="2">
        <v>2152</v>
      </c>
      <c r="B2153" s="2">
        <v>67</v>
      </c>
      <c r="C2153" s="2" t="s">
        <v>454</v>
      </c>
    </row>
    <row r="2154" spans="1:3" x14ac:dyDescent="0.2">
      <c r="A2154" s="2">
        <v>2153</v>
      </c>
      <c r="B2154" s="2">
        <v>67</v>
      </c>
      <c r="C2154" s="2" t="s">
        <v>729</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1116</v>
      </c>
    </row>
    <row r="2163" spans="1:3" x14ac:dyDescent="0.2">
      <c r="A2163" s="2">
        <v>2162</v>
      </c>
      <c r="B2163" s="2">
        <v>67</v>
      </c>
      <c r="C2163" s="2" t="s">
        <v>462</v>
      </c>
    </row>
    <row r="2164" spans="1:3" x14ac:dyDescent="0.2">
      <c r="A2164" s="2">
        <v>2163</v>
      </c>
      <c r="B2164" s="2">
        <v>67</v>
      </c>
      <c r="C2164" s="2" t="s">
        <v>720</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2180</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1624</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2034</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1148</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743</v>
      </c>
    </row>
    <row r="2204" spans="1:3" x14ac:dyDescent="0.2">
      <c r="A2204" s="2">
        <v>2203</v>
      </c>
      <c r="B2204" s="2">
        <v>68</v>
      </c>
      <c r="C2204" s="2" t="s">
        <v>1508</v>
      </c>
    </row>
    <row r="2205" spans="1:3" x14ac:dyDescent="0.2">
      <c r="A2205" s="2">
        <v>2204</v>
      </c>
      <c r="B2205" s="2">
        <v>68</v>
      </c>
      <c r="C2205" s="2" t="s">
        <v>1073</v>
      </c>
    </row>
    <row r="2206" spans="1:3" x14ac:dyDescent="0.2">
      <c r="A2206" s="2">
        <v>2205</v>
      </c>
      <c r="B2206" s="2">
        <v>68</v>
      </c>
      <c r="C2206" s="2" t="s">
        <v>744</v>
      </c>
    </row>
    <row r="2207" spans="1:3" x14ac:dyDescent="0.2">
      <c r="A2207" s="2">
        <v>2206</v>
      </c>
      <c r="B2207" s="2">
        <v>68</v>
      </c>
      <c r="C2207" s="2" t="s">
        <v>495</v>
      </c>
    </row>
    <row r="2208" spans="1:3" x14ac:dyDescent="0.2">
      <c r="A2208" s="2">
        <v>2207</v>
      </c>
      <c r="B2208" s="2">
        <v>68</v>
      </c>
      <c r="C2208" s="2" t="s">
        <v>1326</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1845</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1585</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1252</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1315</v>
      </c>
    </row>
    <row r="2245" spans="1:3" x14ac:dyDescent="0.2">
      <c r="A2245" s="2">
        <v>2244</v>
      </c>
      <c r="B2245" s="2">
        <v>69</v>
      </c>
      <c r="C2245" s="2" t="s">
        <v>528</v>
      </c>
    </row>
    <row r="2246" spans="1:3" x14ac:dyDescent="0.2">
      <c r="A2246" s="2">
        <v>2245</v>
      </c>
      <c r="B2246" s="2">
        <v>69</v>
      </c>
      <c r="C2246" s="2" t="s">
        <v>1317</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1677</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1015</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2112</v>
      </c>
    </row>
    <row r="2289" spans="1:3" x14ac:dyDescent="0.2">
      <c r="A2289" s="2">
        <v>2288</v>
      </c>
      <c r="B2289" s="2">
        <v>69</v>
      </c>
      <c r="C2289" s="2" t="s">
        <v>1362</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714</v>
      </c>
    </row>
    <row r="2306" spans="1:3" x14ac:dyDescent="0.2">
      <c r="A2306" s="2">
        <v>2305</v>
      </c>
      <c r="B2306" s="2">
        <v>70</v>
      </c>
      <c r="C2306" s="2" t="s">
        <v>965</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1152</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705</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Avance Metas e Indicadores PDD</vt:lpstr>
      <vt:lpstr>Indicadores Acuerdo 223</vt:lpstr>
      <vt:lpstr>UPZ</vt:lpstr>
      <vt:lpstr>Barrios</vt:lpstr>
      <vt:lpstr>'Avance Metas e Indicadores PDD'!Área_de_impresión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Diana Marcela Perez Useche</cp:lastModifiedBy>
  <cp:lastPrinted>2018-02-19T15:51:42Z</cp:lastPrinted>
  <dcterms:created xsi:type="dcterms:W3CDTF">2007-03-15T17:15:41Z</dcterms:created>
  <dcterms:modified xsi:type="dcterms:W3CDTF">2024-01-19T23:10:16Z</dcterms:modified>
</cp:coreProperties>
</file>