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Octubre\"/>
    </mc:Choice>
  </mc:AlternateContent>
  <xr:revisionPtr revIDLastSave="0" documentId="13_ncr:1_{4E3B168D-A1B5-432A-B295-FFABEF03C2EF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TOTAL'!$A$5:$L$42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TOTAL'!$A$1:$L$42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91" l="1"/>
  <c r="G10" i="91" l="1"/>
  <c r="E10" i="91"/>
  <c r="I9" i="91" l="1"/>
  <c r="B10" i="91"/>
  <c r="H9" i="91"/>
  <c r="F9" i="91"/>
  <c r="D9" i="91"/>
  <c r="C10" i="91"/>
  <c r="K22" i="62" l="1"/>
  <c r="K21" i="62"/>
  <c r="L22" i="62"/>
  <c r="L21" i="62"/>
  <c r="I22" i="62"/>
  <c r="I21" i="62"/>
  <c r="J20" i="62"/>
  <c r="H20" i="62"/>
  <c r="G22" i="62"/>
  <c r="G21" i="62"/>
  <c r="F20" i="62"/>
  <c r="E20" i="62"/>
  <c r="L20" i="62" l="1"/>
  <c r="I20" i="62"/>
  <c r="G20" i="62"/>
  <c r="K20" i="62"/>
  <c r="E42" i="62" l="1"/>
  <c r="E39" i="62"/>
  <c r="E35" i="62"/>
  <c r="E32" i="62"/>
  <c r="E27" i="62"/>
  <c r="E26" i="62"/>
  <c r="D8" i="91"/>
  <c r="F8" i="91"/>
  <c r="H8" i="91"/>
  <c r="I8" i="91"/>
  <c r="L6" i="62"/>
  <c r="G6" i="62"/>
  <c r="G7" i="62"/>
  <c r="G8" i="62"/>
  <c r="G9" i="62"/>
  <c r="L46" i="62"/>
  <c r="L45" i="62"/>
  <c r="L44" i="62"/>
  <c r="L43" i="62"/>
  <c r="L41" i="62"/>
  <c r="L40" i="62"/>
  <c r="L37" i="62"/>
  <c r="L36" i="62"/>
  <c r="L34" i="62"/>
  <c r="L33" i="62"/>
  <c r="L31" i="62"/>
  <c r="L30" i="62"/>
  <c r="L29" i="62"/>
  <c r="L28" i="62"/>
  <c r="L25" i="62"/>
  <c r="L23" i="62"/>
  <c r="L19" i="62"/>
  <c r="L18" i="62"/>
  <c r="L16" i="62"/>
  <c r="L13" i="62"/>
  <c r="L12" i="62"/>
  <c r="L9" i="62"/>
  <c r="L8" i="62"/>
  <c r="L7" i="62"/>
  <c r="K46" i="62"/>
  <c r="K45" i="62"/>
  <c r="K44" i="62"/>
  <c r="K43" i="62"/>
  <c r="K41" i="62"/>
  <c r="K40" i="62"/>
  <c r="K37" i="62"/>
  <c r="K36" i="62"/>
  <c r="K34" i="62"/>
  <c r="K33" i="62"/>
  <c r="K31" i="62"/>
  <c r="K30" i="62"/>
  <c r="K29" i="62"/>
  <c r="K28" i="62"/>
  <c r="K25" i="62"/>
  <c r="K23" i="62"/>
  <c r="K19" i="62"/>
  <c r="K18" i="62"/>
  <c r="K16" i="62"/>
  <c r="K13" i="62"/>
  <c r="K12" i="62"/>
  <c r="K9" i="62"/>
  <c r="K8" i="62"/>
  <c r="K7" i="62"/>
  <c r="K6" i="62"/>
  <c r="I46" i="62"/>
  <c r="I45" i="62"/>
  <c r="I44" i="62"/>
  <c r="I43" i="62"/>
  <c r="I41" i="62"/>
  <c r="I40" i="62"/>
  <c r="I37" i="62"/>
  <c r="I36" i="62"/>
  <c r="I34" i="62"/>
  <c r="I33" i="62"/>
  <c r="I31" i="62"/>
  <c r="I30" i="62"/>
  <c r="I29" i="62"/>
  <c r="I28" i="62"/>
  <c r="I25" i="62"/>
  <c r="I23" i="62"/>
  <c r="I19" i="62"/>
  <c r="I18" i="62"/>
  <c r="I16" i="62"/>
  <c r="I13" i="62"/>
  <c r="I12" i="62"/>
  <c r="I9" i="62"/>
  <c r="I8" i="62"/>
  <c r="I7" i="62"/>
  <c r="I6" i="62"/>
  <c r="G46" i="62"/>
  <c r="G45" i="62"/>
  <c r="G44" i="62"/>
  <c r="G43" i="62"/>
  <c r="G41" i="62"/>
  <c r="G40" i="62"/>
  <c r="G37" i="62"/>
  <c r="G36" i="62"/>
  <c r="G34" i="62"/>
  <c r="G33" i="62"/>
  <c r="G31" i="62"/>
  <c r="G30" i="62"/>
  <c r="G29" i="62"/>
  <c r="G28" i="62"/>
  <c r="G25" i="62"/>
  <c r="G23" i="62"/>
  <c r="G19" i="62"/>
  <c r="G18" i="62"/>
  <c r="G16" i="62"/>
  <c r="G13" i="62"/>
  <c r="G12" i="62"/>
  <c r="J42" i="62"/>
  <c r="J39" i="62"/>
  <c r="J35" i="62"/>
  <c r="J32" i="62"/>
  <c r="J27" i="62"/>
  <c r="J26" i="62"/>
  <c r="J17" i="62"/>
  <c r="J24" i="62" s="1"/>
  <c r="H42" i="62"/>
  <c r="H39" i="62"/>
  <c r="H35" i="62"/>
  <c r="H32" i="62"/>
  <c r="H27" i="62"/>
  <c r="H26" i="62"/>
  <c r="H17" i="62"/>
  <c r="H24" i="62" s="1"/>
  <c r="F42" i="62"/>
  <c r="F39" i="62"/>
  <c r="F35" i="62"/>
  <c r="F32" i="62"/>
  <c r="F27" i="62"/>
  <c r="F26" i="62"/>
  <c r="F17" i="62"/>
  <c r="F24" i="62" s="1"/>
  <c r="E17" i="62"/>
  <c r="E24" i="62" s="1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E38" i="62" l="1"/>
  <c r="E15" i="62"/>
  <c r="G27" i="62"/>
  <c r="I27" i="62"/>
  <c r="J47" i="62"/>
  <c r="K35" i="62"/>
  <c r="G26" i="62"/>
  <c r="G10" i="62"/>
  <c r="E47" i="62"/>
  <c r="K10" i="62"/>
  <c r="G35" i="62"/>
  <c r="I26" i="62"/>
  <c r="H15" i="62"/>
  <c r="I14" i="62"/>
  <c r="G14" i="62"/>
  <c r="G42" i="62"/>
  <c r="L39" i="62"/>
  <c r="I32" i="62"/>
  <c r="F38" i="62"/>
  <c r="K14" i="62"/>
  <c r="L42" i="62"/>
  <c r="I42" i="62"/>
  <c r="H47" i="62"/>
  <c r="K42" i="62"/>
  <c r="F47" i="62"/>
  <c r="K39" i="62"/>
  <c r="I39" i="62"/>
  <c r="G39" i="62"/>
  <c r="L35" i="62"/>
  <c r="I35" i="62"/>
  <c r="L32" i="62"/>
  <c r="K32" i="62"/>
  <c r="G32" i="62"/>
  <c r="K27" i="62"/>
  <c r="J38" i="62"/>
  <c r="H38" i="62"/>
  <c r="L27" i="62"/>
  <c r="L26" i="62"/>
  <c r="K26" i="62"/>
  <c r="K17" i="62"/>
  <c r="I17" i="62"/>
  <c r="L17" i="62"/>
  <c r="G24" i="62"/>
  <c r="G17" i="62"/>
  <c r="L24" i="62"/>
  <c r="L11" i="62"/>
  <c r="K11" i="62"/>
  <c r="L14" i="62"/>
  <c r="I11" i="62"/>
  <c r="G11" i="62"/>
  <c r="L10" i="62"/>
  <c r="I10" i="62"/>
  <c r="F15" i="62"/>
  <c r="J15" i="62"/>
  <c r="J48" i="62" l="1"/>
  <c r="J49" i="62" s="1"/>
  <c r="K47" i="62"/>
  <c r="L47" i="62"/>
  <c r="G47" i="62"/>
  <c r="F48" i="62"/>
  <c r="F49" i="62" s="1"/>
  <c r="I15" i="62"/>
  <c r="K24" i="62"/>
  <c r="G38" i="62"/>
  <c r="I47" i="62"/>
  <c r="G15" i="62"/>
  <c r="K38" i="62"/>
  <c r="L38" i="62"/>
  <c r="I38" i="62"/>
  <c r="H48" i="62"/>
  <c r="E48" i="62"/>
  <c r="E49" i="62" s="1"/>
  <c r="I24" i="62"/>
  <c r="L15" i="62"/>
  <c r="K15" i="62"/>
  <c r="G48" i="62" l="1"/>
  <c r="K49" i="62"/>
  <c r="I48" i="62"/>
  <c r="K48" i="62"/>
  <c r="H49" i="62"/>
  <c r="L49" i="62" s="1"/>
  <c r="L48" i="62"/>
  <c r="E5" i="92"/>
  <c r="G49" i="62" l="1"/>
  <c r="I49" i="62"/>
  <c r="H7" i="91"/>
  <c r="H6" i="91"/>
  <c r="H10" i="91" l="1"/>
  <c r="I10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10" i="91"/>
  <c r="F10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<sst xmlns="http://schemas.openxmlformats.org/spreadsheetml/2006/main" count="177" uniqueCount="81">
  <si>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</si>
  <si>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</si>
  <si>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</si>
  <si>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</si>
  <si>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</si>
  <si>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</si>
  <si>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</si>
  <si>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</si>
  <si>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</si>
  <si>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</si>
  <si>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</si>
  <si>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</si>
  <si>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</si>
  <si>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</si>
  <si>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</si>
  <si>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</si>
  <si>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</si>
  <si>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</si>
  <si>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</si>
  <si>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</si>
  <si>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</si>
  <si>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</si>
  <si>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</si>
  <si>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</si>
  <si>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</si>
  <si>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</si>
  <si>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</si>
  <si>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</si>
  <si>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</si>
  <si>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</si>
  <si>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</si>
  <si>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</si>
  <si>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</si>
  <si>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</si>
  <si>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</si>
  <si>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</si>
  <si>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</si>
  <si>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</si>
  <si>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</si>
  <si>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</si>
  <si>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</si>
  <si>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</si>
  <si>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</si>
  <si>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</si>
  <si>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</si>
  <si>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</si>
  <si>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</si>
  <si>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</si>
  <si>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</si>
  <si>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</si>
  <si>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</si>
  <si>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</si>
  <si>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</si>
  <si>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</si>
  <si>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</si>
  <si>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</si>
  <si>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</si>
  <si>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</si>
  <si>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</si>
  <si>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</si>
  <si>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</si>
  <si>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</si>
  <si>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</si>
  <si>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</si>
  <si>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</si>
  <si>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</si>
  <si>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</si>
  <si>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</si>
  <si>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</si>
  <si>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</si>
  <si>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</si>
  <si>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</si>
  <si>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</si>
  <si>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</si>
  <si>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</si>
  <si>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</si>
  <si>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</si>
  <si>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</si>
  <si>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</si>
  <si>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TASAS Y DERECHOS ADMINISTRATIVOS</t>
  </si>
  <si>
    <t>EJECUCION PRESUPUESTAL  - 31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</si>
</sst>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3" fillId="23" borderId="10" applyNumberFormat="0" applyAlignment="0" applyProtection="0"/>
    <xf numFmtId="0" fontId="23" fillId="23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5" applyNumberFormat="0" applyAlignment="0" applyProtection="0"/>
    <xf numFmtId="0" fontId="2" fillId="28" borderId="33" applyNumberFormat="0" applyFont="0" applyAlignment="0" applyProtection="0"/>
    <xf numFmtId="0" fontId="32" fillId="22" borderId="25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22" fillId="22" borderId="29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22" fillId="22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8" applyNumberForma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169" fontId="1" fillId="0" borderId="0" applyFont="0" applyFill="0" applyBorder="0" applyAlignment="0" applyProtection="0"/>
    <xf numFmtId="0" fontId="22" fillId="22" borderId="44" applyNumberForma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38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32" fillId="22" borderId="31" applyNumberFormat="0" applyAlignment="0" applyProtection="0"/>
    <xf numFmtId="0" fontId="2" fillId="28" borderId="42" applyNumberFormat="0" applyFon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32" fillId="22" borderId="25" applyNumberFormat="0" applyAlignment="0" applyProtection="0"/>
    <xf numFmtId="0" fontId="2" fillId="28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5" applyNumberFormat="0" applyAlignment="0" applyProtection="0"/>
    <xf numFmtId="0" fontId="22" fillId="22" borderId="26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22" fillId="22" borderId="26" applyNumberFormat="0" applyAlignment="0" applyProtection="0"/>
    <xf numFmtId="169" fontId="1" fillId="0" borderId="0" applyFont="0" applyFill="0" applyBorder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38" applyNumberFormat="0" applyAlignment="0" applyProtection="0"/>
    <xf numFmtId="0" fontId="22" fillId="22" borderId="44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2" fillId="22" borderId="44" applyNumberFormat="0" applyAlignment="0" applyProtection="0"/>
    <xf numFmtId="168" fontId="1" fillId="0" borderId="0" applyFont="0" applyFill="0" applyBorder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0" borderId="0" applyNumberFormat="0" applyBorder="0" applyAlignment="0" applyProtection="0"/>
    <xf numFmtId="0" fontId="50" fillId="31" borderId="0" applyNumberFormat="0" applyBorder="0" applyAlignment="0" applyProtection="0"/>
    <xf numFmtId="0" fontId="51" fillId="32" borderId="0" applyNumberFormat="0" applyBorder="0" applyAlignment="0" applyProtection="0"/>
    <xf numFmtId="0" fontId="52" fillId="33" borderId="60" applyNumberFormat="0" applyAlignment="0" applyProtection="0"/>
    <xf numFmtId="0" fontId="53" fillId="34" borderId="61" applyNumberFormat="0" applyAlignment="0" applyProtection="0"/>
    <xf numFmtId="0" fontId="54" fillId="34" borderId="60" applyNumberFormat="0" applyAlignment="0" applyProtection="0"/>
    <xf numFmtId="0" fontId="55" fillId="0" borderId="62" applyNumberFormat="0" applyFill="0" applyAlignment="0" applyProtection="0"/>
    <xf numFmtId="0" fontId="56" fillId="35" borderId="63" applyNumberFormat="0" applyAlignment="0" applyProtection="0"/>
    <xf numFmtId="0" fontId="43" fillId="0" borderId="0" applyNumberFormat="0" applyFill="0" applyBorder="0" applyAlignment="0" applyProtection="0"/>
    <xf numFmtId="0" fontId="1" fillId="36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8" fillId="60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29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3" fontId="9" fillId="29" borderId="1" xfId="1" applyNumberFormat="1" applyFont="1" applyFill="1" applyBorder="1" applyAlignment="1">
      <alignment horizontal="center" vertical="center"/>
    </xf>
    <xf numFmtId="41" fontId="9" fillId="29" borderId="1" xfId="4" applyFont="1" applyFill="1" applyBorder="1" applyAlignment="1">
      <alignment horizontal="center" vertical="center"/>
    </xf>
    <xf numFmtId="173" fontId="9" fillId="29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4" fillId="61" borderId="1" xfId="0" applyFont="1" applyFill="1" applyBorder="1" applyAlignment="1">
      <alignment horizontal="center" vertical="center" wrapText="1"/>
    </xf>
    <xf numFmtId="186" fontId="65" fillId="61" borderId="1" xfId="0" applyNumberFormat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2" borderId="1" xfId="0" applyFont="1" applyFill="1" applyBorder="1" applyAlignment="1">
      <alignment horizontal="center" vertical="center" wrapText="1"/>
    </xf>
    <xf numFmtId="186" fontId="65" fillId="62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186" fontId="65" fillId="63" borderId="70" xfId="0" applyNumberFormat="1" applyFont="1" applyFill="1" applyBorder="1" applyAlignment="1">
      <alignment horizontal="right" vertical="center"/>
    </xf>
    <xf numFmtId="0" fontId="66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87" fontId="8" fillId="3" borderId="0" xfId="0" applyNumberFormat="1" applyFont="1" applyFill="1"/>
    <xf numFmtId="185" fontId="65" fillId="63" borderId="70" xfId="2" applyNumberFormat="1" applyFont="1" applyFill="1" applyBorder="1" applyAlignment="1">
      <alignment horizontal="right" vertical="center"/>
    </xf>
    <xf numFmtId="185" fontId="65" fillId="62" borderId="1" xfId="2" applyNumberFormat="1" applyFont="1" applyFill="1" applyBorder="1" applyAlignment="1">
      <alignment horizontal="right" vertical="center" wrapText="1"/>
    </xf>
    <xf numFmtId="185" fontId="65" fillId="61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1" fillId="0" borderId="7" xfId="2" applyNumberFormat="1" applyFont="1" applyBorder="1" applyAlignment="1">
      <alignment horizontal="right" vertical="center"/>
    </xf>
    <xf numFmtId="185" fontId="61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29" borderId="1" xfId="2" applyNumberFormat="1" applyFont="1" applyFill="1" applyBorder="1" applyAlignment="1">
      <alignment horizontal="center" vertical="center"/>
    </xf>
    <xf numFmtId="185" fontId="7" fillId="29" borderId="1" xfId="2" applyNumberFormat="1" applyFont="1" applyFill="1" applyBorder="1" applyAlignment="1">
      <alignment horizontal="center" vertical="center"/>
    </xf>
    <xf numFmtId="185" fontId="9" fillId="29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6" fontId="61" fillId="0" borderId="78" xfId="0" applyNumberFormat="1" applyFont="1" applyBorder="1" applyAlignment="1">
      <alignment horizontal="right" vertical="center"/>
    </xf>
    <xf numFmtId="185" fontId="61" fillId="0" borderId="78" xfId="2" applyNumberFormat="1" applyFont="1" applyBorder="1" applyAlignment="1">
      <alignment horizontal="right" vertical="center"/>
    </xf>
    <xf numFmtId="186" fontId="8" fillId="3" borderId="0" xfId="0" applyNumberFormat="1" applyFont="1" applyFill="1" applyAlignment="1">
      <alignment vertical="center"/>
    </xf>
    <xf numFmtId="41" fontId="3" fillId="3" borderId="77" xfId="4" applyFont="1" applyFill="1" applyBorder="1" applyAlignment="1">
      <alignment horizontal="center" vertical="center" wrapText="1"/>
    </xf>
    <xf numFmtId="49" fontId="5" fillId="3" borderId="77" xfId="0" applyNumberFormat="1" applyFont="1" applyFill="1" applyBorder="1" applyAlignment="1">
      <alignment horizontal="center" vertical="center" wrapText="1"/>
    </xf>
    <xf numFmtId="185" fontId="6" fillId="64" borderId="1" xfId="2" applyNumberFormat="1" applyFont="1" applyFill="1" applyBorder="1" applyAlignment="1">
      <alignment horizontal="center" vertical="center"/>
    </xf>
    <xf numFmtId="41" fontId="6" fillId="61" borderId="51" xfId="4" applyFont="1" applyFill="1" applyBorder="1" applyAlignment="1">
      <alignment horizontal="center" vertical="center" wrapText="1"/>
    </xf>
    <xf numFmtId="10" fontId="6" fillId="61" borderId="49" xfId="2" applyNumberFormat="1" applyFont="1" applyFill="1" applyBorder="1" applyAlignment="1">
      <alignment horizontal="center" vertical="center" wrapText="1"/>
    </xf>
    <xf numFmtId="41" fontId="9" fillId="61" borderId="1" xfId="4" applyFont="1" applyFill="1" applyBorder="1" applyAlignment="1">
      <alignment horizontal="center" vertical="center"/>
    </xf>
    <xf numFmtId="185" fontId="6" fillId="61" borderId="1" xfId="2" applyNumberFormat="1" applyFont="1" applyFill="1" applyBorder="1" applyAlignment="1">
      <alignment horizontal="center" vertical="center"/>
    </xf>
    <xf numFmtId="41" fontId="15" fillId="65" borderId="1" xfId="4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4" fillId="61" borderId="1" xfId="0" applyFont="1" applyFill="1" applyBorder="1" applyAlignment="1">
      <alignment horizontal="center" vertical="center" wrapText="1"/>
    </xf>
    <xf numFmtId="41" fontId="38" fillId="61" borderId="1" xfId="4" applyFont="1" applyFill="1" applyBorder="1" applyAlignment="1">
      <alignment horizontal="center" vertical="center" wrapText="1"/>
    </xf>
    <xf numFmtId="185" fontId="38" fillId="61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3" fillId="61" borderId="66" xfId="0" applyFont="1" applyFill="1" applyBorder="1" applyAlignment="1">
      <alignment horizontal="center" vertical="center" wrapText="1"/>
    </xf>
    <xf numFmtId="0" fontId="63" fillId="61" borderId="1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8" fillId="3" borderId="51" xfId="0" applyFont="1" applyFill="1" applyBorder="1" applyAlignment="1">
      <alignment horizontal="center" vertical="center" wrapText="1"/>
    </xf>
    <xf numFmtId="0" fontId="68" fillId="3" borderId="47" xfId="0" applyFont="1" applyFill="1" applyBorder="1" applyAlignment="1">
      <alignment horizontal="center" vertical="center" wrapText="1"/>
    </xf>
    <xf numFmtId="0" fontId="68" fillId="3" borderId="3" xfId="0" applyFont="1" applyFill="1" applyBorder="1" applyAlignment="1">
      <alignment horizontal="center" vertical="center" wrapText="1"/>
    </xf>
    <xf numFmtId="0" fontId="68" fillId="3" borderId="79" xfId="0" applyFont="1" applyFill="1" applyBorder="1" applyAlignment="1">
      <alignment horizontal="center" vertical="center" wrapText="1"/>
    </xf>
    <xf numFmtId="0" fontId="63" fillId="62" borderId="66" xfId="0" applyFont="1" applyFill="1" applyBorder="1" applyAlignment="1">
      <alignment horizontal="center" vertical="center" wrapText="1"/>
    </xf>
    <xf numFmtId="0" fontId="63" fillId="62" borderId="1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9" fillId="6" borderId="75" xfId="0" applyFont="1" applyFill="1" applyBorder="1" applyAlignment="1">
      <alignment horizontal="center" vertical="center" wrapText="1"/>
    </xf>
    <xf numFmtId="0" fontId="9" fillId="6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 wrapText="1"/>
    </xf>
    <xf numFmtId="41" fontId="67" fillId="63" borderId="68" xfId="4" applyFont="1" applyFill="1" applyBorder="1" applyAlignment="1">
      <alignment horizontal="center" vertical="center"/>
    </xf>
    <xf numFmtId="41" fontId="67" fillId="63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15" fillId="65" borderId="3" xfId="4" applyFont="1" applyFill="1" applyBorder="1" applyAlignment="1">
      <alignment horizontal="center" vertical="center" wrapText="1"/>
    </xf>
    <xf numFmtId="0" fontId="6" fillId="61" borderId="4" xfId="0" applyFont="1" applyFill="1" applyBorder="1" applyAlignment="1">
      <alignment horizontal="center" vertical="center" wrapText="1"/>
    </xf>
    <xf numFmtId="0" fontId="6" fillId="61" borderId="5" xfId="0" applyFont="1" applyFill="1" applyBorder="1" applyAlignment="1">
      <alignment horizontal="center" vertical="center" wrapText="1"/>
    </xf>
    <xf numFmtId="0" fontId="9" fillId="29" borderId="8" xfId="0" applyFont="1" applyFill="1" applyBorder="1" applyAlignment="1">
      <alignment horizontal="center" vertical="center" wrapText="1"/>
    </xf>
    <xf numFmtId="0" fontId="9" fillId="29" borderId="5" xfId="0" applyFont="1" applyFill="1" applyBorder="1" applyAlignment="1">
      <alignment horizontal="center" vertical="center" wrapText="1"/>
    </xf>
    <xf numFmtId="0" fontId="9" fillId="61" borderId="1" xfId="0" applyFont="1" applyFill="1" applyBorder="1" applyAlignment="1">
      <alignment horizontal="center" vertical="center" wrapText="1"/>
    </xf>
    <xf numFmtId="0" fontId="9" fillId="61" borderId="51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3" t="s">
        <v>31</v>
      </c>
      <c r="C1" s="123"/>
      <c r="D1" s="123"/>
      <c r="F1" s="123" t="s">
        <v>35</v>
      </c>
      <c r="G1" s="123"/>
      <c r="H1" s="123"/>
      <c r="I1" s="18"/>
    </row>
    <row r="2" spans="2:9" ht="13.5" customHeight="1" x14ac:dyDescent="0.25">
      <c r="B2" s="123" t="s">
        <v>24</v>
      </c>
      <c r="C2" s="123"/>
      <c r="D2" s="123"/>
      <c r="F2" s="123" t="s">
        <v>24</v>
      </c>
      <c r="G2" s="123"/>
      <c r="H2" s="123"/>
    </row>
    <row r="3" spans="2:9" x14ac:dyDescent="0.25">
      <c r="B3" s="123" t="s">
        <v>32</v>
      </c>
      <c r="C3" s="123"/>
      <c r="D3" s="123"/>
      <c r="F3" s="123" t="s">
        <v>28</v>
      </c>
      <c r="G3" s="123"/>
      <c r="H3" s="123"/>
    </row>
    <row r="4" spans="2:9" ht="7.5" customHeight="1" x14ac:dyDescent="0.25">
      <c r="G4" s="5"/>
      <c r="H4" s="6"/>
    </row>
    <row r="5" spans="2:9" ht="55.5" customHeight="1" x14ac:dyDescent="0.25">
      <c r="B5" s="122" t="s">
        <v>0</v>
      </c>
      <c r="C5" s="122"/>
      <c r="D5" s="7" t="s">
        <v>23</v>
      </c>
      <c r="F5" s="122" t="s">
        <v>0</v>
      </c>
      <c r="G5" s="122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1" t="s">
        <v>7</v>
      </c>
      <c r="G9" s="121"/>
      <c r="H9" s="9">
        <f>SUM(H6:H8)</f>
        <v>39190318000</v>
      </c>
    </row>
    <row r="10" spans="2:9" ht="35.25" customHeight="1" x14ac:dyDescent="0.25">
      <c r="B10" s="121" t="s">
        <v>6</v>
      </c>
      <c r="C10" s="121"/>
      <c r="D10" s="9">
        <f>+D9+D8+D7+D6</f>
        <v>41885181893</v>
      </c>
      <c r="E10" s="11"/>
      <c r="F10" s="122" t="s">
        <v>1</v>
      </c>
      <c r="G10" s="122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1" t="s">
        <v>7</v>
      </c>
      <c r="C14" s="121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2" t="s">
        <v>1</v>
      </c>
      <c r="C15" s="122"/>
      <c r="D15" s="10">
        <f>+D10+D14</f>
        <v>64523756893</v>
      </c>
      <c r="E15" s="11"/>
      <c r="F15" s="121" t="s">
        <v>6</v>
      </c>
      <c r="G15" s="121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1" t="s">
        <v>20</v>
      </c>
      <c r="C20" s="121"/>
      <c r="D20" s="9">
        <f>SUM(D16:D19)</f>
        <v>264133043070</v>
      </c>
      <c r="E20" s="11"/>
      <c r="F20" s="121" t="s">
        <v>30</v>
      </c>
      <c r="G20" s="121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2" t="s">
        <v>20</v>
      </c>
      <c r="G21" s="122"/>
      <c r="H21" s="10">
        <f>+H15+H20</f>
        <v>394211564000</v>
      </c>
    </row>
    <row r="22" spans="2:8" ht="26.25" customHeight="1" x14ac:dyDescent="0.25">
      <c r="B22" s="122" t="s">
        <v>8</v>
      </c>
      <c r="C22" s="122"/>
      <c r="D22" s="10">
        <f>+D15+D20</f>
        <v>328656799963</v>
      </c>
      <c r="F22" s="124" t="s">
        <v>8</v>
      </c>
      <c r="G22" s="125"/>
      <c r="H22" s="10">
        <f>+H21+H10</f>
        <v>433401882000</v>
      </c>
    </row>
    <row r="23" spans="2:8" ht="18.75" customHeight="1" x14ac:dyDescent="0.25">
      <c r="B23" s="126" t="s">
        <v>33</v>
      </c>
      <c r="C23" s="126"/>
      <c r="D23" s="126"/>
      <c r="F23" s="126" t="s">
        <v>34</v>
      </c>
      <c r="G23" s="126"/>
      <c r="H23" s="126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1" t="s">
        <v>46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5" x14ac:dyDescent="0.25">
      <c r="B2" s="141" t="s">
        <v>47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5" x14ac:dyDescent="0.25">
      <c r="B3" s="141" t="s">
        <v>80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5" ht="12.6" thickBot="1" x14ac:dyDescent="0.3"/>
    <row r="5" spans="1:15" ht="36" customHeight="1" x14ac:dyDescent="0.2">
      <c r="B5" s="142" t="s">
        <v>0</v>
      </c>
      <c r="C5" s="143"/>
      <c r="D5" s="144" t="s">
        <v>75</v>
      </c>
      <c r="E5" s="145"/>
      <c r="F5" s="58" t="s">
        <v>2</v>
      </c>
      <c r="G5" s="59" t="s">
        <v>3</v>
      </c>
      <c r="H5" s="59" t="s">
        <v>74</v>
      </c>
      <c r="I5" s="59" t="s">
        <v>41</v>
      </c>
      <c r="J5" s="60" t="s">
        <v>5</v>
      </c>
      <c r="K5" s="61" t="s">
        <v>44</v>
      </c>
      <c r="L5" s="61" t="s">
        <v>45</v>
      </c>
    </row>
    <row r="6" spans="1:15" s="21" customFormat="1" ht="31.5" customHeight="1" x14ac:dyDescent="0.25">
      <c r="A6" s="146" t="s">
        <v>69</v>
      </c>
      <c r="B6" s="76">
        <v>7563</v>
      </c>
      <c r="C6" s="115" t="s">
        <v>52</v>
      </c>
      <c r="D6" s="77" t="s">
        <v>48</v>
      </c>
      <c r="E6" s="78">
        <v>271094468</v>
      </c>
      <c r="F6" s="78">
        <v>271094468</v>
      </c>
      <c r="G6" s="95">
        <f>IFERROR(F6/E6,"-")</f>
        <v>1</v>
      </c>
      <c r="H6" s="78">
        <v>259394468</v>
      </c>
      <c r="I6" s="95">
        <f>IFERROR(H6/E6,"-")</f>
        <v>0.95684161286537206</v>
      </c>
      <c r="J6" s="78">
        <v>137287779</v>
      </c>
      <c r="K6" s="95">
        <f>IFERROR(J6/E6,"-")</f>
        <v>0.50642043717395224</v>
      </c>
      <c r="L6" s="95">
        <f t="shared" ref="L6:L49" si="0">IFERROR(J6/H6,"-")</f>
        <v>0.52926255543738121</v>
      </c>
      <c r="M6" s="74"/>
      <c r="N6" s="72"/>
      <c r="O6" s="69"/>
    </row>
    <row r="7" spans="1:15" s="21" customFormat="1" ht="28.5" customHeight="1" x14ac:dyDescent="0.25">
      <c r="A7" s="147"/>
      <c r="B7" s="79">
        <v>7568</v>
      </c>
      <c r="C7" s="116" t="s">
        <v>53</v>
      </c>
      <c r="D7" s="77" t="s">
        <v>48</v>
      </c>
      <c r="E7" s="78">
        <v>19140447504</v>
      </c>
      <c r="F7" s="78">
        <v>18312773616</v>
      </c>
      <c r="G7" s="95">
        <f t="shared" ref="G7:G49" si="1">IFERROR(F7/E7,"-")</f>
        <v>0.95675786118234529</v>
      </c>
      <c r="H7" s="78">
        <v>15400186711</v>
      </c>
      <c r="I7" s="95">
        <f t="shared" ref="I7:I49" si="2">IFERROR(H7/E7,"-")</f>
        <v>0.80458864442859268</v>
      </c>
      <c r="J7" s="78">
        <v>7965736830</v>
      </c>
      <c r="K7" s="95">
        <f t="shared" ref="K7:K49" si="3">IFERROR(J7/E7,"-")</f>
        <v>0.41617296713336027</v>
      </c>
      <c r="L7" s="95">
        <f t="shared" si="0"/>
        <v>0.51724936713333847</v>
      </c>
      <c r="M7" s="74"/>
      <c r="N7" s="72"/>
      <c r="O7" s="69"/>
    </row>
    <row r="8" spans="1:15" s="21" customFormat="1" ht="41.25" customHeight="1" x14ac:dyDescent="0.25">
      <c r="A8" s="147"/>
      <c r="B8" s="76">
        <v>7570</v>
      </c>
      <c r="C8" s="115" t="s">
        <v>54</v>
      </c>
      <c r="D8" s="77" t="s">
        <v>48</v>
      </c>
      <c r="E8" s="78">
        <v>24052150000</v>
      </c>
      <c r="F8" s="78">
        <v>23982149276</v>
      </c>
      <c r="G8" s="95">
        <f t="shared" si="1"/>
        <v>0.9970896271643076</v>
      </c>
      <c r="H8" s="78">
        <v>19291657877</v>
      </c>
      <c r="I8" s="95">
        <f t="shared" si="2"/>
        <v>0.80207623339285672</v>
      </c>
      <c r="J8" s="78">
        <v>11485064791</v>
      </c>
      <c r="K8" s="95">
        <f t="shared" si="3"/>
        <v>0.47750678384260864</v>
      </c>
      <c r="L8" s="95">
        <f t="shared" si="0"/>
        <v>0.59533840296290885</v>
      </c>
      <c r="M8" s="89"/>
      <c r="N8" s="72"/>
      <c r="O8" s="69"/>
    </row>
    <row r="9" spans="1:15" s="21" customFormat="1" ht="21" customHeight="1" x14ac:dyDescent="0.25">
      <c r="A9" s="147"/>
      <c r="B9" s="76">
        <v>7574</v>
      </c>
      <c r="C9" s="115" t="s">
        <v>55</v>
      </c>
      <c r="D9" s="77" t="s">
        <v>48</v>
      </c>
      <c r="E9" s="78">
        <v>6034467028</v>
      </c>
      <c r="F9" s="78">
        <v>6034467028</v>
      </c>
      <c r="G9" s="95">
        <f t="shared" si="1"/>
        <v>1</v>
      </c>
      <c r="H9" s="78">
        <v>5867251538</v>
      </c>
      <c r="I9" s="95">
        <f t="shared" si="2"/>
        <v>0.97228993227999783</v>
      </c>
      <c r="J9" s="78">
        <v>4005987880</v>
      </c>
      <c r="K9" s="95">
        <f t="shared" si="3"/>
        <v>0.66385115063387834</v>
      </c>
      <c r="L9" s="95">
        <f t="shared" si="0"/>
        <v>0.68277077504768813</v>
      </c>
      <c r="M9" s="89"/>
      <c r="N9" s="72"/>
      <c r="O9" s="69"/>
    </row>
    <row r="10" spans="1:15" s="21" customFormat="1" ht="12" customHeight="1" x14ac:dyDescent="0.25">
      <c r="A10" s="147"/>
      <c r="B10" s="127" t="s">
        <v>7</v>
      </c>
      <c r="C10" s="128"/>
      <c r="D10" s="80" t="s">
        <v>48</v>
      </c>
      <c r="E10" s="81">
        <f>+E6+E7+E8+E9</f>
        <v>49498159000</v>
      </c>
      <c r="F10" s="81">
        <f>+F6+F7+F8+F9</f>
        <v>48600484388</v>
      </c>
      <c r="G10" s="93">
        <f t="shared" si="1"/>
        <v>0.98186448485892175</v>
      </c>
      <c r="H10" s="81">
        <f>+H6+H7+H8+H9</f>
        <v>40818490594</v>
      </c>
      <c r="I10" s="93">
        <f t="shared" si="2"/>
        <v>0.8246466417872228</v>
      </c>
      <c r="J10" s="81">
        <f>+J6+J7+J8+J9</f>
        <v>23594077280</v>
      </c>
      <c r="K10" s="93">
        <f t="shared" si="3"/>
        <v>0.47666575397278915</v>
      </c>
      <c r="L10" s="93">
        <f t="shared" si="0"/>
        <v>0.57802424677281294</v>
      </c>
      <c r="M10" s="89"/>
      <c r="N10" s="89"/>
      <c r="O10" s="89"/>
    </row>
    <row r="11" spans="1:15" s="21" customFormat="1" ht="18" customHeight="1" x14ac:dyDescent="0.25">
      <c r="A11" s="147"/>
      <c r="B11" s="153">
        <v>7589</v>
      </c>
      <c r="C11" s="135" t="s">
        <v>56</v>
      </c>
      <c r="D11" s="77" t="s">
        <v>48</v>
      </c>
      <c r="E11" s="78">
        <f>SUM(E12:E13)</f>
        <v>23240398000</v>
      </c>
      <c r="F11" s="78">
        <f>SUM(F12:F13)</f>
        <v>17361521887</v>
      </c>
      <c r="G11" s="95">
        <f t="shared" si="1"/>
        <v>0.74704064392528902</v>
      </c>
      <c r="H11" s="78">
        <f>SUM(H12:H13)</f>
        <v>15426150371</v>
      </c>
      <c r="I11" s="95">
        <f t="shared" si="2"/>
        <v>0.66376446612489171</v>
      </c>
      <c r="J11" s="78">
        <f>SUM(J12:J13)</f>
        <v>9688353532</v>
      </c>
      <c r="K11" s="95">
        <f t="shared" si="3"/>
        <v>0.41687554283708911</v>
      </c>
      <c r="L11" s="95">
        <f t="shared" si="0"/>
        <v>0.62804739348407845</v>
      </c>
      <c r="M11" s="74"/>
      <c r="N11" s="72"/>
      <c r="O11" s="69"/>
    </row>
    <row r="12" spans="1:15" s="21" customFormat="1" ht="18" customHeight="1" x14ac:dyDescent="0.25">
      <c r="A12" s="147"/>
      <c r="B12" s="154"/>
      <c r="C12" s="133"/>
      <c r="D12" s="82" t="s">
        <v>50</v>
      </c>
      <c r="E12" s="78">
        <v>21240398000</v>
      </c>
      <c r="F12" s="78">
        <v>17361521887</v>
      </c>
      <c r="G12" s="95">
        <f t="shared" si="1"/>
        <v>0.8173821360127056</v>
      </c>
      <c r="H12" s="78">
        <v>15426150371</v>
      </c>
      <c r="I12" s="95">
        <f t="shared" si="2"/>
        <v>0.7262646571406054</v>
      </c>
      <c r="J12" s="78">
        <v>9688353532</v>
      </c>
      <c r="K12" s="95">
        <f t="shared" si="3"/>
        <v>0.45612862489676514</v>
      </c>
      <c r="L12" s="95">
        <f t="shared" si="0"/>
        <v>0.62804739348407845</v>
      </c>
      <c r="M12" s="75"/>
      <c r="N12" s="72"/>
      <c r="O12" s="69"/>
    </row>
    <row r="13" spans="1:15" s="21" customFormat="1" ht="18" customHeight="1" x14ac:dyDescent="0.25">
      <c r="A13" s="147"/>
      <c r="B13" s="155"/>
      <c r="C13" s="134"/>
      <c r="D13" s="82" t="s">
        <v>51</v>
      </c>
      <c r="E13" s="83">
        <v>2000000000</v>
      </c>
      <c r="F13" s="83">
        <v>0</v>
      </c>
      <c r="G13" s="96">
        <f t="shared" si="1"/>
        <v>0</v>
      </c>
      <c r="H13" s="83">
        <v>0</v>
      </c>
      <c r="I13" s="96">
        <f t="shared" si="2"/>
        <v>0</v>
      </c>
      <c r="J13" s="78">
        <v>0</v>
      </c>
      <c r="K13" s="96">
        <f t="shared" si="3"/>
        <v>0</v>
      </c>
      <c r="L13" s="95" t="str">
        <f t="shared" si="0"/>
        <v>-</v>
      </c>
      <c r="M13" s="74"/>
      <c r="N13" s="72"/>
      <c r="O13" s="69"/>
    </row>
    <row r="14" spans="1:15" s="21" customFormat="1" ht="22.5" customHeight="1" x14ac:dyDescent="0.25">
      <c r="A14" s="147"/>
      <c r="B14" s="127" t="s">
        <v>37</v>
      </c>
      <c r="C14" s="128"/>
      <c r="D14" s="80" t="s">
        <v>48</v>
      </c>
      <c r="E14" s="81">
        <f>E11</f>
        <v>23240398000</v>
      </c>
      <c r="F14" s="81">
        <f>F11</f>
        <v>17361521887</v>
      </c>
      <c r="G14" s="93">
        <f t="shared" si="1"/>
        <v>0.74704064392528902</v>
      </c>
      <c r="H14" s="81">
        <f>H11</f>
        <v>15426150371</v>
      </c>
      <c r="I14" s="93">
        <f t="shared" si="2"/>
        <v>0.66376446612489171</v>
      </c>
      <c r="J14" s="81">
        <f>J11</f>
        <v>9688353532</v>
      </c>
      <c r="K14" s="93">
        <f t="shared" si="3"/>
        <v>0.41687554283708911</v>
      </c>
      <c r="L14" s="93">
        <f t="shared" si="0"/>
        <v>0.62804739348407845</v>
      </c>
      <c r="M14" s="89"/>
      <c r="N14" s="72"/>
      <c r="O14" s="69"/>
    </row>
    <row r="15" spans="1:15" s="21" customFormat="1" ht="13.8" x14ac:dyDescent="0.25">
      <c r="A15" s="147"/>
      <c r="B15" s="136" t="s">
        <v>1</v>
      </c>
      <c r="C15" s="137"/>
      <c r="D15" s="84" t="s">
        <v>48</v>
      </c>
      <c r="E15" s="85">
        <f>E10+E14</f>
        <v>72738557000</v>
      </c>
      <c r="F15" s="85">
        <f>F10+F14</f>
        <v>65962006275</v>
      </c>
      <c r="G15" s="92">
        <f t="shared" si="1"/>
        <v>0.90683688260409123</v>
      </c>
      <c r="H15" s="85">
        <f>H10+H14</f>
        <v>56244640965</v>
      </c>
      <c r="I15" s="92">
        <f t="shared" si="2"/>
        <v>0.77324383772144389</v>
      </c>
      <c r="J15" s="85">
        <f>J10+J14</f>
        <v>33282430812</v>
      </c>
      <c r="K15" s="92">
        <f t="shared" si="3"/>
        <v>0.45756242885049259</v>
      </c>
      <c r="L15" s="92">
        <f t="shared" si="0"/>
        <v>0.59174403535993836</v>
      </c>
      <c r="M15" s="74"/>
      <c r="N15" s="72"/>
      <c r="O15" s="69"/>
    </row>
    <row r="16" spans="1:15" s="21" customFormat="1" ht="31.2" customHeight="1" x14ac:dyDescent="0.25">
      <c r="A16" s="147"/>
      <c r="B16" s="86">
        <v>7596</v>
      </c>
      <c r="C16" s="115" t="s">
        <v>57</v>
      </c>
      <c r="D16" s="77" t="s">
        <v>48</v>
      </c>
      <c r="E16" s="78">
        <v>12104765421</v>
      </c>
      <c r="F16" s="78">
        <v>12024659555</v>
      </c>
      <c r="G16" s="95">
        <f t="shared" si="1"/>
        <v>0.99338228679251994</v>
      </c>
      <c r="H16" s="78">
        <v>11666980301</v>
      </c>
      <c r="I16" s="95">
        <f t="shared" si="2"/>
        <v>0.96383365519496089</v>
      </c>
      <c r="J16" s="78">
        <v>4922448714</v>
      </c>
      <c r="K16" s="95">
        <f t="shared" si="3"/>
        <v>0.40665378822296466</v>
      </c>
      <c r="L16" s="95">
        <f t="shared" si="0"/>
        <v>0.42191283322712797</v>
      </c>
      <c r="M16" s="75"/>
      <c r="N16" s="72"/>
      <c r="O16" s="69"/>
    </row>
    <row r="17" spans="1:15" s="21" customFormat="1" ht="13.8" customHeight="1" x14ac:dyDescent="0.25">
      <c r="A17" s="147"/>
      <c r="B17" s="129">
        <v>7588</v>
      </c>
      <c r="C17" s="132" t="s">
        <v>58</v>
      </c>
      <c r="D17" s="77" t="s">
        <v>48</v>
      </c>
      <c r="E17" s="78">
        <f>E18+E19</f>
        <v>10760780773</v>
      </c>
      <c r="F17" s="78">
        <f>F18+F19</f>
        <v>9896442411</v>
      </c>
      <c r="G17" s="95">
        <f t="shared" si="1"/>
        <v>0.91967698439050805</v>
      </c>
      <c r="H17" s="78">
        <f>H18+H19</f>
        <v>9361591899</v>
      </c>
      <c r="I17" s="95">
        <f t="shared" si="2"/>
        <v>0.86997329436255022</v>
      </c>
      <c r="J17" s="78">
        <f>J18+J19</f>
        <v>4675806193</v>
      </c>
      <c r="K17" s="95">
        <f t="shared" si="3"/>
        <v>0.43452294881168096</v>
      </c>
      <c r="L17" s="95">
        <f t="shared" si="0"/>
        <v>0.4994669970071508</v>
      </c>
      <c r="M17" s="74"/>
      <c r="N17" s="72"/>
      <c r="O17" s="69"/>
    </row>
    <row r="18" spans="1:15" s="21" customFormat="1" ht="13.8" customHeight="1" x14ac:dyDescent="0.25">
      <c r="A18" s="147"/>
      <c r="B18" s="130"/>
      <c r="C18" s="133"/>
      <c r="D18" s="82" t="s">
        <v>50</v>
      </c>
      <c r="E18" s="78">
        <v>10085508165</v>
      </c>
      <c r="F18" s="78">
        <v>9893497875</v>
      </c>
      <c r="G18" s="95">
        <f t="shared" si="1"/>
        <v>0.98096176346707664</v>
      </c>
      <c r="H18" s="78">
        <v>9358647363</v>
      </c>
      <c r="I18" s="95">
        <f t="shared" si="2"/>
        <v>0.92793017564326175</v>
      </c>
      <c r="J18" s="78">
        <v>4672861657</v>
      </c>
      <c r="K18" s="95">
        <f t="shared" si="3"/>
        <v>0.46332436408274924</v>
      </c>
      <c r="L18" s="95">
        <f t="shared" si="0"/>
        <v>0.49930951298308901</v>
      </c>
      <c r="M18" s="74"/>
      <c r="N18" s="72"/>
      <c r="O18" s="69"/>
    </row>
    <row r="19" spans="1:15" s="21" customFormat="1" ht="13.8" customHeight="1" x14ac:dyDescent="0.25">
      <c r="A19" s="147"/>
      <c r="B19" s="131"/>
      <c r="C19" s="134"/>
      <c r="D19" s="82" t="s">
        <v>51</v>
      </c>
      <c r="E19" s="78">
        <v>675272608</v>
      </c>
      <c r="F19" s="78">
        <v>2944536</v>
      </c>
      <c r="G19" s="95">
        <f t="shared" si="1"/>
        <v>4.3605145020187168E-3</v>
      </c>
      <c r="H19" s="78">
        <v>2944536</v>
      </c>
      <c r="I19" s="95">
        <f t="shared" si="2"/>
        <v>4.3605145020187168E-3</v>
      </c>
      <c r="J19" s="78">
        <v>2944536</v>
      </c>
      <c r="K19" s="95">
        <f t="shared" si="3"/>
        <v>4.3605145020187168E-3</v>
      </c>
      <c r="L19" s="95">
        <f t="shared" si="0"/>
        <v>1</v>
      </c>
      <c r="M19" s="74"/>
      <c r="N19" s="72"/>
      <c r="O19" s="69"/>
    </row>
    <row r="20" spans="1:15" s="21" customFormat="1" ht="13.8" customHeight="1" x14ac:dyDescent="0.25">
      <c r="A20" s="147"/>
      <c r="B20" s="138">
        <v>7583</v>
      </c>
      <c r="C20" s="135" t="s">
        <v>59</v>
      </c>
      <c r="D20" s="77" t="s">
        <v>48</v>
      </c>
      <c r="E20" s="78">
        <f>E21+E22</f>
        <v>8000348347</v>
      </c>
      <c r="F20" s="78">
        <f>F21+F22</f>
        <v>7990115535</v>
      </c>
      <c r="G20" s="95">
        <f t="shared" si="1"/>
        <v>0.99872095419397122</v>
      </c>
      <c r="H20" s="78">
        <f>H21+H22</f>
        <v>6540064876</v>
      </c>
      <c r="I20" s="95">
        <f t="shared" si="2"/>
        <v>0.81747251398777121</v>
      </c>
      <c r="J20" s="78">
        <f>J21+J22</f>
        <v>1895867301</v>
      </c>
      <c r="K20" s="95">
        <f t="shared" si="3"/>
        <v>0.23697309401670233</v>
      </c>
      <c r="L20" s="95">
        <f t="shared" si="0"/>
        <v>0.28988509088911979</v>
      </c>
      <c r="M20" s="74"/>
      <c r="N20" s="72"/>
      <c r="O20" s="69"/>
    </row>
    <row r="21" spans="1:15" s="21" customFormat="1" ht="13.8" customHeight="1" x14ac:dyDescent="0.25">
      <c r="A21" s="147"/>
      <c r="B21" s="139"/>
      <c r="C21" s="133"/>
      <c r="D21" s="82" t="s">
        <v>50</v>
      </c>
      <c r="E21" s="104">
        <v>7985619955</v>
      </c>
      <c r="F21" s="104">
        <v>7975387143</v>
      </c>
      <c r="G21" s="105">
        <f t="shared" si="1"/>
        <v>0.99871859516760586</v>
      </c>
      <c r="H21" s="104">
        <v>6525336484</v>
      </c>
      <c r="I21" s="105">
        <f t="shared" si="2"/>
        <v>0.8171358668169928</v>
      </c>
      <c r="J21" s="104">
        <v>1881138909</v>
      </c>
      <c r="K21" s="105">
        <f t="shared" si="3"/>
        <v>0.23556579446560952</v>
      </c>
      <c r="L21" s="105">
        <f t="shared" si="0"/>
        <v>0.28828228454004118</v>
      </c>
      <c r="M21" s="74"/>
      <c r="N21" s="72"/>
      <c r="O21" s="69"/>
    </row>
    <row r="22" spans="1:15" s="21" customFormat="1" ht="13.8" customHeight="1" x14ac:dyDescent="0.25">
      <c r="A22" s="147"/>
      <c r="B22" s="140"/>
      <c r="C22" s="134"/>
      <c r="D22" s="82" t="s">
        <v>51</v>
      </c>
      <c r="E22" s="104">
        <v>14728392</v>
      </c>
      <c r="F22" s="104">
        <v>14728392</v>
      </c>
      <c r="G22" s="105">
        <f t="shared" si="1"/>
        <v>1</v>
      </c>
      <c r="H22" s="104">
        <v>14728392</v>
      </c>
      <c r="I22" s="105">
        <f t="shared" si="2"/>
        <v>1</v>
      </c>
      <c r="J22" s="104">
        <v>14728392</v>
      </c>
      <c r="K22" s="105">
        <f t="shared" si="3"/>
        <v>1</v>
      </c>
      <c r="L22" s="105">
        <f t="shared" si="0"/>
        <v>1</v>
      </c>
      <c r="M22" s="74"/>
      <c r="N22" s="72"/>
      <c r="O22" s="69"/>
    </row>
    <row r="23" spans="1:15" s="21" customFormat="1" ht="19.8" customHeight="1" x14ac:dyDescent="0.25">
      <c r="A23" s="147"/>
      <c r="B23" s="79">
        <v>7579</v>
      </c>
      <c r="C23" s="115" t="s">
        <v>60</v>
      </c>
      <c r="D23" s="77" t="s">
        <v>48</v>
      </c>
      <c r="E23" s="78">
        <v>7877905434</v>
      </c>
      <c r="F23" s="78">
        <v>7876948434</v>
      </c>
      <c r="G23" s="95">
        <f t="shared" si="1"/>
        <v>0.99987852100942087</v>
      </c>
      <c r="H23" s="78">
        <v>7730818381</v>
      </c>
      <c r="I23" s="95">
        <f t="shared" si="2"/>
        <v>0.98132916747576182</v>
      </c>
      <c r="J23" s="78">
        <v>2667885137</v>
      </c>
      <c r="K23" s="95">
        <f t="shared" si="3"/>
        <v>0.33865412060999867</v>
      </c>
      <c r="L23" s="95">
        <f t="shared" si="0"/>
        <v>0.34509737592036183</v>
      </c>
      <c r="M23" s="74"/>
      <c r="N23" s="72"/>
      <c r="O23" s="69"/>
    </row>
    <row r="24" spans="1:15" ht="12" customHeight="1" x14ac:dyDescent="0.25">
      <c r="A24" s="147"/>
      <c r="B24" s="127" t="s">
        <v>38</v>
      </c>
      <c r="C24" s="128"/>
      <c r="D24" s="80" t="s">
        <v>48</v>
      </c>
      <c r="E24" s="81">
        <f>E16+E17+E20+E23</f>
        <v>38743799975</v>
      </c>
      <c r="F24" s="81">
        <f>F16+F17+F20+F23</f>
        <v>37788165935</v>
      </c>
      <c r="G24" s="93">
        <f t="shared" si="1"/>
        <v>0.97533452989596692</v>
      </c>
      <c r="H24" s="81">
        <f>H16+H17+H20+H23</f>
        <v>35299455457</v>
      </c>
      <c r="I24" s="93">
        <f t="shared" si="2"/>
        <v>0.91109946571522382</v>
      </c>
      <c r="J24" s="81">
        <f>J16+J17+J20+J23</f>
        <v>14162007345</v>
      </c>
      <c r="K24" s="93">
        <f t="shared" si="3"/>
        <v>0.36552964226891116</v>
      </c>
      <c r="L24" s="93">
        <f t="shared" si="0"/>
        <v>0.40119619868503176</v>
      </c>
      <c r="M24" s="89"/>
      <c r="N24" s="73"/>
      <c r="O24" s="69"/>
    </row>
    <row r="25" spans="1:15" ht="35.4" customHeight="1" x14ac:dyDescent="0.25">
      <c r="A25" s="147"/>
      <c r="B25" s="79">
        <v>7581</v>
      </c>
      <c r="C25" s="115" t="s">
        <v>61</v>
      </c>
      <c r="D25" s="77" t="s">
        <v>48</v>
      </c>
      <c r="E25" s="78">
        <v>7536717000</v>
      </c>
      <c r="F25" s="78">
        <v>7477662139</v>
      </c>
      <c r="G25" s="95">
        <f t="shared" si="1"/>
        <v>0.99216437860145201</v>
      </c>
      <c r="H25" s="78">
        <v>6917744719</v>
      </c>
      <c r="I25" s="95">
        <f t="shared" si="2"/>
        <v>0.91787242628322119</v>
      </c>
      <c r="J25" s="78">
        <v>3343661274</v>
      </c>
      <c r="K25" s="95">
        <f t="shared" si="3"/>
        <v>0.44364957235358576</v>
      </c>
      <c r="L25" s="95">
        <f t="shared" si="0"/>
        <v>0.48334557139936579</v>
      </c>
      <c r="M25" s="74"/>
      <c r="N25" s="73"/>
      <c r="O25" s="69"/>
    </row>
    <row r="26" spans="1:15" ht="21.75" customHeight="1" x14ac:dyDescent="0.25">
      <c r="A26" s="147"/>
      <c r="B26" s="127" t="s">
        <v>7</v>
      </c>
      <c r="C26" s="128"/>
      <c r="D26" s="80" t="s">
        <v>48</v>
      </c>
      <c r="E26" s="81">
        <f>E25</f>
        <v>7536717000</v>
      </c>
      <c r="F26" s="81">
        <f>F25</f>
        <v>7477662139</v>
      </c>
      <c r="G26" s="93">
        <f t="shared" si="1"/>
        <v>0.99216437860145201</v>
      </c>
      <c r="H26" s="81">
        <f>H25</f>
        <v>6917744719</v>
      </c>
      <c r="I26" s="93">
        <f t="shared" si="2"/>
        <v>0.91787242628322119</v>
      </c>
      <c r="J26" s="81">
        <f>J25</f>
        <v>3343661274</v>
      </c>
      <c r="K26" s="93">
        <f t="shared" si="3"/>
        <v>0.44364957235358576</v>
      </c>
      <c r="L26" s="93">
        <f t="shared" si="0"/>
        <v>0.48334557139936579</v>
      </c>
      <c r="M26" s="74"/>
      <c r="N26" s="73"/>
      <c r="O26" s="69"/>
    </row>
    <row r="27" spans="1:15" ht="13.8" customHeight="1" x14ac:dyDescent="0.25">
      <c r="A27" s="147"/>
      <c r="B27" s="129">
        <v>7573</v>
      </c>
      <c r="C27" s="132" t="s">
        <v>62</v>
      </c>
      <c r="D27" s="77" t="s">
        <v>48</v>
      </c>
      <c r="E27" s="78">
        <f>E28+E29+E30</f>
        <v>43217120000</v>
      </c>
      <c r="F27" s="78">
        <f>F28+F29+F30</f>
        <v>40752857336</v>
      </c>
      <c r="G27" s="95">
        <f t="shared" si="1"/>
        <v>0.94297947979874641</v>
      </c>
      <c r="H27" s="78">
        <f>H28+H29+H30</f>
        <v>34042295506</v>
      </c>
      <c r="I27" s="95">
        <f t="shared" si="2"/>
        <v>0.78770393552369988</v>
      </c>
      <c r="J27" s="78">
        <f>J28+J29+J30</f>
        <v>21117646691</v>
      </c>
      <c r="K27" s="95">
        <f t="shared" si="3"/>
        <v>0.48864076761709246</v>
      </c>
      <c r="L27" s="95">
        <f t="shared" si="0"/>
        <v>0.62033556718517957</v>
      </c>
      <c r="M27" s="74"/>
      <c r="N27" s="73"/>
      <c r="O27" s="69"/>
    </row>
    <row r="28" spans="1:15" ht="13.8" customHeight="1" x14ac:dyDescent="0.25">
      <c r="A28" s="147"/>
      <c r="B28" s="130"/>
      <c r="C28" s="133"/>
      <c r="D28" s="82" t="s">
        <v>50</v>
      </c>
      <c r="E28" s="78">
        <v>42082120000</v>
      </c>
      <c r="F28" s="78">
        <v>40547065224</v>
      </c>
      <c r="G28" s="95">
        <f t="shared" si="1"/>
        <v>0.96352239915669646</v>
      </c>
      <c r="H28" s="78">
        <v>33836503394</v>
      </c>
      <c r="I28" s="95">
        <f t="shared" si="2"/>
        <v>0.80405890658550472</v>
      </c>
      <c r="J28" s="78">
        <v>21046854579</v>
      </c>
      <c r="K28" s="95">
        <f t="shared" si="3"/>
        <v>0.50013769693637111</v>
      </c>
      <c r="L28" s="95">
        <f t="shared" si="0"/>
        <v>0.62201623890996072</v>
      </c>
      <c r="M28" s="74"/>
      <c r="N28" s="73"/>
      <c r="O28" s="69"/>
    </row>
    <row r="29" spans="1:15" ht="13.8" customHeight="1" x14ac:dyDescent="0.25">
      <c r="A29" s="147"/>
      <c r="B29" s="130"/>
      <c r="C29" s="133"/>
      <c r="D29" s="82" t="s">
        <v>51</v>
      </c>
      <c r="E29" s="78">
        <v>1000000000</v>
      </c>
      <c r="F29" s="78">
        <v>70792112</v>
      </c>
      <c r="G29" s="95">
        <f t="shared" si="1"/>
        <v>7.0792112000000004E-2</v>
      </c>
      <c r="H29" s="78">
        <v>70792112</v>
      </c>
      <c r="I29" s="95">
        <f t="shared" si="2"/>
        <v>7.0792112000000004E-2</v>
      </c>
      <c r="J29" s="78">
        <v>70792112</v>
      </c>
      <c r="K29" s="95">
        <f t="shared" si="3"/>
        <v>7.0792112000000004E-2</v>
      </c>
      <c r="L29" s="95">
        <f t="shared" si="0"/>
        <v>1</v>
      </c>
      <c r="M29" s="74"/>
      <c r="N29" s="73"/>
      <c r="O29" s="69"/>
    </row>
    <row r="30" spans="1:15" ht="13.8" customHeight="1" x14ac:dyDescent="0.25">
      <c r="A30" s="147"/>
      <c r="B30" s="131"/>
      <c r="C30" s="134"/>
      <c r="D30" s="88" t="s">
        <v>76</v>
      </c>
      <c r="E30" s="78">
        <v>135000000</v>
      </c>
      <c r="F30" s="78">
        <v>135000000</v>
      </c>
      <c r="G30" s="95">
        <f t="shared" si="1"/>
        <v>1</v>
      </c>
      <c r="H30" s="78">
        <v>135000000</v>
      </c>
      <c r="I30" s="95">
        <f t="shared" si="2"/>
        <v>1</v>
      </c>
      <c r="J30" s="78">
        <v>0</v>
      </c>
      <c r="K30" s="95">
        <f t="shared" si="3"/>
        <v>0</v>
      </c>
      <c r="L30" s="95">
        <f t="shared" si="0"/>
        <v>0</v>
      </c>
      <c r="M30" s="74"/>
      <c r="N30" s="73"/>
      <c r="O30" s="69"/>
    </row>
    <row r="31" spans="1:15" ht="20.399999999999999" x14ac:dyDescent="0.25">
      <c r="A31" s="147"/>
      <c r="B31" s="79">
        <v>7576</v>
      </c>
      <c r="C31" s="115" t="s">
        <v>63</v>
      </c>
      <c r="D31" s="77" t="s">
        <v>48</v>
      </c>
      <c r="E31" s="78">
        <v>15628153000</v>
      </c>
      <c r="F31" s="78">
        <v>15624377512</v>
      </c>
      <c r="G31" s="95">
        <f t="shared" si="1"/>
        <v>0.99975841751741235</v>
      </c>
      <c r="H31" s="78">
        <v>9549648400</v>
      </c>
      <c r="I31" s="95">
        <f t="shared" si="2"/>
        <v>0.61105419175253783</v>
      </c>
      <c r="J31" s="78">
        <v>6971060342</v>
      </c>
      <c r="K31" s="95">
        <f t="shared" si="3"/>
        <v>0.44605785098213463</v>
      </c>
      <c r="L31" s="95">
        <f t="shared" si="0"/>
        <v>0.72998083803797431</v>
      </c>
      <c r="M31" s="74"/>
      <c r="N31" s="73"/>
      <c r="O31" s="69"/>
    </row>
    <row r="32" spans="1:15" ht="14.4" customHeight="1" x14ac:dyDescent="0.25">
      <c r="A32" s="147"/>
      <c r="B32" s="152">
        <v>7587</v>
      </c>
      <c r="C32" s="149" t="s">
        <v>64</v>
      </c>
      <c r="D32" s="77" t="s">
        <v>48</v>
      </c>
      <c r="E32" s="78">
        <f>E33+E34</f>
        <v>76889030000</v>
      </c>
      <c r="F32" s="78">
        <f>F33+F34</f>
        <v>74970171287</v>
      </c>
      <c r="G32" s="95">
        <f t="shared" si="1"/>
        <v>0.97504379086327397</v>
      </c>
      <c r="H32" s="78">
        <f>H33+H34</f>
        <v>74453805317</v>
      </c>
      <c r="I32" s="95">
        <f t="shared" si="2"/>
        <v>0.96832806080399247</v>
      </c>
      <c r="J32" s="78">
        <f>J33+J34</f>
        <v>44121106224</v>
      </c>
      <c r="K32" s="95">
        <f t="shared" si="3"/>
        <v>0.57382836308378449</v>
      </c>
      <c r="L32" s="95">
        <f t="shared" si="0"/>
        <v>0.59259706117298816</v>
      </c>
      <c r="M32" s="74"/>
      <c r="N32" s="73"/>
      <c r="O32" s="69"/>
    </row>
    <row r="33" spans="1:15" ht="14.4" customHeight="1" x14ac:dyDescent="0.25">
      <c r="A33" s="147"/>
      <c r="B33" s="152"/>
      <c r="C33" s="149"/>
      <c r="D33" s="82" t="s">
        <v>50</v>
      </c>
      <c r="E33" s="78">
        <v>73997835000</v>
      </c>
      <c r="F33" s="78">
        <v>73779903384</v>
      </c>
      <c r="G33" s="95">
        <f t="shared" si="1"/>
        <v>0.99705489199785369</v>
      </c>
      <c r="H33" s="78">
        <v>73635903384</v>
      </c>
      <c r="I33" s="95">
        <f t="shared" si="2"/>
        <v>0.99510888911817486</v>
      </c>
      <c r="J33" s="78">
        <v>43318594560</v>
      </c>
      <c r="K33" s="95">
        <f t="shared" si="3"/>
        <v>0.58540353998194672</v>
      </c>
      <c r="L33" s="95">
        <f t="shared" si="0"/>
        <v>0.58828088703006931</v>
      </c>
      <c r="M33" s="74"/>
      <c r="N33" s="73"/>
      <c r="O33" s="69"/>
    </row>
    <row r="34" spans="1:15" ht="14.4" customHeight="1" x14ac:dyDescent="0.25">
      <c r="A34" s="147"/>
      <c r="B34" s="152"/>
      <c r="C34" s="149"/>
      <c r="D34" s="82" t="s">
        <v>51</v>
      </c>
      <c r="E34" s="78">
        <v>2891195000</v>
      </c>
      <c r="F34" s="78">
        <v>1190267903</v>
      </c>
      <c r="G34" s="95">
        <f t="shared" si="1"/>
        <v>0.41168717537212124</v>
      </c>
      <c r="H34" s="78">
        <v>817901933</v>
      </c>
      <c r="I34" s="95">
        <f t="shared" si="2"/>
        <v>0.28289407424957502</v>
      </c>
      <c r="J34" s="78">
        <v>802511664</v>
      </c>
      <c r="K34" s="95">
        <f t="shared" si="3"/>
        <v>0.27757092274993556</v>
      </c>
      <c r="L34" s="95">
        <f t="shared" si="0"/>
        <v>0.981183234347485</v>
      </c>
      <c r="M34" s="74"/>
      <c r="N34" s="73"/>
      <c r="O34" s="69"/>
    </row>
    <row r="35" spans="1:15" ht="13.8" customHeight="1" x14ac:dyDescent="0.25">
      <c r="A35" s="147"/>
      <c r="B35" s="152">
        <v>7578</v>
      </c>
      <c r="C35" s="149" t="s">
        <v>65</v>
      </c>
      <c r="D35" s="77" t="s">
        <v>48</v>
      </c>
      <c r="E35" s="78">
        <f>E36+E37</f>
        <v>136305217000</v>
      </c>
      <c r="F35" s="78">
        <f>F36+F37</f>
        <v>134430352190</v>
      </c>
      <c r="G35" s="95">
        <f t="shared" si="1"/>
        <v>0.98624509867439625</v>
      </c>
      <c r="H35" s="78">
        <f>H36+H37</f>
        <v>131003886281</v>
      </c>
      <c r="I35" s="95">
        <f t="shared" si="2"/>
        <v>0.96110691259161418</v>
      </c>
      <c r="J35" s="78">
        <f>J36+J37</f>
        <v>78532365537</v>
      </c>
      <c r="K35" s="95">
        <f t="shared" si="3"/>
        <v>0.5761508419519995</v>
      </c>
      <c r="L35" s="95">
        <f t="shared" si="0"/>
        <v>0.59946592247309427</v>
      </c>
      <c r="M35" s="74"/>
      <c r="N35" s="73"/>
      <c r="O35" s="69"/>
    </row>
    <row r="36" spans="1:15" ht="13.8" customHeight="1" x14ac:dyDescent="0.25">
      <c r="A36" s="147"/>
      <c r="B36" s="152"/>
      <c r="C36" s="149"/>
      <c r="D36" s="82" t="s">
        <v>50</v>
      </c>
      <c r="E36" s="78">
        <v>123983396000</v>
      </c>
      <c r="F36" s="78">
        <v>123047203640</v>
      </c>
      <c r="G36" s="95">
        <f t="shared" si="1"/>
        <v>0.99244905051640953</v>
      </c>
      <c r="H36" s="78">
        <v>119809306940</v>
      </c>
      <c r="I36" s="95">
        <f t="shared" si="2"/>
        <v>0.96633348339643799</v>
      </c>
      <c r="J36" s="78">
        <v>67337786196</v>
      </c>
      <c r="K36" s="95">
        <f t="shared" si="3"/>
        <v>0.54311938830906037</v>
      </c>
      <c r="L36" s="95">
        <f t="shared" si="0"/>
        <v>0.56204136319495179</v>
      </c>
      <c r="M36" s="74"/>
      <c r="N36" s="73"/>
      <c r="O36" s="69"/>
    </row>
    <row r="37" spans="1:15" ht="13.8" customHeight="1" x14ac:dyDescent="0.25">
      <c r="A37" s="147"/>
      <c r="B37" s="152"/>
      <c r="C37" s="149"/>
      <c r="D37" s="82" t="s">
        <v>51</v>
      </c>
      <c r="E37" s="78">
        <v>12321821000</v>
      </c>
      <c r="F37" s="78">
        <v>11383148550</v>
      </c>
      <c r="G37" s="95">
        <f t="shared" si="1"/>
        <v>0.92382031438372625</v>
      </c>
      <c r="H37" s="78">
        <v>11194579341</v>
      </c>
      <c r="I37" s="95">
        <f t="shared" si="2"/>
        <v>0.90851663410789685</v>
      </c>
      <c r="J37" s="78">
        <v>11194579341</v>
      </c>
      <c r="K37" s="95">
        <f t="shared" si="3"/>
        <v>0.90851663410789685</v>
      </c>
      <c r="L37" s="95">
        <f t="shared" si="0"/>
        <v>1</v>
      </c>
      <c r="M37" s="74"/>
      <c r="N37" s="73"/>
      <c r="O37" s="69"/>
    </row>
    <row r="38" spans="1:15" ht="22.5" customHeight="1" x14ac:dyDescent="0.25">
      <c r="A38" s="147"/>
      <c r="B38" s="127" t="s">
        <v>39</v>
      </c>
      <c r="C38" s="128"/>
      <c r="D38" s="80" t="s">
        <v>48</v>
      </c>
      <c r="E38" s="81">
        <f>E27+E31+E32+E35</f>
        <v>272039520000</v>
      </c>
      <c r="F38" s="81">
        <f>F27+F31+F32+F35</f>
        <v>265777758325</v>
      </c>
      <c r="G38" s="93">
        <f t="shared" si="1"/>
        <v>0.97698216172782548</v>
      </c>
      <c r="H38" s="81">
        <f>H27+H31+H32+H35</f>
        <v>249049635504</v>
      </c>
      <c r="I38" s="93">
        <f t="shared" si="2"/>
        <v>0.91549064453576456</v>
      </c>
      <c r="J38" s="81">
        <f>J27+J31+J32+J35</f>
        <v>150742178794</v>
      </c>
      <c r="K38" s="93">
        <f t="shared" si="3"/>
        <v>0.5541186765584647</v>
      </c>
      <c r="L38" s="93">
        <f t="shared" si="0"/>
        <v>0.60526962221383751</v>
      </c>
      <c r="M38" s="74"/>
      <c r="N38" s="73"/>
      <c r="O38" s="69"/>
    </row>
    <row r="39" spans="1:15" ht="14.4" customHeight="1" x14ac:dyDescent="0.25">
      <c r="A39" s="147"/>
      <c r="B39" s="138">
        <v>7593</v>
      </c>
      <c r="C39" s="132" t="s">
        <v>66</v>
      </c>
      <c r="D39" s="77" t="s">
        <v>48</v>
      </c>
      <c r="E39" s="78">
        <f>E40+E41</f>
        <v>46620159200</v>
      </c>
      <c r="F39" s="78">
        <f>F40+F41</f>
        <v>40177447263</v>
      </c>
      <c r="G39" s="95">
        <f t="shared" si="1"/>
        <v>0.86180416267218585</v>
      </c>
      <c r="H39" s="78">
        <f>H40+H41</f>
        <v>36481697026</v>
      </c>
      <c r="I39" s="95">
        <f t="shared" si="2"/>
        <v>0.7825305115217196</v>
      </c>
      <c r="J39" s="78">
        <f>J40+J41</f>
        <v>22845208974</v>
      </c>
      <c r="K39" s="95">
        <f t="shared" si="3"/>
        <v>0.49002854915175836</v>
      </c>
      <c r="L39" s="95">
        <f t="shared" si="0"/>
        <v>0.62621015019445325</v>
      </c>
      <c r="M39" s="74"/>
      <c r="N39" s="73"/>
      <c r="O39" s="69"/>
    </row>
    <row r="40" spans="1:15" ht="14.4" customHeight="1" x14ac:dyDescent="0.25">
      <c r="A40" s="147"/>
      <c r="B40" s="139"/>
      <c r="C40" s="133"/>
      <c r="D40" s="77" t="s">
        <v>50</v>
      </c>
      <c r="E40" s="78">
        <v>40620159200</v>
      </c>
      <c r="F40" s="78">
        <v>40177447263</v>
      </c>
      <c r="G40" s="95">
        <f t="shared" si="1"/>
        <v>0.98910117671326114</v>
      </c>
      <c r="H40" s="78">
        <v>36481697026</v>
      </c>
      <c r="I40" s="95">
        <f t="shared" si="2"/>
        <v>0.89811802180233702</v>
      </c>
      <c r="J40" s="78">
        <v>22845208974</v>
      </c>
      <c r="K40" s="95">
        <f t="shared" si="3"/>
        <v>0.56241062132518671</v>
      </c>
      <c r="L40" s="95">
        <f t="shared" si="0"/>
        <v>0.62621015019445325</v>
      </c>
      <c r="M40" s="74"/>
      <c r="N40" s="73"/>
    </row>
    <row r="41" spans="1:15" ht="14.4" customHeight="1" x14ac:dyDescent="0.2">
      <c r="A41" s="147"/>
      <c r="B41" s="140"/>
      <c r="C41" s="134"/>
      <c r="D41" s="77" t="s">
        <v>51</v>
      </c>
      <c r="E41" s="78">
        <v>6000000000</v>
      </c>
      <c r="F41" s="78">
        <v>0</v>
      </c>
      <c r="G41" s="95">
        <f t="shared" si="1"/>
        <v>0</v>
      </c>
      <c r="H41" s="78">
        <v>0</v>
      </c>
      <c r="I41" s="95">
        <f t="shared" si="2"/>
        <v>0</v>
      </c>
      <c r="J41" s="78">
        <v>0</v>
      </c>
      <c r="K41" s="95">
        <f t="shared" si="3"/>
        <v>0</v>
      </c>
      <c r="L41" s="95" t="str">
        <f t="shared" si="0"/>
        <v>-</v>
      </c>
    </row>
    <row r="42" spans="1:15" ht="13.8" x14ac:dyDescent="0.2">
      <c r="A42" s="147"/>
      <c r="B42" s="148">
        <v>7653</v>
      </c>
      <c r="C42" s="149" t="s">
        <v>67</v>
      </c>
      <c r="D42" s="77" t="s">
        <v>48</v>
      </c>
      <c r="E42" s="78">
        <f>E43+E44</f>
        <v>31584989800</v>
      </c>
      <c r="F42" s="78">
        <f>F43+F44</f>
        <v>31375998241</v>
      </c>
      <c r="G42" s="95">
        <f t="shared" si="1"/>
        <v>0.99338320004776448</v>
      </c>
      <c r="H42" s="78">
        <f>H43+H44</f>
        <v>29167473741</v>
      </c>
      <c r="I42" s="95">
        <f t="shared" si="2"/>
        <v>0.92345997024827275</v>
      </c>
      <c r="J42" s="78">
        <f>J43+J44</f>
        <v>17106254756</v>
      </c>
      <c r="K42" s="95">
        <f t="shared" si="3"/>
        <v>0.54159443660798645</v>
      </c>
      <c r="L42" s="95">
        <f t="shared" si="0"/>
        <v>0.58648393439553037</v>
      </c>
      <c r="N42" s="73"/>
    </row>
    <row r="43" spans="1:15" ht="13.8" x14ac:dyDescent="0.2">
      <c r="A43" s="147"/>
      <c r="B43" s="148"/>
      <c r="C43" s="149"/>
      <c r="D43" s="82" t="s">
        <v>50</v>
      </c>
      <c r="E43" s="78">
        <v>31544989800</v>
      </c>
      <c r="F43" s="78">
        <v>31341938241</v>
      </c>
      <c r="G43" s="95">
        <f t="shared" si="1"/>
        <v>0.99356311223153415</v>
      </c>
      <c r="H43" s="78">
        <v>29133413741</v>
      </c>
      <c r="I43" s="95">
        <f t="shared" si="2"/>
        <v>0.92355121766436588</v>
      </c>
      <c r="J43" s="78">
        <v>17072194756</v>
      </c>
      <c r="K43" s="95">
        <f t="shared" si="3"/>
        <v>0.54120146699175664</v>
      </c>
      <c r="L43" s="95">
        <f t="shared" si="0"/>
        <v>0.58600049097486917</v>
      </c>
    </row>
    <row r="44" spans="1:15" ht="13.8" x14ac:dyDescent="0.2">
      <c r="A44" s="147"/>
      <c r="B44" s="148"/>
      <c r="C44" s="149"/>
      <c r="D44" s="82" t="s">
        <v>51</v>
      </c>
      <c r="E44" s="78">
        <v>40000000</v>
      </c>
      <c r="F44" s="78">
        <v>34060000</v>
      </c>
      <c r="G44" s="95">
        <f t="shared" si="1"/>
        <v>0.85150000000000003</v>
      </c>
      <c r="H44" s="78">
        <v>34060000</v>
      </c>
      <c r="I44" s="95">
        <f t="shared" si="2"/>
        <v>0.85150000000000003</v>
      </c>
      <c r="J44" s="78">
        <v>34060000</v>
      </c>
      <c r="K44" s="95">
        <f t="shared" si="3"/>
        <v>0.85150000000000003</v>
      </c>
      <c r="L44" s="95">
        <f t="shared" si="0"/>
        <v>1</v>
      </c>
    </row>
    <row r="45" spans="1:15" ht="37.200000000000003" customHeight="1" x14ac:dyDescent="0.2">
      <c r="A45" s="147"/>
      <c r="B45" s="79">
        <v>7595</v>
      </c>
      <c r="C45" s="115" t="s">
        <v>68</v>
      </c>
      <c r="D45" s="77" t="s">
        <v>48</v>
      </c>
      <c r="E45" s="78">
        <v>4939568025</v>
      </c>
      <c r="F45" s="78">
        <v>4922233354</v>
      </c>
      <c r="G45" s="95">
        <f t="shared" si="1"/>
        <v>0.99649065041471918</v>
      </c>
      <c r="H45" s="78">
        <v>4872396037</v>
      </c>
      <c r="I45" s="95">
        <f t="shared" si="2"/>
        <v>0.98640124244467708</v>
      </c>
      <c r="J45" s="78">
        <v>2941730888</v>
      </c>
      <c r="K45" s="95">
        <f t="shared" si="3"/>
        <v>0.59554415955229201</v>
      </c>
      <c r="L45" s="95">
        <f t="shared" si="0"/>
        <v>0.60375447021569772</v>
      </c>
    </row>
    <row r="46" spans="1:15" ht="22.2" customHeight="1" x14ac:dyDescent="0.2">
      <c r="A46" s="147"/>
      <c r="B46" s="79">
        <v>7907</v>
      </c>
      <c r="C46" s="115" t="s">
        <v>71</v>
      </c>
      <c r="D46" s="77" t="s">
        <v>48</v>
      </c>
      <c r="E46" s="78">
        <v>2178247000</v>
      </c>
      <c r="F46" s="78">
        <v>2178035600</v>
      </c>
      <c r="G46" s="95">
        <f t="shared" si="1"/>
        <v>0.99990294948185399</v>
      </c>
      <c r="H46" s="78">
        <v>2178035600</v>
      </c>
      <c r="I46" s="95">
        <f t="shared" si="2"/>
        <v>0.99990294948185399</v>
      </c>
      <c r="J46" s="78">
        <v>1294068224</v>
      </c>
      <c r="K46" s="95">
        <f t="shared" si="3"/>
        <v>0.59408699931642284</v>
      </c>
      <c r="L46" s="95">
        <f t="shared" si="0"/>
        <v>0.59414466136366184</v>
      </c>
    </row>
    <row r="47" spans="1:15" ht="13.8" x14ac:dyDescent="0.2">
      <c r="A47" s="147"/>
      <c r="B47" s="127" t="s">
        <v>40</v>
      </c>
      <c r="C47" s="128"/>
      <c r="D47" s="80" t="s">
        <v>48</v>
      </c>
      <c r="E47" s="81">
        <f>E39+E42+E45+E46</f>
        <v>85322964025</v>
      </c>
      <c r="F47" s="81">
        <f>F39+F42+F45+F46</f>
        <v>78653714458</v>
      </c>
      <c r="G47" s="93">
        <f t="shared" si="1"/>
        <v>0.92183523341915452</v>
      </c>
      <c r="H47" s="81">
        <f>H39+H42+H45+H46</f>
        <v>72699602404</v>
      </c>
      <c r="I47" s="93">
        <f t="shared" si="2"/>
        <v>0.85205200305393403</v>
      </c>
      <c r="J47" s="81">
        <f>J39+J42+J45+J46</f>
        <v>44187262842</v>
      </c>
      <c r="K47" s="93">
        <f t="shared" si="3"/>
        <v>0.51788241708355254</v>
      </c>
      <c r="L47" s="93">
        <f t="shared" si="0"/>
        <v>0.60780611421292696</v>
      </c>
    </row>
    <row r="48" spans="1:15" ht="13.8" x14ac:dyDescent="0.2">
      <c r="A48" s="147"/>
      <c r="B48" s="136" t="s">
        <v>20</v>
      </c>
      <c r="C48" s="137"/>
      <c r="D48" s="84" t="s">
        <v>48</v>
      </c>
      <c r="E48" s="85">
        <f>E24+E26+E38+E47</f>
        <v>403643001000</v>
      </c>
      <c r="F48" s="85">
        <f>F24+F26+F38+F47</f>
        <v>389697300857</v>
      </c>
      <c r="G48" s="92">
        <f t="shared" si="1"/>
        <v>0.96545041011871779</v>
      </c>
      <c r="H48" s="85">
        <f>H24+H26+H38+H47</f>
        <v>363966438084</v>
      </c>
      <c r="I48" s="92">
        <f t="shared" si="2"/>
        <v>0.90170382536621763</v>
      </c>
      <c r="J48" s="85">
        <f>J24+J26+J38+J47</f>
        <v>212435110255</v>
      </c>
      <c r="K48" s="92">
        <f t="shared" si="3"/>
        <v>0.52629454673735321</v>
      </c>
      <c r="L48" s="92">
        <f t="shared" si="0"/>
        <v>0.58366675612538754</v>
      </c>
    </row>
    <row r="49" spans="1:12" ht="14.4" thickBot="1" x14ac:dyDescent="0.25">
      <c r="A49" s="147"/>
      <c r="B49" s="150" t="s">
        <v>8</v>
      </c>
      <c r="C49" s="151"/>
      <c r="D49" s="151"/>
      <c r="E49" s="87">
        <f>E15+E48</f>
        <v>476381558000</v>
      </c>
      <c r="F49" s="87">
        <f>F15+F48</f>
        <v>455659307132</v>
      </c>
      <c r="G49" s="91">
        <f t="shared" si="1"/>
        <v>0.95650072820829057</v>
      </c>
      <c r="H49" s="87">
        <f>H15+H48</f>
        <v>420211079049</v>
      </c>
      <c r="I49" s="91">
        <f t="shared" si="2"/>
        <v>0.88208930843834221</v>
      </c>
      <c r="J49" s="87">
        <f>J15+J48</f>
        <v>245717541067</v>
      </c>
      <c r="K49" s="91">
        <f t="shared" si="3"/>
        <v>0.51579986030231673</v>
      </c>
      <c r="L49" s="91">
        <f t="shared" si="0"/>
        <v>0.58474788818775369</v>
      </c>
    </row>
    <row r="50" spans="1:12" x14ac:dyDescent="0.25">
      <c r="H50" s="106"/>
    </row>
    <row r="51" spans="1:12" ht="13.2" x14ac:dyDescent="0.25">
      <c r="E51" s="94"/>
      <c r="H51" s="106"/>
      <c r="J51" s="90"/>
    </row>
    <row r="52" spans="1:12" ht="13.2" x14ac:dyDescent="0.25">
      <c r="E52" s="94"/>
      <c r="H52" s="106"/>
    </row>
    <row r="53" spans="1:12" x14ac:dyDescent="0.25">
      <c r="E53" s="73"/>
      <c r="H53" s="106"/>
    </row>
    <row r="54" spans="1:12" x14ac:dyDescent="0.25">
      <c r="H54" s="106"/>
    </row>
    <row r="55" spans="1:12" x14ac:dyDescent="0.25">
      <c r="H55" s="106"/>
    </row>
    <row r="56" spans="1:12" x14ac:dyDescent="0.25">
      <c r="H56" s="106"/>
    </row>
    <row r="57" spans="1:12" x14ac:dyDescent="0.25">
      <c r="H57" s="106"/>
    </row>
  </sheetData>
  <autoFilter ref="A5:L42" xr:uid="{00000000-0009-0000-0000-000002000000}">
    <filterColumn colId="1" showButton="0"/>
    <filterColumn colId="3" showButton="0"/>
  </autoFilter>
  <mergeCells count="31">
    <mergeCell ref="A6:A49"/>
    <mergeCell ref="B42:B44"/>
    <mergeCell ref="C42:C44"/>
    <mergeCell ref="B47:C47"/>
    <mergeCell ref="B48:C48"/>
    <mergeCell ref="B49:D49"/>
    <mergeCell ref="B32:B34"/>
    <mergeCell ref="C32:C34"/>
    <mergeCell ref="B38:C38"/>
    <mergeCell ref="B39:B41"/>
    <mergeCell ref="C39:C41"/>
    <mergeCell ref="B24:C24"/>
    <mergeCell ref="B10:C10"/>
    <mergeCell ref="C35:C37"/>
    <mergeCell ref="B35:B37"/>
    <mergeCell ref="B11:B13"/>
    <mergeCell ref="B1:L1"/>
    <mergeCell ref="B2:L2"/>
    <mergeCell ref="B3:L3"/>
    <mergeCell ref="B5:C5"/>
    <mergeCell ref="D5:E5"/>
    <mergeCell ref="B26:C26"/>
    <mergeCell ref="B27:B30"/>
    <mergeCell ref="C27:C30"/>
    <mergeCell ref="C11:C13"/>
    <mergeCell ref="B14:C14"/>
    <mergeCell ref="B15:C15"/>
    <mergeCell ref="B17:B19"/>
    <mergeCell ref="C17:C19"/>
    <mergeCell ref="C20:C22"/>
    <mergeCell ref="B20:B22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7.886718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6" t="s">
        <v>70</v>
      </c>
      <c r="B1" s="157"/>
      <c r="C1" s="157"/>
      <c r="D1" s="157"/>
      <c r="E1" s="157"/>
      <c r="F1" s="157"/>
      <c r="G1" s="157"/>
      <c r="H1" s="158"/>
    </row>
    <row r="2" spans="1:10" x14ac:dyDescent="0.25">
      <c r="A2" s="159" t="s">
        <v>49</v>
      </c>
      <c r="B2" s="159"/>
      <c r="C2" s="159"/>
      <c r="D2" s="159"/>
      <c r="E2" s="159"/>
      <c r="F2" s="159"/>
      <c r="G2" s="159"/>
      <c r="H2" s="159"/>
    </row>
    <row r="3" spans="1:10" ht="15" customHeight="1" x14ac:dyDescent="0.25">
      <c r="A3" s="68"/>
      <c r="B3" s="68"/>
      <c r="C3" s="159"/>
      <c r="D3" s="159"/>
      <c r="E3" s="159"/>
      <c r="F3" s="68"/>
      <c r="G3" s="68"/>
      <c r="H3" s="68"/>
    </row>
    <row r="5" spans="1:10" ht="31.8" customHeight="1" x14ac:dyDescent="0.25">
      <c r="A5" s="49" t="s">
        <v>21</v>
      </c>
      <c r="B5" s="49" t="s">
        <v>42</v>
      </c>
      <c r="C5" s="49" t="s">
        <v>2</v>
      </c>
      <c r="D5" s="50" t="s">
        <v>3</v>
      </c>
      <c r="E5" s="49" t="s">
        <v>4</v>
      </c>
      <c r="F5" s="51" t="s">
        <v>41</v>
      </c>
      <c r="G5" s="49" t="s">
        <v>5</v>
      </c>
      <c r="H5" s="52" t="s">
        <v>44</v>
      </c>
      <c r="I5" s="52" t="s">
        <v>45</v>
      </c>
      <c r="J5" s="40"/>
    </row>
    <row r="6" spans="1:10" ht="31.2" customHeight="1" x14ac:dyDescent="0.25">
      <c r="A6" s="53" t="s">
        <v>36</v>
      </c>
      <c r="B6" s="70">
        <v>94215132000</v>
      </c>
      <c r="C6" s="70">
        <v>68418416975</v>
      </c>
      <c r="D6" s="97">
        <f t="shared" ref="D6:D10" si="0">+C6/B6</f>
        <v>0.72619350546576744</v>
      </c>
      <c r="E6" s="70">
        <v>68400535965</v>
      </c>
      <c r="F6" s="97">
        <f t="shared" ref="F6:F10" si="1">+E6/B6</f>
        <v>0.72600371631385074</v>
      </c>
      <c r="G6" s="70">
        <v>68392008484</v>
      </c>
      <c r="H6" s="97">
        <f t="shared" ref="H6:H10" si="2">+G6/B6</f>
        <v>0.72591320557721029</v>
      </c>
      <c r="I6" s="120">
        <f>+G6/E6</f>
        <v>0.99987533020202701</v>
      </c>
    </row>
    <row r="7" spans="1:10" ht="31.2" customHeight="1" x14ac:dyDescent="0.25">
      <c r="A7" s="54" t="s">
        <v>72</v>
      </c>
      <c r="B7" s="70">
        <v>17451423800</v>
      </c>
      <c r="C7" s="70">
        <v>16292216707</v>
      </c>
      <c r="D7" s="97">
        <f t="shared" si="0"/>
        <v>0.93357521390317733</v>
      </c>
      <c r="E7" s="70">
        <v>15012629292</v>
      </c>
      <c r="F7" s="97">
        <f t="shared" si="1"/>
        <v>0.86025240484962606</v>
      </c>
      <c r="G7" s="70">
        <v>11296789393</v>
      </c>
      <c r="H7" s="97">
        <f t="shared" si="2"/>
        <v>0.64732766348840831</v>
      </c>
      <c r="I7" s="97">
        <f t="shared" ref="I7:I8" si="3">+G7/E7</f>
        <v>0.75248573539479091</v>
      </c>
    </row>
    <row r="8" spans="1:10" ht="43.8" customHeight="1" x14ac:dyDescent="0.25">
      <c r="A8" s="53" t="s">
        <v>73</v>
      </c>
      <c r="B8" s="44">
        <v>5883217000</v>
      </c>
      <c r="C8" s="44">
        <v>5883217000</v>
      </c>
      <c r="D8" s="98">
        <f t="shared" si="0"/>
        <v>1</v>
      </c>
      <c r="E8" s="44">
        <v>5830087326</v>
      </c>
      <c r="F8" s="98">
        <f t="shared" si="1"/>
        <v>0.99096928194217548</v>
      </c>
      <c r="G8" s="44">
        <v>4913013490</v>
      </c>
      <c r="H8" s="98">
        <f t="shared" si="2"/>
        <v>0.83508962698469225</v>
      </c>
      <c r="I8" s="98">
        <f t="shared" si="3"/>
        <v>0.84269981138872563</v>
      </c>
    </row>
    <row r="9" spans="1:10" ht="31.2" customHeight="1" x14ac:dyDescent="0.25">
      <c r="A9" s="108" t="s">
        <v>79</v>
      </c>
      <c r="B9" s="107">
        <v>359200</v>
      </c>
      <c r="C9" s="107">
        <v>359200</v>
      </c>
      <c r="D9" s="98">
        <f t="shared" si="0"/>
        <v>1</v>
      </c>
      <c r="E9" s="107">
        <v>359200</v>
      </c>
      <c r="F9" s="98">
        <f t="shared" si="1"/>
        <v>1</v>
      </c>
      <c r="G9" s="107">
        <v>0</v>
      </c>
      <c r="H9" s="98">
        <f t="shared" ref="H9" si="4">+G9/B9</f>
        <v>0</v>
      </c>
      <c r="I9" s="98">
        <f>IFERROR(G9/E9,"0,0%")</f>
        <v>0</v>
      </c>
    </row>
    <row r="10" spans="1:10" s="43" customFormat="1" ht="32.4" customHeight="1" x14ac:dyDescent="0.25">
      <c r="A10" s="117" t="s">
        <v>22</v>
      </c>
      <c r="B10" s="118">
        <f>SUM(B6:B9)</f>
        <v>117550132000</v>
      </c>
      <c r="C10" s="118">
        <f>SUM(C6:C9)</f>
        <v>90594209882</v>
      </c>
      <c r="D10" s="119">
        <f t="shared" si="0"/>
        <v>0.77068573501899595</v>
      </c>
      <c r="E10" s="118">
        <f>SUM(E6:E9)</f>
        <v>89243611783</v>
      </c>
      <c r="F10" s="119">
        <f t="shared" si="1"/>
        <v>0.75919618519016208</v>
      </c>
      <c r="G10" s="118">
        <f>SUM(G6:G9)</f>
        <v>84601811367</v>
      </c>
      <c r="H10" s="119">
        <f t="shared" si="2"/>
        <v>0.7197083484942407</v>
      </c>
      <c r="I10" s="119">
        <f>+G10/E10</f>
        <v>0.9479873088587365</v>
      </c>
    </row>
    <row r="11" spans="1:10" x14ac:dyDescent="0.25">
      <c r="A11" s="22"/>
      <c r="B11" s="28"/>
      <c r="E11" s="28"/>
    </row>
    <row r="12" spans="1:10" x14ac:dyDescent="0.25">
      <c r="B12" s="28"/>
      <c r="C12" s="28"/>
      <c r="D12" s="28"/>
      <c r="E12" s="28"/>
      <c r="F12" s="28"/>
      <c r="G12" s="28"/>
    </row>
    <row r="13" spans="1:10" ht="14.4" x14ac:dyDescent="0.3">
      <c r="B13" s="71"/>
      <c r="E13" s="29"/>
      <c r="G13" s="29"/>
      <c r="H13"/>
    </row>
    <row r="14" spans="1:10" x14ac:dyDescent="0.25">
      <c r="B14" s="28"/>
    </row>
    <row r="15" spans="1:10" x14ac:dyDescent="0.25">
      <c r="B15" s="28"/>
    </row>
    <row r="16" spans="1:10" x14ac:dyDescent="0.25">
      <c r="E16" s="28"/>
      <c r="F16" s="103"/>
    </row>
    <row r="17" spans="4:4" x14ac:dyDescent="0.25">
      <c r="D17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159" t="s">
        <v>70</v>
      </c>
      <c r="B1" s="159"/>
      <c r="C1" s="159"/>
      <c r="D1" s="159"/>
      <c r="E1" s="159"/>
    </row>
    <row r="2" spans="1:22" ht="13.2" hidden="1" x14ac:dyDescent="0.2">
      <c r="A2" s="159" t="s">
        <v>78</v>
      </c>
      <c r="B2" s="159"/>
      <c r="C2" s="159"/>
      <c r="D2" s="159"/>
      <c r="E2" s="159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161" t="s">
        <v>0</v>
      </c>
      <c r="B4" s="162"/>
      <c r="C4" s="110" t="s">
        <v>77</v>
      </c>
      <c r="D4" s="110" t="s">
        <v>5</v>
      </c>
      <c r="E4" s="111" t="s">
        <v>43</v>
      </c>
    </row>
    <row r="5" spans="1:22" ht="24.6" customHeight="1" x14ac:dyDescent="0.2">
      <c r="A5" s="66">
        <v>7589</v>
      </c>
      <c r="B5" s="66" t="s">
        <v>56</v>
      </c>
      <c r="C5" s="62">
        <v>3357763256</v>
      </c>
      <c r="D5" s="62">
        <v>3163600097</v>
      </c>
      <c r="E5" s="99">
        <f>+D5/C5</f>
        <v>0.94217485147201818</v>
      </c>
      <c r="F5" s="46"/>
    </row>
    <row r="6" spans="1:22" ht="12" x14ac:dyDescent="0.2">
      <c r="A6" s="163" t="s">
        <v>37</v>
      </c>
      <c r="B6" s="164"/>
      <c r="C6" s="55">
        <f>C5</f>
        <v>3357763256</v>
      </c>
      <c r="D6" s="55">
        <f>D5</f>
        <v>3163600097</v>
      </c>
      <c r="E6" s="100">
        <f>+D6/C6</f>
        <v>0.94217485147201818</v>
      </c>
    </row>
    <row r="7" spans="1:22" ht="24.6" customHeight="1" x14ac:dyDescent="0.2">
      <c r="A7" s="65">
        <v>7563</v>
      </c>
      <c r="B7" s="66" t="s">
        <v>52</v>
      </c>
      <c r="C7" s="62">
        <v>71919846</v>
      </c>
      <c r="D7" s="62">
        <v>71919846</v>
      </c>
      <c r="E7" s="99">
        <f>D7/C7</f>
        <v>1</v>
      </c>
    </row>
    <row r="8" spans="1:22" ht="24.6" customHeight="1" x14ac:dyDescent="0.2">
      <c r="A8" s="65">
        <v>7568</v>
      </c>
      <c r="B8" s="66" t="s">
        <v>53</v>
      </c>
      <c r="C8" s="62">
        <v>5802935501</v>
      </c>
      <c r="D8" s="62">
        <v>5719403727</v>
      </c>
      <c r="E8" s="99">
        <f>D8/C8</f>
        <v>0.98560525548050548</v>
      </c>
    </row>
    <row r="9" spans="1:22" ht="34.200000000000003" x14ac:dyDescent="0.2">
      <c r="A9" s="65">
        <v>7570</v>
      </c>
      <c r="B9" s="66" t="s">
        <v>54</v>
      </c>
      <c r="C9" s="62">
        <v>3200463132</v>
      </c>
      <c r="D9" s="62">
        <v>3083586789</v>
      </c>
      <c r="E9" s="99">
        <f>D9/C9</f>
        <v>0.96348142809976289</v>
      </c>
    </row>
    <row r="10" spans="1:22" ht="24.6" customHeight="1" x14ac:dyDescent="0.2">
      <c r="A10" s="65">
        <v>7574</v>
      </c>
      <c r="B10" s="66" t="s">
        <v>55</v>
      </c>
      <c r="C10" s="62">
        <v>132059152</v>
      </c>
      <c r="D10" s="62">
        <v>132059152</v>
      </c>
      <c r="E10" s="99">
        <f>D10/C10</f>
        <v>1</v>
      </c>
    </row>
    <row r="11" spans="1:22" ht="12" x14ac:dyDescent="0.2">
      <c r="A11" s="163" t="s">
        <v>7</v>
      </c>
      <c r="B11" s="164"/>
      <c r="C11" s="56">
        <f>SUM(C7:C10)</f>
        <v>9207377631</v>
      </c>
      <c r="D11" s="56">
        <f>SUM(D7:D10)</f>
        <v>9006969514</v>
      </c>
      <c r="E11" s="100">
        <f>+D11/C11</f>
        <v>0.97823396356360437</v>
      </c>
      <c r="F11" s="46"/>
    </row>
    <row r="12" spans="1:22" s="13" customFormat="1" ht="12" x14ac:dyDescent="0.25">
      <c r="A12" s="165" t="s">
        <v>25</v>
      </c>
      <c r="B12" s="165"/>
      <c r="C12" s="112">
        <f>+C11+C6</f>
        <v>12565140887</v>
      </c>
      <c r="D12" s="112">
        <f>+D11+D6</f>
        <v>12170569611</v>
      </c>
      <c r="E12" s="113">
        <f>+D12/C12</f>
        <v>0.96859794255007303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67">
        <v>7596</v>
      </c>
      <c r="B13" s="66" t="s">
        <v>57</v>
      </c>
      <c r="C13" s="63">
        <v>1473145725</v>
      </c>
      <c r="D13" s="63">
        <v>1464725072</v>
      </c>
      <c r="E13" s="99">
        <f t="shared" ref="E13:E28" si="0">D13/C13</f>
        <v>0.99428389679507101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66">
        <v>7588</v>
      </c>
      <c r="B14" s="66" t="s">
        <v>58</v>
      </c>
      <c r="C14" s="63">
        <v>1905082545</v>
      </c>
      <c r="D14" s="63">
        <v>1881498735</v>
      </c>
      <c r="E14" s="99">
        <f t="shared" si="0"/>
        <v>0.98762058365297767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65">
        <v>7583</v>
      </c>
      <c r="B15" s="66" t="s">
        <v>59</v>
      </c>
      <c r="C15" s="63">
        <v>1871440779</v>
      </c>
      <c r="D15" s="63">
        <v>1827804287</v>
      </c>
      <c r="E15" s="99">
        <f t="shared" si="0"/>
        <v>0.97668294263454225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65">
        <v>7579</v>
      </c>
      <c r="B16" s="66" t="s">
        <v>60</v>
      </c>
      <c r="C16" s="63">
        <v>2117145108</v>
      </c>
      <c r="D16" s="63">
        <v>2105972608</v>
      </c>
      <c r="E16" s="99">
        <f t="shared" si="0"/>
        <v>0.99472284636618302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163" t="s">
        <v>38</v>
      </c>
      <c r="B17" s="164"/>
      <c r="C17" s="57">
        <f>SUM(C13:C16)</f>
        <v>7366814157</v>
      </c>
      <c r="D17" s="57">
        <f>SUM(D13:D16)</f>
        <v>7280000702</v>
      </c>
      <c r="E17" s="101">
        <f t="shared" si="0"/>
        <v>0.9882156040386183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65">
        <v>7581</v>
      </c>
      <c r="B18" s="66" t="s">
        <v>61</v>
      </c>
      <c r="C18" s="63">
        <v>2019056988</v>
      </c>
      <c r="D18" s="63">
        <v>1970902794</v>
      </c>
      <c r="E18" s="99">
        <f t="shared" si="0"/>
        <v>0.97615015609455402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163" t="s">
        <v>7</v>
      </c>
      <c r="B19" s="164"/>
      <c r="C19" s="57">
        <f>SUM(C18:C18)</f>
        <v>2019056988</v>
      </c>
      <c r="D19" s="57">
        <f>SUM(D18:D18)</f>
        <v>1970902794</v>
      </c>
      <c r="E19" s="100">
        <f t="shared" si="0"/>
        <v>0.97615015609455402</v>
      </c>
      <c r="F19" s="47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66">
        <v>7573</v>
      </c>
      <c r="B20" s="67" t="s">
        <v>62</v>
      </c>
      <c r="C20" s="64">
        <v>8938506369</v>
      </c>
      <c r="D20" s="64">
        <v>8016324101</v>
      </c>
      <c r="E20" s="99">
        <f t="shared" si="0"/>
        <v>0.89683038419055583</v>
      </c>
    </row>
    <row r="21" spans="1:22" ht="34.200000000000003" x14ac:dyDescent="0.2">
      <c r="A21" s="65">
        <v>7576</v>
      </c>
      <c r="B21" s="67" t="s">
        <v>63</v>
      </c>
      <c r="C21" s="64">
        <v>799411751</v>
      </c>
      <c r="D21" s="64">
        <v>791642473</v>
      </c>
      <c r="E21" s="99">
        <f t="shared" si="0"/>
        <v>0.99028125619834673</v>
      </c>
    </row>
    <row r="22" spans="1:22" ht="34.200000000000003" x14ac:dyDescent="0.2">
      <c r="A22" s="65">
        <v>7587</v>
      </c>
      <c r="B22" s="67" t="s">
        <v>64</v>
      </c>
      <c r="C22" s="64">
        <v>25615614032</v>
      </c>
      <c r="D22" s="64">
        <v>22708706679</v>
      </c>
      <c r="E22" s="99">
        <f t="shared" si="0"/>
        <v>0.88651814673001472</v>
      </c>
    </row>
    <row r="23" spans="1:22" ht="24.6" customHeight="1" x14ac:dyDescent="0.2">
      <c r="A23" s="65">
        <v>7578</v>
      </c>
      <c r="B23" s="67" t="s">
        <v>65</v>
      </c>
      <c r="C23" s="64">
        <v>42727956519</v>
      </c>
      <c r="D23" s="64">
        <v>35575161584</v>
      </c>
      <c r="E23" s="99">
        <f t="shared" si="0"/>
        <v>0.83259684015500857</v>
      </c>
    </row>
    <row r="24" spans="1:22" ht="12" x14ac:dyDescent="0.2">
      <c r="A24" s="163" t="s">
        <v>39</v>
      </c>
      <c r="B24" s="164"/>
      <c r="C24" s="48">
        <f>SUM(C20:C23)</f>
        <v>78081488671</v>
      </c>
      <c r="D24" s="48">
        <f>SUM(D20:D23)</f>
        <v>67091834837</v>
      </c>
      <c r="E24" s="102">
        <f t="shared" si="0"/>
        <v>0.85925404316629495</v>
      </c>
    </row>
    <row r="25" spans="1:22" ht="24.6" customHeight="1" x14ac:dyDescent="0.2">
      <c r="A25" s="65">
        <v>7593</v>
      </c>
      <c r="B25" s="67" t="s">
        <v>66</v>
      </c>
      <c r="C25" s="64">
        <v>5927105707</v>
      </c>
      <c r="D25" s="64">
        <v>5024388953</v>
      </c>
      <c r="E25" s="99">
        <f t="shared" si="0"/>
        <v>0.84769686949671263</v>
      </c>
    </row>
    <row r="26" spans="1:22" ht="24.6" customHeight="1" x14ac:dyDescent="0.2">
      <c r="A26" s="66">
        <v>7653</v>
      </c>
      <c r="B26" s="67" t="s">
        <v>67</v>
      </c>
      <c r="C26" s="64">
        <v>2823361199</v>
      </c>
      <c r="D26" s="64">
        <v>2749580875</v>
      </c>
      <c r="E26" s="99">
        <f t="shared" si="0"/>
        <v>0.97386791175492105</v>
      </c>
    </row>
    <row r="27" spans="1:22" ht="34.200000000000003" x14ac:dyDescent="0.2">
      <c r="A27" s="65">
        <v>7595</v>
      </c>
      <c r="B27" s="67" t="s">
        <v>68</v>
      </c>
      <c r="C27" s="64">
        <v>1482416359</v>
      </c>
      <c r="D27" s="64">
        <v>1482412538</v>
      </c>
      <c r="E27" s="99">
        <f t="shared" si="0"/>
        <v>0.99999742245154222</v>
      </c>
    </row>
    <row r="28" spans="1:22" ht="21" customHeight="1" x14ac:dyDescent="0.2">
      <c r="A28" s="65">
        <v>7907</v>
      </c>
      <c r="B28" s="67" t="s">
        <v>71</v>
      </c>
      <c r="C28" s="64">
        <v>515756454</v>
      </c>
      <c r="D28" s="64">
        <v>515756454</v>
      </c>
      <c r="E28" s="99">
        <f t="shared" si="0"/>
        <v>1</v>
      </c>
    </row>
    <row r="29" spans="1:22" ht="12" x14ac:dyDescent="0.2">
      <c r="A29" s="163" t="s">
        <v>40</v>
      </c>
      <c r="B29" s="164"/>
      <c r="C29" s="56">
        <f>SUM(C25:C28)</f>
        <v>10748639719</v>
      </c>
      <c r="D29" s="56">
        <f>SUM(D25:D28)</f>
        <v>9772138820</v>
      </c>
      <c r="E29" s="100">
        <f>D29/C29</f>
        <v>0.90915121126686638</v>
      </c>
      <c r="F29" s="45"/>
    </row>
    <row r="30" spans="1:22" ht="12" x14ac:dyDescent="0.2">
      <c r="A30" s="166" t="s">
        <v>26</v>
      </c>
      <c r="B30" s="166"/>
      <c r="C30" s="112">
        <f>+C29+C24+C19+C17</f>
        <v>98215999535</v>
      </c>
      <c r="D30" s="112">
        <f>+D29+D24+D19+D17</f>
        <v>86114877153</v>
      </c>
      <c r="E30" s="113">
        <f>D30/C30</f>
        <v>0.87679072208914721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60" t="s">
        <v>27</v>
      </c>
      <c r="B32" s="160"/>
      <c r="C32" s="114">
        <f>+C30+C12</f>
        <v>110781140422</v>
      </c>
      <c r="D32" s="114">
        <f>+D30+D12</f>
        <v>98285446764</v>
      </c>
      <c r="E32" s="109">
        <f>+D32/C32</f>
        <v>0.88720378206615313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2023-11-14T18:58:22Z</dcterms:modified>
</cp:coreProperties>
</file>