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SEPTIEMBRE 2019\"/>
    </mc:Choice>
  </mc:AlternateContent>
  <bookViews>
    <workbookView xWindow="0" yWindow="0" windowWidth="28800" windowHeight="11205" firstSheet="1" activeTab="3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BMT'!$A$5:$S$46</definedName>
    <definedName name="_xlnm._FilterDatabase" localSheetId="0" hidden="1">'EJECUCION BMT  CONCEJO'!$B$5:$E$20</definedName>
    <definedName name="_xlnm._FilterDatabase" localSheetId="3" hidden="1">RESERVAS!$A$4:$R$17</definedName>
    <definedName name="_xlnm.Print_Area" localSheetId="1">'EJECUCION BMT'!$A$1:$L$48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D12" i="7" l="1"/>
  <c r="E12" i="7"/>
  <c r="F12" i="7"/>
  <c r="F19" i="7" s="1"/>
  <c r="G12" i="7"/>
  <c r="H12" i="7"/>
  <c r="I12" i="7"/>
  <c r="J12" i="7"/>
  <c r="K12" i="7"/>
  <c r="L12" i="7"/>
  <c r="M12" i="7"/>
  <c r="N12" i="7"/>
  <c r="N19" i="7" s="1"/>
  <c r="O12" i="7"/>
  <c r="P12" i="7"/>
  <c r="Q12" i="7"/>
  <c r="D17" i="7"/>
  <c r="E17" i="7"/>
  <c r="F17" i="7"/>
  <c r="G17" i="7"/>
  <c r="G19" i="7" s="1"/>
  <c r="H17" i="7"/>
  <c r="H19" i="7" s="1"/>
  <c r="I17" i="7"/>
  <c r="J17" i="7"/>
  <c r="K17" i="7"/>
  <c r="K19" i="7" s="1"/>
  <c r="L17" i="7"/>
  <c r="M17" i="7"/>
  <c r="N17" i="7"/>
  <c r="O17" i="7"/>
  <c r="O19" i="7" s="1"/>
  <c r="P17" i="7"/>
  <c r="P19" i="7" s="1"/>
  <c r="Q17" i="7"/>
  <c r="I19" i="7"/>
  <c r="J19" i="7"/>
  <c r="Q19" i="7"/>
  <c r="R6" i="7"/>
  <c r="R7" i="7"/>
  <c r="R8" i="7"/>
  <c r="R9" i="7"/>
  <c r="R10" i="7"/>
  <c r="R11" i="7"/>
  <c r="R13" i="7"/>
  <c r="R14" i="7"/>
  <c r="R15" i="7"/>
  <c r="R16" i="7"/>
  <c r="R17" i="7"/>
  <c r="R5" i="7"/>
  <c r="J25" i="13"/>
  <c r="M19" i="7" l="1"/>
  <c r="E19" i="7"/>
  <c r="D19" i="7"/>
  <c r="L19" i="7"/>
  <c r="G8" i="13"/>
  <c r="G9" i="13"/>
  <c r="G11" i="13"/>
  <c r="G12" i="13"/>
  <c r="G15" i="13"/>
  <c r="G16" i="13"/>
  <c r="G20" i="13"/>
  <c r="G21" i="13"/>
  <c r="G23" i="13"/>
  <c r="G24" i="13"/>
  <c r="G26" i="13"/>
  <c r="G27" i="13"/>
  <c r="G28" i="13"/>
  <c r="G31" i="13"/>
  <c r="G32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H5" i="5" l="1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1" i="13"/>
  <c r="K32" i="13"/>
  <c r="K34" i="13"/>
  <c r="K35" i="13"/>
  <c r="K38" i="13"/>
  <c r="K39" i="13"/>
  <c r="K41" i="13"/>
  <c r="K42" i="13"/>
  <c r="K6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1" i="13"/>
  <c r="L32" i="13"/>
  <c r="L34" i="13"/>
  <c r="L35" i="13"/>
  <c r="L38" i="13"/>
  <c r="L39" i="13"/>
  <c r="L41" i="13"/>
  <c r="L42" i="13"/>
  <c r="L6" i="13"/>
  <c r="J30" i="13"/>
  <c r="H30" i="13"/>
  <c r="F30" i="13"/>
  <c r="E30" i="13"/>
  <c r="I32" i="13"/>
  <c r="I31" i="13"/>
  <c r="J10" i="13"/>
  <c r="J14" i="13"/>
  <c r="H14" i="13"/>
  <c r="F14" i="13"/>
  <c r="I11" i="13"/>
  <c r="H10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G9" i="5"/>
  <c r="E9" i="5"/>
  <c r="C9" i="5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H9" i="5" l="1"/>
  <c r="G37" i="13"/>
  <c r="G33" i="13"/>
  <c r="G40" i="13"/>
  <c r="K40" i="13"/>
  <c r="L40" i="13"/>
  <c r="K33" i="13"/>
  <c r="L33" i="13"/>
  <c r="K37" i="13"/>
  <c r="L37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G14" i="13" s="1"/>
  <c r="J7" i="13"/>
  <c r="H7" i="13"/>
  <c r="I8" i="13"/>
  <c r="I9" i="13"/>
  <c r="F7" i="13"/>
  <c r="G7" i="13" s="1"/>
  <c r="G25" i="13" l="1"/>
  <c r="G19" i="13"/>
  <c r="L7" i="13"/>
  <c r="K7" i="13"/>
  <c r="E17" i="13"/>
  <c r="K14" i="13"/>
  <c r="K19" i="13"/>
  <c r="L19" i="13"/>
  <c r="L25" i="13"/>
  <c r="K25" i="13"/>
  <c r="A10" i="5" l="1"/>
  <c r="I14" i="13" l="1"/>
  <c r="C17" i="7" l="1"/>
  <c r="I33" i="13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I6" i="13"/>
  <c r="G6" i="13"/>
  <c r="J13" i="13"/>
  <c r="H13" i="13"/>
  <c r="F13" i="13"/>
  <c r="E13" i="13"/>
  <c r="E18" i="13" s="1"/>
  <c r="J17" i="13"/>
  <c r="H17" i="13"/>
  <c r="F17" i="13"/>
  <c r="G17" i="13" s="1"/>
  <c r="G36" i="13" l="1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J44" i="13"/>
  <c r="H44" i="13"/>
  <c r="I37" i="13"/>
  <c r="F44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C12" i="7" l="1"/>
  <c r="R12" i="7" s="1"/>
  <c r="C19" i="7" l="1"/>
  <c r="R19" i="7" s="1"/>
  <c r="F5" i="5" l="1"/>
  <c r="D5" i="5"/>
  <c r="F9" i="5" l="1"/>
  <c r="D9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<sst xmlns="http://schemas.openxmlformats.org/spreadsheetml/2006/main" count="161" uniqueCount="78">
  <si>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</si>
  <si>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</si>
  <si>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</si>
  <si>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</si>
  <si>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</si>
  <si>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</si>
  <si>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</si>
  <si>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</si>
  <si>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</si>
  <si>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</si>
  <si>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</si>
  <si>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</si>
  <si>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</si>
  <si>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</si>
  <si>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</si>
  <si>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</si>
  <si>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</si>
  <si>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</si>
  <si>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</si>
  <si>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</si>
  <si>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</si>
  <si>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</si>
  <si>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</si>
  <si>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</si>
  <si>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</si>
  <si>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</si>
  <si>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</si>
  <si>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</si>
  <si>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</si>
  <si>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</si>
  <si>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</si>
  <si>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</si>
  <si>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</si>
  <si>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</si>
  <si>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</si>
  <si>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</si>
  <si>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</si>
  <si>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</si>
  <si>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</si>
  <si>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</si>
  <si>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</si>
  <si>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</si>
  <si>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</si>
  <si>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</si>
  <si>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</si>
  <si>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</si>
  <si>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</si>
  <si>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</si>
  <si>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</si>
  <si>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</si>
  <si>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</si>
  <si>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</si>
  <si>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</si>
  <si>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</si>
  <si>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</si>
  <si>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</si>
  <si>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</si>
  <si>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</si>
  <si>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</si>
  <si>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</si>
  <si>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</si>
  <si>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</si>
  <si>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</si>
  <si>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</si>
  <si>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</si>
  <si>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</si>
  <si>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</si>
  <si>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</si>
  <si>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</si>
  <si>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</si>
  <si>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</si>
  <si>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GIROS - 31 AGOSTO 2019</t>
  </si>
  <si>
    <t>GIROS - 20 DE SEPTIEMBRE 2019</t>
  </si>
  <si>
    <t>EJECUCION PRESUPUESTAL -30 DE SEPTIEMBRE DE 2019</t>
  </si>
  <si>
    <t>FUENTE: PREDIS -01 DE OCTUBRE DE 2019 9:00</t>
  </si>
  <si>
    <t>GASTOS DE FUNCIONAMIENTO - 30 DE SEPTIEMBRE DE 2019</t>
  </si>
  <si>
    <t>RESERVAS - 30 DE SEPTIEMBRE DE 2019</t>
  </si>
  <si>
    <t>GIROS - 30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</si>
</sst>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* #,##0.00_);_(* \(#,##0.00\);_(* &quot;-&quot;??_);_(@_)"/>
    <numFmt numFmtId="168" formatCode="#,##0,,"/>
    <numFmt numFmtId="169" formatCode="#,###,,"/>
    <numFmt numFmtId="170" formatCode="_(* #,##0_);_(* \(#,##0\);_(* &quot;-&quot;??_);_(@_)"/>
    <numFmt numFmtId="171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5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6" fillId="0" borderId="0" xfId="4" applyFont="1"/>
    <xf numFmtId="169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5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5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165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vertical="center"/>
    </xf>
    <xf numFmtId="165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5" fontId="9" fillId="5" borderId="1" xfId="4" applyFont="1" applyFill="1" applyBorder="1" applyAlignment="1">
      <alignment horizontal="center" vertical="center"/>
    </xf>
    <xf numFmtId="165" fontId="9" fillId="6" borderId="1" xfId="4" applyFont="1" applyFill="1" applyBorder="1" applyAlignment="1">
      <alignment horizontal="center" vertical="center"/>
    </xf>
    <xf numFmtId="165" fontId="9" fillId="6" borderId="14" xfId="4" applyFont="1" applyFill="1" applyBorder="1" applyAlignment="1">
      <alignment horizontal="center" vertical="center" wrapText="1"/>
    </xf>
    <xf numFmtId="169" fontId="9" fillId="6" borderId="14" xfId="1" applyNumberFormat="1" applyFont="1" applyFill="1" applyBorder="1" applyAlignment="1">
      <alignment horizontal="center" vertical="center" wrapText="1"/>
    </xf>
    <xf numFmtId="169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5" fontId="9" fillId="6" borderId="20" xfId="4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Fill="1" applyBorder="1"/>
    <xf numFmtId="10" fontId="9" fillId="6" borderId="20" xfId="2" applyNumberFormat="1" applyFont="1" applyFill="1" applyBorder="1" applyAlignment="1">
      <alignment horizontal="center" vertical="center"/>
    </xf>
    <xf numFmtId="10" fontId="9" fillId="6" borderId="21" xfId="2" applyNumberFormat="1" applyFont="1" applyFill="1" applyBorder="1" applyAlignment="1">
      <alignment horizontal="center" vertical="center"/>
    </xf>
    <xf numFmtId="165" fontId="7" fillId="0" borderId="0" xfId="4" applyFont="1" applyAlignment="1">
      <alignment vertical="center"/>
    </xf>
    <xf numFmtId="165" fontId="4" fillId="6" borderId="1" xfId="4" applyFont="1" applyFill="1" applyBorder="1" applyAlignment="1">
      <alignment horizontal="center" vertical="center" wrapText="1"/>
    </xf>
    <xf numFmtId="169" fontId="4" fillId="6" borderId="1" xfId="1" applyNumberFormat="1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5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71" fontId="0" fillId="0" borderId="0" xfId="0" applyNumberFormat="1"/>
    <xf numFmtId="165" fontId="8" fillId="0" borderId="0" xfId="4" applyFont="1"/>
    <xf numFmtId="165" fontId="8" fillId="0" borderId="0" xfId="4" applyFont="1" applyFill="1"/>
    <xf numFmtId="165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5" fontId="6" fillId="6" borderId="8" xfId="4" applyFont="1" applyFill="1" applyBorder="1" applyAlignment="1">
      <alignment horizontal="center" vertical="center" wrapText="1"/>
    </xf>
    <xf numFmtId="170" fontId="9" fillId="5" borderId="9" xfId="0" applyNumberFormat="1" applyFont="1" applyFill="1" applyBorder="1" applyAlignment="1">
      <alignment horizontal="center" vertical="center"/>
    </xf>
    <xf numFmtId="165" fontId="7" fillId="0" borderId="1" xfId="4" applyFont="1" applyFill="1" applyBorder="1" applyAlignment="1">
      <alignment horizontal="center" vertical="center"/>
    </xf>
    <xf numFmtId="165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0" fontId="7" fillId="0" borderId="0" xfId="2" applyNumberFormat="1" applyFont="1" applyAlignment="1">
      <alignment vertical="center"/>
    </xf>
    <xf numFmtId="10" fontId="9" fillId="6" borderId="1" xfId="2" applyNumberFormat="1" applyFont="1" applyFill="1" applyBorder="1" applyAlignment="1">
      <alignment horizontal="center" vertical="center"/>
    </xf>
    <xf numFmtId="165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5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5" fontId="9" fillId="2" borderId="1" xfId="4" applyFont="1" applyFill="1" applyBorder="1" applyAlignment="1">
      <alignment horizontal="center" vertical="center"/>
    </xf>
    <xf numFmtId="165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5" fontId="9" fillId="6" borderId="26" xfId="4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165" fontId="9" fillId="7" borderId="9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/>
    <xf numFmtId="10" fontId="6" fillId="5" borderId="1" xfId="2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5" fontId="9" fillId="6" borderId="27" xfId="4" applyFont="1" applyFill="1" applyBorder="1" applyAlignment="1">
      <alignment horizontal="center" vertical="center" wrapText="1"/>
    </xf>
    <xf numFmtId="165" fontId="9" fillId="6" borderId="28" xfId="4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5" borderId="8" xfId="4" applyFont="1" applyFill="1" applyBorder="1" applyAlignment="1">
      <alignment horizontal="center" vertical="center" wrapText="1"/>
    </xf>
    <xf numFmtId="165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7" fillId="0" borderId="1" xfId="2" applyNumberFormat="1" applyFont="1" applyFill="1" applyBorder="1" applyAlignment="1">
      <alignment vertical="center"/>
    </xf>
    <xf numFmtId="10" fontId="7" fillId="5" borderId="1" xfId="2" applyNumberFormat="1" applyFont="1" applyFill="1" applyBorder="1" applyAlignment="1">
      <alignment vertical="center"/>
    </xf>
  </cellXfs>
  <cellStyles count="7">
    <cellStyle name="Millares" xfId="1" builtinId="3"/>
    <cellStyle name="Millares [0]" xfId="4" builtinId="6"/>
    <cellStyle name="Millares 2" xfId="5"/>
    <cellStyle name="Millares 3" xfId="6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08" t="s">
        <v>34</v>
      </c>
      <c r="C1" s="108"/>
      <c r="D1" s="108"/>
      <c r="F1" s="108" t="s">
        <v>38</v>
      </c>
      <c r="G1" s="108"/>
      <c r="H1" s="108"/>
      <c r="I1" s="35"/>
    </row>
    <row r="2" spans="2:9" ht="13.5" customHeight="1" x14ac:dyDescent="0.2">
      <c r="B2" s="108" t="s">
        <v>26</v>
      </c>
      <c r="C2" s="108"/>
      <c r="D2" s="108"/>
      <c r="F2" s="108" t="s">
        <v>26</v>
      </c>
      <c r="G2" s="108"/>
      <c r="H2" s="108"/>
    </row>
    <row r="3" spans="2:9" x14ac:dyDescent="0.2">
      <c r="B3" s="108" t="s">
        <v>35</v>
      </c>
      <c r="C3" s="108"/>
      <c r="D3" s="108"/>
      <c r="F3" s="108" t="s">
        <v>31</v>
      </c>
      <c r="G3" s="108"/>
      <c r="H3" s="108"/>
    </row>
    <row r="4" spans="2:9" ht="7.5" customHeight="1" x14ac:dyDescent="0.2">
      <c r="G4" s="5"/>
      <c r="H4" s="6"/>
    </row>
    <row r="5" spans="2:9" ht="55.5" customHeight="1" x14ac:dyDescent="0.2">
      <c r="B5" s="107" t="s">
        <v>0</v>
      </c>
      <c r="C5" s="107"/>
      <c r="D5" s="7" t="s">
        <v>25</v>
      </c>
      <c r="F5" s="107" t="s">
        <v>0</v>
      </c>
      <c r="G5" s="107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06" t="s">
        <v>8</v>
      </c>
      <c r="G9" s="106"/>
      <c r="H9" s="9">
        <f>SUM(H6:H8)</f>
        <v>39190318000</v>
      </c>
    </row>
    <row r="10" spans="2:9" ht="35.25" customHeight="1" x14ac:dyDescent="0.2">
      <c r="B10" s="106" t="s">
        <v>7</v>
      </c>
      <c r="C10" s="106"/>
      <c r="D10" s="9">
        <f>+D9+D8+D7+D6</f>
        <v>41885181893</v>
      </c>
      <c r="E10" s="16"/>
      <c r="F10" s="107" t="s">
        <v>1</v>
      </c>
      <c r="G10" s="107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4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06" t="s">
        <v>8</v>
      </c>
      <c r="C14" s="106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07" t="s">
        <v>1</v>
      </c>
      <c r="C15" s="107"/>
      <c r="D15" s="10">
        <f>+D10+D14</f>
        <v>64523756893</v>
      </c>
      <c r="E15" s="16"/>
      <c r="F15" s="106" t="s">
        <v>7</v>
      </c>
      <c r="G15" s="10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06" t="s">
        <v>22</v>
      </c>
      <c r="C20" s="106"/>
      <c r="D20" s="9">
        <f>SUM(D16:D19)</f>
        <v>264133043070</v>
      </c>
      <c r="E20" s="16"/>
      <c r="F20" s="106" t="s">
        <v>33</v>
      </c>
      <c r="G20" s="106"/>
      <c r="H20" s="9">
        <f>SUM(H16:H19)</f>
        <v>351608803000</v>
      </c>
    </row>
    <row r="21" spans="2:8" s="31" customFormat="1" ht="13.5" customHeight="1" x14ac:dyDescent="0.2">
      <c r="B21" s="29"/>
      <c r="C21" s="29"/>
      <c r="D21" s="30"/>
      <c r="E21" s="32"/>
      <c r="F21" s="107" t="s">
        <v>22</v>
      </c>
      <c r="G21" s="107"/>
      <c r="H21" s="10">
        <f>+H15+H20</f>
        <v>394211564000</v>
      </c>
    </row>
    <row r="22" spans="2:8" ht="26.25" customHeight="1" x14ac:dyDescent="0.2">
      <c r="B22" s="107" t="s">
        <v>10</v>
      </c>
      <c r="C22" s="107"/>
      <c r="D22" s="10">
        <f>+D15+D20</f>
        <v>328656799963</v>
      </c>
      <c r="F22" s="109" t="s">
        <v>10</v>
      </c>
      <c r="G22" s="110"/>
      <c r="H22" s="10">
        <f>+H21+H10</f>
        <v>433401882000</v>
      </c>
    </row>
    <row r="23" spans="2:8" ht="18.75" customHeight="1" x14ac:dyDescent="0.2">
      <c r="B23" s="111" t="s">
        <v>36</v>
      </c>
      <c r="C23" s="111"/>
      <c r="D23" s="111"/>
      <c r="F23" s="111" t="s">
        <v>37</v>
      </c>
      <c r="G23" s="111"/>
      <c r="H23" s="111"/>
    </row>
    <row r="24" spans="2:8" x14ac:dyDescent="0.2">
      <c r="D24" s="33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9"/>
  <sheetViews>
    <sheetView showGridLines="0" view="pageBreakPreview" zoomScale="85" zoomScaleNormal="100" zoomScaleSheetLayoutView="85" workbookViewId="0">
      <pane ySplit="5" topLeftCell="A27" activePane="bottomLeft" state="frozen"/>
      <selection pane="bottomLeft" activeCell="F55" sqref="F55"/>
    </sheetView>
  </sheetViews>
  <sheetFormatPr baseColWidth="10" defaultRowHeight="12" x14ac:dyDescent="0.2"/>
  <cols>
    <col min="1" max="1" width="11.42578125" style="36"/>
    <col min="2" max="2" width="7.85546875" style="36" customWidth="1"/>
    <col min="3" max="3" width="17.85546875" style="102" customWidth="1"/>
    <col min="4" max="4" width="11.42578125" style="91" customWidth="1"/>
    <col min="5" max="5" width="19.7109375" style="36" customWidth="1"/>
    <col min="6" max="10" width="20.7109375" style="36" customWidth="1"/>
    <col min="11" max="11" width="16.28515625" style="36" customWidth="1"/>
    <col min="12" max="12" width="11" style="36" customWidth="1"/>
    <col min="13" max="13" width="9.7109375" style="36" customWidth="1"/>
    <col min="14" max="14" width="17" style="36" bestFit="1" customWidth="1"/>
    <col min="15" max="15" width="20.42578125" style="36" customWidth="1"/>
    <col min="16" max="16" width="21.42578125" style="36" bestFit="1" customWidth="1"/>
    <col min="17" max="17" width="16.42578125" style="36" customWidth="1"/>
    <col min="18" max="18" width="19.140625" style="36" customWidth="1"/>
    <col min="19" max="19" width="15.5703125" style="36" customWidth="1"/>
    <col min="20" max="16384" width="11.42578125" style="36"/>
  </cols>
  <sheetData>
    <row r="1" spans="2:17" x14ac:dyDescent="0.2">
      <c r="B1" s="133" t="s">
        <v>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2:17" ht="13.5" customHeight="1" x14ac:dyDescent="0.2">
      <c r="B2" s="133" t="s">
        <v>26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2:17" x14ac:dyDescent="0.2">
      <c r="B3" s="133" t="s">
        <v>73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2:17" ht="7.5" customHeight="1" thickBot="1" x14ac:dyDescent="0.25"/>
    <row r="5" spans="2:17" ht="38.25" customHeight="1" thickBot="1" x14ac:dyDescent="0.25">
      <c r="B5" s="134" t="s">
        <v>0</v>
      </c>
      <c r="C5" s="135"/>
      <c r="D5" s="122" t="s">
        <v>32</v>
      </c>
      <c r="E5" s="123"/>
      <c r="F5" s="97" t="s">
        <v>2</v>
      </c>
      <c r="G5" s="48" t="s">
        <v>3</v>
      </c>
      <c r="H5" s="48" t="s">
        <v>4</v>
      </c>
      <c r="I5" s="48" t="s">
        <v>51</v>
      </c>
      <c r="J5" s="47" t="s">
        <v>5</v>
      </c>
      <c r="K5" s="49" t="s">
        <v>70</v>
      </c>
      <c r="L5" s="49" t="s">
        <v>69</v>
      </c>
    </row>
    <row r="6" spans="2:17" ht="36" customHeight="1" x14ac:dyDescent="0.25">
      <c r="B6" s="50">
        <v>965</v>
      </c>
      <c r="C6" s="22" t="s">
        <v>43</v>
      </c>
      <c r="D6" s="98" t="s">
        <v>64</v>
      </c>
      <c r="E6" s="99">
        <v>169258000</v>
      </c>
      <c r="F6" s="80">
        <v>169258000</v>
      </c>
      <c r="G6" s="81">
        <f>+F6/E6</f>
        <v>1</v>
      </c>
      <c r="H6" s="80">
        <v>126526304</v>
      </c>
      <c r="I6" s="81">
        <f>+H6/E6</f>
        <v>0.74753514752626171</v>
      </c>
      <c r="J6" s="80">
        <v>42233400</v>
      </c>
      <c r="K6" s="82">
        <f t="shared" ref="K6:K45" si="0">+J6/E6</f>
        <v>0.24952084982689149</v>
      </c>
      <c r="L6" s="82">
        <f>+J6/H6</f>
        <v>0.33379146205045235</v>
      </c>
      <c r="N6" s="65"/>
      <c r="O6" s="65"/>
      <c r="P6" s="65"/>
      <c r="Q6" s="65"/>
    </row>
    <row r="7" spans="2:17" ht="36" customHeight="1" x14ac:dyDescent="0.2">
      <c r="B7" s="116">
        <v>6094</v>
      </c>
      <c r="C7" s="119" t="s">
        <v>13</v>
      </c>
      <c r="D7" s="92" t="s">
        <v>64</v>
      </c>
      <c r="E7" s="80">
        <f>+E8+E9</f>
        <v>12215887000</v>
      </c>
      <c r="F7" s="80">
        <f>+F8+F9</f>
        <v>11822318244</v>
      </c>
      <c r="G7" s="81">
        <f>+F7/E7</f>
        <v>0.967782220316871</v>
      </c>
      <c r="H7" s="80">
        <f>+H8+H9</f>
        <v>9821528325</v>
      </c>
      <c r="I7" s="81">
        <f t="shared" ref="I7:I9" si="1">+H7/E7</f>
        <v>0.80399633076173671</v>
      </c>
      <c r="J7" s="80">
        <f>+J8+J9</f>
        <v>2883630618</v>
      </c>
      <c r="K7" s="82">
        <f t="shared" si="0"/>
        <v>0.23605577048969101</v>
      </c>
      <c r="L7" s="82">
        <f t="shared" ref="L7:L45" si="2">+J7/H7</f>
        <v>0.29360304451395042</v>
      </c>
      <c r="N7" s="66"/>
      <c r="O7" s="66"/>
      <c r="P7" s="66"/>
      <c r="Q7" s="66"/>
    </row>
    <row r="8" spans="2:17" ht="25.5" customHeight="1" x14ac:dyDescent="0.2">
      <c r="B8" s="117"/>
      <c r="C8" s="120"/>
      <c r="D8" s="93" t="s">
        <v>63</v>
      </c>
      <c r="E8" s="20">
        <v>11965887000</v>
      </c>
      <c r="F8" s="20">
        <v>11726366580</v>
      </c>
      <c r="G8" s="39">
        <f t="shared" ref="G8:G9" si="3">+F8/E8</f>
        <v>0.97998306184907147</v>
      </c>
      <c r="H8" s="20">
        <v>9801744350</v>
      </c>
      <c r="I8" s="39">
        <f t="shared" si="1"/>
        <v>0.81914064122450758</v>
      </c>
      <c r="J8" s="20">
        <v>2872766643</v>
      </c>
      <c r="K8" s="51">
        <f t="shared" si="0"/>
        <v>0.24007970683660979</v>
      </c>
      <c r="L8" s="51">
        <f t="shared" si="2"/>
        <v>0.29308728532590222</v>
      </c>
      <c r="N8" s="66"/>
      <c r="O8" s="66"/>
      <c r="P8" s="66"/>
      <c r="Q8" s="66"/>
    </row>
    <row r="9" spans="2:17" ht="25.5" customHeight="1" x14ac:dyDescent="0.2">
      <c r="B9" s="118"/>
      <c r="C9" s="121"/>
      <c r="D9" s="93" t="s">
        <v>65</v>
      </c>
      <c r="E9" s="20">
        <v>250000000</v>
      </c>
      <c r="F9" s="20">
        <v>95951664</v>
      </c>
      <c r="G9" s="39">
        <f t="shared" si="3"/>
        <v>0.38380665600000002</v>
      </c>
      <c r="H9" s="20">
        <v>19783975</v>
      </c>
      <c r="I9" s="39">
        <f t="shared" si="1"/>
        <v>7.9135899999999995E-2</v>
      </c>
      <c r="J9" s="20">
        <v>10863975</v>
      </c>
      <c r="K9" s="51">
        <f t="shared" si="0"/>
        <v>4.3455899999999999E-2</v>
      </c>
      <c r="L9" s="51">
        <f t="shared" si="2"/>
        <v>0.54913004085377182</v>
      </c>
      <c r="N9" s="66"/>
      <c r="O9" s="66"/>
      <c r="P9" s="66"/>
      <c r="Q9" s="66"/>
    </row>
    <row r="10" spans="2:17" s="38" customFormat="1" ht="25.5" customHeight="1" x14ac:dyDescent="0.2">
      <c r="B10" s="116">
        <v>967</v>
      </c>
      <c r="C10" s="119" t="s">
        <v>12</v>
      </c>
      <c r="D10" s="92" t="s">
        <v>64</v>
      </c>
      <c r="E10" s="80">
        <f>+E11+E12</f>
        <v>14617735689</v>
      </c>
      <c r="F10" s="80">
        <f>+F11+F12</f>
        <v>14373850131</v>
      </c>
      <c r="G10" s="81">
        <f t="shared" ref="G10" si="4">+F10/E10</f>
        <v>0.98331577727297903</v>
      </c>
      <c r="H10" s="80">
        <f>+H11+H12</f>
        <v>4540619808</v>
      </c>
      <c r="I10" s="81">
        <f>+H10/E10</f>
        <v>0.31062401897284708</v>
      </c>
      <c r="J10" s="80">
        <f>+J11+J12</f>
        <v>1914596131</v>
      </c>
      <c r="K10" s="82">
        <f t="shared" si="0"/>
        <v>0.13097761320453713</v>
      </c>
      <c r="L10" s="82">
        <f t="shared" si="2"/>
        <v>0.42165964382807891</v>
      </c>
      <c r="N10" s="66"/>
      <c r="O10" s="66"/>
      <c r="P10" s="66"/>
      <c r="Q10" s="66"/>
    </row>
    <row r="11" spans="2:17" s="38" customFormat="1" ht="25.5" customHeight="1" x14ac:dyDescent="0.2">
      <c r="B11" s="117"/>
      <c r="C11" s="120"/>
      <c r="D11" s="93" t="s">
        <v>63</v>
      </c>
      <c r="E11" s="20">
        <v>14541568000</v>
      </c>
      <c r="F11" s="20">
        <v>14297682442</v>
      </c>
      <c r="G11" s="39">
        <f>+F11/E11</f>
        <v>0.9832283865123761</v>
      </c>
      <c r="H11" s="20">
        <v>4464452119</v>
      </c>
      <c r="I11" s="39">
        <f>+H11/E11</f>
        <v>0.30701311708613543</v>
      </c>
      <c r="J11" s="20">
        <v>1838428442</v>
      </c>
      <c r="K11" s="51">
        <f t="shared" si="0"/>
        <v>0.12642573634425119</v>
      </c>
      <c r="L11" s="51">
        <f t="shared" si="2"/>
        <v>0.41179262157968727</v>
      </c>
      <c r="N11" s="66"/>
      <c r="O11" s="66"/>
      <c r="P11" s="66"/>
      <c r="Q11" s="66"/>
    </row>
    <row r="12" spans="2:17" s="38" customFormat="1" ht="25.5" customHeight="1" x14ac:dyDescent="0.2">
      <c r="B12" s="118"/>
      <c r="C12" s="121"/>
      <c r="D12" s="93" t="s">
        <v>65</v>
      </c>
      <c r="E12" s="20">
        <v>76167689</v>
      </c>
      <c r="F12" s="20">
        <v>76167689</v>
      </c>
      <c r="G12" s="39">
        <f>+F12/E12</f>
        <v>1</v>
      </c>
      <c r="H12" s="20">
        <v>76167689</v>
      </c>
      <c r="I12" s="39">
        <f t="shared" ref="I12" si="5">+H12/E12</f>
        <v>1</v>
      </c>
      <c r="J12" s="20">
        <v>76167689</v>
      </c>
      <c r="K12" s="51">
        <f t="shared" si="0"/>
        <v>1</v>
      </c>
      <c r="L12" s="51">
        <f t="shared" si="2"/>
        <v>1</v>
      </c>
      <c r="N12" s="66"/>
      <c r="O12" s="66"/>
      <c r="P12" s="66"/>
      <c r="Q12" s="66"/>
    </row>
    <row r="13" spans="2:17" s="53" customFormat="1" ht="19.5" customHeight="1" x14ac:dyDescent="0.2">
      <c r="B13" s="114" t="s">
        <v>8</v>
      </c>
      <c r="C13" s="115"/>
      <c r="D13" s="94"/>
      <c r="E13" s="83">
        <f>+E6+E7+E10</f>
        <v>27002880689</v>
      </c>
      <c r="F13" s="83">
        <f>+F6+F7+F10</f>
        <v>26365426375</v>
      </c>
      <c r="G13" s="84">
        <f t="shared" ref="G13:G19" si="6">+F13/E13</f>
        <v>0.97639309963474841</v>
      </c>
      <c r="H13" s="83">
        <f>+H6+H7+H10</f>
        <v>14488674437</v>
      </c>
      <c r="I13" s="84">
        <f t="shared" ref="I13:I45" si="7">+H13/E13</f>
        <v>0.53656032494718842</v>
      </c>
      <c r="J13" s="83">
        <f>+J6+J7+J10</f>
        <v>4840460149</v>
      </c>
      <c r="K13" s="85">
        <f t="shared" si="0"/>
        <v>0.17925717647494657</v>
      </c>
      <c r="L13" s="85">
        <f t="shared" si="2"/>
        <v>0.33408578335080991</v>
      </c>
      <c r="N13" s="66"/>
      <c r="O13" s="66"/>
      <c r="P13" s="66"/>
      <c r="Q13" s="66"/>
    </row>
    <row r="14" spans="2:17" s="38" customFormat="1" ht="32.25" customHeight="1" x14ac:dyDescent="0.2">
      <c r="B14" s="116">
        <v>7544</v>
      </c>
      <c r="C14" s="119" t="s">
        <v>44</v>
      </c>
      <c r="D14" s="92" t="s">
        <v>64</v>
      </c>
      <c r="E14" s="80">
        <f>+E15+E16</f>
        <v>15804311000</v>
      </c>
      <c r="F14" s="80">
        <f>+F15+F16</f>
        <v>13703950100</v>
      </c>
      <c r="G14" s="81">
        <f t="shared" si="6"/>
        <v>0.86710202678243931</v>
      </c>
      <c r="H14" s="80">
        <f>+H15+H16</f>
        <v>13334542456</v>
      </c>
      <c r="I14" s="81">
        <f t="shared" ref="I14:I19" si="8">+H14/E14</f>
        <v>0.84372817366097141</v>
      </c>
      <c r="J14" s="80">
        <f>+J15+J16</f>
        <v>5236028970</v>
      </c>
      <c r="K14" s="82">
        <f t="shared" si="0"/>
        <v>0.33130384298309495</v>
      </c>
      <c r="L14" s="82">
        <f t="shared" si="2"/>
        <v>0.39266656409676814</v>
      </c>
      <c r="N14" s="66"/>
      <c r="O14" s="66"/>
      <c r="P14" s="66"/>
      <c r="Q14" s="66"/>
    </row>
    <row r="15" spans="2:17" s="38" customFormat="1" ht="32.25" customHeight="1" x14ac:dyDescent="0.2">
      <c r="B15" s="117"/>
      <c r="C15" s="120"/>
      <c r="D15" s="93" t="s">
        <v>63</v>
      </c>
      <c r="E15" s="20">
        <v>15732311000</v>
      </c>
      <c r="F15" s="20">
        <v>13631950100</v>
      </c>
      <c r="G15" s="39">
        <f t="shared" si="6"/>
        <v>0.86649381009566873</v>
      </c>
      <c r="H15" s="20">
        <v>13262542456</v>
      </c>
      <c r="I15" s="39">
        <f t="shared" si="8"/>
        <v>0.84301298493272858</v>
      </c>
      <c r="J15" s="20">
        <v>5236028970</v>
      </c>
      <c r="K15" s="51">
        <f t="shared" si="0"/>
        <v>0.33282007773683092</v>
      </c>
      <c r="L15" s="51">
        <f t="shared" si="2"/>
        <v>0.39479828150380097</v>
      </c>
      <c r="N15" s="66"/>
      <c r="O15" s="66"/>
      <c r="P15" s="66"/>
      <c r="Q15" s="66"/>
    </row>
    <row r="16" spans="2:17" s="38" customFormat="1" ht="32.25" customHeight="1" x14ac:dyDescent="0.2">
      <c r="B16" s="118"/>
      <c r="C16" s="121"/>
      <c r="D16" s="93" t="s">
        <v>65</v>
      </c>
      <c r="E16" s="20">
        <v>72000000</v>
      </c>
      <c r="F16" s="20">
        <v>72000000</v>
      </c>
      <c r="G16" s="39">
        <f t="shared" si="6"/>
        <v>1</v>
      </c>
      <c r="H16" s="20">
        <v>72000000</v>
      </c>
      <c r="I16" s="39">
        <f t="shared" si="8"/>
        <v>1</v>
      </c>
      <c r="J16" s="20">
        <v>0</v>
      </c>
      <c r="K16" s="51">
        <f t="shared" si="0"/>
        <v>0</v>
      </c>
      <c r="L16" s="51">
        <f t="shared" si="2"/>
        <v>0</v>
      </c>
      <c r="N16" s="66"/>
      <c r="O16" s="66"/>
      <c r="P16" s="66"/>
      <c r="Q16" s="66"/>
    </row>
    <row r="17" spans="2:17" s="53" customFormat="1" ht="19.5" customHeight="1" x14ac:dyDescent="0.2">
      <c r="B17" s="114" t="s">
        <v>47</v>
      </c>
      <c r="C17" s="115"/>
      <c r="D17" s="94"/>
      <c r="E17" s="86">
        <f>+E14</f>
        <v>15804311000</v>
      </c>
      <c r="F17" s="86">
        <f>+F14</f>
        <v>13703950100</v>
      </c>
      <c r="G17" s="84">
        <f t="shared" si="6"/>
        <v>0.86710202678243931</v>
      </c>
      <c r="H17" s="86">
        <f>+H14</f>
        <v>13334542456</v>
      </c>
      <c r="I17" s="84">
        <f t="shared" si="8"/>
        <v>0.84372817366097141</v>
      </c>
      <c r="J17" s="86">
        <f>+J14</f>
        <v>5236028970</v>
      </c>
      <c r="K17" s="85">
        <f t="shared" si="0"/>
        <v>0.33130384298309495</v>
      </c>
      <c r="L17" s="85">
        <f t="shared" si="2"/>
        <v>0.39266656409676814</v>
      </c>
      <c r="N17" s="66"/>
      <c r="O17" s="66"/>
      <c r="P17" s="66"/>
      <c r="Q17" s="66"/>
    </row>
    <row r="18" spans="2:17" s="54" customFormat="1" ht="19.5" customHeight="1" x14ac:dyDescent="0.2">
      <c r="B18" s="112" t="s">
        <v>1</v>
      </c>
      <c r="C18" s="113"/>
      <c r="D18" s="95"/>
      <c r="E18" s="87">
        <f>+E17+E13</f>
        <v>42807191689</v>
      </c>
      <c r="F18" s="87">
        <f>+F13+F17</f>
        <v>40069376475</v>
      </c>
      <c r="G18" s="88">
        <f t="shared" si="6"/>
        <v>0.93604310149821102</v>
      </c>
      <c r="H18" s="87">
        <f>+H13+H17</f>
        <v>27823216893</v>
      </c>
      <c r="I18" s="88">
        <f t="shared" si="8"/>
        <v>0.64996594719736367</v>
      </c>
      <c r="J18" s="87">
        <f>+J13+J17</f>
        <v>10076489119</v>
      </c>
      <c r="K18" s="89">
        <f t="shared" si="0"/>
        <v>0.2353924357432052</v>
      </c>
      <c r="L18" s="89">
        <f t="shared" si="2"/>
        <v>0.36216118207147818</v>
      </c>
    </row>
    <row r="19" spans="2:17" s="38" customFormat="1" ht="28.5" customHeight="1" x14ac:dyDescent="0.2">
      <c r="B19" s="124">
        <v>339</v>
      </c>
      <c r="C19" s="127" t="s">
        <v>20</v>
      </c>
      <c r="D19" s="92" t="s">
        <v>64</v>
      </c>
      <c r="E19" s="80">
        <f>+E20+E21</f>
        <v>20507054774</v>
      </c>
      <c r="F19" s="80">
        <f>+F20+F21</f>
        <v>18747065885</v>
      </c>
      <c r="G19" s="81">
        <f t="shared" si="6"/>
        <v>0.91417641838888475</v>
      </c>
      <c r="H19" s="101">
        <f>+H20+H21</f>
        <v>15034313779</v>
      </c>
      <c r="I19" s="81">
        <f t="shared" si="8"/>
        <v>0.73312886441700786</v>
      </c>
      <c r="J19" s="101">
        <f>+J20+J21</f>
        <v>5734309618</v>
      </c>
      <c r="K19" s="82">
        <f t="shared" si="0"/>
        <v>0.2796261911422932</v>
      </c>
      <c r="L19" s="82">
        <f t="shared" si="2"/>
        <v>0.38141478901482756</v>
      </c>
      <c r="N19" s="67"/>
      <c r="O19" s="67"/>
      <c r="P19" s="67"/>
      <c r="Q19" s="67"/>
    </row>
    <row r="20" spans="2:17" s="38" customFormat="1" ht="28.5" customHeight="1" x14ac:dyDescent="0.2">
      <c r="B20" s="125"/>
      <c r="C20" s="128"/>
      <c r="D20" s="93" t="s">
        <v>63</v>
      </c>
      <c r="E20" s="20">
        <v>15783544292</v>
      </c>
      <c r="F20" s="40">
        <v>14989889702</v>
      </c>
      <c r="G20" s="39">
        <f t="shared" ref="G20:G21" si="9">+F20/E20</f>
        <v>0.94971632636389092</v>
      </c>
      <c r="H20" s="40">
        <v>11277137596</v>
      </c>
      <c r="I20" s="39">
        <f t="shared" ref="I20:I21" si="10">+H20/E20</f>
        <v>0.71448702442048428</v>
      </c>
      <c r="J20" s="40">
        <v>1977133435</v>
      </c>
      <c r="K20" s="51">
        <f t="shared" si="0"/>
        <v>0.12526549160457731</v>
      </c>
      <c r="L20" s="51">
        <f t="shared" si="2"/>
        <v>0.175322276434872</v>
      </c>
      <c r="N20" s="67"/>
      <c r="O20" s="67"/>
      <c r="P20" s="67"/>
      <c r="Q20" s="67"/>
    </row>
    <row r="21" spans="2:17" s="38" customFormat="1" ht="28.5" customHeight="1" x14ac:dyDescent="0.2">
      <c r="B21" s="126"/>
      <c r="C21" s="129"/>
      <c r="D21" s="93" t="s">
        <v>65</v>
      </c>
      <c r="E21" s="100">
        <v>4723510482</v>
      </c>
      <c r="F21" s="40">
        <v>3757176183</v>
      </c>
      <c r="G21" s="39">
        <f t="shared" si="9"/>
        <v>0.79542031235403532</v>
      </c>
      <c r="H21" s="40">
        <v>3757176183</v>
      </c>
      <c r="I21" s="39">
        <f t="shared" si="10"/>
        <v>0.79542031235403532</v>
      </c>
      <c r="J21" s="40">
        <v>3757176183</v>
      </c>
      <c r="K21" s="51">
        <f t="shared" si="0"/>
        <v>0.79542031235403532</v>
      </c>
      <c r="L21" s="51">
        <f t="shared" si="2"/>
        <v>1</v>
      </c>
      <c r="N21" s="67"/>
      <c r="O21" s="67"/>
      <c r="P21" s="67"/>
      <c r="Q21" s="67"/>
    </row>
    <row r="22" spans="2:17" ht="28.5" customHeight="1" x14ac:dyDescent="0.2">
      <c r="B22" s="130">
        <v>1004</v>
      </c>
      <c r="C22" s="119" t="s">
        <v>11</v>
      </c>
      <c r="D22" s="92" t="s">
        <v>64</v>
      </c>
      <c r="E22" s="80">
        <f>+E23+E24</f>
        <v>14023510600</v>
      </c>
      <c r="F22" s="101">
        <f>+F23+F24</f>
        <v>13526900022</v>
      </c>
      <c r="G22" s="81">
        <f t="shared" ref="G22:G28" si="11">+F22/E22</f>
        <v>0.96458728544049444</v>
      </c>
      <c r="H22" s="101">
        <f>+H23+H24</f>
        <v>12381970345</v>
      </c>
      <c r="I22" s="81">
        <f t="shared" ref="I22:I28" si="12">+H22/E22</f>
        <v>0.88294370063085348</v>
      </c>
      <c r="J22" s="101">
        <f>+J23+J24</f>
        <v>3610441493</v>
      </c>
      <c r="K22" s="82">
        <f t="shared" si="0"/>
        <v>0.25745632431011961</v>
      </c>
      <c r="L22" s="82">
        <f t="shared" si="2"/>
        <v>0.29158860766113393</v>
      </c>
      <c r="N22" s="66"/>
      <c r="O22" s="66"/>
      <c r="P22" s="66"/>
      <c r="Q22" s="66"/>
    </row>
    <row r="23" spans="2:17" ht="28.5" customHeight="1" x14ac:dyDescent="0.2">
      <c r="B23" s="131"/>
      <c r="C23" s="120"/>
      <c r="D23" s="93" t="s">
        <v>63</v>
      </c>
      <c r="E23" s="20">
        <v>13921545000</v>
      </c>
      <c r="F23" s="41">
        <v>13424934422</v>
      </c>
      <c r="G23" s="39">
        <f t="shared" si="11"/>
        <v>0.96432791202413237</v>
      </c>
      <c r="H23" s="40">
        <v>12280004745</v>
      </c>
      <c r="I23" s="39">
        <f t="shared" si="12"/>
        <v>0.88208634494231786</v>
      </c>
      <c r="J23" s="40">
        <v>3509987893</v>
      </c>
      <c r="K23" s="51">
        <f t="shared" si="0"/>
        <v>0.25212631881016079</v>
      </c>
      <c r="L23" s="51">
        <f t="shared" si="2"/>
        <v>0.28582952253574229</v>
      </c>
      <c r="N23" s="66"/>
      <c r="O23" s="66"/>
      <c r="P23" s="66"/>
      <c r="Q23" s="66"/>
    </row>
    <row r="24" spans="2:17" ht="28.5" customHeight="1" x14ac:dyDescent="0.2">
      <c r="B24" s="132"/>
      <c r="C24" s="121"/>
      <c r="D24" s="93" t="s">
        <v>65</v>
      </c>
      <c r="E24" s="100">
        <v>101965600</v>
      </c>
      <c r="F24" s="41">
        <v>101965600</v>
      </c>
      <c r="G24" s="39">
        <f t="shared" si="11"/>
        <v>1</v>
      </c>
      <c r="H24" s="40">
        <v>101965600</v>
      </c>
      <c r="I24" s="39">
        <f t="shared" si="12"/>
        <v>1</v>
      </c>
      <c r="J24" s="40">
        <v>100453600</v>
      </c>
      <c r="K24" s="51">
        <f t="shared" si="0"/>
        <v>0.98517146959366686</v>
      </c>
      <c r="L24" s="51">
        <f t="shared" si="2"/>
        <v>0.98517146959366686</v>
      </c>
      <c r="N24" s="66"/>
      <c r="O24" s="66"/>
      <c r="P24" s="66"/>
      <c r="Q24" s="66"/>
    </row>
    <row r="25" spans="2:17" s="38" customFormat="1" ht="28.5" customHeight="1" x14ac:dyDescent="0.2">
      <c r="B25" s="116">
        <v>1183</v>
      </c>
      <c r="C25" s="119" t="s">
        <v>21</v>
      </c>
      <c r="D25" s="92" t="s">
        <v>64</v>
      </c>
      <c r="E25" s="80">
        <f>+E26+E27</f>
        <v>1835623616</v>
      </c>
      <c r="F25" s="80">
        <f>+F26+F27</f>
        <v>1774001511</v>
      </c>
      <c r="G25" s="81">
        <f t="shared" si="11"/>
        <v>0.96642988003484043</v>
      </c>
      <c r="H25" s="101">
        <f>+H26+H27</f>
        <v>429012284</v>
      </c>
      <c r="I25" s="81">
        <f t="shared" si="12"/>
        <v>0.23371473338028792</v>
      </c>
      <c r="J25" s="101">
        <f>+J26+J27</f>
        <v>180056668</v>
      </c>
      <c r="K25" s="82">
        <f t="shared" si="0"/>
        <v>9.8090189312534978E-2</v>
      </c>
      <c r="L25" s="82">
        <f t="shared" si="2"/>
        <v>0.41970049510283952</v>
      </c>
      <c r="N25" s="67"/>
      <c r="O25" s="67"/>
      <c r="P25" s="67"/>
      <c r="Q25" s="67"/>
    </row>
    <row r="26" spans="2:17" s="38" customFormat="1" ht="28.5" customHeight="1" x14ac:dyDescent="0.2">
      <c r="B26" s="117"/>
      <c r="C26" s="120"/>
      <c r="D26" s="93" t="s">
        <v>63</v>
      </c>
      <c r="E26" s="20">
        <v>1758562000</v>
      </c>
      <c r="F26" s="40">
        <v>1725523145</v>
      </c>
      <c r="G26" s="39">
        <f t="shared" si="11"/>
        <v>0.98121257311371446</v>
      </c>
      <c r="H26" s="40">
        <v>380533918</v>
      </c>
      <c r="I26" s="39">
        <f t="shared" si="12"/>
        <v>0.21638925326488348</v>
      </c>
      <c r="J26" s="40">
        <v>153988052</v>
      </c>
      <c r="K26" s="51">
        <f t="shared" si="0"/>
        <v>8.7564755749299714E-2</v>
      </c>
      <c r="L26" s="51">
        <f t="shared" si="2"/>
        <v>0.40466314490263128</v>
      </c>
      <c r="N26" s="67"/>
      <c r="O26" s="67"/>
      <c r="P26" s="67"/>
      <c r="Q26" s="67"/>
    </row>
    <row r="27" spans="2:17" s="38" customFormat="1" ht="28.5" customHeight="1" x14ac:dyDescent="0.2">
      <c r="B27" s="118"/>
      <c r="C27" s="121"/>
      <c r="D27" s="93" t="s">
        <v>65</v>
      </c>
      <c r="E27" s="100">
        <v>77061616</v>
      </c>
      <c r="F27" s="40">
        <v>48478366</v>
      </c>
      <c r="G27" s="39">
        <f t="shared" si="11"/>
        <v>0.62908576949645079</v>
      </c>
      <c r="H27" s="40">
        <v>48478366</v>
      </c>
      <c r="I27" s="39">
        <f t="shared" si="12"/>
        <v>0.62908576949645079</v>
      </c>
      <c r="J27" s="40">
        <v>26068616</v>
      </c>
      <c r="K27" s="51">
        <f t="shared" si="0"/>
        <v>0.33828275804649621</v>
      </c>
      <c r="L27" s="51">
        <f t="shared" si="2"/>
        <v>0.53773710112259143</v>
      </c>
      <c r="N27" s="67"/>
      <c r="O27" s="67"/>
      <c r="P27" s="67"/>
      <c r="Q27" s="67"/>
    </row>
    <row r="28" spans="2:17" ht="28.5" customHeight="1" x14ac:dyDescent="0.2">
      <c r="B28" s="50">
        <v>585</v>
      </c>
      <c r="C28" s="22" t="s">
        <v>18</v>
      </c>
      <c r="D28" s="92" t="s">
        <v>64</v>
      </c>
      <c r="E28" s="80">
        <v>3043801000</v>
      </c>
      <c r="F28" s="101">
        <v>2848536085</v>
      </c>
      <c r="G28" s="81">
        <f t="shared" si="11"/>
        <v>0.93584833075486862</v>
      </c>
      <c r="H28" s="101">
        <v>2191756211</v>
      </c>
      <c r="I28" s="81">
        <f t="shared" si="12"/>
        <v>0.72007211082459066</v>
      </c>
      <c r="J28" s="101">
        <v>1292721682</v>
      </c>
      <c r="K28" s="82">
        <f t="shared" si="0"/>
        <v>0.42470637272278972</v>
      </c>
      <c r="L28" s="82">
        <f t="shared" si="2"/>
        <v>0.58981089024047484</v>
      </c>
      <c r="N28" s="66"/>
      <c r="O28" s="66"/>
      <c r="P28" s="66"/>
      <c r="Q28" s="66"/>
    </row>
    <row r="29" spans="2:17" ht="19.5" customHeight="1" x14ac:dyDescent="0.2">
      <c r="B29" s="114" t="s">
        <v>48</v>
      </c>
      <c r="C29" s="115"/>
      <c r="D29" s="94" t="s">
        <v>64</v>
      </c>
      <c r="E29" s="86">
        <f>+E19+E22+E25+E28</f>
        <v>39409989990</v>
      </c>
      <c r="F29" s="86">
        <f>+F19+F22+F25+F28</f>
        <v>36896503503</v>
      </c>
      <c r="G29" s="84">
        <f t="shared" ref="G29:G45" si="13">+F29/E29</f>
        <v>0.93622209780723675</v>
      </c>
      <c r="H29" s="86">
        <f>+H19+H22+H25+H28</f>
        <v>30037052619</v>
      </c>
      <c r="I29" s="84">
        <f t="shared" si="7"/>
        <v>0.76216849145665055</v>
      </c>
      <c r="J29" s="86">
        <f>+J19+J22+J25+J28</f>
        <v>10817529461</v>
      </c>
      <c r="K29" s="90">
        <f t="shared" si="0"/>
        <v>0.27448698829268592</v>
      </c>
      <c r="L29" s="90">
        <f t="shared" si="2"/>
        <v>0.36013951162962471</v>
      </c>
      <c r="P29" s="66"/>
      <c r="Q29" s="66"/>
    </row>
    <row r="30" spans="2:17" ht="24.75" customHeight="1" x14ac:dyDescent="0.2">
      <c r="B30" s="130">
        <v>6219</v>
      </c>
      <c r="C30" s="138" t="s">
        <v>14</v>
      </c>
      <c r="D30" s="92" t="s">
        <v>64</v>
      </c>
      <c r="E30" s="80">
        <f>+E31+E32</f>
        <v>21523533851</v>
      </c>
      <c r="F30" s="101">
        <f>+F31+F32</f>
        <v>20413415338</v>
      </c>
      <c r="G30" s="81">
        <f>+F30/E30</f>
        <v>0.9484230368170502</v>
      </c>
      <c r="H30" s="101">
        <f>+H31+H32</f>
        <v>14084604149</v>
      </c>
      <c r="I30" s="81">
        <f>+H30/E30</f>
        <v>0.65438158280619041</v>
      </c>
      <c r="J30" s="101">
        <f>+J31+J32</f>
        <v>10757164706</v>
      </c>
      <c r="K30" s="82">
        <f t="shared" si="0"/>
        <v>0.49978617732887826</v>
      </c>
      <c r="L30" s="82">
        <f t="shared" si="2"/>
        <v>0.76375342836765159</v>
      </c>
      <c r="N30" s="66"/>
      <c r="O30" s="66"/>
      <c r="P30" s="66"/>
      <c r="Q30" s="66"/>
    </row>
    <row r="31" spans="2:17" ht="24.75" customHeight="1" x14ac:dyDescent="0.2">
      <c r="B31" s="131"/>
      <c r="C31" s="139"/>
      <c r="D31" s="93" t="s">
        <v>63</v>
      </c>
      <c r="E31" s="20">
        <v>21522370000</v>
      </c>
      <c r="F31" s="40">
        <v>20412251487</v>
      </c>
      <c r="G31" s="39">
        <f t="shared" ref="G31:G32" si="14">+F31/E31</f>
        <v>0.94842024772364752</v>
      </c>
      <c r="H31" s="40">
        <v>14084604149</v>
      </c>
      <c r="I31" s="39">
        <f t="shared" ref="I31:I32" si="15">+H31/E31</f>
        <v>0.65441696936722116</v>
      </c>
      <c r="J31" s="40">
        <v>10757164706</v>
      </c>
      <c r="K31" s="51">
        <f t="shared" si="0"/>
        <v>0.49981320393618361</v>
      </c>
      <c r="L31" s="51">
        <f t="shared" si="2"/>
        <v>0.76375342836765159</v>
      </c>
      <c r="N31" s="66"/>
      <c r="O31" s="66"/>
      <c r="P31" s="66"/>
      <c r="Q31" s="66"/>
    </row>
    <row r="32" spans="2:17" ht="24.75" customHeight="1" x14ac:dyDescent="0.2">
      <c r="B32" s="132"/>
      <c r="C32" s="140"/>
      <c r="D32" s="93" t="s">
        <v>65</v>
      </c>
      <c r="E32" s="100">
        <v>1163851</v>
      </c>
      <c r="F32" s="40">
        <v>1163851</v>
      </c>
      <c r="G32" s="39">
        <f t="shared" si="14"/>
        <v>1</v>
      </c>
      <c r="H32" s="40">
        <v>0</v>
      </c>
      <c r="I32" s="39">
        <f t="shared" si="15"/>
        <v>0</v>
      </c>
      <c r="J32" s="40">
        <v>0</v>
      </c>
      <c r="K32" s="39">
        <f t="shared" si="0"/>
        <v>0</v>
      </c>
      <c r="L32" s="39" t="e">
        <f t="shared" si="2"/>
        <v>#DIV/0!</v>
      </c>
      <c r="N32" s="66"/>
      <c r="O32" s="66"/>
      <c r="P32" s="66"/>
      <c r="Q32" s="66"/>
    </row>
    <row r="33" spans="1:19" ht="24.75" customHeight="1" x14ac:dyDescent="0.2">
      <c r="B33" s="116">
        <v>1032</v>
      </c>
      <c r="C33" s="138" t="s">
        <v>53</v>
      </c>
      <c r="D33" s="92" t="s">
        <v>64</v>
      </c>
      <c r="E33" s="80">
        <f>+E34+E35</f>
        <v>278232675964</v>
      </c>
      <c r="F33" s="101">
        <f>+F34+F35</f>
        <v>234596760409</v>
      </c>
      <c r="G33" s="81">
        <f t="shared" ref="G33:G36" si="16">+F33/E33</f>
        <v>0.84316753809086764</v>
      </c>
      <c r="H33" s="101">
        <f>+H34+H35</f>
        <v>210943726418</v>
      </c>
      <c r="I33" s="81">
        <f>+H33/E33</f>
        <v>0.75815583373569539</v>
      </c>
      <c r="J33" s="101">
        <f>+J34+J35</f>
        <v>83049588330</v>
      </c>
      <c r="K33" s="82">
        <f t="shared" si="0"/>
        <v>0.29848970126264263</v>
      </c>
      <c r="L33" s="82">
        <f t="shared" si="2"/>
        <v>0.39370494558075331</v>
      </c>
      <c r="N33" s="66"/>
      <c r="O33" s="66"/>
      <c r="P33" s="66"/>
      <c r="Q33" s="66"/>
    </row>
    <row r="34" spans="1:19" ht="24.75" customHeight="1" x14ac:dyDescent="0.2">
      <c r="B34" s="117"/>
      <c r="C34" s="139"/>
      <c r="D34" s="93" t="s">
        <v>63</v>
      </c>
      <c r="E34" s="20">
        <v>201452556585</v>
      </c>
      <c r="F34" s="41">
        <v>187698563993</v>
      </c>
      <c r="G34" s="39">
        <f t="shared" si="16"/>
        <v>0.93172589702927544</v>
      </c>
      <c r="H34" s="40">
        <v>164934130498</v>
      </c>
      <c r="I34" s="39">
        <f t="shared" ref="I34:I35" si="17">+H34/E34</f>
        <v>0.81872443464577438</v>
      </c>
      <c r="J34" s="40">
        <v>37045152410</v>
      </c>
      <c r="K34" s="51">
        <f t="shared" si="0"/>
        <v>0.18389020739168099</v>
      </c>
      <c r="L34" s="51">
        <f t="shared" si="2"/>
        <v>0.22460573986806939</v>
      </c>
      <c r="N34" s="66"/>
      <c r="O34" s="66"/>
      <c r="P34" s="66"/>
      <c r="Q34" s="66"/>
    </row>
    <row r="35" spans="1:19" ht="24.75" customHeight="1" x14ac:dyDescent="0.2">
      <c r="B35" s="118"/>
      <c r="C35" s="140"/>
      <c r="D35" s="93" t="s">
        <v>65</v>
      </c>
      <c r="E35" s="100">
        <v>76780119379</v>
      </c>
      <c r="F35" s="41">
        <v>46898196416</v>
      </c>
      <c r="G35" s="39">
        <f t="shared" si="16"/>
        <v>0.61081171526319666</v>
      </c>
      <c r="H35" s="40">
        <v>46009595920</v>
      </c>
      <c r="I35" s="39">
        <f t="shared" si="17"/>
        <v>0.59923840041051046</v>
      </c>
      <c r="J35" s="40">
        <v>46004435920</v>
      </c>
      <c r="K35" s="51">
        <f t="shared" si="0"/>
        <v>0.59917119551369957</v>
      </c>
      <c r="L35" s="51">
        <f t="shared" si="2"/>
        <v>0.99988784948233467</v>
      </c>
      <c r="N35" s="66"/>
      <c r="O35" s="66"/>
      <c r="P35" s="66"/>
      <c r="Q35" s="66"/>
    </row>
    <row r="36" spans="1:19" s="54" customFormat="1" ht="19.5" customHeight="1" x14ac:dyDescent="0.2">
      <c r="B36" s="114" t="s">
        <v>49</v>
      </c>
      <c r="C36" s="115"/>
      <c r="D36" s="94" t="s">
        <v>64</v>
      </c>
      <c r="E36" s="83">
        <f>+E30+E33</f>
        <v>299756209815</v>
      </c>
      <c r="F36" s="83">
        <f>+F30+F33</f>
        <v>255010175747</v>
      </c>
      <c r="G36" s="84">
        <f t="shared" si="16"/>
        <v>0.85072524737480559</v>
      </c>
      <c r="H36" s="83">
        <f>+H30+H33</f>
        <v>225028330567</v>
      </c>
      <c r="I36" s="84">
        <f t="shared" ref="I36" si="18">+H36/E36</f>
        <v>0.75070448317277672</v>
      </c>
      <c r="J36" s="83">
        <f>+J30+J33</f>
        <v>93806753036</v>
      </c>
      <c r="K36" s="84">
        <f t="shared" si="0"/>
        <v>0.31294348528724242</v>
      </c>
      <c r="L36" s="84">
        <f t="shared" si="2"/>
        <v>0.41686641321844564</v>
      </c>
      <c r="P36" s="66"/>
      <c r="Q36" s="66"/>
    </row>
    <row r="37" spans="1:19" ht="26.25" customHeight="1" x14ac:dyDescent="0.2">
      <c r="B37" s="116">
        <v>7545</v>
      </c>
      <c r="C37" s="138" t="s">
        <v>45</v>
      </c>
      <c r="D37" s="92" t="s">
        <v>64</v>
      </c>
      <c r="E37" s="80">
        <f>+E38+E39</f>
        <v>26922011889</v>
      </c>
      <c r="F37" s="80">
        <f>+F38+F39</f>
        <v>18981156785</v>
      </c>
      <c r="G37" s="81">
        <f>+F37/E37</f>
        <v>0.70504228522220758</v>
      </c>
      <c r="H37" s="101">
        <f>+H38+H39</f>
        <v>18395028478</v>
      </c>
      <c r="I37" s="81">
        <f t="shared" si="7"/>
        <v>0.6832709440083109</v>
      </c>
      <c r="J37" s="101">
        <f>+J38+J39</f>
        <v>7081000271</v>
      </c>
      <c r="K37" s="82">
        <f t="shared" si="0"/>
        <v>0.26301898610680019</v>
      </c>
      <c r="L37" s="82">
        <f t="shared" si="2"/>
        <v>0.38494097899705354</v>
      </c>
      <c r="N37" s="66"/>
      <c r="O37" s="66"/>
      <c r="P37" s="66"/>
      <c r="Q37" s="66"/>
      <c r="R37" s="66"/>
      <c r="S37" s="66"/>
    </row>
    <row r="38" spans="1:19" ht="26.25" customHeight="1" x14ac:dyDescent="0.2">
      <c r="B38" s="117"/>
      <c r="C38" s="139"/>
      <c r="D38" s="93" t="s">
        <v>63</v>
      </c>
      <c r="E38" s="20">
        <v>18761589506</v>
      </c>
      <c r="F38" s="41">
        <v>18730407918</v>
      </c>
      <c r="G38" s="39">
        <f t="shared" ref="G38:G39" si="19">+F38/E38</f>
        <v>0.99833800926142058</v>
      </c>
      <c r="H38" s="40">
        <v>18384410478</v>
      </c>
      <c r="I38" s="39">
        <f t="shared" si="7"/>
        <v>0.979896211465485</v>
      </c>
      <c r="J38" s="40">
        <v>7073895938</v>
      </c>
      <c r="K38" s="51">
        <f t="shared" si="0"/>
        <v>0.37704139810423587</v>
      </c>
      <c r="L38" s="51">
        <f t="shared" si="2"/>
        <v>0.38477687095080321</v>
      </c>
      <c r="N38" s="66"/>
      <c r="O38" s="66"/>
      <c r="P38" s="66"/>
      <c r="Q38" s="66"/>
      <c r="R38" s="66"/>
      <c r="S38" s="66"/>
    </row>
    <row r="39" spans="1:19" ht="26.25" customHeight="1" x14ac:dyDescent="0.2">
      <c r="B39" s="118"/>
      <c r="C39" s="140"/>
      <c r="D39" s="93" t="s">
        <v>65</v>
      </c>
      <c r="E39" s="100">
        <v>8160422383</v>
      </c>
      <c r="F39" s="41">
        <v>250748867</v>
      </c>
      <c r="G39" s="39">
        <f t="shared" si="19"/>
        <v>3.0727437285889322E-2</v>
      </c>
      <c r="H39" s="40">
        <v>10618000</v>
      </c>
      <c r="I39" s="39">
        <f t="shared" si="7"/>
        <v>1.3011581388384611E-3</v>
      </c>
      <c r="J39" s="40">
        <v>7104333</v>
      </c>
      <c r="K39" s="51">
        <f t="shared" si="0"/>
        <v>8.7058398040767201E-4</v>
      </c>
      <c r="L39" s="51">
        <f t="shared" si="2"/>
        <v>0.66908391410811829</v>
      </c>
      <c r="N39" s="66"/>
      <c r="O39" s="66"/>
      <c r="P39" s="66"/>
      <c r="Q39" s="66"/>
      <c r="R39" s="66"/>
      <c r="S39" s="66"/>
    </row>
    <row r="40" spans="1:19" ht="26.25" customHeight="1" x14ac:dyDescent="0.2">
      <c r="B40" s="116">
        <v>1044</v>
      </c>
      <c r="C40" s="138" t="s">
        <v>15</v>
      </c>
      <c r="D40" s="92" t="s">
        <v>64</v>
      </c>
      <c r="E40" s="80">
        <f>+E41+E42</f>
        <v>21283478617</v>
      </c>
      <c r="F40" s="80">
        <f>+F41+F42</f>
        <v>19990667699</v>
      </c>
      <c r="G40" s="81">
        <f>+F40/E40</f>
        <v>0.93925753673709245</v>
      </c>
      <c r="H40" s="101">
        <f>+H41+H42</f>
        <v>15081682248</v>
      </c>
      <c r="I40" s="81">
        <f>+H40/E40</f>
        <v>0.7086098339184852</v>
      </c>
      <c r="J40" s="101">
        <f>+J41+J42</f>
        <v>6461684746</v>
      </c>
      <c r="K40" s="82">
        <f t="shared" si="0"/>
        <v>0.30360096966662131</v>
      </c>
      <c r="L40" s="82">
        <f t="shared" si="2"/>
        <v>0.42844588818047086</v>
      </c>
      <c r="N40" s="66"/>
      <c r="O40" s="66"/>
      <c r="P40" s="66"/>
      <c r="Q40" s="66"/>
    </row>
    <row r="41" spans="1:19" ht="26.25" customHeight="1" x14ac:dyDescent="0.2">
      <c r="B41" s="117"/>
      <c r="C41" s="139"/>
      <c r="D41" s="93" t="s">
        <v>63</v>
      </c>
      <c r="E41" s="20">
        <v>20773505617</v>
      </c>
      <c r="F41" s="41">
        <v>19928706857</v>
      </c>
      <c r="G41" s="39">
        <f>+F41/E41</f>
        <v>0.95933287450007187</v>
      </c>
      <c r="H41" s="40">
        <v>15020132083</v>
      </c>
      <c r="I41" s="39">
        <f t="shared" ref="I41:I42" si="20">+H41/E41</f>
        <v>0.72304272374270206</v>
      </c>
      <c r="J41" s="40">
        <v>6400134581</v>
      </c>
      <c r="K41" s="51">
        <f t="shared" si="0"/>
        <v>0.30809121479055751</v>
      </c>
      <c r="L41" s="51">
        <f t="shared" si="2"/>
        <v>0.4261037483314653</v>
      </c>
      <c r="N41" s="66"/>
      <c r="O41" s="66"/>
      <c r="P41" s="66"/>
      <c r="Q41" s="66"/>
    </row>
    <row r="42" spans="1:19" ht="26.25" customHeight="1" x14ac:dyDescent="0.2">
      <c r="B42" s="118"/>
      <c r="C42" s="140"/>
      <c r="D42" s="93" t="s">
        <v>65</v>
      </c>
      <c r="E42" s="100">
        <v>509973000</v>
      </c>
      <c r="F42" s="41">
        <v>61960842</v>
      </c>
      <c r="G42" s="39">
        <f>+F42/E42</f>
        <v>0.12149827932066992</v>
      </c>
      <c r="H42" s="40">
        <v>61550165</v>
      </c>
      <c r="I42" s="39">
        <f t="shared" si="20"/>
        <v>0.12069298766797458</v>
      </c>
      <c r="J42" s="40">
        <v>61550165</v>
      </c>
      <c r="K42" s="51">
        <f t="shared" si="0"/>
        <v>0.12069298766797458</v>
      </c>
      <c r="L42" s="51">
        <f t="shared" si="2"/>
        <v>1</v>
      </c>
      <c r="N42" s="66"/>
      <c r="O42" s="66"/>
      <c r="P42" s="66"/>
      <c r="Q42" s="66"/>
    </row>
    <row r="43" spans="1:19" s="54" customFormat="1" ht="19.5" customHeight="1" x14ac:dyDescent="0.2">
      <c r="B43" s="114" t="s">
        <v>50</v>
      </c>
      <c r="C43" s="115"/>
      <c r="D43" s="94" t="s">
        <v>64</v>
      </c>
      <c r="E43" s="86">
        <f>+E37+E40</f>
        <v>48205490506</v>
      </c>
      <c r="F43" s="86">
        <f>+F37+F40</f>
        <v>38971824484</v>
      </c>
      <c r="G43" s="84">
        <f t="shared" si="13"/>
        <v>0.80845198492792614</v>
      </c>
      <c r="H43" s="86">
        <f>+H37+H40</f>
        <v>33476710726</v>
      </c>
      <c r="I43" s="84">
        <f t="shared" si="7"/>
        <v>0.69445846053227589</v>
      </c>
      <c r="J43" s="86">
        <f>+J37+J40</f>
        <v>13542685017</v>
      </c>
      <c r="K43" s="85">
        <f t="shared" si="0"/>
        <v>0.28093656707661507</v>
      </c>
      <c r="L43" s="85">
        <f t="shared" si="2"/>
        <v>0.40454049168223527</v>
      </c>
    </row>
    <row r="44" spans="1:19" s="55" customFormat="1" ht="19.5" customHeight="1" x14ac:dyDescent="0.2">
      <c r="B44" s="112" t="s">
        <v>22</v>
      </c>
      <c r="C44" s="113"/>
      <c r="D44" s="95"/>
      <c r="E44" s="87">
        <f>+E29+E36+E43</f>
        <v>387371690311</v>
      </c>
      <c r="F44" s="87">
        <f>+F29+F36+F43</f>
        <v>330878503734</v>
      </c>
      <c r="G44" s="88">
        <f t="shared" si="13"/>
        <v>0.85416284155498134</v>
      </c>
      <c r="H44" s="87">
        <f>+H29+H36+H43</f>
        <v>288542093912</v>
      </c>
      <c r="I44" s="88">
        <f t="shared" si="7"/>
        <v>0.74487140162551635</v>
      </c>
      <c r="J44" s="87">
        <f>+J29+J36+J43</f>
        <v>118166967514</v>
      </c>
      <c r="K44" s="89">
        <f t="shared" si="0"/>
        <v>0.30504802098245759</v>
      </c>
      <c r="L44" s="89">
        <f t="shared" si="2"/>
        <v>0.40953112217324777</v>
      </c>
    </row>
    <row r="45" spans="1:19" s="54" customFormat="1" ht="19.5" customHeight="1" thickBot="1" x14ac:dyDescent="0.25">
      <c r="B45" s="136" t="s">
        <v>10</v>
      </c>
      <c r="C45" s="137"/>
      <c r="D45" s="96"/>
      <c r="E45" s="52">
        <f>+E18+E44</f>
        <v>430178882000</v>
      </c>
      <c r="F45" s="52">
        <f>+F18+F44</f>
        <v>370947880209</v>
      </c>
      <c r="G45" s="56">
        <f t="shared" si="13"/>
        <v>0.86231076356974679</v>
      </c>
      <c r="H45" s="52">
        <f>+H18+H44</f>
        <v>316365310805</v>
      </c>
      <c r="I45" s="56">
        <f t="shared" si="7"/>
        <v>0.73542733974793306</v>
      </c>
      <c r="J45" s="52">
        <f>+J18+J44</f>
        <v>128243456633</v>
      </c>
      <c r="K45" s="57">
        <f t="shared" si="0"/>
        <v>0.29811657893750348</v>
      </c>
      <c r="L45" s="57">
        <f t="shared" si="2"/>
        <v>0.40536510247182628</v>
      </c>
    </row>
    <row r="46" spans="1:19" ht="13.5" customHeight="1" x14ac:dyDescent="0.2">
      <c r="B46" s="43" t="s">
        <v>74</v>
      </c>
    </row>
    <row r="47" spans="1:19" ht="13.5" customHeight="1" x14ac:dyDescent="0.2"/>
    <row r="48" spans="1:19" x14ac:dyDescent="0.2">
      <c r="A48" s="38"/>
      <c r="B48" s="38"/>
      <c r="C48" s="103"/>
    </row>
    <row r="49" spans="1:13" x14ac:dyDescent="0.2">
      <c r="A49" s="38"/>
      <c r="B49" s="38"/>
      <c r="C49" s="103"/>
      <c r="E49" s="104"/>
    </row>
    <row r="50" spans="1:13" x14ac:dyDescent="0.2">
      <c r="A50" s="38"/>
      <c r="B50" s="38"/>
      <c r="C50" s="103"/>
    </row>
    <row r="51" spans="1:13" x14ac:dyDescent="0.2">
      <c r="A51" s="38"/>
      <c r="B51" s="38"/>
      <c r="C51" s="103"/>
    </row>
    <row r="53" spans="1:13" s="37" customFormat="1" x14ac:dyDescent="0.2">
      <c r="B53" s="36"/>
      <c r="C53" s="102"/>
      <c r="D53" s="91"/>
      <c r="E53" s="36"/>
      <c r="F53" s="36"/>
      <c r="G53" s="36"/>
      <c r="H53" s="36"/>
      <c r="I53" s="36"/>
      <c r="J53" s="36"/>
      <c r="K53" s="36"/>
      <c r="L53" s="36"/>
      <c r="M53" s="36"/>
    </row>
    <row r="59" spans="1:13" s="37" customFormat="1" x14ac:dyDescent="0.2">
      <c r="B59" s="36"/>
      <c r="C59" s="102"/>
      <c r="D59" s="91"/>
      <c r="E59" s="36"/>
      <c r="F59" s="36"/>
      <c r="G59" s="36"/>
      <c r="H59" s="36"/>
      <c r="I59" s="36"/>
      <c r="J59" s="36"/>
      <c r="K59" s="36"/>
      <c r="L59" s="36"/>
      <c r="M59" s="36"/>
    </row>
  </sheetData>
  <autoFilter ref="A5:S46">
    <filterColumn colId="1" showButton="0"/>
    <filterColumn colId="3" showButton="0"/>
  </autoFilter>
  <mergeCells count="33">
    <mergeCell ref="B43:C43"/>
    <mergeCell ref="B44:C44"/>
    <mergeCell ref="B45:C45"/>
    <mergeCell ref="B36:C36"/>
    <mergeCell ref="B10:B12"/>
    <mergeCell ref="C10:C12"/>
    <mergeCell ref="B30:B32"/>
    <mergeCell ref="C30:C32"/>
    <mergeCell ref="B40:B42"/>
    <mergeCell ref="C40:C42"/>
    <mergeCell ref="C25:C27"/>
    <mergeCell ref="B25:B27"/>
    <mergeCell ref="B33:B35"/>
    <mergeCell ref="C33:C35"/>
    <mergeCell ref="B37:B39"/>
    <mergeCell ref="C37:C39"/>
    <mergeCell ref="B1:M1"/>
    <mergeCell ref="B2:M2"/>
    <mergeCell ref="B3:M3"/>
    <mergeCell ref="B5:C5"/>
    <mergeCell ref="B17:C17"/>
    <mergeCell ref="B13:C13"/>
    <mergeCell ref="C14:C16"/>
    <mergeCell ref="B18:C18"/>
    <mergeCell ref="B29:C29"/>
    <mergeCell ref="B7:B9"/>
    <mergeCell ref="C7:C9"/>
    <mergeCell ref="D5:E5"/>
    <mergeCell ref="B14:B16"/>
    <mergeCell ref="C22:C24"/>
    <mergeCell ref="B19:B21"/>
    <mergeCell ref="C19:C21"/>
    <mergeCell ref="B22:B24"/>
  </mergeCells>
  <conditionalFormatting sqref="G5 K5">
    <cfRule type="cellIs" dxfId="8" priority="9" operator="between">
      <formula>50</formula>
      <formula>100</formula>
    </cfRule>
    <cfRule type="cellIs" dxfId="7" priority="10" operator="between">
      <formula>21</formula>
      <formula>50</formula>
    </cfRule>
    <cfRule type="cellIs" dxfId="6" priority="11" operator="between">
      <formula>0</formula>
      <formula>19</formula>
    </cfRule>
  </conditionalFormatting>
  <conditionalFormatting sqref="B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ellIs" dxfId="5" priority="5" operator="between">
      <formula>50</formula>
      <formula>100</formula>
    </cfRule>
    <cfRule type="cellIs" dxfId="4" priority="6" operator="between">
      <formula>21</formula>
      <formula>50</formula>
    </cfRule>
    <cfRule type="cellIs" dxfId="3" priority="7" operator="between">
      <formula>0</formula>
      <formula>19</formula>
    </cfRule>
  </conditionalFormatting>
  <conditionalFormatting sqref="H5:I5">
    <cfRule type="cellIs" dxfId="2" priority="1" operator="between">
      <formula>50</formula>
      <formula>100</formula>
    </cfRule>
    <cfRule type="cellIs" dxfId="1" priority="2" operator="between">
      <formula>21</formula>
      <formula>50</formula>
    </cfRule>
    <cfRule type="cellIs" dxfId="0" priority="3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r:id="rId1"/>
  <rowBreaks count="1" manualBreakCount="1">
    <brk id="29" max="16383" man="1"/>
  </rowBreaks>
  <ignoredErrors>
    <ignoredError sqref="L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G7" sqref="G7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41" t="s">
        <v>26</v>
      </c>
      <c r="B1" s="142"/>
      <c r="C1" s="142"/>
      <c r="D1" s="142"/>
      <c r="E1" s="142"/>
      <c r="F1" s="142"/>
      <c r="G1" s="142"/>
      <c r="H1" s="143"/>
    </row>
    <row r="2" spans="1:8" x14ac:dyDescent="0.2">
      <c r="A2" s="144" t="s">
        <v>75</v>
      </c>
      <c r="B2" s="145"/>
      <c r="C2" s="145"/>
      <c r="D2" s="145"/>
      <c r="E2" s="145"/>
      <c r="F2" s="145"/>
      <c r="G2" s="145"/>
      <c r="H2" s="146"/>
    </row>
    <row r="3" spans="1:8" ht="20.25" customHeight="1" x14ac:dyDescent="0.2"/>
    <row r="4" spans="1:8" ht="36" customHeight="1" x14ac:dyDescent="0.2">
      <c r="A4" s="59" t="s">
        <v>23</v>
      </c>
      <c r="B4" s="59" t="s">
        <v>56</v>
      </c>
      <c r="C4" s="59" t="s">
        <v>2</v>
      </c>
      <c r="D4" s="60" t="s">
        <v>3</v>
      </c>
      <c r="E4" s="59" t="s">
        <v>4</v>
      </c>
      <c r="F4" s="61" t="s">
        <v>51</v>
      </c>
      <c r="G4" s="59" t="s">
        <v>5</v>
      </c>
      <c r="H4" s="60" t="s">
        <v>6</v>
      </c>
    </row>
    <row r="5" spans="1:8" ht="37.5" customHeight="1" x14ac:dyDescent="0.2">
      <c r="A5" s="42" t="s">
        <v>40</v>
      </c>
      <c r="B5" s="13">
        <v>51024713853</v>
      </c>
      <c r="C5" s="13">
        <v>23874368727</v>
      </c>
      <c r="D5" s="14">
        <f>+C5/B5</f>
        <v>0.46789814041448674</v>
      </c>
      <c r="E5" s="13">
        <v>23820214617</v>
      </c>
      <c r="F5" s="14">
        <f>+E5/B5</f>
        <v>0.46683680942582079</v>
      </c>
      <c r="G5" s="13">
        <v>23602309080</v>
      </c>
      <c r="H5" s="14">
        <f>+G5/E5</f>
        <v>0.99085207499161299</v>
      </c>
    </row>
    <row r="6" spans="1:8" ht="42.75" customHeight="1" x14ac:dyDescent="0.2">
      <c r="A6" s="42" t="s">
        <v>41</v>
      </c>
      <c r="B6" s="13">
        <v>10949057210</v>
      </c>
      <c r="C6" s="13">
        <v>10879840336</v>
      </c>
      <c r="D6" s="14">
        <f t="shared" ref="D6:D8" si="0">+C6/B6</f>
        <v>0.99367827999503167</v>
      </c>
      <c r="E6" s="13">
        <v>8252939492</v>
      </c>
      <c r="F6" s="14">
        <f t="shared" ref="F6:F8" si="1">+E6/B6</f>
        <v>0.75375800251207203</v>
      </c>
      <c r="G6" s="13">
        <v>3169253671</v>
      </c>
      <c r="H6" s="14">
        <f t="shared" ref="H6:H8" si="2">+G6/E6</f>
        <v>0.38401513473740129</v>
      </c>
    </row>
    <row r="7" spans="1:8" ht="35.25" customHeight="1" x14ac:dyDescent="0.2">
      <c r="A7" s="42" t="s">
        <v>42</v>
      </c>
      <c r="B7" s="13">
        <v>2143000000</v>
      </c>
      <c r="C7" s="13">
        <v>2143000000</v>
      </c>
      <c r="D7" s="14">
        <f t="shared" si="0"/>
        <v>1</v>
      </c>
      <c r="E7" s="13">
        <v>1967317663</v>
      </c>
      <c r="F7" s="14">
        <f t="shared" si="1"/>
        <v>0.91802037470835274</v>
      </c>
      <c r="G7" s="13">
        <v>1967317663</v>
      </c>
      <c r="H7" s="14">
        <f t="shared" si="2"/>
        <v>1</v>
      </c>
    </row>
    <row r="8" spans="1:8" ht="45.75" customHeight="1" x14ac:dyDescent="0.2">
      <c r="A8" s="42" t="s">
        <v>66</v>
      </c>
      <c r="B8" s="13">
        <v>5168937</v>
      </c>
      <c r="C8" s="13">
        <v>5168937</v>
      </c>
      <c r="D8" s="14">
        <f t="shared" si="0"/>
        <v>1</v>
      </c>
      <c r="E8" s="13">
        <v>5168937</v>
      </c>
      <c r="F8" s="14">
        <f t="shared" si="1"/>
        <v>1</v>
      </c>
      <c r="G8" s="13">
        <v>5168937</v>
      </c>
      <c r="H8" s="14">
        <f t="shared" si="2"/>
        <v>1</v>
      </c>
    </row>
    <row r="9" spans="1:8" s="12" customFormat="1" ht="21.75" customHeight="1" x14ac:dyDescent="0.2">
      <c r="A9" s="62" t="s">
        <v>24</v>
      </c>
      <c r="B9" s="63">
        <f>SUM(B5:B8)</f>
        <v>64121940000</v>
      </c>
      <c r="C9" s="63">
        <f>SUM(C5:C8)</f>
        <v>36902378000</v>
      </c>
      <c r="D9" s="64">
        <f>+C9/B9</f>
        <v>0.57550314291800908</v>
      </c>
      <c r="E9" s="63">
        <f>SUM(E5:E8)</f>
        <v>34045640709</v>
      </c>
      <c r="F9" s="64">
        <f>+E9/B9</f>
        <v>0.53095150753392673</v>
      </c>
      <c r="G9" s="63">
        <f>SUM(G5:G8)</f>
        <v>28744049351</v>
      </c>
      <c r="H9" s="64">
        <f>+G9/E9</f>
        <v>0.84427987702406437</v>
      </c>
    </row>
    <row r="10" spans="1:8" x14ac:dyDescent="0.2">
      <c r="A10" s="43" t="str">
        <f>+'EJECUCION BMT'!B46</f>
        <v>FUENTE: PREDIS -01 DE OCTUBRE DE 2019 9:00</v>
      </c>
    </row>
    <row r="12" spans="1:8" x14ac:dyDescent="0.2">
      <c r="G12" s="70"/>
    </row>
    <row r="13" spans="1:8" x14ac:dyDescent="0.2">
      <c r="B13" s="68"/>
    </row>
    <row r="16" spans="1:8" x14ac:dyDescent="0.2">
      <c r="D16" s="69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zoomScaleSheetLayoutView="85" workbookViewId="0">
      <pane xSplit="3" topLeftCell="D1" activePane="topRight" state="frozen"/>
      <selection pane="topRight" activeCell="U20" sqref="U20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8" customWidth="1"/>
    <col min="4" max="4" width="18" style="28" hidden="1" customWidth="1"/>
    <col min="5" max="5" width="19.140625" style="28" hidden="1" customWidth="1"/>
    <col min="6" max="6" width="15.28515625" style="17" hidden="1" customWidth="1"/>
    <col min="7" max="7" width="14.42578125" style="17" hidden="1" customWidth="1"/>
    <col min="8" max="16" width="16.28515625" style="17" hidden="1" customWidth="1"/>
    <col min="17" max="17" width="16.28515625" style="17" customWidth="1"/>
    <col min="18" max="18" width="9.85546875" style="76" customWidth="1"/>
    <col min="19" max="16384" width="11.42578125" style="17"/>
  </cols>
  <sheetData>
    <row r="1" spans="1:18" ht="15" x14ac:dyDescent="0.2">
      <c r="A1" s="152" t="s">
        <v>26</v>
      </c>
      <c r="B1" s="152"/>
      <c r="C1" s="152"/>
      <c r="D1" s="152"/>
      <c r="E1" s="152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75"/>
    </row>
    <row r="2" spans="1:18" ht="12.75" x14ac:dyDescent="0.2">
      <c r="A2" s="152" t="s">
        <v>76</v>
      </c>
      <c r="B2" s="152"/>
      <c r="C2" s="152"/>
      <c r="D2" s="152"/>
      <c r="E2" s="152"/>
    </row>
    <row r="4" spans="1:18" ht="25.5" customHeight="1" x14ac:dyDescent="0.2">
      <c r="A4" s="147" t="s">
        <v>0</v>
      </c>
      <c r="B4" s="148"/>
      <c r="C4" s="71" t="s">
        <v>39</v>
      </c>
      <c r="D4" s="71" t="s">
        <v>46</v>
      </c>
      <c r="E4" s="71" t="s">
        <v>52</v>
      </c>
      <c r="F4" s="71" t="s">
        <v>54</v>
      </c>
      <c r="G4" s="71" t="s">
        <v>55</v>
      </c>
      <c r="H4" s="71" t="s">
        <v>57</v>
      </c>
      <c r="I4" s="71" t="s">
        <v>58</v>
      </c>
      <c r="J4" s="71" t="s">
        <v>60</v>
      </c>
      <c r="K4" s="71" t="s">
        <v>61</v>
      </c>
      <c r="L4" s="71" t="s">
        <v>62</v>
      </c>
      <c r="M4" s="71" t="s">
        <v>67</v>
      </c>
      <c r="N4" s="71" t="s">
        <v>68</v>
      </c>
      <c r="O4" s="71" t="s">
        <v>71</v>
      </c>
      <c r="P4" s="71" t="s">
        <v>72</v>
      </c>
      <c r="Q4" s="71" t="s">
        <v>77</v>
      </c>
      <c r="R4" s="77" t="s">
        <v>59</v>
      </c>
    </row>
    <row r="5" spans="1:18" ht="22.5" customHeight="1" x14ac:dyDescent="0.2">
      <c r="A5" s="18">
        <v>339</v>
      </c>
      <c r="B5" s="19" t="s">
        <v>20</v>
      </c>
      <c r="C5" s="73">
        <v>9551105170</v>
      </c>
      <c r="D5" s="73">
        <v>138116313</v>
      </c>
      <c r="E5" s="74">
        <v>527969883</v>
      </c>
      <c r="F5" s="74">
        <v>2730080704</v>
      </c>
      <c r="G5" s="74">
        <v>3741115142</v>
      </c>
      <c r="H5" s="74">
        <v>3741115142</v>
      </c>
      <c r="I5" s="74">
        <v>4079491920</v>
      </c>
      <c r="J5" s="74">
        <v>4081675570</v>
      </c>
      <c r="K5" s="74">
        <v>5336600227</v>
      </c>
      <c r="L5" s="74">
        <v>5674012552</v>
      </c>
      <c r="M5" s="74">
        <v>5713849589</v>
      </c>
      <c r="N5" s="74">
        <v>5830120800</v>
      </c>
      <c r="O5" s="74">
        <v>6119964681</v>
      </c>
      <c r="P5" s="74">
        <v>6121655671</v>
      </c>
      <c r="Q5" s="74">
        <v>6547806655</v>
      </c>
      <c r="R5" s="153">
        <f>+Q5/C5</f>
        <v>0.6855548691440071</v>
      </c>
    </row>
    <row r="6" spans="1:18" ht="22.5" customHeight="1" x14ac:dyDescent="0.2">
      <c r="A6" s="21">
        <v>1004</v>
      </c>
      <c r="B6" s="22" t="s">
        <v>11</v>
      </c>
      <c r="C6" s="73">
        <v>8089936814</v>
      </c>
      <c r="D6" s="73">
        <v>241637900</v>
      </c>
      <c r="E6" s="74">
        <v>590452261</v>
      </c>
      <c r="F6" s="74">
        <v>3532247179</v>
      </c>
      <c r="G6" s="74">
        <v>4973562650</v>
      </c>
      <c r="H6" s="74">
        <v>4970330983</v>
      </c>
      <c r="I6" s="74">
        <v>5078827100</v>
      </c>
      <c r="J6" s="74">
        <v>5091012476</v>
      </c>
      <c r="K6" s="74">
        <v>5282647815</v>
      </c>
      <c r="L6" s="74">
        <v>5422500626</v>
      </c>
      <c r="M6" s="74">
        <v>5698269310</v>
      </c>
      <c r="N6" s="74">
        <v>5957378314</v>
      </c>
      <c r="O6" s="74">
        <v>6251872729</v>
      </c>
      <c r="P6" s="74">
        <v>6416602417</v>
      </c>
      <c r="Q6" s="74">
        <v>6618027944</v>
      </c>
      <c r="R6" s="153">
        <f t="shared" ref="R6:R17" si="0">+Q6/C6</f>
        <v>0.81805681504795003</v>
      </c>
    </row>
    <row r="7" spans="1:18" ht="22.5" customHeight="1" x14ac:dyDescent="0.2">
      <c r="A7" s="21">
        <v>1183</v>
      </c>
      <c r="B7" s="22" t="s">
        <v>27</v>
      </c>
      <c r="C7" s="73">
        <v>2932605899</v>
      </c>
      <c r="D7" s="73">
        <v>19276800</v>
      </c>
      <c r="E7" s="74">
        <v>19276800</v>
      </c>
      <c r="F7" s="74">
        <v>109737311</v>
      </c>
      <c r="G7" s="74">
        <v>352485570</v>
      </c>
      <c r="H7" s="74">
        <v>352485570</v>
      </c>
      <c r="I7" s="74">
        <v>360191470</v>
      </c>
      <c r="J7" s="74">
        <v>360191470</v>
      </c>
      <c r="K7" s="74">
        <v>360191470</v>
      </c>
      <c r="L7" s="74">
        <v>437200581</v>
      </c>
      <c r="M7" s="74">
        <v>2307200581</v>
      </c>
      <c r="N7" s="74">
        <v>2307200581</v>
      </c>
      <c r="O7" s="74">
        <v>2307200581</v>
      </c>
      <c r="P7" s="74">
        <v>2307200581</v>
      </c>
      <c r="Q7" s="74">
        <v>2307200581</v>
      </c>
      <c r="R7" s="153">
        <f t="shared" si="0"/>
        <v>0.78674075564900858</v>
      </c>
    </row>
    <row r="8" spans="1:18" ht="22.5" customHeight="1" x14ac:dyDescent="0.2">
      <c r="A8" s="21">
        <v>585</v>
      </c>
      <c r="B8" s="22" t="s">
        <v>18</v>
      </c>
      <c r="C8" s="73">
        <v>1701808967</v>
      </c>
      <c r="D8" s="73">
        <v>72824000</v>
      </c>
      <c r="E8" s="74">
        <v>102398933</v>
      </c>
      <c r="F8" s="74">
        <v>243879802</v>
      </c>
      <c r="G8" s="74">
        <v>1162237036</v>
      </c>
      <c r="H8" s="74">
        <v>1162237036</v>
      </c>
      <c r="I8" s="74">
        <v>1170659803</v>
      </c>
      <c r="J8" s="74">
        <v>1179027838</v>
      </c>
      <c r="K8" s="74">
        <v>1202468545</v>
      </c>
      <c r="L8" s="74">
        <v>1218002838</v>
      </c>
      <c r="M8" s="74">
        <v>1218002838</v>
      </c>
      <c r="N8" s="74">
        <v>1328921667</v>
      </c>
      <c r="O8" s="74">
        <v>1460888027</v>
      </c>
      <c r="P8" s="74">
        <v>1461790999</v>
      </c>
      <c r="Q8" s="74">
        <v>1523163829</v>
      </c>
      <c r="R8" s="153">
        <f t="shared" si="0"/>
        <v>0.89502632700606755</v>
      </c>
    </row>
    <row r="9" spans="1:18" ht="22.5" customHeight="1" x14ac:dyDescent="0.2">
      <c r="A9" s="21">
        <v>965</v>
      </c>
      <c r="B9" s="22" t="s">
        <v>19</v>
      </c>
      <c r="C9" s="73">
        <v>66971256</v>
      </c>
      <c r="D9" s="73">
        <v>7412000</v>
      </c>
      <c r="E9" s="74">
        <v>18206000</v>
      </c>
      <c r="F9" s="74">
        <v>25282167</v>
      </c>
      <c r="G9" s="74">
        <v>37482575</v>
      </c>
      <c r="H9" s="74">
        <v>37482575</v>
      </c>
      <c r="I9" s="74">
        <v>37482575</v>
      </c>
      <c r="J9" s="74">
        <v>45622259</v>
      </c>
      <c r="K9" s="74">
        <v>45622259</v>
      </c>
      <c r="L9" s="74">
        <v>46428639</v>
      </c>
      <c r="M9" s="74">
        <v>46428639</v>
      </c>
      <c r="N9" s="74">
        <v>61491440</v>
      </c>
      <c r="O9" s="74">
        <v>61491440</v>
      </c>
      <c r="P9" s="74">
        <v>61949594</v>
      </c>
      <c r="Q9" s="74">
        <v>61949594</v>
      </c>
      <c r="R9" s="153">
        <f t="shared" si="0"/>
        <v>0.92501765234924072</v>
      </c>
    </row>
    <row r="10" spans="1:18" ht="22.5" customHeight="1" x14ac:dyDescent="0.2">
      <c r="A10" s="21">
        <v>6094</v>
      </c>
      <c r="B10" s="21" t="s">
        <v>13</v>
      </c>
      <c r="C10" s="73">
        <v>11305969764</v>
      </c>
      <c r="D10" s="73">
        <v>391144400</v>
      </c>
      <c r="E10" s="74">
        <v>857756546</v>
      </c>
      <c r="F10" s="74">
        <v>3743874597</v>
      </c>
      <c r="G10" s="74">
        <v>5337459697</v>
      </c>
      <c r="H10" s="74">
        <v>5337459697</v>
      </c>
      <c r="I10" s="74">
        <v>5453007717</v>
      </c>
      <c r="J10" s="74">
        <v>5515923829</v>
      </c>
      <c r="K10" s="74">
        <v>6501294560</v>
      </c>
      <c r="L10" s="74">
        <v>7307407961</v>
      </c>
      <c r="M10" s="74">
        <v>7433981438</v>
      </c>
      <c r="N10" s="74">
        <v>8041997582</v>
      </c>
      <c r="O10" s="74">
        <v>9193978743</v>
      </c>
      <c r="P10" s="74">
        <v>9229359750</v>
      </c>
      <c r="Q10" s="74">
        <v>10123483980</v>
      </c>
      <c r="R10" s="153">
        <f t="shared" si="0"/>
        <v>0.89541049474895795</v>
      </c>
    </row>
    <row r="11" spans="1:18" ht="30.75" customHeight="1" x14ac:dyDescent="0.2">
      <c r="A11" s="21">
        <v>967</v>
      </c>
      <c r="B11" s="22" t="s">
        <v>12</v>
      </c>
      <c r="C11" s="73">
        <v>1856630109</v>
      </c>
      <c r="D11" s="73">
        <v>77446776</v>
      </c>
      <c r="E11" s="74">
        <v>245816476</v>
      </c>
      <c r="F11" s="74">
        <v>782791614</v>
      </c>
      <c r="G11" s="74">
        <v>931415975</v>
      </c>
      <c r="H11" s="74">
        <v>931415975</v>
      </c>
      <c r="I11" s="74">
        <v>1047706925</v>
      </c>
      <c r="J11" s="74">
        <v>1047706925</v>
      </c>
      <c r="K11" s="74">
        <v>1347339934</v>
      </c>
      <c r="L11" s="74">
        <v>1591632728</v>
      </c>
      <c r="M11" s="74">
        <v>1591632728</v>
      </c>
      <c r="N11" s="74">
        <v>1683991301</v>
      </c>
      <c r="O11" s="74">
        <v>1719616593</v>
      </c>
      <c r="P11" s="74">
        <v>1719616593</v>
      </c>
      <c r="Q11" s="74">
        <v>1719616593</v>
      </c>
      <c r="R11" s="153">
        <f t="shared" si="0"/>
        <v>0.92620311642269071</v>
      </c>
    </row>
    <row r="12" spans="1:18" s="23" customFormat="1" ht="24" customHeight="1" x14ac:dyDescent="0.2">
      <c r="A12" s="149" t="s">
        <v>28</v>
      </c>
      <c r="B12" s="149"/>
      <c r="C12" s="72">
        <f>+C5+C6+C7+C8+C9+C10+C11</f>
        <v>35505027979</v>
      </c>
      <c r="D12" s="72">
        <f t="shared" ref="D12:Q12" si="1">+D5+D6+D7+D8+D9+D10+D11</f>
        <v>947858189</v>
      </c>
      <c r="E12" s="72">
        <f t="shared" si="1"/>
        <v>2361876899</v>
      </c>
      <c r="F12" s="72">
        <f t="shared" si="1"/>
        <v>11167893374</v>
      </c>
      <c r="G12" s="72">
        <f t="shared" si="1"/>
        <v>16535758645</v>
      </c>
      <c r="H12" s="72">
        <f t="shared" si="1"/>
        <v>16532526978</v>
      </c>
      <c r="I12" s="72">
        <f t="shared" si="1"/>
        <v>17227367510</v>
      </c>
      <c r="J12" s="72">
        <f t="shared" si="1"/>
        <v>17321160367</v>
      </c>
      <c r="K12" s="72">
        <f t="shared" si="1"/>
        <v>20076164810</v>
      </c>
      <c r="L12" s="72">
        <f t="shared" si="1"/>
        <v>21697185925</v>
      </c>
      <c r="M12" s="72">
        <f t="shared" si="1"/>
        <v>24009365123</v>
      </c>
      <c r="N12" s="72">
        <f t="shared" si="1"/>
        <v>25211101685</v>
      </c>
      <c r="O12" s="72">
        <f t="shared" si="1"/>
        <v>27115012794</v>
      </c>
      <c r="P12" s="72">
        <f t="shared" si="1"/>
        <v>27318175605</v>
      </c>
      <c r="Q12" s="72">
        <f t="shared" si="1"/>
        <v>28901249176</v>
      </c>
      <c r="R12" s="105">
        <f t="shared" si="0"/>
        <v>0.81400440504071969</v>
      </c>
    </row>
    <row r="13" spans="1:18" ht="17.25" customHeight="1" x14ac:dyDescent="0.2">
      <c r="A13" s="21">
        <v>6219</v>
      </c>
      <c r="B13" s="18" t="s">
        <v>14</v>
      </c>
      <c r="C13" s="73">
        <v>6015719804</v>
      </c>
      <c r="D13" s="73">
        <v>31604060</v>
      </c>
      <c r="E13" s="74">
        <v>173270383</v>
      </c>
      <c r="F13" s="74">
        <v>2451357583</v>
      </c>
      <c r="G13" s="74">
        <v>4375813380</v>
      </c>
      <c r="H13" s="74">
        <v>4375813380</v>
      </c>
      <c r="I13" s="74">
        <v>4626636421</v>
      </c>
      <c r="J13" s="74">
        <v>4626636421</v>
      </c>
      <c r="K13" s="74">
        <v>4934231669</v>
      </c>
      <c r="L13" s="74">
        <v>5131113890</v>
      </c>
      <c r="M13" s="74">
        <v>5137488185</v>
      </c>
      <c r="N13" s="74">
        <v>5337745054</v>
      </c>
      <c r="O13" s="74">
        <v>5599275174</v>
      </c>
      <c r="P13" s="74">
        <v>5627650251</v>
      </c>
      <c r="Q13" s="74">
        <v>5712264858</v>
      </c>
      <c r="R13" s="153">
        <f t="shared" si="0"/>
        <v>0.94955633641742665</v>
      </c>
    </row>
    <row r="14" spans="1:18" ht="17.25" customHeight="1" x14ac:dyDescent="0.2">
      <c r="A14" s="21">
        <v>1044</v>
      </c>
      <c r="B14" s="18" t="s">
        <v>15</v>
      </c>
      <c r="C14" s="73">
        <v>5909537869</v>
      </c>
      <c r="D14" s="73">
        <v>323067788</v>
      </c>
      <c r="E14" s="74">
        <v>764192928</v>
      </c>
      <c r="F14" s="74">
        <v>2916347722</v>
      </c>
      <c r="G14" s="74">
        <v>3811369697</v>
      </c>
      <c r="H14" s="74">
        <v>3811369697</v>
      </c>
      <c r="I14" s="74">
        <v>3856783203</v>
      </c>
      <c r="J14" s="74">
        <v>3905664042</v>
      </c>
      <c r="K14" s="74">
        <v>4268744615</v>
      </c>
      <c r="L14" s="74">
        <v>4685171878</v>
      </c>
      <c r="M14" s="74">
        <v>4688661488</v>
      </c>
      <c r="N14" s="74">
        <v>4920440772</v>
      </c>
      <c r="O14" s="74">
        <v>5011381396</v>
      </c>
      <c r="P14" s="74">
        <v>5034409574</v>
      </c>
      <c r="Q14" s="74">
        <v>5051541052</v>
      </c>
      <c r="R14" s="153">
        <f t="shared" si="0"/>
        <v>0.85481152062653787</v>
      </c>
    </row>
    <row r="15" spans="1:18" ht="17.25" customHeight="1" x14ac:dyDescent="0.2">
      <c r="A15" s="21">
        <v>7132</v>
      </c>
      <c r="B15" s="18" t="s">
        <v>16</v>
      </c>
      <c r="C15" s="73">
        <v>6607372771</v>
      </c>
      <c r="D15" s="73">
        <v>973911999</v>
      </c>
      <c r="E15" s="74">
        <v>1331554989</v>
      </c>
      <c r="F15" s="74">
        <v>4402584249</v>
      </c>
      <c r="G15" s="74">
        <v>5594952458</v>
      </c>
      <c r="H15" s="74">
        <v>5594952458</v>
      </c>
      <c r="I15" s="74">
        <v>5746892225</v>
      </c>
      <c r="J15" s="74">
        <v>5755758825</v>
      </c>
      <c r="K15" s="74">
        <v>5866505976</v>
      </c>
      <c r="L15" s="74">
        <v>6281648829</v>
      </c>
      <c r="M15" s="74">
        <v>6299159928</v>
      </c>
      <c r="N15" s="74">
        <v>6304215528</v>
      </c>
      <c r="O15" s="74">
        <v>6331952620</v>
      </c>
      <c r="P15" s="74">
        <v>6346789020</v>
      </c>
      <c r="Q15" s="74">
        <v>6346789020</v>
      </c>
      <c r="R15" s="153">
        <f t="shared" si="0"/>
        <v>0.96056166951201671</v>
      </c>
    </row>
    <row r="16" spans="1:18" ht="17.25" customHeight="1" x14ac:dyDescent="0.2">
      <c r="A16" s="21">
        <v>1032</v>
      </c>
      <c r="B16" s="18" t="s">
        <v>17</v>
      </c>
      <c r="C16" s="73">
        <v>158417200878</v>
      </c>
      <c r="D16" s="73">
        <v>1013060737</v>
      </c>
      <c r="E16" s="74">
        <v>2419499145</v>
      </c>
      <c r="F16" s="74">
        <v>18561462904</v>
      </c>
      <c r="G16" s="74">
        <v>25743025145</v>
      </c>
      <c r="H16" s="74">
        <v>25678691478</v>
      </c>
      <c r="I16" s="74">
        <v>25940065060</v>
      </c>
      <c r="J16" s="74">
        <v>25944993038</v>
      </c>
      <c r="K16" s="74">
        <v>31144497215</v>
      </c>
      <c r="L16" s="74">
        <v>33864690395</v>
      </c>
      <c r="M16" s="74">
        <v>33886288675</v>
      </c>
      <c r="N16" s="74">
        <v>35662417781</v>
      </c>
      <c r="O16" s="74">
        <v>37357030133</v>
      </c>
      <c r="P16" s="74">
        <v>37359012300</v>
      </c>
      <c r="Q16" s="74">
        <v>44407177106</v>
      </c>
      <c r="R16" s="153">
        <f t="shared" si="0"/>
        <v>0.28031790020200387</v>
      </c>
    </row>
    <row r="17" spans="1:18" s="24" customFormat="1" ht="15" customHeight="1" x14ac:dyDescent="0.2">
      <c r="A17" s="150" t="s">
        <v>29</v>
      </c>
      <c r="B17" s="150"/>
      <c r="C17" s="45">
        <f t="shared" ref="C17:Q17" si="2">SUM(C13:C16)</f>
        <v>176949831322</v>
      </c>
      <c r="D17" s="45">
        <f t="shared" si="2"/>
        <v>2341644584</v>
      </c>
      <c r="E17" s="45">
        <f t="shared" si="2"/>
        <v>4688517445</v>
      </c>
      <c r="F17" s="45">
        <f t="shared" si="2"/>
        <v>28331752458</v>
      </c>
      <c r="G17" s="45">
        <f t="shared" si="2"/>
        <v>39525160680</v>
      </c>
      <c r="H17" s="45">
        <f t="shared" si="2"/>
        <v>39460827013</v>
      </c>
      <c r="I17" s="45">
        <f t="shared" si="2"/>
        <v>40170376909</v>
      </c>
      <c r="J17" s="45">
        <f t="shared" si="2"/>
        <v>40233052326</v>
      </c>
      <c r="K17" s="45">
        <f t="shared" si="2"/>
        <v>46213979475</v>
      </c>
      <c r="L17" s="45">
        <f t="shared" si="2"/>
        <v>49962624992</v>
      </c>
      <c r="M17" s="45">
        <f t="shared" si="2"/>
        <v>50011598276</v>
      </c>
      <c r="N17" s="45">
        <f t="shared" si="2"/>
        <v>52224819135</v>
      </c>
      <c r="O17" s="45">
        <f t="shared" si="2"/>
        <v>54299639323</v>
      </c>
      <c r="P17" s="45">
        <f t="shared" si="2"/>
        <v>54367861145</v>
      </c>
      <c r="Q17" s="45">
        <f t="shared" si="2"/>
        <v>61517772036</v>
      </c>
      <c r="R17" s="154">
        <f t="shared" si="0"/>
        <v>0.34765657348412266</v>
      </c>
    </row>
    <row r="18" spans="1:18" x14ac:dyDescent="0.2">
      <c r="A18" s="25"/>
      <c r="B18" s="26"/>
      <c r="C18" s="27"/>
      <c r="D18" s="2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78"/>
    </row>
    <row r="19" spans="1:18" s="24" customFormat="1" ht="15.75" customHeight="1" x14ac:dyDescent="0.2">
      <c r="A19" s="151" t="s">
        <v>30</v>
      </c>
      <c r="B19" s="151"/>
      <c r="C19" s="46">
        <f t="shared" ref="C19:Q19" si="3">+C12+C17</f>
        <v>212454859301</v>
      </c>
      <c r="D19" s="46">
        <f t="shared" si="3"/>
        <v>3289502773</v>
      </c>
      <c r="E19" s="46">
        <f t="shared" si="3"/>
        <v>7050394344</v>
      </c>
      <c r="F19" s="46">
        <f t="shared" si="3"/>
        <v>39499645832</v>
      </c>
      <c r="G19" s="46">
        <f t="shared" si="3"/>
        <v>56060919325</v>
      </c>
      <c r="H19" s="46">
        <f t="shared" si="3"/>
        <v>55993353991</v>
      </c>
      <c r="I19" s="46">
        <f t="shared" si="3"/>
        <v>57397744419</v>
      </c>
      <c r="J19" s="46">
        <f t="shared" si="3"/>
        <v>57554212693</v>
      </c>
      <c r="K19" s="46">
        <f t="shared" si="3"/>
        <v>66290144285</v>
      </c>
      <c r="L19" s="46">
        <f t="shared" si="3"/>
        <v>71659810917</v>
      </c>
      <c r="M19" s="46">
        <f t="shared" si="3"/>
        <v>74020963399</v>
      </c>
      <c r="N19" s="46">
        <f t="shared" si="3"/>
        <v>77435920820</v>
      </c>
      <c r="O19" s="46">
        <f t="shared" si="3"/>
        <v>81414652117</v>
      </c>
      <c r="P19" s="46">
        <f t="shared" si="3"/>
        <v>81686036750</v>
      </c>
      <c r="Q19" s="46">
        <f t="shared" si="3"/>
        <v>90419021212</v>
      </c>
      <c r="R19" s="79">
        <f>+Q19/C19</f>
        <v>0.42559168337918268</v>
      </c>
    </row>
    <row r="20" spans="1:18" ht="15.75" customHeight="1" x14ac:dyDescent="0.2">
      <c r="A20" s="43" t="str">
        <f>+'EJECUCION BMT'!B46</f>
        <v>FUENTE: PREDIS -01 DE OCTUBRE DE 2019 9:00</v>
      </c>
    </row>
  </sheetData>
  <autoFilter ref="A4:R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2019-08-15T20:55:42Z</cp:lastPrinted>
  <dcterms:created xsi:type="dcterms:W3CDTF">2015-10-06T19:48:57Z</dcterms:created>
  <dcterms:modified xsi:type="dcterms:W3CDTF">2019-10-01T15:15:41Z</dcterms:modified>
</cp:coreProperties>
</file>