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PTAL - 2019\FEBRERO 2019\"/>
    </mc:Choice>
  </mc:AlternateContent>
  <bookViews>
    <workbookView xWindow="0" yWindow="0" windowWidth="28800" windowHeight="11205" firstSheet="1" activeTab="1"/>
  </bookViews>
  <sheets>
    <sheet name="EJECUCION BMT  CONCEJO" sheetId="11" state="hidden" r:id="rId1"/>
    <sheet name="EJECUCION BMT" sheetId="13" r:id="rId2"/>
    <sheet name="FUNCIONAMIENTO" sheetId="5" r:id="rId3"/>
    <sheet name="RESERVAS" sheetId="7" r:id="rId4"/>
  </sheets>
  <definedNames>
    <definedName name="_xlnm._FilterDatabase" localSheetId="0" hidden="1">'EJECUCION BMT  CONCEJO'!$B$5:$E$20</definedName>
    <definedName name="_xlnm.Print_Area" localSheetId="0">'EJECUCION BMT  CONCEJO'!$B$1:$D$24</definedName>
    <definedName name="_xlnm.Print_Area" localSheetId="3">RESERVAS!$A$4:$D$20</definedName>
  </definedNames>
  <calcPr calcId="162913"/>
</workbook>
</file>

<file path=xl/calcChain.xml><?xml version="1.0" encoding="utf-8"?>
<calcChain xmlns="http://schemas.openxmlformats.org/spreadsheetml/2006/main">
  <c r="F17" i="7" l="1"/>
  <c r="F12" i="7"/>
  <c r="F19" i="7" l="1"/>
  <c r="D19" i="7"/>
  <c r="E17" i="7"/>
  <c r="D17" i="7"/>
  <c r="C17" i="7"/>
  <c r="D12" i="7"/>
  <c r="E12" i="7"/>
  <c r="I19" i="13"/>
  <c r="I18" i="13"/>
  <c r="G19" i="13"/>
  <c r="G18" i="13"/>
  <c r="E22" i="13"/>
  <c r="E21" i="13"/>
  <c r="C23" i="13"/>
  <c r="G20" i="13"/>
  <c r="E19" i="13"/>
  <c r="E18" i="13"/>
  <c r="I14" i="13"/>
  <c r="I15" i="13"/>
  <c r="I13" i="13"/>
  <c r="G14" i="13"/>
  <c r="G15" i="13"/>
  <c r="G16" i="13"/>
  <c r="G13" i="13"/>
  <c r="E14" i="13"/>
  <c r="E15" i="13"/>
  <c r="E16" i="13"/>
  <c r="E13" i="13"/>
  <c r="C25" i="13"/>
  <c r="C24" i="13"/>
  <c r="H23" i="13"/>
  <c r="F23" i="13"/>
  <c r="D23" i="13"/>
  <c r="H20" i="13"/>
  <c r="I20" i="13" s="1"/>
  <c r="F20" i="13"/>
  <c r="D20" i="13"/>
  <c r="E20" i="13" s="1"/>
  <c r="C20" i="13"/>
  <c r="H17" i="13"/>
  <c r="F17" i="13"/>
  <c r="D17" i="13"/>
  <c r="C17" i="13"/>
  <c r="I7" i="13"/>
  <c r="I8" i="13"/>
  <c r="G7" i="13"/>
  <c r="G8" i="13"/>
  <c r="G6" i="13"/>
  <c r="E7" i="13"/>
  <c r="E8" i="13"/>
  <c r="E6" i="13"/>
  <c r="H9" i="13"/>
  <c r="H12" i="13" s="1"/>
  <c r="F9" i="13"/>
  <c r="F12" i="13" s="1"/>
  <c r="D9" i="13"/>
  <c r="E9" i="13" s="1"/>
  <c r="C9" i="13"/>
  <c r="C12" i="13" s="1"/>
  <c r="H11" i="13"/>
  <c r="F11" i="13"/>
  <c r="G11" i="13" s="1"/>
  <c r="D11" i="13"/>
  <c r="E11" i="13" s="1"/>
  <c r="C11" i="13"/>
  <c r="I17" i="13" l="1"/>
  <c r="I11" i="13"/>
  <c r="D12" i="13"/>
  <c r="E19" i="7"/>
  <c r="I12" i="13"/>
  <c r="G12" i="13"/>
  <c r="G9" i="13"/>
  <c r="I9" i="13"/>
  <c r="H24" i="13"/>
  <c r="H25" i="13" s="1"/>
  <c r="I21" i="13"/>
  <c r="F24" i="13"/>
  <c r="F25" i="13" s="1"/>
  <c r="G21" i="13"/>
  <c r="D24" i="13"/>
  <c r="A9" i="5"/>
  <c r="A20" i="7"/>
  <c r="I25" i="13" l="1"/>
  <c r="D25" i="13"/>
  <c r="E12" i="13"/>
  <c r="I22" i="13"/>
  <c r="G22" i="13" l="1"/>
  <c r="I23" i="13" l="1"/>
  <c r="G23" i="13"/>
  <c r="E23" i="13"/>
  <c r="E17" i="13"/>
  <c r="G17" i="13"/>
  <c r="H20" i="11"/>
  <c r="H15" i="11"/>
  <c r="H9" i="11"/>
  <c r="H10" i="11" s="1"/>
  <c r="G25" i="13" l="1"/>
  <c r="I24" i="13"/>
  <c r="E24" i="13"/>
  <c r="G24" i="13"/>
  <c r="E25" i="13"/>
  <c r="H21" i="11"/>
  <c r="H22" i="11" s="1"/>
  <c r="D20" i="11"/>
  <c r="D14" i="11"/>
  <c r="D10" i="11"/>
  <c r="D15" i="11" l="1"/>
  <c r="D22" i="11" s="1"/>
  <c r="B8" i="5" l="1"/>
  <c r="C12" i="7" l="1"/>
  <c r="C19" i="7" s="1"/>
  <c r="H7" i="5" l="1"/>
  <c r="G8" i="5" l="1"/>
  <c r="E8" i="5"/>
  <c r="C8" i="5"/>
  <c r="F7" i="5"/>
  <c r="D7" i="5"/>
  <c r="H6" i="5"/>
  <c r="F6" i="5"/>
  <c r="D6" i="5"/>
  <c r="H5" i="5"/>
  <c r="F5" i="5"/>
  <c r="D5" i="5"/>
  <c r="H8" i="5" l="1"/>
  <c r="F8" i="5"/>
  <c r="D8" i="5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<sst xmlns="http://schemas.openxmlformats.org/spreadsheetml/2006/main" count="112" uniqueCount="61">
  <si>
    <t>PROYECTO DE INVERSIÓN</t>
  </si>
  <si>
    <t>UNIDAD EJECUTORA 01</t>
  </si>
  <si>
    <t xml:space="preserve">CDP´S </t>
  </si>
  <si>
    <t>% DE EJEC. CDP</t>
  </si>
  <si>
    <t>COMPROMISOS - RP</t>
  </si>
  <si>
    <t xml:space="preserve">% DE EJEC. 
RP
</t>
  </si>
  <si>
    <t xml:space="preserve">GIROS </t>
  </si>
  <si>
    <t>% 
GIRADO</t>
  </si>
  <si>
    <t>SUB. POLÍTICA SECTORIAL</t>
  </si>
  <si>
    <t>SUB. GESTIÓN CORPORATIVA</t>
  </si>
  <si>
    <t>INFORME DE EJECUCION DEL PRESUPUESTO DE GASTOS E INVERSIONES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</si>
  <si>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</si>
  <si>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</si>
  <si>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</si>
  <si>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</si>
  <si>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</si>
  <si>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</si>
  <si>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</si>
  <si>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</si>
  <si>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</si>
  <si>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</si>
  <si>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</si>
  <si>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</si>
  <si>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</si>
  <si>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</si>
  <si>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</si>
  <si>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</si>
  <si>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</si>
  <si>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</si>
  <si>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</si>
  <si>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</si>
  <si>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</si>
  <si>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</si>
  <si>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</si>
  <si>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</si>
  <si>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</si>
  <si>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</si>
  <si>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</si>
  <si>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</si>
  <si>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</si>
  <si>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>RESERVAS 2019</t>
  </si>
  <si>
    <t xml:space="preserve"> GASTOS DE PERSONAL </t>
  </si>
  <si>
    <t xml:space="preserve">PRESUPUESTO  ASIGNADO
2019
</t>
  </si>
  <si>
    <t>ADQUISICIÓN DE BIENES Y SERVICIOS</t>
  </si>
  <si>
    <t>GASTOS DIVERSOS</t>
  </si>
  <si>
    <t>Movilidad Transparente y Contra la Corrupción</t>
  </si>
  <si>
    <t>Fortalecimiento de la gestión jurídica de la Secretaría Distrital de Movilidad</t>
  </si>
  <si>
    <t>Fortalecimiento de la gestión de investigaciones administrativas de Tránsito y Transporte</t>
  </si>
  <si>
    <t>GIROS 11 - FEBRERO - 2019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</si>
  <si>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</si>
  <si>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</si>
  <si>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</si>
  <si>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</si>
  <si>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</si>
  <si>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GIROS - 20 FEBRERO 2019</t>
  </si>
  <si>
    <t>Gestión y control de Tránsito y Transporte</t>
  </si>
  <si>
    <t>FUENTE: PREDIS - 01 DE MARZO DE 2019  10:21 A.M.</t>
  </si>
  <si>
    <t>EJECUCION PRESUPUESTAL - 28 DE FEBRERO DE 2019</t>
  </si>
  <si>
    <t>GASTOS DE FUNCIONAMIENTO - 28 DE FEBRERO DE 2019</t>
  </si>
  <si>
    <t>PASIVO EXIGIBLE - 28 DE FEBRERO DE 2019</t>
  </si>
  <si>
    <t>GIROS - 28 FEBRERO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</si>
</sst>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,,"/>
    <numFmt numFmtId="166" formatCode="#,###,,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41" fontId="3" fillId="0" borderId="1" xfId="4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/>
    </xf>
    <xf numFmtId="0" fontId="2" fillId="0" borderId="0" xfId="0" applyFont="1" applyFill="1"/>
    <xf numFmtId="41" fontId="2" fillId="0" borderId="0" xfId="0" applyNumberFormat="1" applyFont="1" applyFill="1"/>
    <xf numFmtId="0" fontId="7" fillId="0" borderId="0" xfId="0" applyFont="1"/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1" fontId="7" fillId="0" borderId="1" xfId="4" applyFont="1" applyBorder="1" applyAlignment="1">
      <alignment horizontal="center" vertical="center"/>
    </xf>
    <xf numFmtId="41" fontId="8" fillId="0" borderId="1" xfId="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/>
    <xf numFmtId="41" fontId="6" fillId="0" borderId="0" xfId="4" applyFont="1"/>
    <xf numFmtId="166" fontId="6" fillId="3" borderId="10" xfId="5" applyNumberFormat="1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41" fontId="7" fillId="0" borderId="0" xfId="4" applyFont="1"/>
    <xf numFmtId="0" fontId="4" fillId="0" borderId="12" xfId="0" applyFont="1" applyFill="1" applyBorder="1" applyAlignment="1">
      <alignment horizontal="center" vertical="center" wrapText="1"/>
    </xf>
    <xf numFmtId="41" fontId="4" fillId="0" borderId="12" xfId="4" applyFont="1" applyFill="1" applyBorder="1" applyAlignment="1">
      <alignment horizontal="center" vertical="center"/>
    </xf>
    <xf numFmtId="0" fontId="2" fillId="0" borderId="0" xfId="0" applyFont="1" applyFill="1" applyBorder="1"/>
    <xf numFmtId="41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0" borderId="0" xfId="0" applyFont="1"/>
    <xf numFmtId="41" fontId="8" fillId="0" borderId="0" xfId="4" applyFont="1" applyAlignment="1">
      <alignment horizontal="center"/>
    </xf>
    <xf numFmtId="0" fontId="8" fillId="0" borderId="0" xfId="0" applyFont="1" applyFill="1"/>
    <xf numFmtId="10" fontId="8" fillId="0" borderId="1" xfId="2" applyNumberFormat="1" applyFont="1" applyFill="1" applyBorder="1" applyAlignment="1">
      <alignment horizontal="center" vertical="center"/>
    </xf>
    <xf numFmtId="41" fontId="8" fillId="0" borderId="1" xfId="4" applyFont="1" applyFill="1" applyBorder="1" applyAlignment="1">
      <alignment vertical="center"/>
    </xf>
    <xf numFmtId="41" fontId="8" fillId="0" borderId="1" xfId="4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 applyAlignment="1">
      <alignment vertical="center"/>
    </xf>
    <xf numFmtId="41" fontId="9" fillId="5" borderId="1" xfId="4" applyFont="1" applyFill="1" applyBorder="1" applyAlignment="1">
      <alignment horizontal="center" vertical="center"/>
    </xf>
    <xf numFmtId="10" fontId="8" fillId="6" borderId="1" xfId="2" applyNumberFormat="1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/>
    </xf>
    <xf numFmtId="41" fontId="9" fillId="7" borderId="1" xfId="4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41" fontId="8" fillId="0" borderId="9" xfId="4" applyFont="1" applyFill="1" applyBorder="1" applyAlignment="1">
      <alignment horizontal="center" vertical="center" wrapText="1"/>
    </xf>
    <xf numFmtId="41" fontId="8" fillId="0" borderId="9" xfId="4" applyFont="1" applyFill="1" applyBorder="1" applyAlignment="1">
      <alignment vertical="center"/>
    </xf>
    <xf numFmtId="41" fontId="9" fillId="7" borderId="14" xfId="4" applyFont="1" applyFill="1" applyBorder="1" applyAlignment="1">
      <alignment horizontal="center" vertical="center" wrapText="1"/>
    </xf>
    <xf numFmtId="166" fontId="9" fillId="7" borderId="14" xfId="1" applyNumberFormat="1" applyFont="1" applyFill="1" applyBorder="1" applyAlignment="1">
      <alignment horizontal="center" vertical="center" wrapText="1"/>
    </xf>
    <xf numFmtId="166" fontId="9" fillId="7" borderId="15" xfId="1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10" fontId="8" fillId="0" borderId="18" xfId="2" applyNumberFormat="1" applyFont="1" applyFill="1" applyBorder="1" applyAlignment="1">
      <alignment horizontal="center" vertical="center"/>
    </xf>
    <xf numFmtId="0" fontId="8" fillId="0" borderId="17" xfId="3" applyFont="1" applyFill="1" applyBorder="1" applyAlignment="1">
      <alignment horizontal="center" vertical="center" wrapText="1"/>
    </xf>
    <xf numFmtId="41" fontId="9" fillId="7" borderId="20" xfId="4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 wrapText="1"/>
    </xf>
    <xf numFmtId="10" fontId="9" fillId="6" borderId="1" xfId="2" applyNumberFormat="1" applyFont="1" applyFill="1" applyBorder="1" applyAlignment="1">
      <alignment horizontal="center" vertical="center"/>
    </xf>
    <xf numFmtId="10" fontId="9" fillId="6" borderId="18" xfId="2" applyNumberFormat="1" applyFont="1" applyFill="1" applyBorder="1" applyAlignment="1">
      <alignment horizontal="center" vertical="center"/>
    </xf>
    <xf numFmtId="0" fontId="9" fillId="0" borderId="0" xfId="0" applyFont="1" applyFill="1"/>
    <xf numFmtId="10" fontId="9" fillId="5" borderId="1" xfId="2" applyNumberFormat="1" applyFont="1" applyFill="1" applyBorder="1" applyAlignment="1">
      <alignment horizontal="center" vertical="center"/>
    </xf>
    <xf numFmtId="10" fontId="9" fillId="5" borderId="18" xfId="2" applyNumberFormat="1" applyFont="1" applyFill="1" applyBorder="1" applyAlignment="1">
      <alignment horizontal="center" vertical="center"/>
    </xf>
    <xf numFmtId="0" fontId="9" fillId="0" borderId="0" xfId="0" applyFont="1"/>
    <xf numFmtId="9" fontId="9" fillId="6" borderId="18" xfId="2" applyFont="1" applyFill="1" applyBorder="1" applyAlignment="1">
      <alignment horizontal="center" vertical="center"/>
    </xf>
    <xf numFmtId="0" fontId="9" fillId="0" borderId="0" xfId="0" applyFont="1" applyFill="1" applyBorder="1"/>
    <xf numFmtId="10" fontId="9" fillId="7" borderId="20" xfId="2" applyNumberFormat="1" applyFont="1" applyFill="1" applyBorder="1" applyAlignment="1">
      <alignment horizontal="center" vertical="center"/>
    </xf>
    <xf numFmtId="10" fontId="9" fillId="7" borderId="21" xfId="2" applyNumberFormat="1" applyFont="1" applyFill="1" applyBorder="1" applyAlignment="1">
      <alignment horizontal="center" vertical="center"/>
    </xf>
    <xf numFmtId="41" fontId="7" fillId="0" borderId="0" xfId="4" applyFont="1" applyAlignment="1">
      <alignment vertical="center"/>
    </xf>
    <xf numFmtId="41" fontId="7" fillId="0" borderId="1" xfId="4" applyFont="1" applyBorder="1" applyAlignment="1">
      <alignment vertical="center"/>
    </xf>
    <xf numFmtId="167" fontId="9" fillId="5" borderId="1" xfId="0" applyNumberFormat="1" applyFont="1" applyFill="1" applyBorder="1" applyAlignment="1">
      <alignment horizontal="center" vertical="center"/>
    </xf>
    <xf numFmtId="41" fontId="4" fillId="7" borderId="1" xfId="4" applyFont="1" applyFill="1" applyBorder="1" applyAlignment="1">
      <alignment horizontal="center" vertical="center" wrapText="1"/>
    </xf>
    <xf numFmtId="166" fontId="4" fillId="7" borderId="1" xfId="1" applyNumberFormat="1" applyFont="1" applyFill="1" applyBorder="1" applyAlignment="1">
      <alignment horizontal="center" vertical="center" wrapText="1"/>
    </xf>
    <xf numFmtId="165" fontId="4" fillId="7" borderId="1" xfId="1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41" fontId="5" fillId="7" borderId="1" xfId="4" applyFont="1" applyFill="1" applyBorder="1" applyAlignment="1">
      <alignment horizontal="center" vertical="center" wrapText="1"/>
    </xf>
    <xf numFmtId="10" fontId="4" fillId="7" borderId="1" xfId="2" applyNumberFormat="1" applyFont="1" applyFill="1" applyBorder="1" applyAlignment="1">
      <alignment horizontal="center" vertical="center"/>
    </xf>
    <xf numFmtId="41" fontId="6" fillId="7" borderId="1" xfId="4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9" fillId="6" borderId="1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7" borderId="1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41" fontId="9" fillId="5" borderId="8" xfId="4" applyFont="1" applyFill="1" applyBorder="1" applyAlignment="1">
      <alignment horizontal="center" vertical="center" wrapText="1"/>
    </xf>
    <xf numFmtId="41" fontId="9" fillId="7" borderId="9" xfId="4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6">
    <cellStyle name="Millares" xfId="1" builtinId="3"/>
    <cellStyle name="Millares [0]" xfId="4" builtinId="6"/>
    <cellStyle name="Millares 2" xfId="5"/>
    <cellStyle name="Normal" xfId="0" builtinId="0"/>
    <cellStyle name="Normal 17" xfId="3"/>
    <cellStyle name="Porcentaje" xfId="2" builtinId="5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84" t="s">
        <v>35</v>
      </c>
      <c r="C1" s="84"/>
      <c r="D1" s="84"/>
      <c r="F1" s="84" t="s">
        <v>39</v>
      </c>
      <c r="G1" s="84"/>
      <c r="H1" s="84"/>
      <c r="I1" s="36"/>
    </row>
    <row r="2" spans="2:9" ht="13.5" customHeight="1" x14ac:dyDescent="0.2">
      <c r="B2" s="84" t="s">
        <v>27</v>
      </c>
      <c r="C2" s="84"/>
      <c r="D2" s="84"/>
      <c r="F2" s="84" t="s">
        <v>27</v>
      </c>
      <c r="G2" s="84"/>
      <c r="H2" s="84"/>
    </row>
    <row r="3" spans="2:9" x14ac:dyDescent="0.2">
      <c r="B3" s="84" t="s">
        <v>36</v>
      </c>
      <c r="C3" s="84"/>
      <c r="D3" s="84"/>
      <c r="F3" s="84" t="s">
        <v>32</v>
      </c>
      <c r="G3" s="84"/>
      <c r="H3" s="84"/>
    </row>
    <row r="4" spans="2:9" ht="7.5" customHeight="1" x14ac:dyDescent="0.2">
      <c r="G4" s="5"/>
      <c r="H4" s="6"/>
    </row>
    <row r="5" spans="2:9" ht="55.5" customHeight="1" x14ac:dyDescent="0.2">
      <c r="B5" s="83" t="s">
        <v>0</v>
      </c>
      <c r="C5" s="83"/>
      <c r="D5" s="7" t="s">
        <v>26</v>
      </c>
      <c r="F5" s="83" t="s">
        <v>0</v>
      </c>
      <c r="G5" s="83"/>
      <c r="H5" s="7" t="s">
        <v>33</v>
      </c>
    </row>
    <row r="6" spans="2:9" s="15" customFormat="1" ht="35.25" customHeight="1" x14ac:dyDescent="0.2">
      <c r="B6" s="2">
        <v>339</v>
      </c>
      <c r="C6" s="4" t="s">
        <v>21</v>
      </c>
      <c r="D6" s="8">
        <v>14890776746</v>
      </c>
      <c r="E6" s="16"/>
      <c r="F6" s="3">
        <v>967</v>
      </c>
      <c r="G6" s="4" t="s">
        <v>13</v>
      </c>
      <c r="H6" s="8">
        <v>7915698000</v>
      </c>
    </row>
    <row r="7" spans="2:9" s="15" customFormat="1" ht="35.25" customHeight="1" x14ac:dyDescent="0.2">
      <c r="B7" s="3">
        <v>1004</v>
      </c>
      <c r="C7" s="4" t="s">
        <v>12</v>
      </c>
      <c r="D7" s="8">
        <v>15354891000</v>
      </c>
      <c r="E7" s="16"/>
      <c r="F7" s="3">
        <v>965</v>
      </c>
      <c r="G7" s="4" t="s">
        <v>20</v>
      </c>
      <c r="H7" s="8">
        <v>169258000</v>
      </c>
    </row>
    <row r="8" spans="2:9" s="15" customFormat="1" ht="35.25" customHeight="1" x14ac:dyDescent="0.2">
      <c r="B8" s="3">
        <v>967</v>
      </c>
      <c r="C8" s="4" t="s">
        <v>13</v>
      </c>
      <c r="D8" s="8">
        <v>8438602037</v>
      </c>
      <c r="E8" s="16"/>
      <c r="F8" s="3">
        <v>6094</v>
      </c>
      <c r="G8" s="3" t="s">
        <v>14</v>
      </c>
      <c r="H8" s="8">
        <v>31105362000</v>
      </c>
    </row>
    <row r="9" spans="2:9" s="15" customFormat="1" ht="35.25" customHeight="1" x14ac:dyDescent="0.2">
      <c r="B9" s="3">
        <v>1183</v>
      </c>
      <c r="C9" s="4" t="s">
        <v>22</v>
      </c>
      <c r="D9" s="8">
        <v>3200912110</v>
      </c>
      <c r="E9" s="16"/>
      <c r="F9" s="82" t="s">
        <v>9</v>
      </c>
      <c r="G9" s="82"/>
      <c r="H9" s="9">
        <f>SUM(H6:H8)</f>
        <v>39190318000</v>
      </c>
    </row>
    <row r="10" spans="2:9" ht="35.25" customHeight="1" x14ac:dyDescent="0.2">
      <c r="B10" s="82" t="s">
        <v>8</v>
      </c>
      <c r="C10" s="82"/>
      <c r="D10" s="9">
        <f>+D9+D8+D7+D6</f>
        <v>41885181893</v>
      </c>
      <c r="E10" s="16"/>
      <c r="F10" s="83" t="s">
        <v>1</v>
      </c>
      <c r="G10" s="83"/>
      <c r="H10" s="10">
        <f>+H9</f>
        <v>39190318000</v>
      </c>
    </row>
    <row r="11" spans="2:9" s="15" customFormat="1" ht="35.25" customHeight="1" x14ac:dyDescent="0.2">
      <c r="B11" s="3">
        <v>585</v>
      </c>
      <c r="C11" s="4" t="s">
        <v>19</v>
      </c>
      <c r="D11" s="8">
        <v>2639057000</v>
      </c>
      <c r="E11" s="16"/>
      <c r="F11" s="2">
        <v>339</v>
      </c>
      <c r="G11" s="35" t="s">
        <v>21</v>
      </c>
      <c r="H11" s="8">
        <v>20379923000</v>
      </c>
    </row>
    <row r="12" spans="2:9" ht="35.25" customHeight="1" x14ac:dyDescent="0.2">
      <c r="B12" s="3">
        <v>965</v>
      </c>
      <c r="C12" s="4" t="s">
        <v>20</v>
      </c>
      <c r="D12" s="8">
        <v>315805000</v>
      </c>
      <c r="E12" s="16"/>
      <c r="F12" s="3">
        <v>1004</v>
      </c>
      <c r="G12" s="4" t="s">
        <v>12</v>
      </c>
      <c r="H12" s="8">
        <v>17489714000</v>
      </c>
    </row>
    <row r="13" spans="2:9" s="15" customFormat="1" ht="35.25" customHeight="1" x14ac:dyDescent="0.2">
      <c r="B13" s="3">
        <v>6094</v>
      </c>
      <c r="C13" s="3" t="s">
        <v>14</v>
      </c>
      <c r="D13" s="8">
        <v>19683713000</v>
      </c>
      <c r="E13" s="16"/>
      <c r="F13" s="3">
        <v>1183</v>
      </c>
      <c r="G13" s="4" t="s">
        <v>22</v>
      </c>
      <c r="H13" s="8">
        <v>1889555000</v>
      </c>
    </row>
    <row r="14" spans="2:9" ht="35.25" customHeight="1" x14ac:dyDescent="0.2">
      <c r="B14" s="82" t="s">
        <v>9</v>
      </c>
      <c r="C14" s="82"/>
      <c r="D14" s="9">
        <f>+D13+D12+D11</f>
        <v>22638575000</v>
      </c>
      <c r="E14" s="16"/>
      <c r="F14" s="3">
        <v>585</v>
      </c>
      <c r="G14" s="4" t="s">
        <v>19</v>
      </c>
      <c r="H14" s="8">
        <v>2843569000</v>
      </c>
    </row>
    <row r="15" spans="2:9" ht="21" customHeight="1" x14ac:dyDescent="0.2">
      <c r="B15" s="83" t="s">
        <v>1</v>
      </c>
      <c r="C15" s="83"/>
      <c r="D15" s="10">
        <f>+D10+D14</f>
        <v>64523756893</v>
      </c>
      <c r="E15" s="16"/>
      <c r="F15" s="82" t="s">
        <v>8</v>
      </c>
      <c r="G15" s="82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15</v>
      </c>
      <c r="D16" s="8">
        <v>16626000000</v>
      </c>
      <c r="E16" s="16"/>
      <c r="F16" s="3">
        <v>6219</v>
      </c>
      <c r="G16" s="2" t="s">
        <v>15</v>
      </c>
      <c r="H16" s="8">
        <v>21522370000</v>
      </c>
    </row>
    <row r="17" spans="2:8" ht="35.25" customHeight="1" x14ac:dyDescent="0.2">
      <c r="B17" s="3">
        <v>1044</v>
      </c>
      <c r="C17" s="2" t="s">
        <v>16</v>
      </c>
      <c r="D17" s="8">
        <v>17829168607</v>
      </c>
      <c r="E17" s="16"/>
      <c r="F17" s="3">
        <v>1044</v>
      </c>
      <c r="G17" s="2" t="s">
        <v>16</v>
      </c>
      <c r="H17" s="8">
        <v>19786331000</v>
      </c>
    </row>
    <row r="18" spans="2:8" ht="35.25" customHeight="1" x14ac:dyDescent="0.2">
      <c r="B18" s="3">
        <v>7132</v>
      </c>
      <c r="C18" s="2" t="s">
        <v>17</v>
      </c>
      <c r="D18" s="8">
        <v>21318552000</v>
      </c>
      <c r="E18" s="16"/>
      <c r="F18" s="3">
        <v>7132</v>
      </c>
      <c r="G18" s="2" t="s">
        <v>17</v>
      </c>
      <c r="H18" s="8">
        <v>30883680000</v>
      </c>
    </row>
    <row r="19" spans="2:8" ht="35.25" customHeight="1" x14ac:dyDescent="0.2">
      <c r="B19" s="3">
        <v>1032</v>
      </c>
      <c r="C19" s="2" t="s">
        <v>18</v>
      </c>
      <c r="D19" s="8">
        <v>208359322463</v>
      </c>
      <c r="E19" s="16"/>
      <c r="F19" s="3">
        <v>1032</v>
      </c>
      <c r="G19" s="2" t="s">
        <v>18</v>
      </c>
      <c r="H19" s="8">
        <v>279416422000</v>
      </c>
    </row>
    <row r="20" spans="2:8" ht="30" customHeight="1" x14ac:dyDescent="0.2">
      <c r="B20" s="82" t="s">
        <v>23</v>
      </c>
      <c r="C20" s="82"/>
      <c r="D20" s="9">
        <f>SUM(D16:D19)</f>
        <v>264133043070</v>
      </c>
      <c r="E20" s="16"/>
      <c r="F20" s="82" t="s">
        <v>34</v>
      </c>
      <c r="G20" s="82"/>
      <c r="H20" s="9">
        <f>SUM(H16:H19)</f>
        <v>351608803000</v>
      </c>
    </row>
    <row r="21" spans="2:8" s="32" customFormat="1" ht="13.5" customHeight="1" x14ac:dyDescent="0.2">
      <c r="B21" s="30"/>
      <c r="C21" s="30"/>
      <c r="D21" s="31"/>
      <c r="E21" s="33"/>
      <c r="F21" s="83" t="s">
        <v>23</v>
      </c>
      <c r="G21" s="83"/>
      <c r="H21" s="10">
        <f>+H15+H20</f>
        <v>394211564000</v>
      </c>
    </row>
    <row r="22" spans="2:8" ht="26.25" customHeight="1" x14ac:dyDescent="0.2">
      <c r="B22" s="83" t="s">
        <v>11</v>
      </c>
      <c r="C22" s="83"/>
      <c r="D22" s="10">
        <f>+D15+D20</f>
        <v>328656799963</v>
      </c>
      <c r="F22" s="85" t="s">
        <v>11</v>
      </c>
      <c r="G22" s="86"/>
      <c r="H22" s="10">
        <f>+H21+H10</f>
        <v>433401882000</v>
      </c>
    </row>
    <row r="23" spans="2:8" ht="18.75" customHeight="1" x14ac:dyDescent="0.2">
      <c r="B23" s="87" t="s">
        <v>37</v>
      </c>
      <c r="C23" s="87"/>
      <c r="D23" s="87"/>
      <c r="F23" s="87" t="s">
        <v>38</v>
      </c>
      <c r="G23" s="87"/>
      <c r="H23" s="87"/>
    </row>
    <row r="24" spans="2:8" x14ac:dyDescent="0.2">
      <c r="D24" s="34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9"/>
  <sheetViews>
    <sheetView showGridLines="0" tabSelected="1" zoomScaleNormal="100" zoomScaleSheetLayoutView="85" workbookViewId="0">
      <pane ySplit="5" topLeftCell="A9" activePane="bottomLeft" state="frozen"/>
      <selection pane="bottomLeft" activeCell="C21" sqref="C21"/>
    </sheetView>
  </sheetViews>
  <sheetFormatPr baseColWidth="10" defaultRowHeight="12" x14ac:dyDescent="0.2"/>
  <cols>
    <col min="1" max="1" width="7.85546875" style="37" customWidth="1"/>
    <col min="2" max="2" width="47.42578125" style="37" customWidth="1"/>
    <col min="3" max="4" width="16.7109375" style="37" customWidth="1"/>
    <col min="5" max="5" width="9.85546875" style="37" customWidth="1"/>
    <col min="6" max="6" width="16.7109375" style="37" customWidth="1"/>
    <col min="7" max="7" width="10.28515625" style="37" customWidth="1"/>
    <col min="8" max="8" width="16.7109375" style="37" customWidth="1"/>
    <col min="9" max="9" width="9.7109375" style="37" customWidth="1"/>
    <col min="10" max="10" width="11.42578125" style="37"/>
    <col min="11" max="11" width="27.28515625" style="37" bestFit="1" customWidth="1"/>
    <col min="12" max="12" width="21.140625" style="37" bestFit="1" customWidth="1"/>
    <col min="13" max="16384" width="11.42578125" style="37"/>
  </cols>
  <sheetData>
    <row r="1" spans="1:9" x14ac:dyDescent="0.2">
      <c r="A1" s="94" t="s">
        <v>10</v>
      </c>
      <c r="B1" s="94"/>
      <c r="C1" s="94"/>
      <c r="D1" s="94"/>
      <c r="E1" s="94"/>
      <c r="F1" s="94"/>
      <c r="G1" s="94"/>
      <c r="H1" s="94"/>
      <c r="I1" s="94"/>
    </row>
    <row r="2" spans="1:9" ht="13.5" customHeight="1" x14ac:dyDescent="0.2">
      <c r="A2" s="94" t="s">
        <v>27</v>
      </c>
      <c r="B2" s="94"/>
      <c r="C2" s="94"/>
      <c r="D2" s="94"/>
      <c r="E2" s="94"/>
      <c r="F2" s="94"/>
      <c r="G2" s="94"/>
      <c r="H2" s="94"/>
      <c r="I2" s="94"/>
    </row>
    <row r="3" spans="1:9" x14ac:dyDescent="0.2">
      <c r="A3" s="94" t="s">
        <v>57</v>
      </c>
      <c r="B3" s="94"/>
      <c r="C3" s="94"/>
      <c r="D3" s="94"/>
      <c r="E3" s="94"/>
      <c r="F3" s="94"/>
      <c r="G3" s="94"/>
      <c r="H3" s="94"/>
      <c r="I3" s="94"/>
    </row>
    <row r="4" spans="1:9" ht="7.5" customHeight="1" thickBot="1" x14ac:dyDescent="0.25"/>
    <row r="5" spans="1:9" ht="38.25" customHeight="1" thickBot="1" x14ac:dyDescent="0.25">
      <c r="A5" s="95" t="s">
        <v>0</v>
      </c>
      <c r="B5" s="96"/>
      <c r="C5" s="53" t="s">
        <v>33</v>
      </c>
      <c r="D5" s="53" t="s">
        <v>2</v>
      </c>
      <c r="E5" s="54" t="s">
        <v>3</v>
      </c>
      <c r="F5" s="53" t="s">
        <v>4</v>
      </c>
      <c r="G5" s="54" t="s">
        <v>53</v>
      </c>
      <c r="H5" s="53" t="s">
        <v>6</v>
      </c>
      <c r="I5" s="55" t="s">
        <v>7</v>
      </c>
    </row>
    <row r="6" spans="1:9" ht="25.5" customHeight="1" x14ac:dyDescent="0.2">
      <c r="A6" s="57">
        <v>965</v>
      </c>
      <c r="B6" s="23" t="s">
        <v>45</v>
      </c>
      <c r="C6" s="21">
        <v>169258000</v>
      </c>
      <c r="D6" s="41">
        <v>0</v>
      </c>
      <c r="E6" s="40">
        <f>+D6/C6</f>
        <v>0</v>
      </c>
      <c r="F6" s="41">
        <v>0</v>
      </c>
      <c r="G6" s="40">
        <f>+F6/C6</f>
        <v>0</v>
      </c>
      <c r="H6" s="41">
        <v>0</v>
      </c>
      <c r="I6" s="58">
        <v>0</v>
      </c>
    </row>
    <row r="7" spans="1:9" ht="25.5" customHeight="1" x14ac:dyDescent="0.2">
      <c r="A7" s="57">
        <v>6094</v>
      </c>
      <c r="B7" s="22" t="s">
        <v>14</v>
      </c>
      <c r="C7" s="21">
        <v>12265787000</v>
      </c>
      <c r="D7" s="41">
        <v>3974299179</v>
      </c>
      <c r="E7" s="40">
        <f t="shared" ref="E7:E8" si="0">+D7/C7</f>
        <v>0.32401501664752536</v>
      </c>
      <c r="F7" s="41">
        <v>383848593</v>
      </c>
      <c r="G7" s="40">
        <f t="shared" ref="G7:G8" si="1">+F7/C7</f>
        <v>3.1294249035956685E-2</v>
      </c>
      <c r="H7" s="41">
        <v>11613668</v>
      </c>
      <c r="I7" s="58">
        <f t="shared" ref="I7:I8" si="2">+H7/F7</f>
        <v>3.0255856636681747E-2</v>
      </c>
    </row>
    <row r="8" spans="1:9" s="39" customFormat="1" ht="25.5" customHeight="1" x14ac:dyDescent="0.2">
      <c r="A8" s="56">
        <v>967</v>
      </c>
      <c r="B8" s="50" t="s">
        <v>13</v>
      </c>
      <c r="C8" s="51">
        <v>14865018000</v>
      </c>
      <c r="D8" s="52">
        <v>2028943257</v>
      </c>
      <c r="E8" s="40">
        <f t="shared" si="0"/>
        <v>0.13649114027308948</v>
      </c>
      <c r="F8" s="52">
        <v>432701220</v>
      </c>
      <c r="G8" s="40">
        <f t="shared" si="1"/>
        <v>2.9108691291191171E-2</v>
      </c>
      <c r="H8" s="52">
        <v>46879246</v>
      </c>
      <c r="I8" s="58">
        <f t="shared" si="2"/>
        <v>0.10834091477717581</v>
      </c>
    </row>
    <row r="9" spans="1:9" s="64" customFormat="1" ht="19.5" customHeight="1" x14ac:dyDescent="0.2">
      <c r="A9" s="88" t="s">
        <v>9</v>
      </c>
      <c r="B9" s="89"/>
      <c r="C9" s="61">
        <f>+C6+C7+C8</f>
        <v>27300063000</v>
      </c>
      <c r="D9" s="61">
        <f>+D6+D7+D8</f>
        <v>6003242436</v>
      </c>
      <c r="E9" s="62">
        <f>+D9/C9</f>
        <v>0.21989848287163294</v>
      </c>
      <c r="F9" s="61">
        <f>+F6+F7+F8</f>
        <v>816549813</v>
      </c>
      <c r="G9" s="62">
        <f t="shared" ref="G9:G25" si="3">+F9/C9</f>
        <v>2.9910180536946013E-2</v>
      </c>
      <c r="H9" s="61">
        <f>+H6+H7+H8</f>
        <v>58492914</v>
      </c>
      <c r="I9" s="63">
        <f>+H9/F9</f>
        <v>7.1634226190190803E-2</v>
      </c>
    </row>
    <row r="10" spans="1:9" s="39" customFormat="1" ht="32.25" customHeight="1" x14ac:dyDescent="0.2">
      <c r="A10" s="57">
        <v>7544</v>
      </c>
      <c r="B10" s="23" t="s">
        <v>46</v>
      </c>
      <c r="C10" s="21">
        <v>16155851000</v>
      </c>
      <c r="D10" s="41">
        <v>711038595</v>
      </c>
      <c r="E10" s="40"/>
      <c r="F10" s="41">
        <v>695361585</v>
      </c>
      <c r="G10" s="40"/>
      <c r="H10" s="41">
        <v>0</v>
      </c>
      <c r="I10" s="58"/>
    </row>
    <row r="11" spans="1:9" s="64" customFormat="1" ht="19.5" customHeight="1" x14ac:dyDescent="0.2">
      <c r="A11" s="88" t="s">
        <v>49</v>
      </c>
      <c r="B11" s="89"/>
      <c r="C11" s="48">
        <f>+C10</f>
        <v>16155851000</v>
      </c>
      <c r="D11" s="48">
        <f>+D10</f>
        <v>711038595</v>
      </c>
      <c r="E11" s="62">
        <f>+D11/C11</f>
        <v>4.4011212717918725E-2</v>
      </c>
      <c r="F11" s="48">
        <f>+F10</f>
        <v>695361585</v>
      </c>
      <c r="G11" s="62">
        <f>+F11/C11</f>
        <v>4.3040851577549208E-2</v>
      </c>
      <c r="H11" s="48">
        <f>+H10</f>
        <v>0</v>
      </c>
      <c r="I11" s="63">
        <f>+H11/F11</f>
        <v>0</v>
      </c>
    </row>
    <row r="12" spans="1:9" s="67" customFormat="1" ht="19.5" customHeight="1" x14ac:dyDescent="0.2">
      <c r="A12" s="90" t="s">
        <v>1</v>
      </c>
      <c r="B12" s="91"/>
      <c r="C12" s="46">
        <f>+C9+C11</f>
        <v>43455914000</v>
      </c>
      <c r="D12" s="46">
        <f>+D9+D11</f>
        <v>6714281031</v>
      </c>
      <c r="E12" s="65">
        <f>+D12/C12</f>
        <v>0.15450787736279117</v>
      </c>
      <c r="F12" s="46">
        <f>+F9+F11</f>
        <v>1511911398</v>
      </c>
      <c r="G12" s="65">
        <f>+F12/C12</f>
        <v>3.4791844396599277E-2</v>
      </c>
      <c r="H12" s="46">
        <f>+H9+H11</f>
        <v>58492914</v>
      </c>
      <c r="I12" s="66">
        <f>+H12/F12</f>
        <v>3.8688056771961715E-2</v>
      </c>
    </row>
    <row r="13" spans="1:9" s="39" customFormat="1" ht="28.5" customHeight="1" x14ac:dyDescent="0.2">
      <c r="A13" s="59">
        <v>339</v>
      </c>
      <c r="B13" s="19" t="s">
        <v>21</v>
      </c>
      <c r="C13" s="21">
        <v>21687538292</v>
      </c>
      <c r="D13" s="41">
        <v>2164256210</v>
      </c>
      <c r="E13" s="40">
        <f>+D13/C13</f>
        <v>9.9792617348292631E-2</v>
      </c>
      <c r="F13" s="41">
        <v>1113431860</v>
      </c>
      <c r="G13" s="40">
        <f>+F13/C13</f>
        <v>5.1339706932562172E-2</v>
      </c>
      <c r="H13" s="41">
        <v>630010400</v>
      </c>
      <c r="I13" s="58">
        <f>+H13/F13</f>
        <v>0.56582753074804237</v>
      </c>
    </row>
    <row r="14" spans="1:9" ht="28.5" customHeight="1" x14ac:dyDescent="0.2">
      <c r="A14" s="57">
        <v>1004</v>
      </c>
      <c r="B14" s="23" t="s">
        <v>12</v>
      </c>
      <c r="C14" s="21">
        <v>14021545000</v>
      </c>
      <c r="D14" s="42">
        <v>1247977000</v>
      </c>
      <c r="E14" s="40">
        <f t="shared" ref="E14:E16" si="4">+D14/C14</f>
        <v>8.9004243113009307E-2</v>
      </c>
      <c r="F14" s="42">
        <v>173206000</v>
      </c>
      <c r="G14" s="40">
        <f t="shared" ref="G14:G16" si="5">+F14/C14</f>
        <v>1.2352846993680083E-2</v>
      </c>
      <c r="H14" s="42">
        <v>6099900</v>
      </c>
      <c r="I14" s="58">
        <f t="shared" ref="I14:I15" si="6">+H14/F14</f>
        <v>3.5217602161587938E-2</v>
      </c>
    </row>
    <row r="15" spans="1:9" s="39" customFormat="1" ht="28.5" customHeight="1" x14ac:dyDescent="0.2">
      <c r="A15" s="57">
        <v>1183</v>
      </c>
      <c r="B15" s="23" t="s">
        <v>22</v>
      </c>
      <c r="C15" s="21">
        <v>1809555000</v>
      </c>
      <c r="D15" s="41">
        <v>216077000</v>
      </c>
      <c r="E15" s="40">
        <f t="shared" si="4"/>
        <v>0.11940891545158892</v>
      </c>
      <c r="F15" s="41">
        <v>117505992</v>
      </c>
      <c r="G15" s="40">
        <f t="shared" si="5"/>
        <v>6.4936402596218412E-2</v>
      </c>
      <c r="H15" s="41">
        <v>0</v>
      </c>
      <c r="I15" s="58">
        <f t="shared" si="6"/>
        <v>0</v>
      </c>
    </row>
    <row r="16" spans="1:9" ht="28.5" customHeight="1" x14ac:dyDescent="0.2">
      <c r="A16" s="57">
        <v>585</v>
      </c>
      <c r="B16" s="23" t="s">
        <v>19</v>
      </c>
      <c r="C16" s="21">
        <v>3111501000</v>
      </c>
      <c r="D16" s="42">
        <v>238380000</v>
      </c>
      <c r="E16" s="40">
        <f t="shared" si="4"/>
        <v>7.6612541663975034E-2</v>
      </c>
      <c r="F16" s="42">
        <v>64764000</v>
      </c>
      <c r="G16" s="40">
        <f t="shared" si="5"/>
        <v>2.0814391510721033E-2</v>
      </c>
      <c r="H16" s="42">
        <v>0</v>
      </c>
      <c r="I16" s="58">
        <v>0</v>
      </c>
    </row>
    <row r="17" spans="1:9" ht="19.5" customHeight="1" x14ac:dyDescent="0.2">
      <c r="A17" s="88" t="s">
        <v>50</v>
      </c>
      <c r="B17" s="89"/>
      <c r="C17" s="48">
        <f>+C13+C14+C15+C16</f>
        <v>40630139292</v>
      </c>
      <c r="D17" s="48">
        <f>+D13+D14+D15+D16</f>
        <v>3866690210</v>
      </c>
      <c r="E17" s="47">
        <f t="shared" ref="E17:E25" si="7">+D17/C17</f>
        <v>9.5168027414598219E-2</v>
      </c>
      <c r="F17" s="48">
        <f>+F13+F14+F15+F16</f>
        <v>1468907852</v>
      </c>
      <c r="G17" s="47">
        <f t="shared" si="3"/>
        <v>3.6153158162793332E-2</v>
      </c>
      <c r="H17" s="48">
        <f>+H13+H14+H15+H16</f>
        <v>636110300</v>
      </c>
      <c r="I17" s="68">
        <f>+H17/F17</f>
        <v>0.43304983299932692</v>
      </c>
    </row>
    <row r="18" spans="1:9" ht="24.75" customHeight="1" x14ac:dyDescent="0.2">
      <c r="A18" s="57">
        <v>6219</v>
      </c>
      <c r="B18" s="18" t="s">
        <v>15</v>
      </c>
      <c r="C18" s="21">
        <v>21522370000</v>
      </c>
      <c r="D18" s="42">
        <v>11644391753</v>
      </c>
      <c r="E18" s="40">
        <f>+D18/C18</f>
        <v>0.54103668661954984</v>
      </c>
      <c r="F18" s="42">
        <v>338500000</v>
      </c>
      <c r="G18" s="40">
        <f>+F18/C18</f>
        <v>1.5727821796577234E-2</v>
      </c>
      <c r="H18" s="42">
        <v>11066208</v>
      </c>
      <c r="I18" s="58">
        <f>+H18/F18</f>
        <v>3.2691899556868541E-2</v>
      </c>
    </row>
    <row r="19" spans="1:9" ht="24.75" customHeight="1" x14ac:dyDescent="0.2">
      <c r="A19" s="57">
        <v>1032</v>
      </c>
      <c r="B19" s="18" t="s">
        <v>55</v>
      </c>
      <c r="C19" s="21">
        <v>280208075585</v>
      </c>
      <c r="D19" s="42">
        <v>111326845911</v>
      </c>
      <c r="E19" s="40">
        <f t="shared" ref="E19:E20" si="8">+D19/C19</f>
        <v>0.39730063339030874</v>
      </c>
      <c r="F19" s="42">
        <v>92889876021</v>
      </c>
      <c r="G19" s="40">
        <f>+F19/C19</f>
        <v>0.33150320820365586</v>
      </c>
      <c r="H19" s="42">
        <v>2199687686</v>
      </c>
      <c r="I19" s="58">
        <f>+H19/F19</f>
        <v>2.3680596640076337E-2</v>
      </c>
    </row>
    <row r="20" spans="1:9" s="67" customFormat="1" ht="19.5" customHeight="1" x14ac:dyDescent="0.2">
      <c r="A20" s="88" t="s">
        <v>51</v>
      </c>
      <c r="B20" s="89"/>
      <c r="C20" s="61">
        <f>+C18+C19</f>
        <v>301730445585</v>
      </c>
      <c r="D20" s="61">
        <f>+D18+D19</f>
        <v>122971237664</v>
      </c>
      <c r="E20" s="62">
        <f t="shared" si="8"/>
        <v>0.40755329620642466</v>
      </c>
      <c r="F20" s="61">
        <f>+F18+F19</f>
        <v>93228376021</v>
      </c>
      <c r="G20" s="62">
        <f t="shared" ref="G20" si="9">+F20/C20</f>
        <v>0.30897901549261053</v>
      </c>
      <c r="H20" s="61">
        <f>+H18+H19</f>
        <v>2210753894</v>
      </c>
      <c r="I20" s="62">
        <f t="shared" ref="I20" si="10">+H20/F20</f>
        <v>2.3713315498513247E-2</v>
      </c>
    </row>
    <row r="21" spans="1:9" ht="26.25" customHeight="1" x14ac:dyDescent="0.2">
      <c r="A21" s="57">
        <v>7545</v>
      </c>
      <c r="B21" s="18" t="s">
        <v>47</v>
      </c>
      <c r="C21" s="21">
        <v>26812794506</v>
      </c>
      <c r="D21" s="42">
        <v>7809997845</v>
      </c>
      <c r="E21" s="40">
        <f>+D21/C21</f>
        <v>0.2912787715302233</v>
      </c>
      <c r="F21" s="42">
        <v>1917282892</v>
      </c>
      <c r="G21" s="40">
        <f t="shared" si="3"/>
        <v>7.1506268828896685E-2</v>
      </c>
      <c r="H21" s="42">
        <v>0</v>
      </c>
      <c r="I21" s="58">
        <f t="shared" ref="I21:I24" si="11">+H21/F21</f>
        <v>0</v>
      </c>
    </row>
    <row r="22" spans="1:9" ht="26.25" customHeight="1" x14ac:dyDescent="0.2">
      <c r="A22" s="57">
        <v>1044</v>
      </c>
      <c r="B22" s="18" t="s">
        <v>16</v>
      </c>
      <c r="C22" s="21">
        <v>20772588617</v>
      </c>
      <c r="D22" s="42">
        <v>7564261978</v>
      </c>
      <c r="E22" s="40">
        <f>+D22/C22</f>
        <v>0.36414633329856216</v>
      </c>
      <c r="F22" s="42">
        <v>4948308427</v>
      </c>
      <c r="G22" s="40">
        <f>+F22/C22</f>
        <v>0.23821337428067932</v>
      </c>
      <c r="H22" s="42">
        <v>11881934</v>
      </c>
      <c r="I22" s="58">
        <f>+H22/F22</f>
        <v>2.4012112776089895E-3</v>
      </c>
    </row>
    <row r="23" spans="1:9" s="67" customFormat="1" ht="19.5" customHeight="1" x14ac:dyDescent="0.2">
      <c r="A23" s="88" t="s">
        <v>52</v>
      </c>
      <c r="B23" s="89"/>
      <c r="C23" s="48">
        <f>+C21+C22</f>
        <v>47585383123</v>
      </c>
      <c r="D23" s="48">
        <f>+D21+D22</f>
        <v>15374259823</v>
      </c>
      <c r="E23" s="62">
        <f t="shared" si="7"/>
        <v>0.3230878646760118</v>
      </c>
      <c r="F23" s="48">
        <f>+F21+F22</f>
        <v>6865591319</v>
      </c>
      <c r="G23" s="62">
        <f t="shared" si="3"/>
        <v>0.14427941666989696</v>
      </c>
      <c r="H23" s="48">
        <f>+H21+H22</f>
        <v>11881934</v>
      </c>
      <c r="I23" s="63">
        <f t="shared" si="11"/>
        <v>1.7306497645902187E-3</v>
      </c>
    </row>
    <row r="24" spans="1:9" s="69" customFormat="1" ht="19.5" customHeight="1" x14ac:dyDescent="0.2">
      <c r="A24" s="90" t="s">
        <v>23</v>
      </c>
      <c r="B24" s="91"/>
      <c r="C24" s="46">
        <f>+C17+C20+C23</f>
        <v>389945968000</v>
      </c>
      <c r="D24" s="46">
        <f>+D17+D20+D23</f>
        <v>142212187697</v>
      </c>
      <c r="E24" s="65">
        <f t="shared" si="7"/>
        <v>0.36469716157444665</v>
      </c>
      <c r="F24" s="46">
        <f>+F17+F20+F23</f>
        <v>101562875192</v>
      </c>
      <c r="G24" s="65">
        <f t="shared" si="3"/>
        <v>0.2604537128897817</v>
      </c>
      <c r="H24" s="46">
        <f>+H17+H20+H23</f>
        <v>2858746128</v>
      </c>
      <c r="I24" s="66">
        <f t="shared" si="11"/>
        <v>2.8147550200756627E-2</v>
      </c>
    </row>
    <row r="25" spans="1:9" s="67" customFormat="1" ht="19.5" customHeight="1" thickBot="1" x14ac:dyDescent="0.25">
      <c r="A25" s="92" t="s">
        <v>11</v>
      </c>
      <c r="B25" s="93"/>
      <c r="C25" s="60">
        <f>+C12+C24</f>
        <v>433401882000</v>
      </c>
      <c r="D25" s="60">
        <f>+D12+D24</f>
        <v>148926468728</v>
      </c>
      <c r="E25" s="70">
        <f t="shared" si="7"/>
        <v>0.34362210897829004</v>
      </c>
      <c r="F25" s="60">
        <f>+F12+F24</f>
        <v>103074786590</v>
      </c>
      <c r="G25" s="70">
        <f t="shared" si="3"/>
        <v>0.23782727041780588</v>
      </c>
      <c r="H25" s="60">
        <f>+H12+H24</f>
        <v>2917239042</v>
      </c>
      <c r="I25" s="71">
        <f>+H25/F25</f>
        <v>2.8302159417548788E-2</v>
      </c>
    </row>
    <row r="26" spans="1:9" ht="13.5" customHeight="1" x14ac:dyDescent="0.2">
      <c r="A26" s="37" t="s">
        <v>56</v>
      </c>
    </row>
    <row r="27" spans="1:9" ht="13.5" customHeight="1" x14ac:dyDescent="0.2"/>
    <row r="33" spans="1:9" s="38" customFormat="1" x14ac:dyDescent="0.2">
      <c r="A33" s="37"/>
      <c r="B33" s="37"/>
      <c r="C33" s="37"/>
      <c r="D33" s="37"/>
      <c r="E33" s="37"/>
      <c r="F33" s="37"/>
      <c r="G33" s="37"/>
      <c r="H33" s="37"/>
      <c r="I33" s="37"/>
    </row>
    <row r="39" spans="1:9" s="38" customFormat="1" x14ac:dyDescent="0.2">
      <c r="A39" s="37"/>
      <c r="B39" s="37"/>
      <c r="C39" s="37"/>
      <c r="D39" s="37"/>
      <c r="E39" s="37"/>
      <c r="F39" s="37"/>
      <c r="G39" s="37"/>
      <c r="H39" s="37"/>
      <c r="I39" s="37"/>
    </row>
  </sheetData>
  <mergeCells count="12">
    <mergeCell ref="A23:B23"/>
    <mergeCell ref="A24:B24"/>
    <mergeCell ref="A25:B25"/>
    <mergeCell ref="A20:B20"/>
    <mergeCell ref="A1:I1"/>
    <mergeCell ref="A2:I2"/>
    <mergeCell ref="A3:I3"/>
    <mergeCell ref="A5:B5"/>
    <mergeCell ref="A11:B11"/>
    <mergeCell ref="A9:B9"/>
    <mergeCell ref="A12:B12"/>
    <mergeCell ref="A17:B17"/>
  </mergeCells>
  <conditionalFormatting sqref="E5 G5 I5">
    <cfRule type="cellIs" dxfId="2" priority="1" operator="between">
      <formula>0.971</formula>
      <formula>1</formula>
    </cfRule>
    <cfRule type="cellIs" dxfId="1" priority="2" operator="between">
      <formula>0.951</formula>
      <formula>0.97</formula>
    </cfRule>
    <cfRule type="cellIs" dxfId="0" priority="3" operator="between">
      <formula>0.01</formula>
      <formula>0.95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Normal="100" zoomScaleSheetLayoutView="85" workbookViewId="0">
      <selection activeCell="G8" sqref="G8"/>
    </sheetView>
  </sheetViews>
  <sheetFormatPr baseColWidth="10" defaultRowHeight="12.75" x14ac:dyDescent="0.2"/>
  <cols>
    <col min="1" max="1" width="31.28515625" style="11" customWidth="1"/>
    <col min="2" max="3" width="20.140625" style="11" customWidth="1"/>
    <col min="4" max="4" width="14.85546875" style="11" customWidth="1"/>
    <col min="5" max="5" width="20.140625" style="11" customWidth="1"/>
    <col min="6" max="8" width="14.85546875" style="11" customWidth="1"/>
    <col min="9" max="16384" width="11.42578125" style="11"/>
  </cols>
  <sheetData>
    <row r="1" spans="1:8" x14ac:dyDescent="0.2">
      <c r="A1" s="97" t="s">
        <v>27</v>
      </c>
      <c r="B1" s="98"/>
      <c r="C1" s="98"/>
      <c r="D1" s="98"/>
      <c r="E1" s="98"/>
      <c r="F1" s="98"/>
      <c r="G1" s="98"/>
      <c r="H1" s="99"/>
    </row>
    <row r="2" spans="1:8" x14ac:dyDescent="0.2">
      <c r="A2" s="100" t="s">
        <v>58</v>
      </c>
      <c r="B2" s="101"/>
      <c r="C2" s="101"/>
      <c r="D2" s="101"/>
      <c r="E2" s="101"/>
      <c r="F2" s="101"/>
      <c r="G2" s="101"/>
      <c r="H2" s="102"/>
    </row>
    <row r="3" spans="1:8" ht="20.25" customHeight="1" x14ac:dyDescent="0.2"/>
    <row r="4" spans="1:8" ht="52.5" customHeight="1" x14ac:dyDescent="0.2">
      <c r="A4" s="75" t="s">
        <v>24</v>
      </c>
      <c r="B4" s="75" t="s">
        <v>42</v>
      </c>
      <c r="C4" s="75" t="s">
        <v>2</v>
      </c>
      <c r="D4" s="76" t="s">
        <v>3</v>
      </c>
      <c r="E4" s="75" t="s">
        <v>4</v>
      </c>
      <c r="F4" s="77" t="s">
        <v>5</v>
      </c>
      <c r="G4" s="75" t="s">
        <v>6</v>
      </c>
      <c r="H4" s="76" t="s">
        <v>7</v>
      </c>
    </row>
    <row r="5" spans="1:8" ht="37.5" customHeight="1" x14ac:dyDescent="0.2">
      <c r="A5" s="43" t="s">
        <v>41</v>
      </c>
      <c r="B5" s="13">
        <v>51425348000</v>
      </c>
      <c r="C5" s="13">
        <v>3185542000</v>
      </c>
      <c r="D5" s="14">
        <f>+C5/B5</f>
        <v>6.1944977017948426E-2</v>
      </c>
      <c r="E5" s="13">
        <v>3152521850</v>
      </c>
      <c r="F5" s="14">
        <f>+E5/B5</f>
        <v>6.1302878300405476E-2</v>
      </c>
      <c r="G5" s="13">
        <v>3039519595</v>
      </c>
      <c r="H5" s="14">
        <f>+G5/E5</f>
        <v>0.96415496533354716</v>
      </c>
    </row>
    <row r="6" spans="1:8" ht="42.75" customHeight="1" x14ac:dyDescent="0.2">
      <c r="A6" s="43" t="s">
        <v>43</v>
      </c>
      <c r="B6" s="13">
        <v>10770592000</v>
      </c>
      <c r="C6" s="13">
        <v>6459175043</v>
      </c>
      <c r="D6" s="14">
        <f>+C6/B6</f>
        <v>0.59970473702838245</v>
      </c>
      <c r="E6" s="13">
        <v>86581461</v>
      </c>
      <c r="F6" s="14">
        <f>+E6/B6</f>
        <v>8.0386910023144496E-3</v>
      </c>
      <c r="G6" s="13">
        <v>84972268</v>
      </c>
      <c r="H6" s="14">
        <f>+G6/E6</f>
        <v>0.98141411589254657</v>
      </c>
    </row>
    <row r="7" spans="1:8" ht="35.25" customHeight="1" x14ac:dyDescent="0.2">
      <c r="A7" s="43" t="s">
        <v>44</v>
      </c>
      <c r="B7" s="13">
        <v>2143000000</v>
      </c>
      <c r="C7" s="13">
        <v>2143000000</v>
      </c>
      <c r="D7" s="14">
        <f>+C7/B7</f>
        <v>1</v>
      </c>
      <c r="E7" s="13">
        <v>208102640</v>
      </c>
      <c r="F7" s="14">
        <f>+E7/B7</f>
        <v>9.7108091460569299E-2</v>
      </c>
      <c r="G7" s="13">
        <v>208102640</v>
      </c>
      <c r="H7" s="14">
        <f>+G7/E7</f>
        <v>1</v>
      </c>
    </row>
    <row r="8" spans="1:8" s="12" customFormat="1" ht="21.75" customHeight="1" x14ac:dyDescent="0.2">
      <c r="A8" s="78" t="s">
        <v>25</v>
      </c>
      <c r="B8" s="79">
        <f>SUM(B5:B7)</f>
        <v>64338940000</v>
      </c>
      <c r="C8" s="79">
        <f>SUM(C5:C7)</f>
        <v>11787717043</v>
      </c>
      <c r="D8" s="80">
        <f>+C8/B8</f>
        <v>0.18321279528385143</v>
      </c>
      <c r="E8" s="79">
        <f>SUM(E5:E7)</f>
        <v>3447205951</v>
      </c>
      <c r="F8" s="80">
        <f>+E8/B8</f>
        <v>5.3578842781680895E-2</v>
      </c>
      <c r="G8" s="79">
        <f>SUM(G5:G7)</f>
        <v>3332594503</v>
      </c>
      <c r="H8" s="80">
        <f>+G8/E8</f>
        <v>0.96675236419606658</v>
      </c>
    </row>
    <row r="9" spans="1:8" x14ac:dyDescent="0.2">
      <c r="A9" s="11" t="str">
        <f>+'EJECUCION BMT'!A26</f>
        <v>FUENTE: PREDIS - 01 DE MARZO DE 2019  10:21 A.M.</v>
      </c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="110" zoomScaleNormal="110" zoomScaleSheetLayoutView="85" workbookViewId="0">
      <pane xSplit="3" topLeftCell="D1" activePane="topRight" state="frozen"/>
      <selection pane="topRight" activeCell="F16" sqref="F16"/>
    </sheetView>
  </sheetViews>
  <sheetFormatPr baseColWidth="10" defaultRowHeight="12" x14ac:dyDescent="0.2"/>
  <cols>
    <col min="1" max="1" width="11.42578125" style="17"/>
    <col min="2" max="2" width="49.7109375" style="17" customWidth="1"/>
    <col min="3" max="3" width="19.140625" style="29" customWidth="1"/>
    <col min="4" max="4" width="18" style="29" hidden="1" customWidth="1"/>
    <col min="5" max="5" width="19.140625" style="29" hidden="1" customWidth="1"/>
    <col min="6" max="6" width="15.28515625" style="17" customWidth="1"/>
    <col min="7" max="16384" width="11.42578125" style="17"/>
  </cols>
  <sheetData>
    <row r="1" spans="1:9" ht="15" x14ac:dyDescent="0.2">
      <c r="A1" s="107" t="s">
        <v>27</v>
      </c>
      <c r="B1" s="107"/>
      <c r="C1" s="107"/>
      <c r="D1" s="107"/>
      <c r="E1" s="107"/>
      <c r="F1" s="45"/>
      <c r="G1" s="45"/>
      <c r="H1" s="45"/>
      <c r="I1" s="45"/>
    </row>
    <row r="2" spans="1:9" ht="12.75" x14ac:dyDescent="0.2">
      <c r="A2" s="107" t="s">
        <v>59</v>
      </c>
      <c r="B2" s="107"/>
      <c r="C2" s="107"/>
      <c r="D2" s="107"/>
      <c r="E2" s="107"/>
    </row>
    <row r="4" spans="1:9" ht="25.5" customHeight="1" x14ac:dyDescent="0.2">
      <c r="A4" s="103" t="s">
        <v>0</v>
      </c>
      <c r="B4" s="104"/>
      <c r="C4" s="81" t="s">
        <v>40</v>
      </c>
      <c r="D4" s="81" t="s">
        <v>48</v>
      </c>
      <c r="E4" s="81" t="s">
        <v>54</v>
      </c>
      <c r="F4" s="81" t="s">
        <v>60</v>
      </c>
    </row>
    <row r="5" spans="1:9" ht="22.5" customHeight="1" x14ac:dyDescent="0.2">
      <c r="A5" s="18">
        <v>339</v>
      </c>
      <c r="B5" s="19" t="s">
        <v>21</v>
      </c>
      <c r="C5" s="20">
        <v>9575901605</v>
      </c>
      <c r="D5" s="20">
        <v>138116313</v>
      </c>
      <c r="E5" s="73">
        <v>527969883</v>
      </c>
      <c r="F5" s="73">
        <v>1052500388</v>
      </c>
    </row>
    <row r="6" spans="1:9" ht="22.5" customHeight="1" x14ac:dyDescent="0.2">
      <c r="A6" s="22">
        <v>1004</v>
      </c>
      <c r="B6" s="23" t="s">
        <v>12</v>
      </c>
      <c r="C6" s="20">
        <v>8127722281</v>
      </c>
      <c r="D6" s="20">
        <v>241637900</v>
      </c>
      <c r="E6" s="73">
        <v>590452261</v>
      </c>
      <c r="F6" s="73">
        <v>2375352096</v>
      </c>
    </row>
    <row r="7" spans="1:9" ht="22.5" customHeight="1" x14ac:dyDescent="0.2">
      <c r="A7" s="22">
        <v>1183</v>
      </c>
      <c r="B7" s="23" t="s">
        <v>28</v>
      </c>
      <c r="C7" s="20">
        <v>2932605899</v>
      </c>
      <c r="D7" s="20">
        <v>19276800</v>
      </c>
      <c r="E7" s="73">
        <v>19276800</v>
      </c>
      <c r="F7" s="73">
        <v>19276800</v>
      </c>
    </row>
    <row r="8" spans="1:9" ht="22.5" customHeight="1" x14ac:dyDescent="0.2">
      <c r="A8" s="22">
        <v>585</v>
      </c>
      <c r="B8" s="23" t="s">
        <v>19</v>
      </c>
      <c r="C8" s="20">
        <v>1701808967</v>
      </c>
      <c r="D8" s="20">
        <v>72824000</v>
      </c>
      <c r="E8" s="73">
        <v>102398933</v>
      </c>
      <c r="F8" s="73">
        <v>147945602</v>
      </c>
    </row>
    <row r="9" spans="1:9" ht="22.5" customHeight="1" x14ac:dyDescent="0.2">
      <c r="A9" s="22">
        <v>965</v>
      </c>
      <c r="B9" s="23" t="s">
        <v>20</v>
      </c>
      <c r="C9" s="20">
        <v>93956256</v>
      </c>
      <c r="D9" s="20">
        <v>7412000</v>
      </c>
      <c r="E9" s="73">
        <v>18206000</v>
      </c>
      <c r="F9" s="73">
        <v>18206000</v>
      </c>
    </row>
    <row r="10" spans="1:9" ht="22.5" customHeight="1" x14ac:dyDescent="0.2">
      <c r="A10" s="22">
        <v>6094</v>
      </c>
      <c r="B10" s="22" t="s">
        <v>14</v>
      </c>
      <c r="C10" s="20">
        <v>11334914164</v>
      </c>
      <c r="D10" s="20">
        <v>391144400</v>
      </c>
      <c r="E10" s="73">
        <v>857756546</v>
      </c>
      <c r="F10" s="73">
        <v>2214750495</v>
      </c>
    </row>
    <row r="11" spans="1:9" ht="30.75" customHeight="1" x14ac:dyDescent="0.2">
      <c r="A11" s="22">
        <v>967</v>
      </c>
      <c r="B11" s="23" t="s">
        <v>13</v>
      </c>
      <c r="C11" s="20">
        <v>1881374709</v>
      </c>
      <c r="D11" s="20">
        <v>77446776</v>
      </c>
      <c r="E11" s="73">
        <v>245816476</v>
      </c>
      <c r="F11" s="73">
        <v>245816476</v>
      </c>
    </row>
    <row r="12" spans="1:9" s="24" customFormat="1" ht="24" customHeight="1" x14ac:dyDescent="0.2">
      <c r="A12" s="91" t="s">
        <v>29</v>
      </c>
      <c r="B12" s="91"/>
      <c r="C12" s="74">
        <f>+C5+C6+C7+C8+C9+C10+C11</f>
        <v>35648283881</v>
      </c>
      <c r="D12" s="74">
        <f t="shared" ref="D12:E12" si="0">+D5+D6+D7+D8+D9+D10+D11</f>
        <v>947858189</v>
      </c>
      <c r="E12" s="74">
        <f t="shared" si="0"/>
        <v>2361876899</v>
      </c>
      <c r="F12" s="74">
        <f t="shared" ref="F12" si="1">+F5+F6+F7+F8+F9+F10+F11</f>
        <v>6073847857</v>
      </c>
    </row>
    <row r="13" spans="1:9" ht="17.25" customHeight="1" x14ac:dyDescent="0.2">
      <c r="A13" s="22">
        <v>6219</v>
      </c>
      <c r="B13" s="18" t="s">
        <v>15</v>
      </c>
      <c r="C13" s="20">
        <v>6015719804</v>
      </c>
      <c r="D13" s="20">
        <v>31604060</v>
      </c>
      <c r="E13" s="73">
        <v>173270383</v>
      </c>
      <c r="F13" s="73">
        <v>2343823266</v>
      </c>
    </row>
    <row r="14" spans="1:9" ht="17.25" customHeight="1" x14ac:dyDescent="0.2">
      <c r="A14" s="22">
        <v>1044</v>
      </c>
      <c r="B14" s="18" t="s">
        <v>16</v>
      </c>
      <c r="C14" s="20">
        <v>5909537869</v>
      </c>
      <c r="D14" s="20">
        <v>323067788</v>
      </c>
      <c r="E14" s="73">
        <v>764192928</v>
      </c>
      <c r="F14" s="73">
        <v>1645081306</v>
      </c>
    </row>
    <row r="15" spans="1:9" ht="17.25" customHeight="1" x14ac:dyDescent="0.2">
      <c r="A15" s="22">
        <v>7132</v>
      </c>
      <c r="B15" s="18" t="s">
        <v>17</v>
      </c>
      <c r="C15" s="20">
        <v>6607372771</v>
      </c>
      <c r="D15" s="20">
        <v>973911999</v>
      </c>
      <c r="E15" s="73">
        <v>1331554989</v>
      </c>
      <c r="F15" s="73">
        <v>2337694067</v>
      </c>
    </row>
    <row r="16" spans="1:9" ht="17.25" customHeight="1" x14ac:dyDescent="0.2">
      <c r="A16" s="22">
        <v>1032</v>
      </c>
      <c r="B16" s="18" t="s">
        <v>18</v>
      </c>
      <c r="C16" s="20">
        <v>158429017305</v>
      </c>
      <c r="D16" s="20">
        <v>1013060737</v>
      </c>
      <c r="E16" s="73">
        <v>2419499145</v>
      </c>
      <c r="F16" s="73">
        <v>11702075832</v>
      </c>
    </row>
    <row r="17" spans="1:6" s="25" customFormat="1" ht="15" customHeight="1" x14ac:dyDescent="0.2">
      <c r="A17" s="105" t="s">
        <v>30</v>
      </c>
      <c r="B17" s="105"/>
      <c r="C17" s="46">
        <f>SUM(C13:C16)</f>
        <v>176961647749</v>
      </c>
      <c r="D17" s="46">
        <f>SUM(D13:D16)</f>
        <v>2341644584</v>
      </c>
      <c r="E17" s="46">
        <f>SUM(E13:E16)</f>
        <v>4688517445</v>
      </c>
      <c r="F17" s="46">
        <f>SUM(F13:F16)</f>
        <v>18028674471</v>
      </c>
    </row>
    <row r="18" spans="1:6" x14ac:dyDescent="0.2">
      <c r="A18" s="26"/>
      <c r="B18" s="27"/>
      <c r="C18" s="28"/>
      <c r="D18" s="28"/>
      <c r="E18" s="72"/>
      <c r="F18" s="72"/>
    </row>
    <row r="19" spans="1:6" s="25" customFormat="1" ht="15.75" customHeight="1" x14ac:dyDescent="0.2">
      <c r="A19" s="106" t="s">
        <v>31</v>
      </c>
      <c r="B19" s="106"/>
      <c r="C19" s="49">
        <f>+C12+C17</f>
        <v>212609931630</v>
      </c>
      <c r="D19" s="49">
        <f>+D12+D17</f>
        <v>3289502773</v>
      </c>
      <c r="E19" s="49">
        <f>+E12+E17</f>
        <v>7050394344</v>
      </c>
      <c r="F19" s="49">
        <f>+F12+F17</f>
        <v>24102522328</v>
      </c>
    </row>
    <row r="20" spans="1:6" ht="15.75" customHeight="1" x14ac:dyDescent="0.2">
      <c r="A20" s="44" t="str">
        <f>+'EJECUCION BMT'!A26</f>
        <v>FUENTE: PREDIS - 01 DE MARZO DE 2019  10:21 A.M.</v>
      </c>
    </row>
  </sheetData>
  <mergeCells count="6">
    <mergeCell ref="A4:B4"/>
    <mergeCell ref="A12:B12"/>
    <mergeCell ref="A17:B17"/>
    <mergeCell ref="A19:B19"/>
    <mergeCell ref="A1:E1"/>
    <mergeCell ref="A2:E2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EJECUCION BMT  CONCEJO</vt:lpstr>
      <vt:lpstr>EJECUCION BMT</vt:lpstr>
      <vt:lpstr>FUNCIONAMIENTO</vt:lpstr>
      <vt:lpstr>RESERVAS</vt:lpstr>
      <vt:lpstr>'EJECUCION BMT  CONCEJO'!Área_de_impresión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Nicol Angely Andrade Parada</cp:lastModifiedBy>
  <cp:lastPrinted>2019-02-14T17:21:00Z</cp:lastPrinted>
  <dcterms:created xsi:type="dcterms:W3CDTF">2015-10-06T19:48:57Z</dcterms:created>
  <dcterms:modified xsi:type="dcterms:W3CDTF">2019-03-06T15:07:49Z</dcterms:modified>
</cp:coreProperties>
</file>