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AP - SDM 2019\Presupuesto 2019\"/>
    </mc:Choice>
  </mc:AlternateContent>
  <bookViews>
    <workbookView xWindow="0" yWindow="0" windowWidth="28800" windowHeight="12300" firstSheet="1" activeTab="1"/>
  </bookViews>
  <sheets>
    <sheet name="EJECUCION BMT  CONCEJO" sheetId="11" state="hidden" r:id="rId1"/>
    <sheet name="EJECUCION BMT" sheetId="13" r:id="rId2"/>
    <sheet name="FUNCIONAMIENTO" sheetId="5" r:id="rId3"/>
    <sheet name="RESERVAS" sheetId="7" r:id="rId4"/>
  </sheets>
  <definedNames>
    <definedName name="_xlnm._FilterDatabase" localSheetId="0" hidden="1">'EJECUCION BMT  CONCEJO'!$B$5:$E$20</definedName>
    <definedName name="_xlnm.Print_Area" localSheetId="1">'EJECUCION BMT'!#REF!</definedName>
    <definedName name="_xlnm.Print_Area" localSheetId="0">'EJECUCION BMT  CONCEJO'!$B$1:$D$24</definedName>
    <definedName name="_xlnm.Print_Area" localSheetId="3">RESERVAS!$A$1:$D$18</definedName>
  </definedNames>
  <calcPr calcId="162913"/>
</workbook>
</file>

<file path=xl/calcChain.xml><?xml version="1.0" encoding="utf-8"?>
<calcChain xmlns="http://schemas.openxmlformats.org/spreadsheetml/2006/main">
  <c r="I17" i="13" l="1"/>
  <c r="I18" i="13"/>
  <c r="I19" i="13"/>
  <c r="I16" i="13"/>
  <c r="I12" i="13"/>
  <c r="I13" i="13"/>
  <c r="I14" i="13"/>
  <c r="I7" i="13"/>
  <c r="I8" i="13"/>
  <c r="I6" i="13"/>
  <c r="A18" i="7" l="1"/>
  <c r="I11" i="13" l="1"/>
  <c r="H20" i="13"/>
  <c r="F20" i="13"/>
  <c r="D20" i="13"/>
  <c r="H15" i="13"/>
  <c r="F15" i="13"/>
  <c r="D15" i="13"/>
  <c r="H9" i="13"/>
  <c r="H10" i="13" s="1"/>
  <c r="F9" i="13"/>
  <c r="D9" i="13"/>
  <c r="G7" i="13"/>
  <c r="G8" i="13"/>
  <c r="G11" i="13"/>
  <c r="G12" i="13"/>
  <c r="G13" i="13"/>
  <c r="G14" i="13"/>
  <c r="G16" i="13"/>
  <c r="G17" i="13"/>
  <c r="G18" i="13"/>
  <c r="G19" i="13"/>
  <c r="G6" i="13"/>
  <c r="E11" i="13"/>
  <c r="E12" i="13"/>
  <c r="E13" i="13"/>
  <c r="E14" i="13"/>
  <c r="E16" i="13"/>
  <c r="E17" i="13"/>
  <c r="E18" i="13"/>
  <c r="E19" i="13"/>
  <c r="E7" i="13"/>
  <c r="E8" i="13"/>
  <c r="E6" i="13"/>
  <c r="C20" i="13"/>
  <c r="C15" i="13"/>
  <c r="C9" i="13"/>
  <c r="C10" i="13" s="1"/>
  <c r="F10" i="13" l="1"/>
  <c r="I10" i="13" s="1"/>
  <c r="I9" i="13"/>
  <c r="I20" i="13"/>
  <c r="I15" i="13"/>
  <c r="G20" i="13"/>
  <c r="E20" i="13"/>
  <c r="E9" i="13"/>
  <c r="C21" i="13"/>
  <c r="C22" i="13" s="1"/>
  <c r="E15" i="13"/>
  <c r="F21" i="13"/>
  <c r="F22" i="13" s="1"/>
  <c r="H21" i="13"/>
  <c r="G15" i="13"/>
  <c r="D21" i="13"/>
  <c r="D10" i="13"/>
  <c r="E10" i="13" s="1"/>
  <c r="G10" i="13"/>
  <c r="G9" i="13"/>
  <c r="H20" i="11"/>
  <c r="H15" i="11"/>
  <c r="H9" i="11"/>
  <c r="H10" i="11" s="1"/>
  <c r="G22" i="13" l="1"/>
  <c r="H22" i="13"/>
  <c r="I22" i="13" s="1"/>
  <c r="I21" i="13"/>
  <c r="E21" i="13"/>
  <c r="G21" i="13"/>
  <c r="D22" i="13"/>
  <c r="E22" i="13" s="1"/>
  <c r="H21" i="11"/>
  <c r="H22" i="11" s="1"/>
  <c r="D20" i="11"/>
  <c r="D14" i="11"/>
  <c r="D10" i="11"/>
  <c r="D15" i="11" l="1"/>
  <c r="D22" i="11" s="1"/>
  <c r="B8" i="5" l="1"/>
  <c r="C15" i="7" l="1"/>
  <c r="D15" i="7"/>
  <c r="D9" i="7"/>
  <c r="D17" i="7" l="1"/>
  <c r="C9" i="7" l="1"/>
  <c r="C17" i="7" s="1"/>
  <c r="H7" i="5" l="1"/>
  <c r="G8" i="5" l="1"/>
  <c r="E8" i="5"/>
  <c r="C8" i="5"/>
  <c r="F7" i="5"/>
  <c r="D7" i="5"/>
  <c r="H6" i="5"/>
  <c r="F6" i="5"/>
  <c r="D6" i="5"/>
  <c r="H5" i="5"/>
  <c r="F5" i="5"/>
  <c r="D5" i="5"/>
  <c r="H8" i="5" l="1"/>
  <c r="F8" i="5"/>
  <c r="D8" i="5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<sst xmlns="http://schemas.openxmlformats.org/spreadsheetml/2006/main" count="106" uniqueCount="49">
  <si>
    <t>PROYECTO DE INVERSIÓN</t>
  </si>
  <si>
    <t>UNIDAD EJECUTORA 01</t>
  </si>
  <si>
    <t xml:space="preserve">CDP´S </t>
  </si>
  <si>
    <t>% DE EJEC. CDP</t>
  </si>
  <si>
    <t>COMPROMISOS - RP</t>
  </si>
  <si>
    <t xml:space="preserve">% DE EJEC. 
RP
</t>
  </si>
  <si>
    <t xml:space="preserve">GIROS </t>
  </si>
  <si>
    <t>% 
GIRADO</t>
  </si>
  <si>
    <t>SUB. POLÍTICA SECTORIAL</t>
  </si>
  <si>
    <t>SUB. GESTIÓN CORPORATIVA</t>
  </si>
  <si>
    <t>INFORME DE EJECUCION DEL PRESUPUESTO DE GASTOS E INVERSIONES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</si>
  <si>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</si>
  <si>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</si>
  <si>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</si>
  <si>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</si>
  <si>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</si>
  <si>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</si>
  <si>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</si>
  <si>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</si>
  <si>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</si>
  <si>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</si>
  <si>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</si>
  <si>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</si>
  <si>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</si>
  <si>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</si>
  <si>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</si>
  <si>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</si>
  <si>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</si>
  <si>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</si>
  <si>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</si>
  <si>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Generar movilidad con seguridad comprometiendo al ciudadano en el conocimiento y cumplimiento de las normas de transito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</si>
  <si>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</si>
  <si>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</si>
  <si>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</si>
  <si>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</si>
  <si>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</si>
  <si>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</si>
  <si>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</si>
  <si>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</si>
  <si>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</si>
  <si>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</si>
  <si>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>RESERVAS 2019</t>
  </si>
  <si>
    <t>GIROS ENERO 
2019</t>
  </si>
  <si>
    <r>
      <rPr>
        <b/>
        <sz val="10"/>
        <color rgb="FFFF0000"/>
        <rFont val="Arial"/>
        <family val="2"/>
      </rPr>
      <t>SERVICIOS PERSONALES</t>
    </r>
    <r>
      <rPr>
        <b/>
        <sz val="10"/>
        <color theme="1"/>
        <rFont val="Arial"/>
        <family val="2"/>
      </rPr>
      <t xml:space="preserve"> / GASTOS DE PERSONAL </t>
    </r>
  </si>
  <si>
    <r>
      <rPr>
        <b/>
        <sz val="10"/>
        <color rgb="FFFF0000"/>
        <rFont val="Arial"/>
        <family val="2"/>
      </rPr>
      <t>GASTOS GENERALES</t>
    </r>
    <r>
      <rPr>
        <b/>
        <sz val="10"/>
        <color theme="1"/>
        <rFont val="Arial"/>
        <family val="2"/>
      </rPr>
      <t xml:space="preserve"> / ADQUISICIÓN DE BIENES Y SERVICIOS</t>
    </r>
  </si>
  <si>
    <r>
      <rPr>
        <b/>
        <sz val="10"/>
        <color rgb="FFFF0000"/>
        <rFont val="Arial"/>
        <family val="2"/>
      </rPr>
      <t>PASIVOS EXIGIBLES</t>
    </r>
    <r>
      <rPr>
        <b/>
        <sz val="10"/>
        <color theme="1"/>
        <rFont val="Arial"/>
        <family val="2"/>
      </rPr>
      <t xml:space="preserve"> /                  GASTOS DIVERSOS</t>
    </r>
  </si>
  <si>
    <t>FUENTE: PREDIS - 1 FEBRERO DE 2019  10:15 A.M.</t>
  </si>
  <si>
    <t>GASTOS DE FUNCIONAMIENTO - 31 DE ENERO DE 2019</t>
  </si>
  <si>
    <t>EJECUCION PRESUPUESTAL - 31 DE ENERO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</si>
</sst>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,,"/>
    <numFmt numFmtId="166" formatCode="#,###,,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41" fontId="3" fillId="0" borderId="1" xfId="4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/>
    </xf>
    <xf numFmtId="0" fontId="2" fillId="0" borderId="0" xfId="0" applyFont="1" applyFill="1"/>
    <xf numFmtId="41" fontId="2" fillId="0" borderId="0" xfId="0" applyNumberFormat="1" applyFont="1" applyFill="1"/>
    <xf numFmtId="41" fontId="6" fillId="4" borderId="1" xfId="4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1" fontId="7" fillId="0" borderId="1" xfId="4" applyFont="1" applyBorder="1" applyAlignment="1">
      <alignment horizontal="center" vertical="center"/>
    </xf>
    <xf numFmtId="41" fontId="8" fillId="0" borderId="1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7" fontId="9" fillId="4" borderId="1" xfId="0" applyNumberFormat="1" applyFont="1" applyFill="1" applyBorder="1" applyAlignment="1">
      <alignment horizontal="center" vertical="center"/>
    </xf>
    <xf numFmtId="41" fontId="9" fillId="4" borderId="1" xfId="4" applyFont="1" applyFill="1" applyBorder="1" applyAlignment="1">
      <alignment horizontal="center" vertical="center"/>
    </xf>
    <xf numFmtId="0" fontId="6" fillId="0" borderId="0" xfId="0" applyFont="1"/>
    <xf numFmtId="41" fontId="6" fillId="0" borderId="0" xfId="4" applyFont="1"/>
    <xf numFmtId="166" fontId="6" fillId="3" borderId="10" xfId="5" applyNumberFormat="1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41" fontId="7" fillId="0" borderId="0" xfId="4" applyFont="1"/>
    <xf numFmtId="0" fontId="4" fillId="0" borderId="12" xfId="0" applyFont="1" applyFill="1" applyBorder="1" applyAlignment="1">
      <alignment horizontal="center" vertical="center" wrapText="1"/>
    </xf>
    <xf numFmtId="41" fontId="4" fillId="0" borderId="12" xfId="4" applyFont="1" applyFill="1" applyBorder="1" applyAlignment="1">
      <alignment horizontal="center" vertical="center"/>
    </xf>
    <xf numFmtId="0" fontId="2" fillId="0" borderId="0" xfId="0" applyFont="1" applyFill="1" applyBorder="1"/>
    <xf numFmtId="41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7" fillId="0" borderId="0" xfId="0" applyFont="1" applyAlignment="1">
      <alignment vertical="center"/>
    </xf>
    <xf numFmtId="10" fontId="6" fillId="0" borderId="0" xfId="2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0" borderId="0" xfId="0" applyFont="1"/>
    <xf numFmtId="41" fontId="8" fillId="0" borderId="0" xfId="4" applyFont="1" applyAlignment="1">
      <alignment horizontal="center"/>
    </xf>
    <xf numFmtId="0" fontId="8" fillId="0" borderId="0" xfId="0" applyFont="1" applyFill="1"/>
    <xf numFmtId="10" fontId="8" fillId="0" borderId="1" xfId="2" applyNumberFormat="1" applyFont="1" applyFill="1" applyBorder="1" applyAlignment="1">
      <alignment horizontal="center" vertical="center"/>
    </xf>
    <xf numFmtId="41" fontId="9" fillId="2" borderId="1" xfId="4" applyFont="1" applyFill="1" applyBorder="1" applyAlignment="1">
      <alignment horizontal="center" vertical="center"/>
    </xf>
    <xf numFmtId="0" fontId="8" fillId="0" borderId="0" xfId="0" applyFont="1" applyFill="1" applyBorder="1"/>
    <xf numFmtId="10" fontId="8" fillId="5" borderId="1" xfId="2" applyNumberFormat="1" applyFont="1" applyFill="1" applyBorder="1" applyAlignment="1">
      <alignment horizontal="center" vertical="center"/>
    </xf>
    <xf numFmtId="10" fontId="8" fillId="2" borderId="1" xfId="2" applyNumberFormat="1" applyFont="1" applyFill="1" applyBorder="1" applyAlignment="1">
      <alignment horizontal="center" vertical="center"/>
    </xf>
    <xf numFmtId="41" fontId="8" fillId="0" borderId="1" xfId="4" applyFont="1" applyFill="1" applyBorder="1" applyAlignment="1">
      <alignment vertical="center"/>
    </xf>
    <xf numFmtId="41" fontId="8" fillId="0" borderId="1" xfId="4" applyFont="1" applyBorder="1" applyAlignment="1">
      <alignment vertical="center"/>
    </xf>
    <xf numFmtId="41" fontId="9" fillId="5" borderId="1" xfId="4" applyFont="1" applyFill="1" applyBorder="1" applyAlignment="1">
      <alignment horizontal="center" vertical="center"/>
    </xf>
    <xf numFmtId="41" fontId="9" fillId="6" borderId="1" xfId="4" applyFont="1" applyFill="1" applyBorder="1" applyAlignment="1">
      <alignment horizontal="center" vertical="center" wrapText="1"/>
    </xf>
    <xf numFmtId="166" fontId="9" fillId="6" borderId="1" xfId="1" applyNumberFormat="1" applyFont="1" applyFill="1" applyBorder="1" applyAlignment="1">
      <alignment horizontal="center" vertical="center" wrapText="1"/>
    </xf>
    <xf numFmtId="41" fontId="9" fillId="6" borderId="1" xfId="4" applyFont="1" applyFill="1" applyBorder="1" applyAlignment="1">
      <alignment horizontal="center" vertical="center"/>
    </xf>
    <xf numFmtId="10" fontId="8" fillId="6" borderId="1" xfId="2" applyNumberFormat="1" applyFont="1" applyFill="1" applyBorder="1" applyAlignment="1">
      <alignment horizontal="center" vertical="center"/>
    </xf>
    <xf numFmtId="0" fontId="8" fillId="6" borderId="1" xfId="2" applyNumberFormat="1" applyFont="1" applyFill="1" applyBorder="1" applyAlignment="1">
      <alignment horizontal="center" vertical="center"/>
    </xf>
    <xf numFmtId="41" fontId="4" fillId="6" borderId="1" xfId="4" applyFont="1" applyFill="1" applyBorder="1" applyAlignment="1">
      <alignment horizontal="center" vertical="center" wrapText="1"/>
    </xf>
    <xf numFmtId="166" fontId="4" fillId="6" borderId="1" xfId="1" applyNumberFormat="1" applyFont="1" applyFill="1" applyBorder="1" applyAlignment="1">
      <alignment horizontal="center" vertical="center" wrapText="1"/>
    </xf>
    <xf numFmtId="165" fontId="4" fillId="6" borderId="1" xfId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41" fontId="5" fillId="5" borderId="1" xfId="4" applyFont="1" applyFill="1" applyBorder="1" applyAlignment="1">
      <alignment horizontal="center" vertical="center" wrapText="1"/>
    </xf>
    <xf numFmtId="10" fontId="4" fillId="5" borderId="1" xfId="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1" fontId="6" fillId="6" borderId="1" xfId="4" applyFont="1" applyFill="1" applyBorder="1" applyAlignment="1">
      <alignment horizontal="center" vertical="center" wrapText="1"/>
    </xf>
    <xf numFmtId="0" fontId="10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41" fontId="9" fillId="6" borderId="8" xfId="4" applyFont="1" applyFill="1" applyBorder="1" applyAlignment="1">
      <alignment horizontal="center" vertical="center" wrapText="1"/>
    </xf>
    <xf numFmtId="41" fontId="9" fillId="5" borderId="9" xfId="4" applyFont="1" applyFill="1" applyBorder="1" applyAlignment="1">
      <alignment horizontal="center" vertical="center" wrapText="1"/>
    </xf>
  </cellXfs>
  <cellStyles count="6">
    <cellStyle name="Millares" xfId="1" builtinId="3"/>
    <cellStyle name="Millares [0]" xfId="4" builtinId="6"/>
    <cellStyle name="Millares 2" xfId="5"/>
    <cellStyle name="Normal" xfId="0" builtinId="0"/>
    <cellStyle name="Normal 17" xfId="3"/>
    <cellStyle name="Porcentaje" xfId="2" builtinId="5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69" t="s">
        <v>36</v>
      </c>
      <c r="C1" s="69"/>
      <c r="D1" s="69"/>
      <c r="F1" s="69" t="s">
        <v>40</v>
      </c>
      <c r="G1" s="69"/>
      <c r="H1" s="69"/>
      <c r="I1" s="41"/>
    </row>
    <row r="2" spans="2:9" ht="13.5" customHeight="1" x14ac:dyDescent="0.2">
      <c r="B2" s="69" t="s">
        <v>27</v>
      </c>
      <c r="C2" s="69"/>
      <c r="D2" s="69"/>
      <c r="F2" s="69" t="s">
        <v>27</v>
      </c>
      <c r="G2" s="69"/>
      <c r="H2" s="69"/>
    </row>
    <row r="3" spans="2:9" x14ac:dyDescent="0.2">
      <c r="B3" s="69" t="s">
        <v>37</v>
      </c>
      <c r="C3" s="69"/>
      <c r="D3" s="69"/>
      <c r="F3" s="69" t="s">
        <v>33</v>
      </c>
      <c r="G3" s="69"/>
      <c r="H3" s="69"/>
    </row>
    <row r="4" spans="2:9" ht="7.5" customHeight="1" x14ac:dyDescent="0.2">
      <c r="G4" s="5"/>
      <c r="H4" s="6"/>
    </row>
    <row r="5" spans="2:9" ht="55.5" customHeight="1" x14ac:dyDescent="0.2">
      <c r="B5" s="68" t="s">
        <v>0</v>
      </c>
      <c r="C5" s="68"/>
      <c r="D5" s="7" t="s">
        <v>26</v>
      </c>
      <c r="F5" s="68" t="s">
        <v>0</v>
      </c>
      <c r="G5" s="68"/>
      <c r="H5" s="7" t="s">
        <v>34</v>
      </c>
    </row>
    <row r="6" spans="2:9" s="15" customFormat="1" ht="35.25" customHeight="1" x14ac:dyDescent="0.2">
      <c r="B6" s="2">
        <v>339</v>
      </c>
      <c r="C6" s="4" t="s">
        <v>21</v>
      </c>
      <c r="D6" s="8">
        <v>14890776746</v>
      </c>
      <c r="E6" s="16"/>
      <c r="F6" s="3">
        <v>967</v>
      </c>
      <c r="G6" s="4" t="s">
        <v>13</v>
      </c>
      <c r="H6" s="8">
        <v>7915698000</v>
      </c>
    </row>
    <row r="7" spans="2:9" s="15" customFormat="1" ht="35.25" customHeight="1" x14ac:dyDescent="0.2">
      <c r="B7" s="3">
        <v>1004</v>
      </c>
      <c r="C7" s="4" t="s">
        <v>12</v>
      </c>
      <c r="D7" s="8">
        <v>15354891000</v>
      </c>
      <c r="E7" s="16"/>
      <c r="F7" s="3">
        <v>965</v>
      </c>
      <c r="G7" s="4" t="s">
        <v>20</v>
      </c>
      <c r="H7" s="8">
        <v>169258000</v>
      </c>
    </row>
    <row r="8" spans="2:9" s="15" customFormat="1" ht="35.25" customHeight="1" x14ac:dyDescent="0.2">
      <c r="B8" s="3">
        <v>967</v>
      </c>
      <c r="C8" s="4" t="s">
        <v>13</v>
      </c>
      <c r="D8" s="8">
        <v>8438602037</v>
      </c>
      <c r="E8" s="16"/>
      <c r="F8" s="3">
        <v>6094</v>
      </c>
      <c r="G8" s="3" t="s">
        <v>14</v>
      </c>
      <c r="H8" s="8">
        <v>31105362000</v>
      </c>
    </row>
    <row r="9" spans="2:9" s="15" customFormat="1" ht="35.25" customHeight="1" x14ac:dyDescent="0.2">
      <c r="B9" s="3">
        <v>1183</v>
      </c>
      <c r="C9" s="4" t="s">
        <v>22</v>
      </c>
      <c r="D9" s="8">
        <v>3200912110</v>
      </c>
      <c r="E9" s="16"/>
      <c r="F9" s="67" t="s">
        <v>9</v>
      </c>
      <c r="G9" s="67"/>
      <c r="H9" s="9">
        <f>SUM(H6:H8)</f>
        <v>39190318000</v>
      </c>
    </row>
    <row r="10" spans="2:9" ht="35.25" customHeight="1" x14ac:dyDescent="0.2">
      <c r="B10" s="67" t="s">
        <v>8</v>
      </c>
      <c r="C10" s="67"/>
      <c r="D10" s="9">
        <f>+D9+D8+D7+D6</f>
        <v>41885181893</v>
      </c>
      <c r="E10" s="16"/>
      <c r="F10" s="68" t="s">
        <v>1</v>
      </c>
      <c r="G10" s="68"/>
      <c r="H10" s="10">
        <f>+H9</f>
        <v>39190318000</v>
      </c>
    </row>
    <row r="11" spans="2:9" s="15" customFormat="1" ht="35.25" customHeight="1" x14ac:dyDescent="0.2">
      <c r="B11" s="3">
        <v>585</v>
      </c>
      <c r="C11" s="4" t="s">
        <v>19</v>
      </c>
      <c r="D11" s="8">
        <v>2639057000</v>
      </c>
      <c r="E11" s="16"/>
      <c r="F11" s="2">
        <v>339</v>
      </c>
      <c r="G11" s="40" t="s">
        <v>21</v>
      </c>
      <c r="H11" s="8">
        <v>20379923000</v>
      </c>
    </row>
    <row r="12" spans="2:9" ht="35.25" customHeight="1" x14ac:dyDescent="0.2">
      <c r="B12" s="3">
        <v>965</v>
      </c>
      <c r="C12" s="4" t="s">
        <v>20</v>
      </c>
      <c r="D12" s="8">
        <v>315805000</v>
      </c>
      <c r="E12" s="16"/>
      <c r="F12" s="3">
        <v>1004</v>
      </c>
      <c r="G12" s="4" t="s">
        <v>12</v>
      </c>
      <c r="H12" s="8">
        <v>17489714000</v>
      </c>
    </row>
    <row r="13" spans="2:9" s="15" customFormat="1" ht="35.25" customHeight="1" x14ac:dyDescent="0.2">
      <c r="B13" s="3">
        <v>6094</v>
      </c>
      <c r="C13" s="3" t="s">
        <v>14</v>
      </c>
      <c r="D13" s="8">
        <v>19683713000</v>
      </c>
      <c r="E13" s="16"/>
      <c r="F13" s="3">
        <v>1183</v>
      </c>
      <c r="G13" s="4" t="s">
        <v>22</v>
      </c>
      <c r="H13" s="8">
        <v>1889555000</v>
      </c>
    </row>
    <row r="14" spans="2:9" ht="35.25" customHeight="1" x14ac:dyDescent="0.2">
      <c r="B14" s="67" t="s">
        <v>9</v>
      </c>
      <c r="C14" s="67"/>
      <c r="D14" s="9">
        <f>+D13+D12+D11</f>
        <v>22638575000</v>
      </c>
      <c r="E14" s="16"/>
      <c r="F14" s="3">
        <v>585</v>
      </c>
      <c r="G14" s="4" t="s">
        <v>19</v>
      </c>
      <c r="H14" s="8">
        <v>2843569000</v>
      </c>
    </row>
    <row r="15" spans="2:9" ht="21" customHeight="1" x14ac:dyDescent="0.2">
      <c r="B15" s="68" t="s">
        <v>1</v>
      </c>
      <c r="C15" s="68"/>
      <c r="D15" s="10">
        <f>+D10+D14</f>
        <v>64523756893</v>
      </c>
      <c r="E15" s="16"/>
      <c r="F15" s="67" t="s">
        <v>8</v>
      </c>
      <c r="G15" s="67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15</v>
      </c>
      <c r="D16" s="8">
        <v>16626000000</v>
      </c>
      <c r="E16" s="16"/>
      <c r="F16" s="3">
        <v>6219</v>
      </c>
      <c r="G16" s="2" t="s">
        <v>15</v>
      </c>
      <c r="H16" s="8">
        <v>21522370000</v>
      </c>
    </row>
    <row r="17" spans="2:8" ht="35.25" customHeight="1" x14ac:dyDescent="0.2">
      <c r="B17" s="3">
        <v>1044</v>
      </c>
      <c r="C17" s="2" t="s">
        <v>16</v>
      </c>
      <c r="D17" s="8">
        <v>17829168607</v>
      </c>
      <c r="E17" s="16"/>
      <c r="F17" s="3">
        <v>1044</v>
      </c>
      <c r="G17" s="2" t="s">
        <v>16</v>
      </c>
      <c r="H17" s="8">
        <v>19786331000</v>
      </c>
    </row>
    <row r="18" spans="2:8" ht="35.25" customHeight="1" x14ac:dyDescent="0.2">
      <c r="B18" s="3">
        <v>7132</v>
      </c>
      <c r="C18" s="2" t="s">
        <v>17</v>
      </c>
      <c r="D18" s="8">
        <v>21318552000</v>
      </c>
      <c r="E18" s="16"/>
      <c r="F18" s="3">
        <v>7132</v>
      </c>
      <c r="G18" s="2" t="s">
        <v>17</v>
      </c>
      <c r="H18" s="8">
        <v>30883680000</v>
      </c>
    </row>
    <row r="19" spans="2:8" ht="35.25" customHeight="1" x14ac:dyDescent="0.2">
      <c r="B19" s="3">
        <v>1032</v>
      </c>
      <c r="C19" s="2" t="s">
        <v>18</v>
      </c>
      <c r="D19" s="8">
        <v>208359322463</v>
      </c>
      <c r="E19" s="16"/>
      <c r="F19" s="3">
        <v>1032</v>
      </c>
      <c r="G19" s="2" t="s">
        <v>18</v>
      </c>
      <c r="H19" s="8">
        <v>279416422000</v>
      </c>
    </row>
    <row r="20" spans="2:8" ht="30" customHeight="1" x14ac:dyDescent="0.2">
      <c r="B20" s="67" t="s">
        <v>23</v>
      </c>
      <c r="C20" s="67"/>
      <c r="D20" s="9">
        <f>SUM(D16:D19)</f>
        <v>264133043070</v>
      </c>
      <c r="E20" s="16"/>
      <c r="F20" s="67" t="s">
        <v>35</v>
      </c>
      <c r="G20" s="67"/>
      <c r="H20" s="9">
        <f>SUM(H16:H19)</f>
        <v>351608803000</v>
      </c>
    </row>
    <row r="21" spans="2:8" s="35" customFormat="1" ht="13.5" customHeight="1" x14ac:dyDescent="0.2">
      <c r="B21" s="33"/>
      <c r="C21" s="33"/>
      <c r="D21" s="34"/>
      <c r="E21" s="36"/>
      <c r="F21" s="68" t="s">
        <v>23</v>
      </c>
      <c r="G21" s="68"/>
      <c r="H21" s="10">
        <f>+H15+H20</f>
        <v>394211564000</v>
      </c>
    </row>
    <row r="22" spans="2:8" ht="26.25" customHeight="1" x14ac:dyDescent="0.2">
      <c r="B22" s="68" t="s">
        <v>11</v>
      </c>
      <c r="C22" s="68"/>
      <c r="D22" s="10">
        <f>+D15+D20</f>
        <v>328656799963</v>
      </c>
      <c r="F22" s="70" t="s">
        <v>11</v>
      </c>
      <c r="G22" s="71"/>
      <c r="H22" s="10">
        <f>+H21+H10</f>
        <v>433401882000</v>
      </c>
    </row>
    <row r="23" spans="2:8" ht="18.75" customHeight="1" x14ac:dyDescent="0.2">
      <c r="B23" s="72" t="s">
        <v>38</v>
      </c>
      <c r="C23" s="72"/>
      <c r="D23" s="72"/>
      <c r="F23" s="72" t="s">
        <v>39</v>
      </c>
      <c r="G23" s="72"/>
      <c r="H23" s="72"/>
    </row>
    <row r="24" spans="2:8" x14ac:dyDescent="0.2">
      <c r="D24" s="37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32"/>
  <sheetViews>
    <sheetView showGridLines="0" tabSelected="1" zoomScaleNormal="100" zoomScaleSheetLayoutView="85" workbookViewId="0">
      <pane ySplit="5" topLeftCell="A6" activePane="bottomLeft" state="frozen"/>
      <selection pane="bottomLeft" activeCell="F13" sqref="F13"/>
    </sheetView>
  </sheetViews>
  <sheetFormatPr baseColWidth="10" defaultRowHeight="12" x14ac:dyDescent="0.2"/>
  <cols>
    <col min="1" max="1" width="7.85546875" style="42" customWidth="1"/>
    <col min="2" max="2" width="47.42578125" style="42" customWidth="1"/>
    <col min="3" max="4" width="16.7109375" style="42" customWidth="1"/>
    <col min="5" max="5" width="9.85546875" style="42" customWidth="1"/>
    <col min="6" max="6" width="16.7109375" style="42" customWidth="1"/>
    <col min="7" max="7" width="10.28515625" style="42" customWidth="1"/>
    <col min="8" max="8" width="16.7109375" style="42" customWidth="1"/>
    <col min="9" max="9" width="9.7109375" style="42" customWidth="1"/>
    <col min="10" max="10" width="11.42578125" style="42"/>
    <col min="11" max="11" width="27.28515625" style="42" bestFit="1" customWidth="1"/>
    <col min="12" max="12" width="21.140625" style="42" bestFit="1" customWidth="1"/>
    <col min="13" max="16384" width="11.42578125" style="42"/>
  </cols>
  <sheetData>
    <row r="1" spans="1:9" x14ac:dyDescent="0.2">
      <c r="A1" s="77" t="s">
        <v>10</v>
      </c>
      <c r="B1" s="77"/>
      <c r="C1" s="77"/>
      <c r="D1" s="77"/>
      <c r="E1" s="77"/>
      <c r="F1" s="77"/>
      <c r="G1" s="77"/>
      <c r="H1" s="77"/>
      <c r="I1" s="77"/>
    </row>
    <row r="2" spans="1:9" ht="13.5" customHeight="1" x14ac:dyDescent="0.2">
      <c r="A2" s="77" t="s">
        <v>27</v>
      </c>
      <c r="B2" s="77"/>
      <c r="C2" s="77"/>
      <c r="D2" s="77"/>
      <c r="E2" s="77"/>
      <c r="F2" s="77"/>
      <c r="G2" s="77"/>
      <c r="H2" s="77"/>
      <c r="I2" s="77"/>
    </row>
    <row r="3" spans="1:9" x14ac:dyDescent="0.2">
      <c r="A3" s="77" t="s">
        <v>48</v>
      </c>
      <c r="B3" s="77"/>
      <c r="C3" s="77"/>
      <c r="D3" s="77"/>
      <c r="E3" s="77"/>
      <c r="F3" s="77"/>
      <c r="G3" s="77"/>
      <c r="H3" s="77"/>
      <c r="I3" s="77"/>
    </row>
    <row r="4" spans="1:9" ht="7.5" customHeight="1" x14ac:dyDescent="0.2"/>
    <row r="5" spans="1:9" ht="55.5" customHeight="1" x14ac:dyDescent="0.2">
      <c r="A5" s="74" t="s">
        <v>0</v>
      </c>
      <c r="B5" s="74"/>
      <c r="C5" s="53" t="s">
        <v>34</v>
      </c>
      <c r="D5" s="53" t="s">
        <v>2</v>
      </c>
      <c r="E5" s="54" t="s">
        <v>3</v>
      </c>
      <c r="F5" s="53" t="s">
        <v>4</v>
      </c>
      <c r="G5" s="54" t="s">
        <v>5</v>
      </c>
      <c r="H5" s="53" t="s">
        <v>6</v>
      </c>
      <c r="I5" s="54" t="s">
        <v>7</v>
      </c>
    </row>
    <row r="6" spans="1:9" s="44" customFormat="1" ht="27" customHeight="1" x14ac:dyDescent="0.2">
      <c r="A6" s="23">
        <v>967</v>
      </c>
      <c r="B6" s="24" t="s">
        <v>13</v>
      </c>
      <c r="C6" s="22">
        <v>7915698000</v>
      </c>
      <c r="D6" s="50">
        <v>954558802</v>
      </c>
      <c r="E6" s="45">
        <f>+D6/C6</f>
        <v>0.12059060388610075</v>
      </c>
      <c r="F6" s="50">
        <v>22739848</v>
      </c>
      <c r="G6" s="45">
        <f>+F6/C6</f>
        <v>2.8727533566844012E-3</v>
      </c>
      <c r="H6" s="50">
        <v>20682462</v>
      </c>
      <c r="I6" s="45">
        <f>+H6/F6</f>
        <v>0.90952507686067208</v>
      </c>
    </row>
    <row r="7" spans="1:9" s="44" customFormat="1" ht="17.25" customHeight="1" x14ac:dyDescent="0.2">
      <c r="A7" s="23">
        <v>965</v>
      </c>
      <c r="B7" s="24" t="s">
        <v>20</v>
      </c>
      <c r="C7" s="22">
        <v>169258000</v>
      </c>
      <c r="D7" s="50">
        <v>0</v>
      </c>
      <c r="E7" s="45">
        <f t="shared" ref="E7:E22" si="0">+D7/C7</f>
        <v>0</v>
      </c>
      <c r="F7" s="50">
        <v>0</v>
      </c>
      <c r="G7" s="45">
        <f t="shared" ref="G7:G22" si="1">+F7/C7</f>
        <v>0</v>
      </c>
      <c r="H7" s="50">
        <v>0</v>
      </c>
      <c r="I7" s="45" t="e">
        <f t="shared" ref="I7:I8" si="2">+H7/F7</f>
        <v>#DIV/0!</v>
      </c>
    </row>
    <row r="8" spans="1:9" s="44" customFormat="1" ht="16.5" customHeight="1" x14ac:dyDescent="0.2">
      <c r="A8" s="23">
        <v>6094</v>
      </c>
      <c r="B8" s="23" t="s">
        <v>14</v>
      </c>
      <c r="C8" s="22">
        <v>31105362000</v>
      </c>
      <c r="D8" s="50">
        <v>19001907000</v>
      </c>
      <c r="E8" s="45">
        <f t="shared" si="0"/>
        <v>0.61088846996861823</v>
      </c>
      <c r="F8" s="50">
        <v>3785952</v>
      </c>
      <c r="G8" s="45">
        <f t="shared" si="1"/>
        <v>1.2171380612770236E-4</v>
      </c>
      <c r="H8" s="50">
        <v>3785952</v>
      </c>
      <c r="I8" s="45">
        <f t="shared" si="2"/>
        <v>1</v>
      </c>
    </row>
    <row r="9" spans="1:9" s="44" customFormat="1" ht="17.25" customHeight="1" x14ac:dyDescent="0.2">
      <c r="A9" s="74" t="s">
        <v>9</v>
      </c>
      <c r="B9" s="74"/>
      <c r="C9" s="55">
        <f>SUM(C6:C8)</f>
        <v>39190318000</v>
      </c>
      <c r="D9" s="55">
        <f>SUM(D6:D8)</f>
        <v>19956465802</v>
      </c>
      <c r="E9" s="56">
        <f t="shared" si="0"/>
        <v>0.50921928732499699</v>
      </c>
      <c r="F9" s="55">
        <f>SUM(F6:F8)</f>
        <v>26525800</v>
      </c>
      <c r="G9" s="56">
        <f t="shared" si="1"/>
        <v>6.7684574542110118E-4</v>
      </c>
      <c r="H9" s="55">
        <f>SUM(H6:H8)</f>
        <v>24468414</v>
      </c>
      <c r="I9" s="56">
        <f t="shared" ref="I9:I22" si="3">+H9/F9</f>
        <v>0.92243830534800086</v>
      </c>
    </row>
    <row r="10" spans="1:9" ht="17.25" customHeight="1" x14ac:dyDescent="0.2">
      <c r="A10" s="73" t="s">
        <v>1</v>
      </c>
      <c r="B10" s="73"/>
      <c r="C10" s="46">
        <f>+C9</f>
        <v>39190318000</v>
      </c>
      <c r="D10" s="46">
        <f>+D9</f>
        <v>19956465802</v>
      </c>
      <c r="E10" s="49">
        <f t="shared" si="0"/>
        <v>0.50921928732499699</v>
      </c>
      <c r="F10" s="46">
        <f>+F9</f>
        <v>26525800</v>
      </c>
      <c r="G10" s="49">
        <f t="shared" si="1"/>
        <v>6.7684574542110118E-4</v>
      </c>
      <c r="H10" s="46">
        <f>+H9</f>
        <v>24468414</v>
      </c>
      <c r="I10" s="49">
        <f t="shared" si="3"/>
        <v>0.92243830534800086</v>
      </c>
    </row>
    <row r="11" spans="1:9" s="44" customFormat="1" ht="18.75" customHeight="1" x14ac:dyDescent="0.2">
      <c r="A11" s="19">
        <v>339</v>
      </c>
      <c r="B11" s="20" t="s">
        <v>21</v>
      </c>
      <c r="C11" s="22">
        <v>20379923000</v>
      </c>
      <c r="D11" s="50">
        <v>1352167793</v>
      </c>
      <c r="E11" s="45">
        <f t="shared" si="0"/>
        <v>6.6348032472939175E-2</v>
      </c>
      <c r="F11" s="50">
        <v>22248000</v>
      </c>
      <c r="G11" s="45">
        <f t="shared" si="1"/>
        <v>1.0916626132493239E-3</v>
      </c>
      <c r="H11" s="50">
        <v>0</v>
      </c>
      <c r="I11" s="45">
        <f t="shared" si="3"/>
        <v>0</v>
      </c>
    </row>
    <row r="12" spans="1:9" ht="18" customHeight="1" x14ac:dyDescent="0.2">
      <c r="A12" s="23">
        <v>1004</v>
      </c>
      <c r="B12" s="24" t="s">
        <v>12</v>
      </c>
      <c r="C12" s="22">
        <v>17489714000</v>
      </c>
      <c r="D12" s="51">
        <v>3515169000</v>
      </c>
      <c r="E12" s="45">
        <f t="shared" si="0"/>
        <v>0.20098493320130906</v>
      </c>
      <c r="F12" s="51">
        <v>47000000</v>
      </c>
      <c r="G12" s="45">
        <f t="shared" si="1"/>
        <v>2.6872938002302383E-3</v>
      </c>
      <c r="H12" s="51">
        <v>0</v>
      </c>
      <c r="I12" s="45">
        <f t="shared" si="3"/>
        <v>0</v>
      </c>
    </row>
    <row r="13" spans="1:9" s="44" customFormat="1" ht="19.5" customHeight="1" x14ac:dyDescent="0.2">
      <c r="A13" s="23">
        <v>1183</v>
      </c>
      <c r="B13" s="24" t="s">
        <v>22</v>
      </c>
      <c r="C13" s="22">
        <v>1889555000</v>
      </c>
      <c r="D13" s="50">
        <v>197506000</v>
      </c>
      <c r="E13" s="45">
        <f t="shared" si="0"/>
        <v>0.10452513951697621</v>
      </c>
      <c r="F13" s="50">
        <v>0</v>
      </c>
      <c r="G13" s="45">
        <f t="shared" si="1"/>
        <v>0</v>
      </c>
      <c r="H13" s="50">
        <v>0</v>
      </c>
      <c r="I13" s="45" t="e">
        <f t="shared" si="3"/>
        <v>#DIV/0!</v>
      </c>
    </row>
    <row r="14" spans="1:9" ht="17.25" customHeight="1" x14ac:dyDescent="0.2">
      <c r="A14" s="23">
        <v>585</v>
      </c>
      <c r="B14" s="24" t="s">
        <v>19</v>
      </c>
      <c r="C14" s="22">
        <v>2843569000</v>
      </c>
      <c r="D14" s="51">
        <v>64764000</v>
      </c>
      <c r="E14" s="45">
        <f t="shared" si="0"/>
        <v>2.2775603475772874E-2</v>
      </c>
      <c r="F14" s="51">
        <v>0</v>
      </c>
      <c r="G14" s="45">
        <f t="shared" si="1"/>
        <v>0</v>
      </c>
      <c r="H14" s="51">
        <v>0</v>
      </c>
      <c r="I14" s="45" t="e">
        <f t="shared" si="3"/>
        <v>#DIV/0!</v>
      </c>
    </row>
    <row r="15" spans="1:9" ht="19.5" customHeight="1" x14ac:dyDescent="0.2">
      <c r="A15" s="74" t="s">
        <v>8</v>
      </c>
      <c r="B15" s="74"/>
      <c r="C15" s="55">
        <f>SUM(C11:C14)</f>
        <v>42602761000</v>
      </c>
      <c r="D15" s="55">
        <f>SUM(D11:D14)</f>
        <v>5129606793</v>
      </c>
      <c r="E15" s="56">
        <f t="shared" si="0"/>
        <v>0.12040550125378024</v>
      </c>
      <c r="F15" s="55">
        <f>SUM(F11:F14)</f>
        <v>69248000</v>
      </c>
      <c r="G15" s="56">
        <f t="shared" si="1"/>
        <v>1.6254345581029361E-3</v>
      </c>
      <c r="H15" s="55">
        <f>SUM(H11:H14)</f>
        <v>0</v>
      </c>
      <c r="I15" s="57">
        <f t="shared" si="3"/>
        <v>0</v>
      </c>
    </row>
    <row r="16" spans="1:9" ht="21" customHeight="1" x14ac:dyDescent="0.2">
      <c r="A16" s="23">
        <v>6219</v>
      </c>
      <c r="B16" s="19" t="s">
        <v>15</v>
      </c>
      <c r="C16" s="22">
        <v>21522370000</v>
      </c>
      <c r="D16" s="51">
        <v>338500000</v>
      </c>
      <c r="E16" s="45">
        <f t="shared" si="0"/>
        <v>1.5727821796577234E-2</v>
      </c>
      <c r="F16" s="51">
        <v>338500000</v>
      </c>
      <c r="G16" s="45">
        <f t="shared" si="1"/>
        <v>1.5727821796577234E-2</v>
      </c>
      <c r="H16" s="51">
        <v>0</v>
      </c>
      <c r="I16" s="45">
        <f t="shared" si="3"/>
        <v>0</v>
      </c>
    </row>
    <row r="17" spans="1:9" ht="21" customHeight="1" x14ac:dyDescent="0.2">
      <c r="A17" s="23">
        <v>1044</v>
      </c>
      <c r="B17" s="19" t="s">
        <v>16</v>
      </c>
      <c r="C17" s="22">
        <v>19786331000</v>
      </c>
      <c r="D17" s="51">
        <v>5038969426</v>
      </c>
      <c r="E17" s="45">
        <f t="shared" si="0"/>
        <v>0.25466921714793916</v>
      </c>
      <c r="F17" s="51">
        <v>2567380438</v>
      </c>
      <c r="G17" s="45">
        <f t="shared" si="1"/>
        <v>0.12975525568636248</v>
      </c>
      <c r="H17" s="51">
        <v>1362928</v>
      </c>
      <c r="I17" s="45">
        <f t="shared" si="3"/>
        <v>5.3086327987360011E-4</v>
      </c>
    </row>
    <row r="18" spans="1:9" ht="21" customHeight="1" x14ac:dyDescent="0.2">
      <c r="A18" s="23">
        <v>7132</v>
      </c>
      <c r="B18" s="19" t="s">
        <v>17</v>
      </c>
      <c r="C18" s="22">
        <v>30883680000</v>
      </c>
      <c r="D18" s="51">
        <v>30883680000</v>
      </c>
      <c r="E18" s="45">
        <f t="shared" si="0"/>
        <v>1</v>
      </c>
      <c r="F18" s="51">
        <v>0</v>
      </c>
      <c r="G18" s="45">
        <f t="shared" si="1"/>
        <v>0</v>
      </c>
      <c r="H18" s="51">
        <v>0</v>
      </c>
      <c r="I18" s="45" t="e">
        <f t="shared" si="3"/>
        <v>#DIV/0!</v>
      </c>
    </row>
    <row r="19" spans="1:9" ht="21" customHeight="1" x14ac:dyDescent="0.2">
      <c r="A19" s="23">
        <v>1032</v>
      </c>
      <c r="B19" s="19" t="s">
        <v>18</v>
      </c>
      <c r="C19" s="22">
        <v>279416422000</v>
      </c>
      <c r="D19" s="51">
        <v>94794534500</v>
      </c>
      <c r="E19" s="45">
        <f t="shared" si="0"/>
        <v>0.33925899494912293</v>
      </c>
      <c r="F19" s="51">
        <v>80701414393</v>
      </c>
      <c r="G19" s="45">
        <f t="shared" si="1"/>
        <v>0.28882130053544242</v>
      </c>
      <c r="H19" s="51">
        <v>17500025</v>
      </c>
      <c r="I19" s="45">
        <f t="shared" si="3"/>
        <v>2.1684904944513516E-4</v>
      </c>
    </row>
    <row r="20" spans="1:9" ht="15.75" customHeight="1" x14ac:dyDescent="0.2">
      <c r="A20" s="74" t="s">
        <v>35</v>
      </c>
      <c r="B20" s="74"/>
      <c r="C20" s="55">
        <f>SUM(C16:C19)</f>
        <v>351608803000</v>
      </c>
      <c r="D20" s="55">
        <f>SUM(D16:D19)</f>
        <v>131055683926</v>
      </c>
      <c r="E20" s="56">
        <f t="shared" si="0"/>
        <v>0.37273152096251699</v>
      </c>
      <c r="F20" s="55">
        <f>SUM(F16:F19)</f>
        <v>83607294831</v>
      </c>
      <c r="G20" s="56">
        <f t="shared" si="1"/>
        <v>0.23778498751352367</v>
      </c>
      <c r="H20" s="55">
        <f>SUM(H16:H19)</f>
        <v>18862953</v>
      </c>
      <c r="I20" s="56">
        <f t="shared" si="3"/>
        <v>2.2561372232086588E-4</v>
      </c>
    </row>
    <row r="21" spans="1:9" s="47" customFormat="1" ht="15.75" customHeight="1" x14ac:dyDescent="0.2">
      <c r="A21" s="73" t="s">
        <v>23</v>
      </c>
      <c r="B21" s="73"/>
      <c r="C21" s="46">
        <f>+C15+C20</f>
        <v>394211564000</v>
      </c>
      <c r="D21" s="46">
        <f>+D15+D20</f>
        <v>136185290719</v>
      </c>
      <c r="E21" s="49">
        <f t="shared" si="0"/>
        <v>0.34546244492969769</v>
      </c>
      <c r="F21" s="46">
        <f>+F15+F20</f>
        <v>83676542831</v>
      </c>
      <c r="G21" s="49">
        <f t="shared" si="1"/>
        <v>0.21226303455420703</v>
      </c>
      <c r="H21" s="46">
        <f>+H15+H20</f>
        <v>18862953</v>
      </c>
      <c r="I21" s="49">
        <f t="shared" si="3"/>
        <v>2.2542701170263649E-4</v>
      </c>
    </row>
    <row r="22" spans="1:9" ht="15.75" customHeight="1" x14ac:dyDescent="0.2">
      <c r="A22" s="75" t="s">
        <v>11</v>
      </c>
      <c r="B22" s="76"/>
      <c r="C22" s="52">
        <f>+C21+C10</f>
        <v>433401882000</v>
      </c>
      <c r="D22" s="52">
        <f>+D21+D10</f>
        <v>156141756521</v>
      </c>
      <c r="E22" s="48">
        <f t="shared" si="0"/>
        <v>0.36027013957682813</v>
      </c>
      <c r="F22" s="52">
        <f>+F21+F10</f>
        <v>83703068631</v>
      </c>
      <c r="G22" s="48">
        <f t="shared" si="1"/>
        <v>0.19313037646430894</v>
      </c>
      <c r="H22" s="52">
        <f>+H21+H10</f>
        <v>43331367</v>
      </c>
      <c r="I22" s="48">
        <f t="shared" si="3"/>
        <v>5.1767955116465033E-4</v>
      </c>
    </row>
    <row r="23" spans="1:9" ht="13.5" customHeight="1" x14ac:dyDescent="0.2">
      <c r="A23" s="42" t="s">
        <v>46</v>
      </c>
    </row>
    <row r="26" spans="1:9" s="43" customFormat="1" x14ac:dyDescent="0.2">
      <c r="A26" s="42"/>
      <c r="B26" s="42"/>
      <c r="C26" s="42"/>
      <c r="D26" s="42"/>
      <c r="E26" s="42"/>
      <c r="F26" s="42"/>
      <c r="G26" s="42"/>
      <c r="H26" s="42"/>
      <c r="I26" s="42"/>
    </row>
    <row r="32" spans="1:9" s="43" customFormat="1" x14ac:dyDescent="0.2">
      <c r="A32" s="42"/>
      <c r="B32" s="42"/>
      <c r="C32" s="42"/>
      <c r="D32" s="42"/>
      <c r="E32" s="42"/>
      <c r="F32" s="42"/>
      <c r="G32" s="42"/>
      <c r="H32" s="42"/>
      <c r="I32" s="42"/>
    </row>
  </sheetData>
  <mergeCells count="10">
    <mergeCell ref="A1:I1"/>
    <mergeCell ref="A2:I2"/>
    <mergeCell ref="A3:I3"/>
    <mergeCell ref="A5:B5"/>
    <mergeCell ref="A9:B9"/>
    <mergeCell ref="A10:B10"/>
    <mergeCell ref="A15:B15"/>
    <mergeCell ref="A20:B20"/>
    <mergeCell ref="A21:B21"/>
    <mergeCell ref="A22:B22"/>
  </mergeCells>
  <conditionalFormatting sqref="E5 G5 I5">
    <cfRule type="cellIs" dxfId="2" priority="1" operator="between">
      <formula>0.971</formula>
      <formula>1</formula>
    </cfRule>
    <cfRule type="cellIs" dxfId="1" priority="2" operator="between">
      <formula>0.951</formula>
      <formula>0.97</formula>
    </cfRule>
    <cfRule type="cellIs" dxfId="0" priority="3" operator="between">
      <formula>0.01</formula>
      <formula>0.95</formula>
    </cfRule>
  </conditionalFormatting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zoomScaleSheetLayoutView="85" workbookViewId="0">
      <selection activeCell="C5" sqref="C5"/>
    </sheetView>
  </sheetViews>
  <sheetFormatPr baseColWidth="10" defaultRowHeight="12.75" x14ac:dyDescent="0.2"/>
  <cols>
    <col min="1" max="1" width="31.28515625" style="11" customWidth="1"/>
    <col min="2" max="3" width="20.140625" style="11" customWidth="1"/>
    <col min="4" max="4" width="14.85546875" style="11" customWidth="1"/>
    <col min="5" max="5" width="20.140625" style="11" customWidth="1"/>
    <col min="6" max="8" width="14.85546875" style="11" customWidth="1"/>
    <col min="9" max="16384" width="11.42578125" style="11"/>
  </cols>
  <sheetData>
    <row r="1" spans="1:8" x14ac:dyDescent="0.2">
      <c r="A1" s="78" t="s">
        <v>27</v>
      </c>
      <c r="B1" s="79"/>
      <c r="C1" s="79"/>
      <c r="D1" s="79"/>
      <c r="E1" s="79"/>
      <c r="F1" s="79"/>
      <c r="G1" s="79"/>
      <c r="H1" s="80"/>
    </row>
    <row r="2" spans="1:8" x14ac:dyDescent="0.2">
      <c r="A2" s="81" t="s">
        <v>47</v>
      </c>
      <c r="B2" s="82"/>
      <c r="C2" s="82"/>
      <c r="D2" s="82"/>
      <c r="E2" s="82"/>
      <c r="F2" s="82"/>
      <c r="G2" s="82"/>
      <c r="H2" s="83"/>
    </row>
    <row r="3" spans="1:8" ht="20.25" customHeight="1" x14ac:dyDescent="0.2"/>
    <row r="4" spans="1:8" ht="52.5" customHeight="1" x14ac:dyDescent="0.2">
      <c r="A4" s="58" t="s">
        <v>24</v>
      </c>
      <c r="B4" s="58" t="s">
        <v>26</v>
      </c>
      <c r="C4" s="58" t="s">
        <v>2</v>
      </c>
      <c r="D4" s="59" t="s">
        <v>3</v>
      </c>
      <c r="E4" s="58" t="s">
        <v>4</v>
      </c>
      <c r="F4" s="60" t="s">
        <v>5</v>
      </c>
      <c r="G4" s="58" t="s">
        <v>6</v>
      </c>
      <c r="H4" s="59" t="s">
        <v>7</v>
      </c>
    </row>
    <row r="5" spans="1:8" ht="37.5" customHeight="1" x14ac:dyDescent="0.2">
      <c r="A5" s="64" t="s">
        <v>43</v>
      </c>
      <c r="B5" s="13">
        <v>51425348000</v>
      </c>
      <c r="C5" s="13">
        <v>23191610673</v>
      </c>
      <c r="D5" s="14">
        <f>+C5/B5</f>
        <v>0.45097625149760778</v>
      </c>
      <c r="E5" s="13">
        <v>1444589109</v>
      </c>
      <c r="F5" s="14">
        <f>+E5/B5</f>
        <v>2.8090993356039127E-2</v>
      </c>
      <c r="G5" s="13">
        <v>1352289298</v>
      </c>
      <c r="H5" s="14">
        <f>+G5/E5</f>
        <v>0.9361065299295428</v>
      </c>
    </row>
    <row r="6" spans="1:8" ht="42.75" customHeight="1" x14ac:dyDescent="0.2">
      <c r="A6" s="64" t="s">
        <v>44</v>
      </c>
      <c r="B6" s="13">
        <v>10770592000</v>
      </c>
      <c r="C6" s="13">
        <v>1280382000</v>
      </c>
      <c r="D6" s="14">
        <f>+C6/B6</f>
        <v>0.11887758815857104</v>
      </c>
      <c r="E6" s="13">
        <v>636377</v>
      </c>
      <c r="F6" s="14">
        <f>+E6/B6</f>
        <v>5.9084681696233593E-5</v>
      </c>
      <c r="G6" s="13">
        <v>636377</v>
      </c>
      <c r="H6" s="14">
        <f>+G6/E6</f>
        <v>1</v>
      </c>
    </row>
    <row r="7" spans="1:8" ht="35.25" customHeight="1" x14ac:dyDescent="0.2">
      <c r="A7" s="64" t="s">
        <v>45</v>
      </c>
      <c r="B7" s="13">
        <v>2143000000</v>
      </c>
      <c r="C7" s="13">
        <v>2143000000</v>
      </c>
      <c r="D7" s="14">
        <f>+C7/B7</f>
        <v>1</v>
      </c>
      <c r="E7" s="13">
        <v>23380904</v>
      </c>
      <c r="F7" s="14">
        <f>+E7/B7</f>
        <v>1.0910361175921606E-2</v>
      </c>
      <c r="G7" s="13">
        <v>23380904</v>
      </c>
      <c r="H7" s="14">
        <f>+G7/E7</f>
        <v>1</v>
      </c>
    </row>
    <row r="8" spans="1:8" s="12" customFormat="1" ht="21.75" customHeight="1" x14ac:dyDescent="0.2">
      <c r="A8" s="61" t="s">
        <v>25</v>
      </c>
      <c r="B8" s="62">
        <f>SUM(B5:B7)</f>
        <v>64338940000</v>
      </c>
      <c r="C8" s="62">
        <f>SUM(C5:C7)</f>
        <v>26614992673</v>
      </c>
      <c r="D8" s="63">
        <f>+C8/B8</f>
        <v>0.41366849800447442</v>
      </c>
      <c r="E8" s="62">
        <f>SUM(E5:E7)</f>
        <v>1468606390</v>
      </c>
      <c r="F8" s="63">
        <f>+E8/B8</f>
        <v>2.2826089301440155E-2</v>
      </c>
      <c r="G8" s="62">
        <f>SUM(G5:G7)</f>
        <v>1376306579</v>
      </c>
      <c r="H8" s="63">
        <f>+G8/E8</f>
        <v>0.93715143034342918</v>
      </c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110" zoomScaleNormal="110" zoomScaleSheetLayoutView="85" workbookViewId="0">
      <pane xSplit="3" topLeftCell="D1" activePane="topRight" state="frozen"/>
      <selection pane="topRight" activeCell="D1" sqref="D1"/>
    </sheetView>
  </sheetViews>
  <sheetFormatPr baseColWidth="10" defaultRowHeight="12" x14ac:dyDescent="0.2"/>
  <cols>
    <col min="1" max="1" width="11.42578125" style="18"/>
    <col min="2" max="2" width="49.7109375" style="18" customWidth="1"/>
    <col min="3" max="3" width="19.140625" style="32" customWidth="1"/>
    <col min="4" max="4" width="18" style="32" customWidth="1"/>
    <col min="5" max="16384" width="11.42578125" style="18"/>
  </cols>
  <sheetData>
    <row r="1" spans="1:5" ht="48.75" customHeight="1" x14ac:dyDescent="0.2">
      <c r="A1" s="84" t="s">
        <v>0</v>
      </c>
      <c r="B1" s="85"/>
      <c r="C1" s="65" t="s">
        <v>41</v>
      </c>
      <c r="D1" s="17" t="s">
        <v>42</v>
      </c>
      <c r="E1" s="38"/>
    </row>
    <row r="2" spans="1:5" ht="30.75" customHeight="1" x14ac:dyDescent="0.2">
      <c r="A2" s="19">
        <v>339</v>
      </c>
      <c r="B2" s="20" t="s">
        <v>21</v>
      </c>
      <c r="C2" s="21">
        <v>9575901605</v>
      </c>
      <c r="D2" s="21">
        <v>0</v>
      </c>
      <c r="E2" s="38"/>
    </row>
    <row r="3" spans="1:5" ht="30.75" customHeight="1" x14ac:dyDescent="0.2">
      <c r="A3" s="23">
        <v>1004</v>
      </c>
      <c r="B3" s="24" t="s">
        <v>12</v>
      </c>
      <c r="C3" s="21">
        <v>8127722281</v>
      </c>
      <c r="D3" s="21">
        <v>0</v>
      </c>
      <c r="E3" s="38"/>
    </row>
    <row r="4" spans="1:5" ht="30.75" customHeight="1" x14ac:dyDescent="0.2">
      <c r="A4" s="23">
        <v>1183</v>
      </c>
      <c r="B4" s="24" t="s">
        <v>28</v>
      </c>
      <c r="C4" s="21">
        <v>2932605899</v>
      </c>
      <c r="D4" s="21">
        <v>0</v>
      </c>
      <c r="E4" s="38"/>
    </row>
    <row r="5" spans="1:5" ht="30.75" customHeight="1" x14ac:dyDescent="0.2">
      <c r="A5" s="23">
        <v>585</v>
      </c>
      <c r="B5" s="24" t="s">
        <v>19</v>
      </c>
      <c r="C5" s="21">
        <v>1701808967</v>
      </c>
      <c r="D5" s="21">
        <v>0</v>
      </c>
      <c r="E5" s="38"/>
    </row>
    <row r="6" spans="1:5" ht="30.75" customHeight="1" x14ac:dyDescent="0.2">
      <c r="A6" s="23">
        <v>965</v>
      </c>
      <c r="B6" s="24" t="s">
        <v>20</v>
      </c>
      <c r="C6" s="21">
        <v>93956256</v>
      </c>
      <c r="D6" s="21">
        <v>0</v>
      </c>
      <c r="E6" s="38"/>
    </row>
    <row r="7" spans="1:5" ht="30.75" customHeight="1" x14ac:dyDescent="0.2">
      <c r="A7" s="23">
        <v>6094</v>
      </c>
      <c r="B7" s="23" t="s">
        <v>14</v>
      </c>
      <c r="C7" s="21">
        <v>11339098227</v>
      </c>
      <c r="D7" s="21">
        <v>0</v>
      </c>
      <c r="E7" s="38"/>
    </row>
    <row r="8" spans="1:5" ht="30.75" customHeight="1" x14ac:dyDescent="0.2">
      <c r="A8" s="23">
        <v>967</v>
      </c>
      <c r="B8" s="24" t="s">
        <v>13</v>
      </c>
      <c r="C8" s="21">
        <v>1881374709</v>
      </c>
      <c r="D8" s="21">
        <v>0</v>
      </c>
      <c r="E8" s="38"/>
    </row>
    <row r="9" spans="1:5" s="27" customFormat="1" ht="24" customHeight="1" x14ac:dyDescent="0.2">
      <c r="A9" s="74" t="s">
        <v>29</v>
      </c>
      <c r="B9" s="74"/>
      <c r="C9" s="25">
        <f>+C2+C3+C4+C5+C6+C7+C8</f>
        <v>35652467944</v>
      </c>
      <c r="D9" s="25">
        <f t="shared" ref="D9" si="0">+D2+D3+D4+D5+D6+D7+D8</f>
        <v>0</v>
      </c>
      <c r="E9" s="39"/>
    </row>
    <row r="10" spans="1:5" ht="24" customHeight="1" x14ac:dyDescent="0.2">
      <c r="A10" s="23">
        <v>6219</v>
      </c>
      <c r="B10" s="19" t="s">
        <v>15</v>
      </c>
      <c r="C10" s="21">
        <v>6015719804</v>
      </c>
      <c r="D10" s="21">
        <v>25599060</v>
      </c>
      <c r="E10" s="38"/>
    </row>
    <row r="11" spans="1:5" ht="24" customHeight="1" x14ac:dyDescent="0.2">
      <c r="A11" s="23">
        <v>1044</v>
      </c>
      <c r="B11" s="19" t="s">
        <v>16</v>
      </c>
      <c r="C11" s="21">
        <v>5909537869</v>
      </c>
      <c r="D11" s="21">
        <v>1126872</v>
      </c>
      <c r="E11" s="38"/>
    </row>
    <row r="12" spans="1:5" ht="24" customHeight="1" x14ac:dyDescent="0.2">
      <c r="A12" s="23">
        <v>7132</v>
      </c>
      <c r="B12" s="19" t="s">
        <v>17</v>
      </c>
      <c r="C12" s="21">
        <v>6607372771</v>
      </c>
      <c r="D12" s="21">
        <v>3586400</v>
      </c>
      <c r="E12" s="38"/>
    </row>
    <row r="13" spans="1:5" ht="24" customHeight="1" x14ac:dyDescent="0.2">
      <c r="A13" s="23">
        <v>1032</v>
      </c>
      <c r="B13" s="19" t="s">
        <v>18</v>
      </c>
      <c r="C13" s="21">
        <v>158429017305</v>
      </c>
      <c r="D13" s="21">
        <v>2446500</v>
      </c>
      <c r="E13" s="38"/>
    </row>
    <row r="14" spans="1:5" ht="40.5" customHeight="1" x14ac:dyDescent="0.2">
      <c r="A14" s="23">
        <v>7253</v>
      </c>
      <c r="B14" s="19" t="s">
        <v>30</v>
      </c>
      <c r="C14" s="21">
        <v>0</v>
      </c>
      <c r="D14" s="21">
        <v>0</v>
      </c>
      <c r="E14" s="38"/>
    </row>
    <row r="15" spans="1:5" s="28" customFormat="1" ht="15" customHeight="1" x14ac:dyDescent="0.2">
      <c r="A15" s="86" t="s">
        <v>31</v>
      </c>
      <c r="B15" s="86"/>
      <c r="C15" s="26">
        <f>SUM(C10:C14)</f>
        <v>176961647749</v>
      </c>
      <c r="D15" s="26">
        <f t="shared" ref="D15" si="1">SUM(D10:D14)</f>
        <v>32758832</v>
      </c>
      <c r="E15" s="39"/>
    </row>
    <row r="16" spans="1:5" x14ac:dyDescent="0.2">
      <c r="A16" s="29"/>
      <c r="B16" s="30"/>
      <c r="C16" s="31"/>
      <c r="D16" s="31"/>
      <c r="E16" s="38"/>
    </row>
    <row r="17" spans="1:5" s="28" customFormat="1" ht="15.75" customHeight="1" x14ac:dyDescent="0.2">
      <c r="A17" s="87" t="s">
        <v>32</v>
      </c>
      <c r="B17" s="87"/>
      <c r="C17" s="52">
        <f>+C9+C15</f>
        <v>212614115693</v>
      </c>
      <c r="D17" s="52">
        <f t="shared" ref="D17" si="2">+D9+D15</f>
        <v>32758832</v>
      </c>
      <c r="E17" s="39"/>
    </row>
    <row r="18" spans="1:5" ht="15.75" customHeight="1" x14ac:dyDescent="0.2">
      <c r="A18" s="66" t="str">
        <f>'EJECUCION BMT'!A23</f>
        <v>FUENTE: PREDIS - 1 FEBRERO DE 2019  10:15 A.M.</v>
      </c>
    </row>
  </sheetData>
  <mergeCells count="4">
    <mergeCell ref="A1:B1"/>
    <mergeCell ref="A9:B9"/>
    <mergeCell ref="A15:B15"/>
    <mergeCell ref="A17:B17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EJECUCION BMT  CONCEJO</vt:lpstr>
      <vt:lpstr>EJECUCION BMT</vt:lpstr>
      <vt:lpstr>FUNCIONAMIENTO</vt:lpstr>
      <vt:lpstr>RESERVAS</vt:lpstr>
      <vt:lpstr>'EJECUCION BMT  CONCEJO'!Área_de_impresión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Julieth Rojas Betancour</cp:lastModifiedBy>
  <cp:lastPrinted>2018-11-09T21:02:10Z</cp:lastPrinted>
  <dcterms:created xsi:type="dcterms:W3CDTF">2015-10-06T19:48:57Z</dcterms:created>
  <dcterms:modified xsi:type="dcterms:W3CDTF">2019-02-14T19:17:13Z</dcterms:modified>
</cp:coreProperties>
</file>