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GRUPO PAI\4. POA\POA 2018\TRIM IV\CIERRE DICIEMBRE 2018\"/>
    </mc:Choice>
  </mc:AlternateContent>
  <bookViews>
    <workbookView xWindow="0" yWindow="0" windowWidth="28800" windowHeight="12030" tabRatio="790" activeTab="2"/>
  </bookViews>
  <sheets>
    <sheet name="Sección 1. Metas - Magnitud" sheetId="13" r:id="rId1"/>
    <sheet name="Sección 2. Metas - Presupuesto" sheetId="12" r:id="rId2"/>
    <sheet name="Sección 3. Metas Producto" sheetId="5" r:id="rId3"/>
    <sheet name="11" sheetId="14" r:id="rId4"/>
    <sheet name="ACT_11" sheetId="34" r:id="rId5"/>
    <sheet name="12" sheetId="15" r:id="rId6"/>
    <sheet name="ACT_12" sheetId="36" r:id="rId7"/>
    <sheet name="13" sheetId="16" r:id="rId8"/>
    <sheet name="ACT_13" sheetId="37" r:id="rId9"/>
    <sheet name="14" sheetId="17" r:id="rId10"/>
    <sheet name="ACT_14" sheetId="38" r:id="rId11"/>
    <sheet name="15" sheetId="18" r:id="rId12"/>
    <sheet name="ACT_15" sheetId="39" r:id="rId13"/>
    <sheet name="16" sheetId="19" r:id="rId14"/>
    <sheet name="ACT_16" sheetId="40" r:id="rId15"/>
    <sheet name="17" sheetId="20" r:id="rId16"/>
    <sheet name="ACT_17" sheetId="41" r:id="rId17"/>
    <sheet name="Variables" sheetId="35" r:id="rId18"/>
    <sheet name="Sección 4. Territorialización" sheetId="9" r:id="rId19"/>
  </sheets>
  <externalReferences>
    <externalReference r:id="rId20"/>
    <externalReference r:id="rId21"/>
    <externalReference r:id="rId22"/>
    <externalReference r:id="rId23"/>
    <externalReference r:id="rId24"/>
  </externalReferences>
  <definedNames>
    <definedName name="_xlnm._FilterDatabase" localSheetId="6" hidden="1">ACT_12!$B$13:$K$19</definedName>
    <definedName name="_xlnm._FilterDatabase" localSheetId="8" hidden="1">ACT_13!$B$13:$K$27</definedName>
    <definedName name="_xlnm._FilterDatabase" localSheetId="10" hidden="1">ACT_14!$B$13:$K$13</definedName>
    <definedName name="_xlnm._FilterDatabase" localSheetId="12" hidden="1">ACT_15!$B$13:$K$22</definedName>
    <definedName name="_xlnm._FilterDatabase" localSheetId="17" hidden="1">Variables!$C$2:$C$8</definedName>
    <definedName name="_xlnm.Print_Area" localSheetId="2">'Sección 3. Metas Producto'!$A$2:$AF$13</definedName>
    <definedName name="_xlnm.Print_Area" localSheetId="18">'Sección 4. Territorialización'!$A$1:$S$63</definedName>
    <definedName name="CONDICION_POBLACIONAL" localSheetId="4">[1]Variables!$C$1:$C$24</definedName>
    <definedName name="CONDICION_POBLACIONAL" localSheetId="6">[1]Variables!$C$1:$C$24</definedName>
    <definedName name="CONDICION_POBLACIONAL" localSheetId="8">[1]Variables!$C$1:$C$24</definedName>
    <definedName name="CONDICION_POBLACIONAL" localSheetId="10">[1]Variables!$C$1:$C$24</definedName>
    <definedName name="CONDICION_POBLACIONAL" localSheetId="12">[1]Variables!$C$1:$C$24</definedName>
    <definedName name="CONDICION_POBLACIONAL" localSheetId="14">[1]Variables!$C$1:$C$24</definedName>
    <definedName name="CONDICION_POBLACIONAL" localSheetId="16">[1]Variables!$C$1:$C$24</definedName>
    <definedName name="CONDICION_POBLACIONAL" localSheetId="17">#REF!</definedName>
    <definedName name="CONDICION_POBLACIONAL">[2]Variables!$C$1:$C$24</definedName>
    <definedName name="GRUPO_ETAREO" localSheetId="4">[1]Variables!$A$1:$A$8</definedName>
    <definedName name="GRUPO_ETAREO" localSheetId="6">[1]Variables!$A$1:$A$8</definedName>
    <definedName name="GRUPO_ETAREO" localSheetId="8">[1]Variables!$A$1:$A$8</definedName>
    <definedName name="GRUPO_ETAREO" localSheetId="10">[1]Variables!$A$1:$A$8</definedName>
    <definedName name="GRUPO_ETAREO" localSheetId="12">[1]Variables!$A$1:$A$8</definedName>
    <definedName name="GRUPO_ETAREO" localSheetId="14">[1]Variables!$A$1:$A$8</definedName>
    <definedName name="GRUPO_ETAREO" localSheetId="16">[1]Variables!$A$1:$A$8</definedName>
    <definedName name="GRUPO_ETAREO">[2]Variables!$A$1:$A$8</definedName>
    <definedName name="GRUPO_ETAREOS" localSheetId="5">#REF!</definedName>
    <definedName name="GRUPO_ETAREOS" localSheetId="7">#REF!</definedName>
    <definedName name="GRUPO_ETAREOS" localSheetId="9">#REF!</definedName>
    <definedName name="GRUPO_ETAREOS" localSheetId="11">#REF!</definedName>
    <definedName name="GRUPO_ETAREOS" localSheetId="13">#REF!</definedName>
    <definedName name="GRUPO_ETAREOS" localSheetId="15">#REF!</definedName>
    <definedName name="GRUPO_ETAREOS" localSheetId="4">#REF!</definedName>
    <definedName name="GRUPO_ETAREOS" localSheetId="6">#REF!</definedName>
    <definedName name="GRUPO_ETAREOS" localSheetId="8">#REF!</definedName>
    <definedName name="GRUPO_ETAREOS" localSheetId="10">#REF!</definedName>
    <definedName name="GRUPO_ETAREOS" localSheetId="12">#REF!</definedName>
    <definedName name="GRUPO_ETAREOS" localSheetId="14">#REF!</definedName>
    <definedName name="GRUPO_ETAREOS" localSheetId="16">#REF!</definedName>
    <definedName name="GRUPO_ETAREOS" localSheetId="18">#REF!</definedName>
    <definedName name="GRUPO_ETAREOS">#REF!</definedName>
    <definedName name="GRUPO_ETARIO" localSheetId="5">#REF!</definedName>
    <definedName name="GRUPO_ETARIO" localSheetId="7">#REF!</definedName>
    <definedName name="GRUPO_ETARIO" localSheetId="9">#REF!</definedName>
    <definedName name="GRUPO_ETARIO" localSheetId="11">#REF!</definedName>
    <definedName name="GRUPO_ETARIO" localSheetId="13">#REF!</definedName>
    <definedName name="GRUPO_ETARIO" localSheetId="15">#REF!</definedName>
    <definedName name="GRUPO_ETARIO" localSheetId="4">#REF!</definedName>
    <definedName name="GRUPO_ETARIO" localSheetId="6">#REF!</definedName>
    <definedName name="GRUPO_ETARIO" localSheetId="8">#REF!</definedName>
    <definedName name="GRUPO_ETARIO" localSheetId="10">#REF!</definedName>
    <definedName name="GRUPO_ETARIO" localSheetId="12">#REF!</definedName>
    <definedName name="GRUPO_ETARIO" localSheetId="14">#REF!</definedName>
    <definedName name="GRUPO_ETARIO" localSheetId="16">#REF!</definedName>
    <definedName name="GRUPO_ETARIO">#REF!</definedName>
    <definedName name="GRUPO_ETNICO" localSheetId="5">#REF!</definedName>
    <definedName name="GRUPO_ETNICO" localSheetId="7">#REF!</definedName>
    <definedName name="GRUPO_ETNICO" localSheetId="9">#REF!</definedName>
    <definedName name="GRUPO_ETNICO" localSheetId="11">#REF!</definedName>
    <definedName name="GRUPO_ETNICO" localSheetId="13">#REF!</definedName>
    <definedName name="GRUPO_ETNICO" localSheetId="15">#REF!</definedName>
    <definedName name="GRUPO_ETNICO" localSheetId="4">#REF!</definedName>
    <definedName name="GRUPO_ETNICO" localSheetId="6">#REF!</definedName>
    <definedName name="GRUPO_ETNICO" localSheetId="8">#REF!</definedName>
    <definedName name="GRUPO_ETNICO" localSheetId="10">#REF!</definedName>
    <definedName name="GRUPO_ETNICO" localSheetId="12">#REF!</definedName>
    <definedName name="GRUPO_ETNICO" localSheetId="14">#REF!</definedName>
    <definedName name="GRUPO_ETNICO" localSheetId="16">#REF!</definedName>
    <definedName name="GRUPO_ETNICO">#REF!</definedName>
    <definedName name="GRUPOETNICO" localSheetId="5">#REF!</definedName>
    <definedName name="GRUPOETNICO" localSheetId="7">#REF!</definedName>
    <definedName name="GRUPOETNICO" localSheetId="9">#REF!</definedName>
    <definedName name="GRUPOETNICO" localSheetId="11">#REF!</definedName>
    <definedName name="GRUPOETNICO" localSheetId="13">#REF!</definedName>
    <definedName name="GRUPOETNICO" localSheetId="15">#REF!</definedName>
    <definedName name="GRUPOETNICO" localSheetId="4">#REF!</definedName>
    <definedName name="GRUPOETNICO" localSheetId="6">#REF!</definedName>
    <definedName name="GRUPOETNICO" localSheetId="8">#REF!</definedName>
    <definedName name="GRUPOETNICO" localSheetId="10">#REF!</definedName>
    <definedName name="GRUPOETNICO" localSheetId="12">#REF!</definedName>
    <definedName name="GRUPOETNICO" localSheetId="14">#REF!</definedName>
    <definedName name="GRUPOETNICO" localSheetId="16">#REF!</definedName>
    <definedName name="GRUPOETNICO" localSheetId="18">#REF!</definedName>
    <definedName name="GRUPOETNICO">#REF!</definedName>
    <definedName name="GRUPOS_ETNICOS" localSheetId="4">[1]Variables!$H$1:$H$8</definedName>
    <definedName name="GRUPOS_ETNICOS" localSheetId="6">[1]Variables!$H$1:$H$8</definedName>
    <definedName name="GRUPOS_ETNICOS" localSheetId="8">[1]Variables!$H$1:$H$8</definedName>
    <definedName name="GRUPOS_ETNICOS" localSheetId="10">[1]Variables!$H$1:$H$8</definedName>
    <definedName name="GRUPOS_ETNICOS" localSheetId="12">[1]Variables!$H$1:$H$8</definedName>
    <definedName name="GRUPOS_ETNICOS" localSheetId="14">[1]Variables!$H$1:$H$8</definedName>
    <definedName name="GRUPOS_ETNICOS" localSheetId="16">[1]Variables!$H$1:$H$8</definedName>
    <definedName name="GRUPOS_ETNICOS" localSheetId="17">#REF!</definedName>
    <definedName name="GRUPOS_ETNICOS">[2]Variables!$H$1:$H$8</definedName>
    <definedName name="LOCALIDAD" localSheetId="5">#REF!</definedName>
    <definedName name="LOCALIDAD" localSheetId="7">#REF!</definedName>
    <definedName name="LOCALIDAD" localSheetId="9">#REF!</definedName>
    <definedName name="LOCALIDAD" localSheetId="11">#REF!</definedName>
    <definedName name="LOCALIDAD" localSheetId="13">#REF!</definedName>
    <definedName name="LOCALIDAD" localSheetId="15">#REF!</definedName>
    <definedName name="LOCALIDAD" localSheetId="4">#REF!</definedName>
    <definedName name="LOCALIDAD" localSheetId="6">#REF!</definedName>
    <definedName name="LOCALIDAD" localSheetId="8">#REF!</definedName>
    <definedName name="LOCALIDAD" localSheetId="10">#REF!</definedName>
    <definedName name="LOCALIDAD" localSheetId="12">#REF!</definedName>
    <definedName name="LOCALIDAD" localSheetId="14">#REF!</definedName>
    <definedName name="LOCALIDAD" localSheetId="16">#REF!</definedName>
    <definedName name="LOCALIDAD">#REF!</definedName>
    <definedName name="LOCALIZACION" localSheetId="5">#REF!</definedName>
    <definedName name="LOCALIZACION" localSheetId="7">#REF!</definedName>
    <definedName name="LOCALIZACION" localSheetId="9">#REF!</definedName>
    <definedName name="LOCALIZACION" localSheetId="11">#REF!</definedName>
    <definedName name="LOCALIZACION" localSheetId="13">#REF!</definedName>
    <definedName name="LOCALIZACION" localSheetId="15">#REF!</definedName>
    <definedName name="LOCALIZACION" localSheetId="4">#REF!</definedName>
    <definedName name="LOCALIZACION" localSheetId="6">#REF!</definedName>
    <definedName name="LOCALIZACION" localSheetId="8">#REF!</definedName>
    <definedName name="LOCALIZACION" localSheetId="10">#REF!</definedName>
    <definedName name="LOCALIZACION" localSheetId="12">#REF!</definedName>
    <definedName name="LOCALIZACION" localSheetId="14">#REF!</definedName>
    <definedName name="LOCALIZACION" localSheetId="16">#REF!</definedName>
    <definedName name="LOCALIZACION">#REF!</definedName>
  </definedNames>
  <calcPr calcId="162913"/>
</workbook>
</file>

<file path=xl/calcChain.xml><?xml version="1.0" encoding="utf-8"?>
<calcChain xmlns="http://schemas.openxmlformats.org/spreadsheetml/2006/main">
  <c r="G17" i="12" l="1"/>
  <c r="Z36" i="12"/>
  <c r="W14" i="12"/>
  <c r="X14" i="12"/>
  <c r="I19" i="41" l="1"/>
  <c r="X18" i="13" l="1"/>
  <c r="W18" i="13"/>
  <c r="O18" i="13"/>
  <c r="M18" i="13"/>
  <c r="S18" i="13"/>
  <c r="T18" i="13"/>
  <c r="V18" i="13"/>
  <c r="I22" i="39" l="1"/>
  <c r="E41" i="14"/>
  <c r="C32" i="20" l="1"/>
  <c r="O33" i="13" s="1"/>
  <c r="C31" i="20"/>
  <c r="I27" i="37"/>
  <c r="G22" i="37"/>
  <c r="G23" i="37"/>
  <c r="G24" i="37"/>
  <c r="G25" i="37"/>
  <c r="G26" i="37"/>
  <c r="D27" i="37"/>
  <c r="C38" i="15"/>
  <c r="U18" i="13" s="1"/>
  <c r="I19" i="34"/>
  <c r="E32" i="18"/>
  <c r="F30" i="18"/>
  <c r="F31" i="18"/>
  <c r="D30" i="18"/>
  <c r="D31" i="18"/>
  <c r="G22" i="39"/>
  <c r="D22" i="39"/>
  <c r="E41" i="17"/>
  <c r="E37" i="17"/>
  <c r="E32" i="17"/>
  <c r="F30" i="17"/>
  <c r="F31" i="17" s="1"/>
  <c r="H31" i="17" s="1"/>
  <c r="D30" i="17"/>
  <c r="D31" i="17"/>
  <c r="D32" i="17"/>
  <c r="D33" i="17" s="1"/>
  <c r="D34" i="17" s="1"/>
  <c r="D35" i="17" s="1"/>
  <c r="D36" i="17"/>
  <c r="I19" i="38"/>
  <c r="G19" i="38"/>
  <c r="D19" i="38"/>
  <c r="F30" i="16"/>
  <c r="F31" i="16"/>
  <c r="F32" i="16"/>
  <c r="F33" i="16"/>
  <c r="D30" i="16"/>
  <c r="D31" i="16"/>
  <c r="D32" i="16"/>
  <c r="D33" i="16"/>
  <c r="D34" i="16" s="1"/>
  <c r="D35" i="16" s="1"/>
  <c r="D36" i="16" s="1"/>
  <c r="D37" i="16"/>
  <c r="D38" i="16" s="1"/>
  <c r="D39" i="16" s="1"/>
  <c r="D40" i="16" s="1"/>
  <c r="I40" i="16" s="1"/>
  <c r="D41" i="16"/>
  <c r="G19" i="34"/>
  <c r="D19" i="34"/>
  <c r="E35" i="14"/>
  <c r="E31" i="14"/>
  <c r="O49" i="12"/>
  <c r="AF13" i="5"/>
  <c r="M46" i="12"/>
  <c r="M41" i="12"/>
  <c r="M36" i="12"/>
  <c r="AC36" i="12" s="1"/>
  <c r="M31" i="12"/>
  <c r="M26" i="12"/>
  <c r="M21" i="12"/>
  <c r="M16" i="12"/>
  <c r="E31" i="20"/>
  <c r="E41" i="20"/>
  <c r="X34" i="13" s="1"/>
  <c r="E37" i="20"/>
  <c r="E33" i="20"/>
  <c r="E32" i="20"/>
  <c r="G19" i="41"/>
  <c r="E41" i="19"/>
  <c r="E35" i="19"/>
  <c r="D19" i="41"/>
  <c r="W48" i="12"/>
  <c r="Y48" i="12"/>
  <c r="H48" i="12"/>
  <c r="Z34" i="12"/>
  <c r="AC34" i="12" s="1"/>
  <c r="I19" i="36"/>
  <c r="G41" i="14"/>
  <c r="I16" i="40"/>
  <c r="G16" i="40"/>
  <c r="D16" i="40"/>
  <c r="G19" i="36"/>
  <c r="D19" i="36"/>
  <c r="T23" i="35"/>
  <c r="S23" i="35"/>
  <c r="R23" i="35"/>
  <c r="G30" i="20"/>
  <c r="G30" i="19"/>
  <c r="G30" i="18"/>
  <c r="I30" i="17"/>
  <c r="G30" i="17"/>
  <c r="G30" i="16"/>
  <c r="G30" i="15"/>
  <c r="G30" i="14"/>
  <c r="N27" i="13"/>
  <c r="O33" i="12"/>
  <c r="P13" i="5" s="1"/>
  <c r="Z33" i="13"/>
  <c r="F30" i="20"/>
  <c r="F31" i="20"/>
  <c r="D30" i="20"/>
  <c r="H30" i="20" s="1"/>
  <c r="Z30" i="13"/>
  <c r="F30" i="19"/>
  <c r="F31" i="19"/>
  <c r="D30" i="19"/>
  <c r="I30" i="19"/>
  <c r="Z27" i="13"/>
  <c r="Z24" i="13"/>
  <c r="I30" i="18"/>
  <c r="Z21" i="13"/>
  <c r="H30" i="16"/>
  <c r="I30" i="16"/>
  <c r="Z18" i="13"/>
  <c r="F30" i="15"/>
  <c r="F31" i="15"/>
  <c r="F32" i="15" s="1"/>
  <c r="F33" i="15" s="1"/>
  <c r="F34" i="15"/>
  <c r="F35" i="15" s="1"/>
  <c r="F36" i="15" s="1"/>
  <c r="F37" i="15" s="1"/>
  <c r="F38" i="15" s="1"/>
  <c r="F39" i="15" s="1"/>
  <c r="F40" i="15" s="1"/>
  <c r="F41" i="15" s="1"/>
  <c r="D30" i="15"/>
  <c r="Z15" i="13"/>
  <c r="F30" i="14"/>
  <c r="F31" i="14"/>
  <c r="F32" i="14" s="1"/>
  <c r="F33" i="14" s="1"/>
  <c r="F34" i="14" s="1"/>
  <c r="D30" i="14"/>
  <c r="I30" i="14"/>
  <c r="F38" i="12"/>
  <c r="F28" i="12"/>
  <c r="F23" i="12"/>
  <c r="AE13" i="5"/>
  <c r="AD13" i="5"/>
  <c r="I13" i="5"/>
  <c r="O48" i="12"/>
  <c r="P48" i="12"/>
  <c r="Q48" i="12"/>
  <c r="R48" i="12"/>
  <c r="S48" i="12"/>
  <c r="T48" i="12"/>
  <c r="U48" i="12"/>
  <c r="V48" i="12"/>
  <c r="X48" i="12"/>
  <c r="N48" i="12"/>
  <c r="L49" i="12"/>
  <c r="N49" i="12"/>
  <c r="P49" i="12"/>
  <c r="Q49" i="12"/>
  <c r="R49" i="12"/>
  <c r="S49" i="12"/>
  <c r="T49" i="12"/>
  <c r="U49" i="12"/>
  <c r="V49" i="12"/>
  <c r="W49" i="12"/>
  <c r="X49" i="12"/>
  <c r="Y49" i="12"/>
  <c r="G48" i="12"/>
  <c r="I48" i="12"/>
  <c r="J48" i="12"/>
  <c r="K48" i="12"/>
  <c r="G49" i="12"/>
  <c r="H49" i="12"/>
  <c r="I49" i="12"/>
  <c r="J49" i="12"/>
  <c r="K49" i="12"/>
  <c r="H15" i="13"/>
  <c r="F19" i="12"/>
  <c r="G31" i="18"/>
  <c r="G32" i="18"/>
  <c r="G33" i="18"/>
  <c r="G34" i="18"/>
  <c r="G35" i="18"/>
  <c r="G36" i="18"/>
  <c r="G37" i="18"/>
  <c r="G38" i="18"/>
  <c r="G39" i="18"/>
  <c r="G40" i="18"/>
  <c r="G41" i="18"/>
  <c r="G31" i="17"/>
  <c r="G32" i="17"/>
  <c r="G33" i="17"/>
  <c r="G34" i="17"/>
  <c r="G35" i="17"/>
  <c r="G36" i="17"/>
  <c r="G37" i="17"/>
  <c r="G38" i="17"/>
  <c r="G39" i="17"/>
  <c r="G40" i="17"/>
  <c r="G41" i="17"/>
  <c r="G31" i="16"/>
  <c r="G32" i="16"/>
  <c r="G33" i="16"/>
  <c r="G34" i="16"/>
  <c r="G35" i="16"/>
  <c r="G36" i="16"/>
  <c r="G37" i="16"/>
  <c r="G38" i="16"/>
  <c r="G39" i="16"/>
  <c r="G40" i="16"/>
  <c r="G41" i="16"/>
  <c r="G31" i="15"/>
  <c r="G32" i="15"/>
  <c r="G33" i="15"/>
  <c r="G34" i="15"/>
  <c r="G35" i="15"/>
  <c r="G36" i="15"/>
  <c r="G37" i="15"/>
  <c r="G38" i="15"/>
  <c r="G39" i="15"/>
  <c r="G40" i="15"/>
  <c r="G41" i="15"/>
  <c r="G40" i="14"/>
  <c r="G39" i="14"/>
  <c r="G38" i="14"/>
  <c r="G37" i="14"/>
  <c r="G36" i="14"/>
  <c r="G35" i="14"/>
  <c r="G34" i="14"/>
  <c r="G33" i="14"/>
  <c r="G32" i="14"/>
  <c r="G31" i="14"/>
  <c r="F43" i="12"/>
  <c r="W34" i="13"/>
  <c r="V34" i="13"/>
  <c r="U34" i="13"/>
  <c r="T34" i="13"/>
  <c r="S34" i="13"/>
  <c r="R34" i="13"/>
  <c r="Y34" i="13" s="1"/>
  <c r="Q34" i="13"/>
  <c r="P34" i="13"/>
  <c r="G40" i="20"/>
  <c r="G39" i="20"/>
  <c r="G38" i="20"/>
  <c r="G37" i="20"/>
  <c r="G36" i="20"/>
  <c r="G35" i="20"/>
  <c r="G34" i="20"/>
  <c r="G33" i="20"/>
  <c r="G31" i="20"/>
  <c r="G41" i="19"/>
  <c r="G40" i="19"/>
  <c r="G39" i="19"/>
  <c r="G38" i="19"/>
  <c r="G37" i="19"/>
  <c r="G36" i="19"/>
  <c r="G35" i="19"/>
  <c r="G34" i="19"/>
  <c r="G33" i="19"/>
  <c r="G32" i="19"/>
  <c r="G31" i="19"/>
  <c r="X27" i="13"/>
  <c r="Y33" i="12" s="1"/>
  <c r="W27" i="13"/>
  <c r="X33" i="12"/>
  <c r="Y13" i="5" s="1"/>
  <c r="V27" i="13"/>
  <c r="W33" i="12" s="1"/>
  <c r="W37" i="12" s="1"/>
  <c r="U27" i="13"/>
  <c r="T27" i="13"/>
  <c r="U33" i="12"/>
  <c r="S27" i="13"/>
  <c r="R27" i="13"/>
  <c r="S33" i="12"/>
  <c r="S37" i="12" s="1"/>
  <c r="T13" i="5"/>
  <c r="Q27" i="13"/>
  <c r="R33" i="12" s="1"/>
  <c r="S13" i="5" s="1"/>
  <c r="P27" i="13"/>
  <c r="Q33" i="12"/>
  <c r="R13" i="5" s="1"/>
  <c r="H21" i="13"/>
  <c r="H24" i="13"/>
  <c r="H27" i="13"/>
  <c r="H30" i="13"/>
  <c r="H33" i="13"/>
  <c r="X21" i="13"/>
  <c r="W21" i="13"/>
  <c r="V21" i="13"/>
  <c r="W23" i="12" s="1"/>
  <c r="W27" i="12" s="1"/>
  <c r="U21" i="13"/>
  <c r="T21" i="13"/>
  <c r="T23" i="13" s="1"/>
  <c r="S21" i="13"/>
  <c r="T23" i="12" s="1"/>
  <c r="T27" i="12"/>
  <c r="R21" i="13"/>
  <c r="Q21" i="13"/>
  <c r="P21" i="13"/>
  <c r="D8" i="12"/>
  <c r="D7" i="12"/>
  <c r="D6" i="12"/>
  <c r="Z30" i="12"/>
  <c r="AC30" i="12" s="1"/>
  <c r="D43" i="12"/>
  <c r="D38" i="12"/>
  <c r="D33" i="12"/>
  <c r="D28" i="12"/>
  <c r="D23" i="12"/>
  <c r="D18" i="12"/>
  <c r="D13" i="12"/>
  <c r="O34" i="13"/>
  <c r="N34" i="13"/>
  <c r="M34" i="13"/>
  <c r="X33" i="13"/>
  <c r="X35" i="13" s="1"/>
  <c r="W33" i="13"/>
  <c r="V33" i="13"/>
  <c r="U33" i="13"/>
  <c r="U35" i="13" s="1"/>
  <c r="V43" i="12"/>
  <c r="V47" i="12" s="1"/>
  <c r="T33" i="13"/>
  <c r="T35" i="13" s="1"/>
  <c r="S33" i="13"/>
  <c r="T43" i="12"/>
  <c r="T47" i="12" s="1"/>
  <c r="R33" i="13"/>
  <c r="S43" i="12"/>
  <c r="S47" i="12"/>
  <c r="Q33" i="13"/>
  <c r="R43" i="12" s="1"/>
  <c r="R47" i="12"/>
  <c r="P33" i="13"/>
  <c r="N33" i="13"/>
  <c r="N35" i="13" s="1"/>
  <c r="M33" i="13"/>
  <c r="N43" i="12"/>
  <c r="N47" i="12" s="1"/>
  <c r="L34" i="13"/>
  <c r="L33" i="13"/>
  <c r="K33" i="13"/>
  <c r="J33" i="13"/>
  <c r="C43" i="12" s="1"/>
  <c r="A33" i="13"/>
  <c r="B43" i="12"/>
  <c r="X30" i="13"/>
  <c r="W30" i="13"/>
  <c r="X38" i="12"/>
  <c r="X42" i="12"/>
  <c r="V30" i="13"/>
  <c r="W38" i="12" s="1"/>
  <c r="U30" i="13"/>
  <c r="T30" i="13"/>
  <c r="U38" i="12"/>
  <c r="U42" i="12" s="1"/>
  <c r="S30" i="13"/>
  <c r="T38" i="12"/>
  <c r="T42" i="12" s="1"/>
  <c r="R30" i="13"/>
  <c r="S38" i="12" s="1"/>
  <c r="S42" i="12" s="1"/>
  <c r="Q30" i="13"/>
  <c r="P30" i="13"/>
  <c r="X31" i="13"/>
  <c r="W31" i="13"/>
  <c r="W32" i="13" s="1"/>
  <c r="V31" i="13"/>
  <c r="V32" i="13" s="1"/>
  <c r="U31" i="13"/>
  <c r="U32" i="13" s="1"/>
  <c r="T31" i="13"/>
  <c r="S31" i="13"/>
  <c r="S32" i="13" s="1"/>
  <c r="R31" i="13"/>
  <c r="Q31" i="13"/>
  <c r="P31" i="13"/>
  <c r="O31" i="13"/>
  <c r="N31" i="13"/>
  <c r="N32" i="13"/>
  <c r="M31" i="13"/>
  <c r="O30" i="13"/>
  <c r="N30" i="13"/>
  <c r="M30" i="13"/>
  <c r="M32" i="13" s="1"/>
  <c r="L31" i="13"/>
  <c r="L30" i="13"/>
  <c r="K30" i="13"/>
  <c r="J30" i="13"/>
  <c r="C38" i="12" s="1"/>
  <c r="A30" i="13"/>
  <c r="X28" i="13"/>
  <c r="X29" i="13" s="1"/>
  <c r="W28" i="13"/>
  <c r="W29" i="13" s="1"/>
  <c r="V28" i="13"/>
  <c r="U28" i="13"/>
  <c r="T28" i="13"/>
  <c r="T29" i="13" s="1"/>
  <c r="S28" i="13"/>
  <c r="R28" i="13"/>
  <c r="Q28" i="13"/>
  <c r="Q29" i="13" s="1"/>
  <c r="P28" i="13"/>
  <c r="N28" i="13"/>
  <c r="N29" i="13" s="1"/>
  <c r="M28" i="13"/>
  <c r="O27" i="13"/>
  <c r="P33" i="12"/>
  <c r="Q13" i="5" s="1"/>
  <c r="M27" i="13"/>
  <c r="N33" i="12" s="1"/>
  <c r="N37" i="12" s="1"/>
  <c r="L28" i="13"/>
  <c r="L27" i="13"/>
  <c r="K27" i="13"/>
  <c r="J27" i="13"/>
  <c r="C33" i="12" s="1"/>
  <c r="A27" i="13"/>
  <c r="B33" i="12" s="1"/>
  <c r="X25" i="13"/>
  <c r="W25" i="13"/>
  <c r="V25" i="13"/>
  <c r="U25" i="13"/>
  <c r="T25" i="13"/>
  <c r="S25" i="13"/>
  <c r="R25" i="13"/>
  <c r="Q25" i="13"/>
  <c r="Q24" i="13"/>
  <c r="Q26" i="13"/>
  <c r="P25" i="13"/>
  <c r="O25" i="13"/>
  <c r="N25" i="13"/>
  <c r="M25" i="13"/>
  <c r="X24" i="13"/>
  <c r="Y28" i="12" s="1"/>
  <c r="W24" i="13"/>
  <c r="X28" i="12" s="1"/>
  <c r="X32" i="12"/>
  <c r="V24" i="13"/>
  <c r="U24" i="13"/>
  <c r="T24" i="13"/>
  <c r="S24" i="13"/>
  <c r="S26" i="13"/>
  <c r="R24" i="13"/>
  <c r="S28" i="12" s="1"/>
  <c r="S32" i="12" s="1"/>
  <c r="P24" i="13"/>
  <c r="Q28" i="12" s="1"/>
  <c r="Q32" i="12" s="1"/>
  <c r="O24" i="13"/>
  <c r="N24" i="13"/>
  <c r="N26" i="13" s="1"/>
  <c r="M24" i="13"/>
  <c r="M26" i="13"/>
  <c r="L25" i="13"/>
  <c r="L24" i="13"/>
  <c r="K24" i="13"/>
  <c r="J24" i="13"/>
  <c r="C28" i="12" s="1"/>
  <c r="A24" i="13"/>
  <c r="B28" i="12"/>
  <c r="A21" i="13"/>
  <c r="B23" i="12" s="1"/>
  <c r="A18" i="13"/>
  <c r="B18" i="12"/>
  <c r="X22" i="13"/>
  <c r="W22" i="13"/>
  <c r="V22" i="13"/>
  <c r="V23" i="13" s="1"/>
  <c r="U22" i="13"/>
  <c r="T22" i="13"/>
  <c r="S22" i="13"/>
  <c r="R22" i="13"/>
  <c r="Q22" i="13"/>
  <c r="P22" i="13"/>
  <c r="P23" i="13" s="1"/>
  <c r="O22" i="13"/>
  <c r="N22" i="13"/>
  <c r="M22" i="13"/>
  <c r="O21" i="13"/>
  <c r="P23" i="12" s="1"/>
  <c r="P27" i="12" s="1"/>
  <c r="N21" i="13"/>
  <c r="O23" i="12"/>
  <c r="O27" i="12" s="1"/>
  <c r="M21" i="13"/>
  <c r="N23" i="12" s="1"/>
  <c r="N27" i="12" s="1"/>
  <c r="L22" i="13"/>
  <c r="L21" i="13"/>
  <c r="K21" i="13"/>
  <c r="J21" i="13"/>
  <c r="C23" i="12" s="1"/>
  <c r="X19" i="13"/>
  <c r="X20" i="13" s="1"/>
  <c r="W19" i="13"/>
  <c r="W20" i="13"/>
  <c r="V19" i="13"/>
  <c r="V20" i="13" s="1"/>
  <c r="U19" i="13"/>
  <c r="U20" i="13" s="1"/>
  <c r="T19" i="13"/>
  <c r="S19" i="13"/>
  <c r="S20" i="13" s="1"/>
  <c r="R19" i="13"/>
  <c r="Q19" i="13"/>
  <c r="Q20" i="13" s="1"/>
  <c r="P19" i="13"/>
  <c r="P18" i="13"/>
  <c r="O19" i="13"/>
  <c r="O20" i="13" s="1"/>
  <c r="N19" i="13"/>
  <c r="N20" i="13" s="1"/>
  <c r="M19" i="13"/>
  <c r="V18" i="12"/>
  <c r="V22" i="12" s="1"/>
  <c r="T18" i="12"/>
  <c r="T22" i="12" s="1"/>
  <c r="R18" i="13"/>
  <c r="Q18" i="13"/>
  <c r="R18" i="12"/>
  <c r="R22" i="12" s="1"/>
  <c r="Q18" i="12"/>
  <c r="P18" i="12"/>
  <c r="P22" i="12" s="1"/>
  <c r="N18" i="13"/>
  <c r="O18" i="12" s="1"/>
  <c r="M20" i="13"/>
  <c r="L19" i="13"/>
  <c r="L18" i="13"/>
  <c r="K18" i="13"/>
  <c r="J18" i="13"/>
  <c r="C18" i="12" s="1"/>
  <c r="H18" i="13"/>
  <c r="X16" i="13"/>
  <c r="W16" i="13"/>
  <c r="W15" i="13"/>
  <c r="W17" i="13" s="1"/>
  <c r="V16" i="13"/>
  <c r="U16" i="13"/>
  <c r="T16" i="13"/>
  <c r="S16" i="13"/>
  <c r="R16" i="13"/>
  <c r="R17" i="13" s="1"/>
  <c r="Q16" i="13"/>
  <c r="P16" i="13"/>
  <c r="O16" i="13"/>
  <c r="N16" i="13"/>
  <c r="N17" i="13" s="1"/>
  <c r="M16" i="13"/>
  <c r="X15" i="13"/>
  <c r="V15" i="13"/>
  <c r="U15" i="13"/>
  <c r="T15" i="13"/>
  <c r="U13" i="12"/>
  <c r="U17" i="12"/>
  <c r="S15" i="13"/>
  <c r="T13" i="12" s="1"/>
  <c r="T17" i="12" s="1"/>
  <c r="R15" i="13"/>
  <c r="S13" i="12" s="1"/>
  <c r="S17" i="12" s="1"/>
  <c r="Q15" i="13"/>
  <c r="P15" i="13"/>
  <c r="Q13" i="12"/>
  <c r="Q17" i="12" s="1"/>
  <c r="O15" i="13"/>
  <c r="N15" i="13"/>
  <c r="O13" i="12"/>
  <c r="O17" i="12"/>
  <c r="M15" i="13"/>
  <c r="N13" i="12" s="1"/>
  <c r="N17" i="12" s="1"/>
  <c r="L16" i="13"/>
  <c r="L15" i="13"/>
  <c r="K15" i="13"/>
  <c r="J15" i="13"/>
  <c r="C13" i="12"/>
  <c r="A15" i="13"/>
  <c r="B13" i="12" s="1"/>
  <c r="K47" i="12"/>
  <c r="J47" i="12"/>
  <c r="G47" i="12"/>
  <c r="Z46" i="12"/>
  <c r="F46" i="12"/>
  <c r="Z45" i="12"/>
  <c r="AC45" i="12" s="1"/>
  <c r="F45" i="12"/>
  <c r="F47" i="12" s="1"/>
  <c r="Z44" i="12"/>
  <c r="F44" i="12"/>
  <c r="K42" i="12"/>
  <c r="J42" i="12"/>
  <c r="G42" i="12"/>
  <c r="Z41" i="12"/>
  <c r="AC41" i="12" s="1"/>
  <c r="F41" i="12"/>
  <c r="Z40" i="12"/>
  <c r="AC40" i="12" s="1"/>
  <c r="F40" i="12"/>
  <c r="Z39" i="12"/>
  <c r="AC39" i="12" s="1"/>
  <c r="F39" i="12"/>
  <c r="K37" i="12"/>
  <c r="J37" i="12"/>
  <c r="G37" i="12"/>
  <c r="F36" i="12"/>
  <c r="Z35" i="12"/>
  <c r="AC35" i="12" s="1"/>
  <c r="F35" i="12"/>
  <c r="F34" i="12"/>
  <c r="F33" i="12"/>
  <c r="K32" i="12"/>
  <c r="J32" i="12"/>
  <c r="G32" i="12"/>
  <c r="Z31" i="12"/>
  <c r="F31" i="12"/>
  <c r="F30" i="12"/>
  <c r="Z29" i="12"/>
  <c r="AB28" i="12" s="1"/>
  <c r="F29" i="12"/>
  <c r="K27" i="12"/>
  <c r="J27" i="12"/>
  <c r="G27" i="12"/>
  <c r="Z26" i="12"/>
  <c r="F26" i="12"/>
  <c r="Z25" i="12"/>
  <c r="AC25" i="12" s="1"/>
  <c r="F25" i="12"/>
  <c r="F27" i="12" s="1"/>
  <c r="Z24" i="12"/>
  <c r="F24" i="12"/>
  <c r="K22" i="12"/>
  <c r="J22" i="12"/>
  <c r="G22" i="12"/>
  <c r="Z21" i="12"/>
  <c r="F21" i="12"/>
  <c r="Z20" i="12"/>
  <c r="AC20" i="12" s="1"/>
  <c r="F20" i="12"/>
  <c r="Z19" i="12"/>
  <c r="F18" i="12"/>
  <c r="J17" i="12"/>
  <c r="K17" i="12"/>
  <c r="Z14" i="12"/>
  <c r="AA13" i="12" s="1"/>
  <c r="Z15" i="12"/>
  <c r="Z16" i="12"/>
  <c r="AC16" i="12" s="1"/>
  <c r="F15" i="12"/>
  <c r="F16" i="12"/>
  <c r="F14" i="12"/>
  <c r="F13" i="12"/>
  <c r="B38" i="12"/>
  <c r="S63" i="9"/>
  <c r="O22" i="12"/>
  <c r="O32" i="13"/>
  <c r="O38" i="12"/>
  <c r="O42" i="12" s="1"/>
  <c r="U23" i="12"/>
  <c r="U27" i="12" s="1"/>
  <c r="V23" i="12"/>
  <c r="V27" i="12" s="1"/>
  <c r="W43" i="12"/>
  <c r="W47" i="12" s="1"/>
  <c r="Q35" i="13"/>
  <c r="S18" i="12"/>
  <c r="S22" i="12" s="1"/>
  <c r="M23" i="13"/>
  <c r="R35" i="13"/>
  <c r="X43" i="12"/>
  <c r="X47" i="12" s="1"/>
  <c r="H30" i="18"/>
  <c r="P32" i="13"/>
  <c r="S17" i="13"/>
  <c r="V38" i="12"/>
  <c r="V42" i="12" s="1"/>
  <c r="N18" i="12"/>
  <c r="N22" i="12" s="1"/>
  <c r="U43" i="12"/>
  <c r="U47" i="12" s="1"/>
  <c r="Q38" i="12"/>
  <c r="Q42" i="12" s="1"/>
  <c r="S35" i="13"/>
  <c r="N23" i="13"/>
  <c r="X26" i="13"/>
  <c r="U28" i="12"/>
  <c r="U32" i="12"/>
  <c r="U18" i="12"/>
  <c r="U22" i="12" s="1"/>
  <c r="Y18" i="12"/>
  <c r="Y22" i="12" s="1"/>
  <c r="P38" i="12"/>
  <c r="P42" i="12" s="1"/>
  <c r="R28" i="12"/>
  <c r="R32" i="12"/>
  <c r="I31" i="16"/>
  <c r="D31" i="14"/>
  <c r="H30" i="14"/>
  <c r="D31" i="19"/>
  <c r="H31" i="19" s="1"/>
  <c r="R37" i="12"/>
  <c r="U37" i="12"/>
  <c r="V13" i="5"/>
  <c r="P29" i="13"/>
  <c r="H30" i="17"/>
  <c r="H31" i="16"/>
  <c r="I32" i="16"/>
  <c r="X37" i="12"/>
  <c r="X18" i="12"/>
  <c r="X22" i="12" s="1"/>
  <c r="Y18" i="13"/>
  <c r="V35" i="13"/>
  <c r="I30" i="20"/>
  <c r="M29" i="13"/>
  <c r="T20" i="13"/>
  <c r="T28" i="12"/>
  <c r="T32" i="12" s="1"/>
  <c r="W18" i="12"/>
  <c r="W22" i="12" s="1"/>
  <c r="F32" i="19"/>
  <c r="F33" i="19" s="1"/>
  <c r="F34" i="19" s="1"/>
  <c r="F35" i="19"/>
  <c r="F36" i="19" s="1"/>
  <c r="F37" i="19" s="1"/>
  <c r="F38" i="19" s="1"/>
  <c r="F39" i="19" s="1"/>
  <c r="F40" i="19" s="1"/>
  <c r="F41" i="19" s="1"/>
  <c r="N28" i="12"/>
  <c r="N32" i="12" s="1"/>
  <c r="N38" i="12"/>
  <c r="N42" i="12" s="1"/>
  <c r="D31" i="20"/>
  <c r="I31" i="20" s="1"/>
  <c r="Y31" i="13"/>
  <c r="H30" i="19"/>
  <c r="P17" i="13"/>
  <c r="R20" i="13"/>
  <c r="O13" i="5"/>
  <c r="R29" i="13"/>
  <c r="R26" i="13"/>
  <c r="T26" i="13"/>
  <c r="S23" i="13"/>
  <c r="Q23" i="12"/>
  <c r="Q27" i="12" s="1"/>
  <c r="U23" i="13"/>
  <c r="M35" i="13"/>
  <c r="P37" i="12"/>
  <c r="O28" i="12"/>
  <c r="O32" i="12" s="1"/>
  <c r="I31" i="17"/>
  <c r="I32" i="17"/>
  <c r="M17" i="13"/>
  <c r="T17" i="13"/>
  <c r="R32" i="13"/>
  <c r="Y38" i="12"/>
  <c r="Y42" i="12" s="1"/>
  <c r="X13" i="5"/>
  <c r="Q37" i="12"/>
  <c r="W26" i="13"/>
  <c r="I33" i="17"/>
  <c r="H32" i="16"/>
  <c r="O23" i="13"/>
  <c r="Y19" i="13"/>
  <c r="F32" i="12"/>
  <c r="P13" i="12"/>
  <c r="P17" i="12" s="1"/>
  <c r="O17" i="13"/>
  <c r="F37" i="12"/>
  <c r="F17" i="12"/>
  <c r="Q22" i="12"/>
  <c r="I34" i="17"/>
  <c r="I33" i="16"/>
  <c r="I35" i="17"/>
  <c r="I34" i="16"/>
  <c r="I36" i="17"/>
  <c r="I35" i="16"/>
  <c r="I36" i="16"/>
  <c r="I37" i="16"/>
  <c r="I39" i="16"/>
  <c r="AA43" i="12" l="1"/>
  <c r="AC44" i="12"/>
  <c r="F42" i="12"/>
  <c r="AC46" i="12"/>
  <c r="F22" i="12"/>
  <c r="AA28" i="12"/>
  <c r="AC29" i="12"/>
  <c r="AC24" i="12"/>
  <c r="AA23" i="12"/>
  <c r="AC19" i="12"/>
  <c r="AA18" i="12"/>
  <c r="D32" i="20"/>
  <c r="I32" i="20" s="1"/>
  <c r="G32" i="20"/>
  <c r="F35" i="14"/>
  <c r="F36" i="14" s="1"/>
  <c r="F37" i="14" s="1"/>
  <c r="F38" i="14" s="1"/>
  <c r="F39" i="14" s="1"/>
  <c r="F40" i="14" s="1"/>
  <c r="F41" i="14" s="1"/>
  <c r="AB33" i="12"/>
  <c r="AA33" i="12"/>
  <c r="AC31" i="12"/>
  <c r="AC26" i="12"/>
  <c r="AC21" i="12"/>
  <c r="Z49" i="12"/>
  <c r="AA49" i="12" s="1"/>
  <c r="O35" i="13"/>
  <c r="P43" i="12"/>
  <c r="P47" i="12" s="1"/>
  <c r="H31" i="20"/>
  <c r="O43" i="12"/>
  <c r="O47" i="12" s="1"/>
  <c r="AB23" i="12"/>
  <c r="M49" i="12"/>
  <c r="O26" i="13"/>
  <c r="P28" i="12"/>
  <c r="P32" i="12" s="1"/>
  <c r="D32" i="18"/>
  <c r="I31" i="18"/>
  <c r="H31" i="18"/>
  <c r="V33" i="12"/>
  <c r="U29" i="13"/>
  <c r="Z48" i="12"/>
  <c r="AB13" i="12"/>
  <c r="F48" i="12"/>
  <c r="F32" i="18"/>
  <c r="F33" i="18" s="1"/>
  <c r="F34" i="18" s="1"/>
  <c r="F35" i="18" s="1"/>
  <c r="F36" i="18" s="1"/>
  <c r="F37" i="18" s="1"/>
  <c r="F38" i="18" s="1"/>
  <c r="F39" i="18" s="1"/>
  <c r="F40" i="18" s="1"/>
  <c r="F41" i="18" s="1"/>
  <c r="O28" i="13"/>
  <c r="R38" i="12"/>
  <c r="R42" i="12" s="1"/>
  <c r="Q32" i="13"/>
  <c r="D32" i="14"/>
  <c r="I31" i="14"/>
  <c r="H31" i="14"/>
  <c r="AA38" i="12"/>
  <c r="AB38" i="12"/>
  <c r="Q17" i="13"/>
  <c r="R13" i="12"/>
  <c r="R17" i="12" s="1"/>
  <c r="W13" i="12"/>
  <c r="W17" i="12" s="1"/>
  <c r="V17" i="13"/>
  <c r="V28" i="12"/>
  <c r="V32" i="12" s="1"/>
  <c r="U26" i="13"/>
  <c r="Y25" i="13"/>
  <c r="P26" i="13"/>
  <c r="Y20" i="13"/>
  <c r="Q23" i="13"/>
  <c r="R23" i="12"/>
  <c r="R27" i="12" s="1"/>
  <c r="D31" i="15"/>
  <c r="H30" i="15"/>
  <c r="I30" i="15"/>
  <c r="O37" i="12"/>
  <c r="T32" i="13"/>
  <c r="S23" i="12"/>
  <c r="S27" i="12" s="1"/>
  <c r="R23" i="13"/>
  <c r="G41" i="20"/>
  <c r="D37" i="17"/>
  <c r="I31" i="19"/>
  <c r="D32" i="19"/>
  <c r="F49" i="12"/>
  <c r="T33" i="12"/>
  <c r="Z33" i="12" s="1"/>
  <c r="S29" i="13"/>
  <c r="I41" i="16"/>
  <c r="AB43" i="12"/>
  <c r="Y22" i="13"/>
  <c r="Y27" i="13"/>
  <c r="V29" i="13"/>
  <c r="Y33" i="13"/>
  <c r="Y35" i="13" s="1"/>
  <c r="Y43" i="12"/>
  <c r="Y47" i="12" s="1"/>
  <c r="AB18" i="12"/>
  <c r="V13" i="12"/>
  <c r="V17" i="12" s="1"/>
  <c r="U17" i="13"/>
  <c r="Y16" i="13"/>
  <c r="F34" i="16"/>
  <c r="H33" i="16"/>
  <c r="F32" i="20"/>
  <c r="F32" i="17"/>
  <c r="I38" i="16"/>
  <c r="P20" i="13"/>
  <c r="W28" i="12"/>
  <c r="W32" i="12" s="1"/>
  <c r="V26" i="13"/>
  <c r="Q43" i="12"/>
  <c r="P35" i="13"/>
  <c r="W35" i="13"/>
  <c r="W23" i="13"/>
  <c r="X23" i="12"/>
  <c r="X27" i="12" s="1"/>
  <c r="X13" i="12"/>
  <c r="X17" i="12" s="1"/>
  <c r="X23" i="13"/>
  <c r="Y15" i="13"/>
  <c r="Y30" i="13"/>
  <c r="Y32" i="13" s="1"/>
  <c r="G27" i="37"/>
  <c r="Z18" i="12"/>
  <c r="X32" i="13"/>
  <c r="Z38" i="12"/>
  <c r="W42" i="12"/>
  <c r="Z13" i="5"/>
  <c r="Y37" i="12"/>
  <c r="Y32" i="12"/>
  <c r="Y24" i="13"/>
  <c r="Y21" i="13"/>
  <c r="Y23" i="13" s="1"/>
  <c r="Y23" i="12"/>
  <c r="Y13" i="12"/>
  <c r="X17" i="13"/>
  <c r="Y17" i="13" l="1"/>
  <c r="Z13" i="12"/>
  <c r="Z42" i="12"/>
  <c r="AC42" i="12" s="1"/>
  <c r="AC38" i="12"/>
  <c r="Z37" i="12"/>
  <c r="AC37" i="12" s="1"/>
  <c r="AC33" i="12"/>
  <c r="D33" i="20"/>
  <c r="D34" i="20" s="1"/>
  <c r="D35" i="20" s="1"/>
  <c r="Z22" i="12"/>
  <c r="AC22" i="12" s="1"/>
  <c r="AC18" i="12"/>
  <c r="Y26" i="13"/>
  <c r="AA48" i="12"/>
  <c r="AC48" i="12"/>
  <c r="AC49" i="12"/>
  <c r="AB49" i="12"/>
  <c r="AB48" i="12"/>
  <c r="Q47" i="12"/>
  <c r="Z43" i="12"/>
  <c r="D33" i="18"/>
  <c r="I32" i="18"/>
  <c r="H32" i="18"/>
  <c r="Z28" i="12"/>
  <c r="F33" i="17"/>
  <c r="H32" i="17"/>
  <c r="H32" i="19"/>
  <c r="D33" i="19"/>
  <c r="I32" i="19"/>
  <c r="T37" i="12"/>
  <c r="U13" i="5"/>
  <c r="AA13" i="5" s="1"/>
  <c r="Y28" i="13"/>
  <c r="Y29" i="13" s="1"/>
  <c r="O29" i="13"/>
  <c r="F35" i="16"/>
  <c r="H34" i="16"/>
  <c r="D38" i="17"/>
  <c r="I37" i="17"/>
  <c r="D32" i="15"/>
  <c r="H31" i="15"/>
  <c r="I31" i="15"/>
  <c r="H32" i="14"/>
  <c r="I32" i="14"/>
  <c r="D33" i="14"/>
  <c r="I34" i="20"/>
  <c r="W13" i="5"/>
  <c r="V37" i="12"/>
  <c r="F33" i="20"/>
  <c r="H32" i="20"/>
  <c r="Z23" i="12"/>
  <c r="Y27" i="12"/>
  <c r="Z17" i="12"/>
  <c r="AC17" i="12" s="1"/>
  <c r="Y17" i="12"/>
  <c r="Z32" i="12" l="1"/>
  <c r="AC32" i="12" s="1"/>
  <c r="AC28" i="12"/>
  <c r="AC23" i="12"/>
  <c r="Z27" i="12"/>
  <c r="AC27" i="12" s="1"/>
  <c r="I33" i="20"/>
  <c r="Z47" i="12"/>
  <c r="AC47" i="12" s="1"/>
  <c r="AC43" i="12"/>
  <c r="AC13" i="5"/>
  <c r="AB13" i="5"/>
  <c r="D34" i="14"/>
  <c r="H33" i="14"/>
  <c r="I33" i="14"/>
  <c r="I33" i="19"/>
  <c r="D34" i="19"/>
  <c r="H33" i="19"/>
  <c r="D34" i="18"/>
  <c r="I33" i="18"/>
  <c r="H33" i="18"/>
  <c r="F34" i="20"/>
  <c r="H33" i="20"/>
  <c r="I35" i="20"/>
  <c r="D36" i="20"/>
  <c r="D39" i="17"/>
  <c r="I38" i="17"/>
  <c r="F34" i="17"/>
  <c r="H33" i="17"/>
  <c r="H32" i="15"/>
  <c r="D33" i="15"/>
  <c r="I32" i="15"/>
  <c r="F36" i="16"/>
  <c r="H35" i="16"/>
  <c r="I36" i="20" l="1"/>
  <c r="D37" i="20"/>
  <c r="I33" i="15"/>
  <c r="H33" i="15"/>
  <c r="D34" i="15"/>
  <c r="D35" i="19"/>
  <c r="I34" i="19"/>
  <c r="H34" i="19"/>
  <c r="F35" i="17"/>
  <c r="H34" i="17"/>
  <c r="F35" i="20"/>
  <c r="H34" i="20"/>
  <c r="I34" i="14"/>
  <c r="D35" i="14"/>
  <c r="H34" i="14"/>
  <c r="F37" i="16"/>
  <c r="H36" i="16"/>
  <c r="D40" i="17"/>
  <c r="I39" i="17"/>
  <c r="D35" i="18"/>
  <c r="I34" i="18"/>
  <c r="H34" i="18"/>
  <c r="F36" i="20" l="1"/>
  <c r="H35" i="20"/>
  <c r="D41" i="17"/>
  <c r="I40" i="17"/>
  <c r="I35" i="14"/>
  <c r="H35" i="14"/>
  <c r="D36" i="14"/>
  <c r="D36" i="19"/>
  <c r="I35" i="19"/>
  <c r="H35" i="19"/>
  <c r="D38" i="20"/>
  <c r="I37" i="20"/>
  <c r="D36" i="18"/>
  <c r="H35" i="18"/>
  <c r="I35" i="18"/>
  <c r="F36" i="17"/>
  <c r="H35" i="17"/>
  <c r="H34" i="15"/>
  <c r="I34" i="15"/>
  <c r="D35" i="15"/>
  <c r="F38" i="16"/>
  <c r="H37" i="16"/>
  <c r="D39" i="20" l="1"/>
  <c r="I38" i="20"/>
  <c r="D37" i="14"/>
  <c r="I36" i="14"/>
  <c r="H36" i="14"/>
  <c r="F39" i="16"/>
  <c r="H38" i="16"/>
  <c r="D37" i="18"/>
  <c r="H36" i="18"/>
  <c r="I36" i="18"/>
  <c r="I41" i="17"/>
  <c r="H35" i="15"/>
  <c r="D36" i="15"/>
  <c r="I35" i="15"/>
  <c r="F37" i="17"/>
  <c r="H36" i="17"/>
  <c r="I36" i="19"/>
  <c r="H36" i="19"/>
  <c r="D37" i="19"/>
  <c r="F37" i="20"/>
  <c r="H36" i="20"/>
  <c r="H37" i="14" l="1"/>
  <c r="D38" i="14"/>
  <c r="I37" i="14"/>
  <c r="I36" i="15"/>
  <c r="D37" i="15"/>
  <c r="H36" i="15"/>
  <c r="F40" i="16"/>
  <c r="H39" i="16"/>
  <c r="F38" i="20"/>
  <c r="H37" i="20"/>
  <c r="I39" i="20"/>
  <c r="D40" i="20"/>
  <c r="I37" i="19"/>
  <c r="H37" i="19"/>
  <c r="D38" i="19"/>
  <c r="F38" i="17"/>
  <c r="H37" i="17"/>
  <c r="D38" i="18"/>
  <c r="I37" i="18"/>
  <c r="H37" i="18"/>
  <c r="D39" i="19" l="1"/>
  <c r="I38" i="19"/>
  <c r="H38" i="19"/>
  <c r="D41" i="20"/>
  <c r="I40" i="20"/>
  <c r="D39" i="18"/>
  <c r="I38" i="18"/>
  <c r="H38" i="18"/>
  <c r="F41" i="16"/>
  <c r="H41" i="16" s="1"/>
  <c r="H40" i="16"/>
  <c r="H38" i="14"/>
  <c r="D39" i="14"/>
  <c r="I38" i="14"/>
  <c r="F39" i="17"/>
  <c r="H38" i="17"/>
  <c r="F39" i="20"/>
  <c r="H38" i="20"/>
  <c r="D38" i="15"/>
  <c r="I37" i="15"/>
  <c r="H37" i="15"/>
  <c r="D39" i="15" l="1"/>
  <c r="H38" i="15"/>
  <c r="I38" i="15"/>
  <c r="D40" i="18"/>
  <c r="H39" i="18"/>
  <c r="I39" i="18"/>
  <c r="F40" i="17"/>
  <c r="H39" i="17"/>
  <c r="F40" i="20"/>
  <c r="H39" i="20"/>
  <c r="I39" i="14"/>
  <c r="H39" i="14"/>
  <c r="D40" i="14"/>
  <c r="I41" i="20"/>
  <c r="H39" i="19"/>
  <c r="I39" i="19"/>
  <c r="D40" i="19"/>
  <c r="D41" i="18" l="1"/>
  <c r="I40" i="18"/>
  <c r="H40" i="18"/>
  <c r="F41" i="17"/>
  <c r="H41" i="17" s="1"/>
  <c r="H40" i="17"/>
  <c r="I40" i="19"/>
  <c r="D41" i="19"/>
  <c r="H40" i="19"/>
  <c r="D41" i="14"/>
  <c r="I40" i="14"/>
  <c r="H40" i="14"/>
  <c r="F41" i="20"/>
  <c r="H41" i="20" s="1"/>
  <c r="H40" i="20"/>
  <c r="I39" i="15"/>
  <c r="D40" i="15"/>
  <c r="H39" i="15"/>
  <c r="H40" i="15" l="1"/>
  <c r="I40" i="15"/>
  <c r="D41" i="15"/>
  <c r="I41" i="19"/>
  <c r="H41" i="19"/>
  <c r="I41" i="14"/>
  <c r="H41" i="14"/>
  <c r="I41" i="18"/>
  <c r="H41" i="18"/>
  <c r="I41" i="15" l="1"/>
  <c r="H41" i="15"/>
</calcChain>
</file>

<file path=xl/comments1.xml><?xml version="1.0" encoding="utf-8"?>
<comments xmlns="http://schemas.openxmlformats.org/spreadsheetml/2006/main">
  <authors>
    <author>Julieth Zulima Rojas Rodriguez</author>
  </authors>
  <commentList>
    <comment ref="G25" authorId="0" shapeId="0">
      <text>
        <r>
          <rPr>
            <b/>
            <sz val="9"/>
            <color indexed="81"/>
            <rFont val="Tahoma"/>
            <family val="2"/>
          </rPr>
          <t>Julieth Zulima Rojas Rodriguez:</t>
        </r>
        <r>
          <rPr>
            <sz val="9"/>
            <color indexed="81"/>
            <rFont val="Tahoma"/>
            <family val="2"/>
          </rPr>
          <t xml:space="preserve">
Se registra el valor alcanzado en la vigencia inmediatamente anterior</t>
        </r>
      </text>
    </comment>
  </commentList>
</comments>
</file>

<file path=xl/sharedStrings.xml><?xml version="1.0" encoding="utf-8"?>
<sst xmlns="http://schemas.openxmlformats.org/spreadsheetml/2006/main" count="1829" uniqueCount="554">
  <si>
    <t>DEPENDENCIA:</t>
  </si>
  <si>
    <t>PRESUPUESTO VIGENCIA</t>
  </si>
  <si>
    <t>Programa Plan de Desarrollo</t>
  </si>
  <si>
    <t>UNIDAD DE MEDIDA</t>
  </si>
  <si>
    <t>INDICADOR</t>
  </si>
  <si>
    <t>META</t>
  </si>
  <si>
    <t>LOCALIZACIÓN FÍSICA</t>
  </si>
  <si>
    <t>LOCALIDAD</t>
  </si>
  <si>
    <t>CONDICION POBLACIONAL</t>
  </si>
  <si>
    <t>GRUPOS ETNICOS</t>
  </si>
  <si>
    <t>LOCALIZACION</t>
  </si>
  <si>
    <t>GRUPO ETAREO</t>
  </si>
  <si>
    <t>META PROYECTO 1                                             (Con varios puntos de inversión)</t>
  </si>
  <si>
    <t>Barrios Unidos</t>
  </si>
  <si>
    <t>Niños y niñas de primera infancia</t>
  </si>
  <si>
    <t>Teusaquillo</t>
  </si>
  <si>
    <t>Niños, niñas y adolescentes desescolarizados</t>
  </si>
  <si>
    <t>Los Martires</t>
  </si>
  <si>
    <t>Niños, niñas y adolescentes en riesgo social vinculacion temprana al trabajo o acompañamiento</t>
  </si>
  <si>
    <t>Antonio Nariño</t>
  </si>
  <si>
    <t>Niños, niñas y adolescentes escolarizados</t>
  </si>
  <si>
    <t>Puente Aranda</t>
  </si>
  <si>
    <t>Personas cabezas de familia</t>
  </si>
  <si>
    <t>Rafael Uribe Uribe</t>
  </si>
  <si>
    <t>Personas consumidoras de sustancias psicoactivas</t>
  </si>
  <si>
    <t>Ciudad Bolivar</t>
  </si>
  <si>
    <t>Personas en situacion de desplazamiento</t>
  </si>
  <si>
    <t>Sumapaz</t>
  </si>
  <si>
    <t>Personas vinculadas a la prostitución</t>
  </si>
  <si>
    <t>Especial</t>
  </si>
  <si>
    <t>Reincorporados - as</t>
  </si>
  <si>
    <t>Entidad</t>
  </si>
  <si>
    <t>Sector LGBT</t>
  </si>
  <si>
    <t>CODIGO</t>
  </si>
  <si>
    <t xml:space="preserve"> Proyección Poblacion 2012 según Localidad.</t>
  </si>
  <si>
    <t xml:space="preserve">0-5 años Primera infancia </t>
  </si>
  <si>
    <t>Usaquen</t>
  </si>
  <si>
    <t>Grupos de edad</t>
  </si>
  <si>
    <t xml:space="preserve">6 - 13 años Infancia </t>
  </si>
  <si>
    <t>Chapinero</t>
  </si>
  <si>
    <t>Total</t>
  </si>
  <si>
    <t>Hombres</t>
  </si>
  <si>
    <t>Mujeres</t>
  </si>
  <si>
    <t>14 - 17 años Adolescencia</t>
  </si>
  <si>
    <t>Santa Fe</t>
  </si>
  <si>
    <t>USAQUÉN</t>
  </si>
  <si>
    <t>18 - 26 años Juventud</t>
  </si>
  <si>
    <t>San Cristobal</t>
  </si>
  <si>
    <t>CHAPINERO</t>
  </si>
  <si>
    <t>27 - 59 años Adultez</t>
  </si>
  <si>
    <t>Usme</t>
  </si>
  <si>
    <t>SANTA FE</t>
  </si>
  <si>
    <t>60 años o más. Personas Mayores</t>
  </si>
  <si>
    <t>Tunjuelito</t>
  </si>
  <si>
    <t>SAN CRISTÓBAL</t>
  </si>
  <si>
    <t>Bosa</t>
  </si>
  <si>
    <t>USME</t>
  </si>
  <si>
    <t>Kennedy</t>
  </si>
  <si>
    <t>TUNJUELITO</t>
  </si>
  <si>
    <t>Fontibon</t>
  </si>
  <si>
    <t>BOSA</t>
  </si>
  <si>
    <t>Engativa</t>
  </si>
  <si>
    <t>KENNEDY</t>
  </si>
  <si>
    <t>Todos los Grupos</t>
  </si>
  <si>
    <t>Suba</t>
  </si>
  <si>
    <t>FONTIBÓN</t>
  </si>
  <si>
    <t>Adultos-as trabajador-a formal</t>
  </si>
  <si>
    <t>ENGATIVÁ</t>
  </si>
  <si>
    <t>Adultos-as trabajador-a informal</t>
  </si>
  <si>
    <t>SUBA</t>
  </si>
  <si>
    <t>Ciudadanos-as habitantes de calle</t>
  </si>
  <si>
    <t>B. UNIDOS</t>
  </si>
  <si>
    <t>Comunidad en general</t>
  </si>
  <si>
    <t>TEUSAQUILLO</t>
  </si>
  <si>
    <t>Familias en emergencia social y catastrófica</t>
  </si>
  <si>
    <t>LOS MÁRTIRES</t>
  </si>
  <si>
    <t>Familias en situacion de vulnerabilidad</t>
  </si>
  <si>
    <t>La Candelaria</t>
  </si>
  <si>
    <t>A. NARIÑO</t>
  </si>
  <si>
    <t>Familias ubicadas en zonas de alto deterioro urbano</t>
  </si>
  <si>
    <t>PTE. ARANDA</t>
  </si>
  <si>
    <t>Jovenes desescolarizados</t>
  </si>
  <si>
    <t>CANDELARIA</t>
  </si>
  <si>
    <t>Jovenes escolarizados</t>
  </si>
  <si>
    <t>R.URIBE</t>
  </si>
  <si>
    <t>Mujeres gestantes y lactantes</t>
  </si>
  <si>
    <t>C. BOLÍVAR</t>
  </si>
  <si>
    <t>SUMAPAZ</t>
  </si>
  <si>
    <t>Distrital</t>
  </si>
  <si>
    <t>Otras Entidades</t>
  </si>
  <si>
    <t>Regional</t>
  </si>
  <si>
    <t>Personas con discapacidad</t>
  </si>
  <si>
    <t>Todos los grupos</t>
  </si>
  <si>
    <t>Afrocolombianos</t>
  </si>
  <si>
    <t>Indígenas</t>
  </si>
  <si>
    <t>No identifica grupos étnicos</t>
  </si>
  <si>
    <t>Otros Grupos étnicos</t>
  </si>
  <si>
    <t>Servidores y servidoras públicos</t>
  </si>
  <si>
    <t>Rom</t>
  </si>
  <si>
    <t>Raizales</t>
  </si>
  <si>
    <t>80 Y MÁS</t>
  </si>
  <si>
    <t>Jun</t>
  </si>
  <si>
    <t>Jul</t>
  </si>
  <si>
    <t>Ago</t>
  </si>
  <si>
    <t>Sep</t>
  </si>
  <si>
    <t>Oct</t>
  </si>
  <si>
    <t>Nov</t>
  </si>
  <si>
    <t>Dic</t>
  </si>
  <si>
    <t>% VIGENCIA</t>
  </si>
  <si>
    <t>% PDD</t>
  </si>
  <si>
    <t>AVANCES Y LOGROS</t>
  </si>
  <si>
    <t>BENEFICIOS</t>
  </si>
  <si>
    <t>RETRASOS Y SOLUCIONES</t>
  </si>
  <si>
    <t>JUN</t>
  </si>
  <si>
    <t>JUL</t>
  </si>
  <si>
    <t>AGO</t>
  </si>
  <si>
    <t>SEP</t>
  </si>
  <si>
    <t>OCT</t>
  </si>
  <si>
    <t>NOV</t>
  </si>
  <si>
    <t>DIC</t>
  </si>
  <si>
    <t>TOTAL</t>
  </si>
  <si>
    <t>AVANCE</t>
  </si>
  <si>
    <t>PRESUPUESTO RESERVA</t>
  </si>
  <si>
    <t>No.</t>
  </si>
  <si>
    <t>PLAN ESTRATÉGICO SDM</t>
  </si>
  <si>
    <t>OBJETIVO ESTRATÉGICO SDM</t>
  </si>
  <si>
    <t>PROGRAMA</t>
  </si>
  <si>
    <t>MAGNITUD META - Vigencia</t>
  </si>
  <si>
    <t>PRESUPUESTO META -Vigencia</t>
  </si>
  <si>
    <t>PRESUPUESTO META - Reservas</t>
  </si>
  <si>
    <t>POBLACIÓN</t>
  </si>
  <si>
    <t xml:space="preserve">CODIGO Y NOMBRE DEL PROYECTO: </t>
  </si>
  <si>
    <t>Mar</t>
  </si>
  <si>
    <t>Abr</t>
  </si>
  <si>
    <t>May</t>
  </si>
  <si>
    <t>Ene</t>
  </si>
  <si>
    <t>Feb</t>
  </si>
  <si>
    <t>FEB</t>
  </si>
  <si>
    <t>MAR</t>
  </si>
  <si>
    <t>ABR</t>
  </si>
  <si>
    <t>MAY</t>
  </si>
  <si>
    <t>ENE</t>
  </si>
  <si>
    <t>NOMBRE DEL INDICADOR</t>
  </si>
  <si>
    <t>EJECUTADO TOTAL</t>
  </si>
  <si>
    <t>SISTEMA INTEGRADO DE GESTIÓN</t>
  </si>
  <si>
    <t>PROCESO DIRECCIONAMIENTO ESTRATÉGICO</t>
  </si>
  <si>
    <t>Formato de programación y seguimiento al Plan Operativo Anual -POA con inversión</t>
  </si>
  <si>
    <t xml:space="preserve">% de Avance de Ejecución </t>
  </si>
  <si>
    <t>Corresponde al seguimiento de la ejecución mes a mes.</t>
  </si>
  <si>
    <t>Escriba el código y el nombre de la meta proyecto de inversión.</t>
  </si>
  <si>
    <t>Corresponde al total ejecutado en magnitud y presupuesto acumulados durante la vigencia para cada localidad.</t>
  </si>
  <si>
    <t>Defina la población por edades a atender si aplica</t>
  </si>
  <si>
    <t>Defina el grupo étnico a atender si aplica</t>
  </si>
  <si>
    <t>Defina el tipo de población a atender si aplica</t>
  </si>
  <si>
    <t>CÓDIGO</t>
  </si>
  <si>
    <t>CARACTERÍSTICAS POBLACIONALES</t>
  </si>
  <si>
    <t>GRUPO ÉTNICO</t>
  </si>
  <si>
    <t xml:space="preserve">CONDICIÓN POBLACIONAL </t>
  </si>
  <si>
    <t>GRUPO ETÁRIO</t>
  </si>
  <si>
    <t>OBSERVACIONES</t>
  </si>
  <si>
    <t>METAS DE INVERSIÓN DEL PROYECTO</t>
  </si>
  <si>
    <t>ANULACIONES DE RESERVAS</t>
  </si>
  <si>
    <t>RESERVA DEFINITIVA</t>
  </si>
  <si>
    <t>N.A</t>
  </si>
  <si>
    <t>COMPONENTE  PMM</t>
  </si>
  <si>
    <t>Logística de Movilidad</t>
  </si>
  <si>
    <t>Componente Ambiental</t>
  </si>
  <si>
    <t>Plan de Intercambiadores Modales</t>
  </si>
  <si>
    <t>Plan de Ordenamiento Logístico</t>
  </si>
  <si>
    <t>Plan de Seguridad Vial</t>
  </si>
  <si>
    <t>Transporte Público</t>
  </si>
  <si>
    <t>Transporte No Motorizado</t>
  </si>
  <si>
    <t>Plan de Ordenamiento de Estacionamientos</t>
  </si>
  <si>
    <t xml:space="preserve">Infraestructura Vial </t>
  </si>
  <si>
    <t>Componente Institucional</t>
  </si>
  <si>
    <t xml:space="preserve">OBJETIVOS ESTRATÉGICOS </t>
  </si>
  <si>
    <t>Corresponde al número de población atendida si aplica.</t>
  </si>
  <si>
    <t>Localidad 2012</t>
  </si>
  <si>
    <t>COMPONENTE ASOCIADO MISIÓN / VISIÓN</t>
  </si>
  <si>
    <t>CÓDIGO INDICADOR</t>
  </si>
  <si>
    <t>CÓDIGO Y META PROYECTO DE INVERSIÓN ASOCIADA</t>
  </si>
  <si>
    <t>COMPONENTE PMM</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</si>
  <si>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</si>
  <si>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</si>
  <si>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</si>
  <si>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</si>
  <si>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</si>
  <si>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</si>
  <si>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</si>
  <si>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</si>
  <si>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</si>
  <si>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</si>
  <si>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</si>
  <si>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</si>
  <si>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</si>
  <si>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</si>
  <si>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55-59</t>
  </si>
  <si>
    <t>60-64</t>
  </si>
  <si>
    <t>65-69</t>
  </si>
  <si>
    <t>70-74</t>
  </si>
  <si>
    <t>75-79</t>
  </si>
  <si>
    <t>SUBSECRETARIA RESPONSABLE:</t>
  </si>
  <si>
    <t>ORDENADOR DEL GASTO:</t>
  </si>
  <si>
    <t>Código: PE01-PR01-F01</t>
  </si>
  <si>
    <t>PROYECTO ESTRATÉGICO</t>
  </si>
  <si>
    <t>META PRODUCTO</t>
  </si>
  <si>
    <t>TOTAL PRESUPUESTO VIGENCIA</t>
  </si>
  <si>
    <t>TOTAL PRESUPUESTO RESERVA</t>
  </si>
  <si>
    <t>Proyecto Estratégico</t>
  </si>
  <si>
    <t xml:space="preserve">VARIABLE </t>
  </si>
  <si>
    <t>CUATRIENIO</t>
  </si>
  <si>
    <t>CODIGO Y NOMBRE DEL PROYECTO DE INVERSIÓN</t>
  </si>
  <si>
    <t>PROGRAMACIÓN PLAN DE DESARROLLO</t>
  </si>
  <si>
    <t>% DE AVANCE</t>
  </si>
  <si>
    <t>TOTAL EJECUTADO</t>
  </si>
  <si>
    <t>Eje / Pilar Plan de Desarrollo</t>
  </si>
  <si>
    <t xml:space="preserve"> META PRODUCTO</t>
  </si>
  <si>
    <t>CÓDIGO META PRODUCTO</t>
  </si>
  <si>
    <t xml:space="preserve">CÓDIGO Y NOMBRE DEL PROYECTO DE INVERSIÓN </t>
  </si>
  <si>
    <t>PROGRAMACIÓN CUATRIENIO</t>
  </si>
  <si>
    <t>Total Ejecutado</t>
  </si>
  <si>
    <t xml:space="preserve">Proyecto Estratégico </t>
  </si>
  <si>
    <t xml:space="preserve"> CÓDIGO Y META PROYECTO DE INVERSIÓN</t>
  </si>
  <si>
    <t>EJE / PILAR</t>
  </si>
  <si>
    <t>PLAN DE DESARROLLO</t>
  </si>
  <si>
    <t>SEGUIMIENTO VIGENCIA</t>
  </si>
  <si>
    <t>META PROYECTO</t>
  </si>
  <si>
    <t>PROGRAMADO VIGENCIA</t>
  </si>
  <si>
    <t>VARIABLES FÓRMULA DEL INDICADOR</t>
  </si>
  <si>
    <t>% de Cumplimiento= (Numerador / Denominador )*100</t>
  </si>
  <si>
    <t>MAGNITUD META - Reserva</t>
  </si>
  <si>
    <t>TOTAL MAGNITUD META</t>
  </si>
  <si>
    <t>MAGNITUD VIGENCIA</t>
  </si>
  <si>
    <t>MAGNITUD RESERVA</t>
  </si>
  <si>
    <t>MAGNITUD  VIGENCIA</t>
  </si>
  <si>
    <t>Corresponde al presupuesto y magnitud programados de vigencia y de reserva para cada una de las localidades.</t>
  </si>
  <si>
    <r>
      <t>EJECUTADO _</t>
    </r>
    <r>
      <rPr>
        <b/>
        <u/>
        <sz val="8"/>
        <rFont val="Arial"/>
        <family val="2"/>
      </rPr>
      <t>MES</t>
    </r>
    <r>
      <rPr>
        <b/>
        <sz val="8"/>
        <rFont val="Arial"/>
        <family val="2"/>
      </rPr>
      <t>_</t>
    </r>
  </si>
  <si>
    <t>TIPO DE ANUALIZACIÓN</t>
  </si>
  <si>
    <t xml:space="preserve">TIPO DE ANUALIZACIÓN </t>
  </si>
  <si>
    <t>VIGENCIA 2016</t>
  </si>
  <si>
    <t>VIGENCIA 2017</t>
  </si>
  <si>
    <t>VIGENCIA 2018</t>
  </si>
  <si>
    <t>VIGENCIA 2019</t>
  </si>
  <si>
    <t>VIGENCIA 2020</t>
  </si>
  <si>
    <t>Producto</t>
  </si>
  <si>
    <t>Proceso</t>
  </si>
  <si>
    <t>Formato de Hoja de Vida Indicador</t>
  </si>
  <si>
    <t>Actividad</t>
  </si>
  <si>
    <t xml:space="preserve">CODIGO: PE01-PR01-F03 </t>
  </si>
  <si>
    <t>Operación</t>
  </si>
  <si>
    <t>HOJA DE VIDA INDICADOR</t>
  </si>
  <si>
    <t>SECRETARÍA DISTRITAL DE MOVILIDAD</t>
  </si>
  <si>
    <t>SECCIÓN 1. Identificación del Indicador</t>
  </si>
  <si>
    <t>Constante</t>
  </si>
  <si>
    <t>Apoyo</t>
  </si>
  <si>
    <t>Creciente</t>
  </si>
  <si>
    <t>3. Fuente PMR</t>
  </si>
  <si>
    <t>4. Dependencia responsable</t>
  </si>
  <si>
    <t>5. Meta con territorialización</t>
  </si>
  <si>
    <t>Misional</t>
  </si>
  <si>
    <t>Decreciente</t>
  </si>
  <si>
    <t>6. Proyecto</t>
  </si>
  <si>
    <t>7. Código del Proyecto</t>
  </si>
  <si>
    <t>Estratégico</t>
  </si>
  <si>
    <t>Suma</t>
  </si>
  <si>
    <t>8. Proceso</t>
  </si>
  <si>
    <t>9. Código del proceso</t>
  </si>
  <si>
    <t>Evaluación</t>
  </si>
  <si>
    <t>10. Objetivo estratégico</t>
  </si>
  <si>
    <t>11. Meta Producto</t>
  </si>
  <si>
    <t>SI</t>
  </si>
  <si>
    <t>12. Nombre del indicador</t>
  </si>
  <si>
    <t>13. Tipología</t>
  </si>
  <si>
    <t>Eficiencia</t>
  </si>
  <si>
    <t>Anual</t>
  </si>
  <si>
    <t>NO</t>
  </si>
  <si>
    <t>14. Fecha de programación</t>
  </si>
  <si>
    <t>15. Tipo anualización</t>
  </si>
  <si>
    <t>Semestral</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</si>
  <si>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</si>
  <si>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</si>
  <si>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</si>
  <si>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</si>
  <si>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Mensual</t>
  </si>
  <si>
    <t xml:space="preserve">2. Fomentar la cultura ciudadana y el respeto entre todos los usuarios de todas las formas de transporte, protegiendo en especial los actores vulnerables y los modos activos </t>
  </si>
  <si>
    <t>18. Fórmula de Cálculo</t>
  </si>
  <si>
    <t>3. Propender por la sostenibilidad ambiental, económica y social de la movilidad en una visión integral de planeción de ciudad y movilidad</t>
  </si>
  <si>
    <t>19. Unidad de medida del indicador</t>
  </si>
  <si>
    <t>Eficacia</t>
  </si>
  <si>
    <t>4. Ser ejemplo en la rendición de cuentas a la ciudadanía</t>
  </si>
  <si>
    <t xml:space="preserve">20.  Nombre de las Variables </t>
  </si>
  <si>
    <t>VARIABLE 1 - Numerador</t>
  </si>
  <si>
    <t>VARIABLE 2 - Denominador</t>
  </si>
  <si>
    <t>5. Ser transparente, incluyente, equitativa en género y garantista de la participación e involucramiento ciudadanos y del sectro privado</t>
  </si>
  <si>
    <t>Efectividad</t>
  </si>
  <si>
    <t xml:space="preserve">6. Proveer un ecosistema adecuado para la innovación y adopción  de nuevas y mejores tecnologías de movilidad y de información y comunicación </t>
  </si>
  <si>
    <t>21. Unidad de medida (de la variable)</t>
  </si>
  <si>
    <t xml:space="preserve">7. Prestar servicios eficientes, oportunos y de calidad a la ciudadanía, tanto en gestión como en trámites de la movilidad </t>
  </si>
  <si>
    <t>22. Descripción de la variable</t>
  </si>
  <si>
    <t>8. Contar con un excelente equipo humano y condiciones laborales que hagan de la Secretaría Distrital de Movilidad un lugar atractivo para trabajar y desarrollarse profesionalmente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</si>
  <si>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</si>
  <si>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</si>
  <si>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</si>
  <si>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</si>
  <si>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</si>
  <si>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</si>
  <si>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</si>
  <si>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</si>
  <si>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</si>
  <si>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</si>
  <si>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</si>
  <si>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</si>
  <si>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</si>
  <si>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</si>
  <si>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</si>
  <si>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</si>
  <si>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</si>
  <si>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</si>
  <si>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</si>
  <si>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</si>
  <si>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</si>
  <si>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</si>
  <si>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</si>
  <si>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</si>
  <si>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</si>
  <si>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</si>
  <si>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</si>
  <si>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</si>
  <si>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</si>
  <si>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</si>
  <si>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</si>
  <si>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</si>
  <si>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</si>
  <si>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</si>
  <si>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</si>
  <si>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</si>
  <si>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</si>
  <si>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</si>
  <si>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</si>
  <si>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</si>
  <si>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</si>
  <si>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</si>
  <si>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</si>
  <si>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</si>
  <si>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COMPONENTES DE LA MISIÓN</t>
  </si>
  <si>
    <t>Porcentaje de avance en actividades ejecutadas / Porcentaje total  de avance de actividades programado en la vigencia</t>
  </si>
  <si>
    <t>Porcentaje</t>
  </si>
  <si>
    <t>Porcentaje de avance en actividades ejecutadas</t>
  </si>
  <si>
    <t>Porcentaje total  de avance de actividades programado en la vigencia</t>
  </si>
  <si>
    <t>Total de porcentaje de actividades primarias y/o secundarias programado en la vigencia</t>
  </si>
  <si>
    <t>Son las actividades ponderadas porcentualmente que en el periodo de reporte se culminaron y se registran en el anexo de actividades</t>
  </si>
  <si>
    <t>CÓDIGO: PE01-PR01-F11</t>
  </si>
  <si>
    <t>Sección No. 2: EJECUCIÓN</t>
  </si>
  <si>
    <t>2. ACTIVIDADES PRIMARIAS</t>
  </si>
  <si>
    <t>4. No.</t>
  </si>
  <si>
    <t>5. ACTIVIDADES SECUNDARIAS</t>
  </si>
  <si>
    <t>SUBSECRETARÍA RESPONSABLE:</t>
  </si>
  <si>
    <t>1. NÚMERO</t>
  </si>
  <si>
    <t>Potencialización del desarrollo y competitividad protegiendo los derechos de manera incluyente.</t>
  </si>
  <si>
    <t>Ser referente en innovación y creatividad</t>
  </si>
  <si>
    <t>SUBSECRETARÍA DE POLÍTICA SECTORIAL</t>
  </si>
  <si>
    <t>+</t>
  </si>
  <si>
    <t>967 - TECNOLOGÍAS DE INFORMACIÓN Y COMUNICACIONES PARA LOGRAR UNA MOVILIDAD SOSTENIBLE EN BOGOTÁ</t>
  </si>
  <si>
    <t>OFICINA DE INFORMACIÓN SECTORIAL</t>
  </si>
  <si>
    <t>Estructurar e implementar 1 dependencia de tecnología y sistemas de la información y las comunicaciones</t>
  </si>
  <si>
    <t>Oficina de Información Sectorial</t>
  </si>
  <si>
    <t>Tecnologías de información y comunicaciones para lograr una movilidad sostenible en Bogotá</t>
  </si>
  <si>
    <t>PE03</t>
  </si>
  <si>
    <t>Fortalecer y modernizar en un 80%  el recurso tecnológico y de sistemas de información de las entidades del Sector Movilidad</t>
  </si>
  <si>
    <t>Dependencia de tecnología y sistemas de la información y las comunicaciones</t>
  </si>
  <si>
    <t>Seguimiento a las actividades de estructuración e implementación de 1 dependencia de tecnología y sistemas de la información y las comunicaciones para proponer, coordinar y hacer seguimiento en el sector de la  implementación de normas y políticas públicas en materia de gestión de las tecnologías de la información y las comunicaciones.</t>
  </si>
  <si>
    <t>Registros  Administrativos y P.A.A.</t>
  </si>
  <si>
    <t>Avance en actividades ejecutadas / Total de avance de actividades programado en la vigencia</t>
  </si>
  <si>
    <t>Unidad</t>
  </si>
  <si>
    <t>Avance en actividades ejecutadas</t>
  </si>
  <si>
    <t>Total de avance de actividades programado en la vigencia</t>
  </si>
  <si>
    <t>Son las actividades ponderadas que en el periodo de reporte se culminaron y se registran en el anexo de actividades</t>
  </si>
  <si>
    <t>Total de actividades primarias y/o secundarias programadas en la vigencia</t>
  </si>
  <si>
    <t>Ana Milena Granados Rodríguez</t>
  </si>
  <si>
    <t>Edgar Eduardo Romero Bohórquez</t>
  </si>
  <si>
    <t>Gestionar y mantener el 100% de los canales de comunicación interactivos a cargo de la OIS que dispongan información de movilidad a la ciudadanía</t>
  </si>
  <si>
    <t>Canales de Comunicación Interactivos</t>
  </si>
  <si>
    <t>Medir el avance en las actividades requeridas para gestionar y mantener los canales de comunicación interactivos a cargo de la OIS que dispongan información de movilidad a la ciudadanía</t>
  </si>
  <si>
    <t>Registros  Administrativos - P.A.A.</t>
  </si>
  <si>
    <t>Desarrollar y fortalecer el 100% de los sistemas de información misionales y estratégicos a cargo de la OIS para que sean utilizados como habilitadores en el desarrollo de las estrategias institucionales y sectoriales.</t>
  </si>
  <si>
    <t>Sistemas de información misionales y estratégicos a cargo de la OIS</t>
  </si>
  <si>
    <t>Seguimiento al desarrollo y fortalecimiento de los sistemas de información misionales y estratégicos a cargo de la OIS</t>
  </si>
  <si>
    <t>FÁBRICA DE SOFTWARE</t>
  </si>
  <si>
    <t>LICENCIAMIENTO VISIM Y VISSUM</t>
  </si>
  <si>
    <t>Modernizar el 80% de los sistemas de información administrativos de la SDM para soportar las operación interna administrativa y de gestión de la entidad.</t>
  </si>
  <si>
    <t>Sistemas de Información Administrativos</t>
  </si>
  <si>
    <t>Hacer seguimiento a la modernización de los sistemas de información administrativos de la SDM</t>
  </si>
  <si>
    <t xml:space="preserve">El Si capital es el sistema de  información administrativo que soporta la gestión corporativa de la  entidad, es así que su correcta operación permitió soportar eficientemente y  de manera  oportuna los  procesos financieros, contables, de recursos humanos y de inventarios y almacén de la entidad permitiendo una correcta gestión administrativa por parte de la entidad. </t>
  </si>
  <si>
    <t>Modernizar el 80% de la plataforma tecnológica de la SDM para asegurar la operación de los servicios institucionales</t>
  </si>
  <si>
    <t xml:space="preserve">Modernización de Plataforma tecnológica de la SDM </t>
  </si>
  <si>
    <t>Seguimiento a la modernización de la plataforma tecnológica de la SDM para asegurar la operación de los servicios institucionales</t>
  </si>
  <si>
    <t>La modernización tecnológica permitirá que la infraestructura de TI de  la entidad  soporte todos los  proyectos con componente tecnológico vigentes  y los previstos  a  futuro, de  igual forma  garantizará que las condiciones de procesamiento, gestión, comunicaciones y seguridad de la  información cumplan con los  estándares definidos para  IPV6 que garantiza entre  otros beneficios: Infraestructura de direcciones ip  y enrutamiento eficaz, seguridad integrada, mejora de la compatibilidad para la calidad de servicio (QoS)  de TI y tiene mayor capacidad de ampliación de la infraestructura de TI institucional.</t>
  </si>
  <si>
    <t>Promover y realizar 4 campañas de sensibilización en TI que permitan generar servicios de calidad y la mejora permanente de las capacidades técnicas de la SDM</t>
  </si>
  <si>
    <t>Medir el cumplimiento de la realización de las campañas de sensibilización en TI</t>
  </si>
  <si>
    <t>(Número de campañas de TI realizadas / Total de campañas de TI programadas en la vigencia) *100</t>
  </si>
  <si>
    <t>Cantidad</t>
  </si>
  <si>
    <t xml:space="preserve">Número de campañas de TI realizadas </t>
  </si>
  <si>
    <t>Total de campañas de TI programadas en la vigencia</t>
  </si>
  <si>
    <t>Corresponde a la cantidad de campañas de TI realizadas en el periodo de reporte</t>
  </si>
  <si>
    <t>Corresponde a la cantidad de campañas de TI realizadas programadas en la vigencia</t>
  </si>
  <si>
    <t>REALIZAR UNA CAMPAÑA DE SENSIBILIZACIÓN EN TECNOLOGÍAS DE LA INFORMACIÓN</t>
  </si>
  <si>
    <t>Implementar el 100% de la estrategia anual para la sostenibilidad del Subsistema de Gestión Seguridad de la Información.</t>
  </si>
  <si>
    <t>Subsistema de Gestión Seguridad de la Información</t>
  </si>
  <si>
    <t>Hacer seguimiento a la ejecución de las actividades y acciones en el marco del subsistema de gestión de seguridad de la información (SGSI)</t>
  </si>
  <si>
    <t>El primer beneficio  obtenido  está relacionado con la protección de los activos, es decir, todo aquello que es importante para la entidad, incluyendo la información considerada como sensible, y que en la mayoría de los casos no debe ser del dominio público; de otra parte,  el desarrollo de esta meta también ha contribuido  a crear un entorno para que las medidas de seguridad que han sido aplicadas en la industria y han generado buenos resultados se puedan adoptar y al mismo tiempo adaptar a las necesidades propias de la entidad y por último han permitido el cumplimiento de la normatividad vigente relacionada con protección de datos personales y de privacidad.</t>
  </si>
  <si>
    <t>Mauricio Fernando Sánchez Chaparro</t>
  </si>
  <si>
    <t>RENOVAR EL SERVICIO DE SOPORTE Y MANTENIMIENTO DEL LICENCIAMIENTO DEL ANTIVIRUS</t>
  </si>
  <si>
    <t>CONSOLIDAR EQUIPO TÉCNICO</t>
  </si>
  <si>
    <t>07 Eje Transversal Gobierno Legítimo, fortaleciemiento local y eficiencia</t>
  </si>
  <si>
    <t>44 - Gobierno y Ciudadanía Digital</t>
  </si>
  <si>
    <t>192 -  Fortalecimiento institucional a través del uso de TIC</t>
  </si>
  <si>
    <t>259 - Fortalecer y modernizar en un 80%  el recurso tecnológico y de sistemas de información de las entidades del Sector Movilidad</t>
  </si>
  <si>
    <t>Porcentaje de modernización del recurso tecnológico y de sistemas de información</t>
  </si>
  <si>
    <t>SUMA</t>
  </si>
  <si>
    <t>967 - Tecnologías de Información y Comunicaciones para lograr una movilidad sostenible en Bogotá</t>
  </si>
  <si>
    <t>15 - Modernizar el 80% de la plataforma tecnologica de la SDM para asegurar la operación de los servicios institucionales</t>
  </si>
  <si>
    <t>Suscripción de contrato fábrica de software</t>
  </si>
  <si>
    <t>CONSOLIDACIÓN EQUIPO TÉCNICO</t>
  </si>
  <si>
    <t>Contratación trimestre I</t>
  </si>
  <si>
    <t>Contratación trimestre II</t>
  </si>
  <si>
    <t>Suscripción de contrato</t>
  </si>
  <si>
    <t>Ejecución de contrato</t>
  </si>
  <si>
    <t xml:space="preserve">Ejecución </t>
  </si>
  <si>
    <t>Versión: 6.0</t>
  </si>
  <si>
    <t>OBJETIVO DEL SISTEMA INTEGRADO DE GESTIÓN</t>
  </si>
  <si>
    <t>VERSIÓN 3.0</t>
  </si>
  <si>
    <t>3. PONDERACIÓN
ACTIVIDAD PRIMARIA</t>
  </si>
  <si>
    <t>6. PONDERACIÓN
ACTIVIDAD SECUNDARIA</t>
  </si>
  <si>
    <t>7. FECHA ESTIMADA DE  EJECUCIÓN</t>
  </si>
  <si>
    <t>8. AVANCE PONDERADO</t>
  </si>
  <si>
    <t>9. FECHA EJECUCIÓN</t>
  </si>
  <si>
    <t>10. OBSERVACIONES</t>
  </si>
  <si>
    <t>TOTAL MAGNITUD VIGENCIA</t>
  </si>
  <si>
    <t xml:space="preserve">ESTIMACIONES DE POBLACIÓN 1985-2005  (4) Y PROYECCIONES DE POBLACIÓN 2005-2020 NACIONAL, DEPARTAMENTAL Y MUNICIPAL POR SEXO, GRUPOS QUINQUENALES DE EDAD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</si>
  <si>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</si>
  <si>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</si>
  <si>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</si>
  <si>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</si>
  <si>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</si>
  <si>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</si>
  <si>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</si>
  <si>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</si>
  <si>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Formato de programación y seguimiento al Plan Operativo Anual de gestión con inversión</t>
  </si>
  <si>
    <r>
      <t>Formato de Anexo de Ac</t>
    </r>
    <r>
      <rPr>
        <b/>
        <sz val="10"/>
        <color indexed="8"/>
        <rFont val="Arial"/>
        <family val="2"/>
      </rPr>
      <t>tividades</t>
    </r>
  </si>
  <si>
    <t>META POA ASOCIADA</t>
  </si>
  <si>
    <t>11 - Estructurar e implementar 1 dependencia de tecnología y sistemas de la información y las comunicaciones</t>
  </si>
  <si>
    <t>12 - Gestionar y mantener el 100% de los canales de comunicación interactivos a cargo de la OIS que dispongan información de movilidad a la ciudadanía</t>
  </si>
  <si>
    <t>13 - Desarrollar y fortalecer el 100% de los sistemas de información misionales y estratégicos a cargo de la OIS para que sean utilizados como habilitadores en el desarrollo de las estrategias institucionales y sectoriales.</t>
  </si>
  <si>
    <t>14 - Modernizar el 80% de los sistemas de información administrativos de la SDM para soportar las operación interna administrativa y de gestión de la entidad.</t>
  </si>
  <si>
    <t>15 - Modernizar el 80% de la plataforma tecnológica de la SDM para asegurar la operación de los servicios institucionales</t>
  </si>
  <si>
    <t>16 - Promover y realizar 4 campañas de sensibilización en TI que permitan generar servicios de calidad y la mejora permanente de las capacidades técnicas de la SDM</t>
  </si>
  <si>
    <t>17 - Implementar el 100% de la estrategia anual para la sostenibilidad del Subsistema de Gestión Seguridad de la Información.</t>
  </si>
  <si>
    <t>PILAR / EJES</t>
  </si>
  <si>
    <t>02- Pilar Democracia Urbana</t>
  </si>
  <si>
    <t>04- Eje Transversal Nuevo Ordenamiento Territorial</t>
  </si>
  <si>
    <t>07- Eje Transversal Gobierno legítimo, fortalecimiento local y eficiencia</t>
  </si>
  <si>
    <t>CODIGO Y NOMBRE DEL PROYECTO DE INVERSIÓN O DEL POA SIN INVERSIÓN</t>
  </si>
  <si>
    <t>5. Ser transparente, incluyente, equitativa en género y garantista de la participación e involucramiento ciudadanos y del sector privado</t>
  </si>
  <si>
    <t>1. 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</si>
  <si>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</si>
  <si>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</si>
  <si>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</si>
  <si>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COMPONENTES DE LA VISIÓN</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</si>
  <si>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</si>
  <si>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</si>
  <si>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</si>
  <si>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</si>
  <si>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</si>
  <si>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</si>
  <si>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</si>
  <si>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</si>
  <si>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</si>
  <si>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</si>
  <si>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</si>
  <si>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</si>
  <si>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</si>
  <si>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</si>
  <si>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</si>
  <si>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</si>
  <si>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</si>
  <si>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</si>
  <si>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</si>
  <si>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</si>
  <si>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</si>
  <si>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</si>
  <si>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</si>
  <si>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 xml:space="preserve"> </t>
  </si>
  <si>
    <t xml:space="preserve">La conformación de una  Oficina de TI en la  entidad  y el resultado de los productos de los profesionales asociados a esta meta le permitirán a la entidad tener herramientas valiosas para gestionar de mejor  forma los proyectos tecnológicos institucionales, optimizando tiempo y recursos. </t>
  </si>
  <si>
    <t>Sergio Eduardo Martínez Jaimes</t>
  </si>
  <si>
    <t xml:space="preserve">CÓDIGO: PE01-PR01-F03 </t>
  </si>
  <si>
    <t>3. Propender por la sostenibilidad ambiental, económica y social de la movilidad en una visión integral de planeación de ciudad y movilidad</t>
  </si>
  <si>
    <t>Campañas de sensibilización de TI</t>
  </si>
  <si>
    <t>Suscribir contrato</t>
  </si>
  <si>
    <t>Enero de 2018</t>
  </si>
  <si>
    <t>Aseguramiento de Empleos Temporales</t>
  </si>
  <si>
    <t>Contratación equipo de trabajo trimestre I</t>
  </si>
  <si>
    <t>Contratación equipo de trabajo trimestre III</t>
  </si>
  <si>
    <t>ARQUITECTURA DE DOMINIOS DE DATOS, SISTEMAS DE INFORMACIÓN, INTEGRACIÓN Y SEGURIDAD PARA DAR CUMPLIMIENTO AL DECRETO 2573 DE 2014</t>
  </si>
  <si>
    <t>GARANTIZAR SERVICIOS DE NUBE</t>
  </si>
  <si>
    <t>GARANTIZAR HERRAMIENTAS DE VISUALIZACIÓN DE DATOS EN SIMUR</t>
  </si>
  <si>
    <t>Ejecución</t>
  </si>
  <si>
    <t>ARQUITECTURA PARA BIG DATA</t>
  </si>
  <si>
    <t>LICENCIAMIENTO TRANSCAD -TRANSMODELER</t>
  </si>
  <si>
    <t>LICENCIAMIENTO EMME-DYNAMEQ</t>
  </si>
  <si>
    <t>LICENCIAMIENTO LINUX</t>
  </si>
  <si>
    <t>LICENCIAMIENTO RED HAT</t>
  </si>
  <si>
    <t>INTERVENTORIA DATACENTER- FASE I</t>
  </si>
  <si>
    <t>Contratación trimestre III</t>
  </si>
  <si>
    <t>FASE II DE MODERNIZACIÓN DE DATACENTER</t>
  </si>
  <si>
    <t>FASE III DE MODERNIZACIÓN DE INFRAESTRUCTURA</t>
  </si>
  <si>
    <t>LICENCIMIENTO ORACLE</t>
  </si>
  <si>
    <t>Contratar el SOC para la SDM</t>
  </si>
  <si>
    <t>SERGIO EDUARDO MARTÍNEZ JAIMES</t>
  </si>
  <si>
    <r>
      <t xml:space="preserve">SEGUIMIENTO PLAN OPERATIVO ANUAL - POA                                         VIGENCIA: </t>
    </r>
    <r>
      <rPr>
        <b/>
        <u/>
        <sz val="11"/>
        <rFont val="Arial"/>
        <family val="2"/>
      </rPr>
      <t>2018</t>
    </r>
  </si>
  <si>
    <r>
      <t xml:space="preserve">SEGUIMIENTO VIGENCIA </t>
    </r>
    <r>
      <rPr>
        <b/>
        <u/>
        <sz val="11"/>
        <rFont val="Arial"/>
        <family val="2"/>
      </rPr>
      <t>2018</t>
    </r>
  </si>
  <si>
    <r>
      <t>Sección No. 1: PROGRAMACIÓN  VIGENCIA _</t>
    </r>
    <r>
      <rPr>
        <b/>
        <u/>
        <sz val="11"/>
        <color indexed="56"/>
        <rFont val="Calibri"/>
        <family val="2"/>
      </rPr>
      <t>2018</t>
    </r>
    <r>
      <rPr>
        <b/>
        <sz val="11"/>
        <color indexed="56"/>
        <rFont val="Calibri"/>
        <family val="2"/>
      </rPr>
      <t>_</t>
    </r>
  </si>
  <si>
    <r>
      <t>Sección No. 1: PROGRAMACIÓN  VIGENCIA _</t>
    </r>
    <r>
      <rPr>
        <b/>
        <u/>
        <sz val="11"/>
        <color indexed="56"/>
        <rFont val="Calibri"/>
        <family val="2"/>
      </rPr>
      <t>2018</t>
    </r>
  </si>
  <si>
    <t>Para el periodo reportado no se presentaron retrasos en las actividades programadas</t>
  </si>
  <si>
    <t>Se  apropia  CDP y periodicamente se expiden  CRPs para utilizar los recursos</t>
  </si>
  <si>
    <t>* Crear una cultura respecto a la integridad, confidencialidad y disponibilidad de la información en donde todos los servidores de la entidad comprendan la importancia de dar un tratamiento adecuado a la información.
* Concientizar a las personas de los riesgos que se pueden presentar tanto para ellas como parte integral de la SDM, como para la imagen pública de la entidad como entidad gubernamental.</t>
  </si>
  <si>
    <t>Conforme al cronograma del proceso SDM-CMA-033-2018 la adjudicación se dará en agosto de 2018.</t>
  </si>
  <si>
    <t>jul.-18</t>
  </si>
  <si>
    <t>sept.-18</t>
  </si>
  <si>
    <t>dic.-18</t>
  </si>
  <si>
    <t>nov.-18</t>
  </si>
  <si>
    <t>La adjudicación se dio en abril</t>
  </si>
  <si>
    <t>Según el cronograma del proceso SDM-CMA-025-2018 la adjudicación esta programada para agosto</t>
  </si>
  <si>
    <t>LICENCIMIENTO SAS</t>
  </si>
  <si>
    <t>VERSIÓN 5.0</t>
  </si>
  <si>
    <t>1. Código Meta</t>
  </si>
  <si>
    <t>2.  Descripción Meta</t>
  </si>
  <si>
    <t>se tiene  prevista finalizar en octubre</t>
  </si>
  <si>
    <t>No se suscribio por recomendación del Comité Contractual</t>
  </si>
  <si>
    <t>No se presentan observaciones para est indicador</t>
  </si>
  <si>
    <t>Los retrasos presentados durante la vigencia fueron resueltos para el cumplimiento de la meta propuesta para la vigencia</t>
  </si>
  <si>
    <t>No se presentan observaciones para este indicador</t>
  </si>
  <si>
    <t>1. Al garantizar la  operación de los sistemas de  información  la entidad ha  obtenido, entre otros, los siguientes beneficios: acceso rápido a la información y por ende mejora en la atención a los usuarios,  generación de informes e indicadores, posibilidad de planear y generar proyectos institucionales soportados en sistemas de información que presentan elementos claros y sustentados y ha permitido  desarrollar  y adelantar iniciativas  y convenios de intercambios de  información  institucionales e interinstitucionales.
2. Los desarrollos adelantados  a través de  la fábrica de software permite optimizar  tiempos  y recursos y  desplegar los servicios a los usuarios de  manera  más rápida y oportuna.
3. La  optima operación de la  plataforma tecnológica de DEI ha permitido una gestión oportuna y eficiente de los comparendos  impuestos, de igual forma permite que los  ciudadanos  infractores de  manera rápida  puedan realizar su tramite de pago, pues optimiza los tiempos de gestión interna de la información contravencional desde su detección hasta la imposición.
4. Los  proyectos  e  iniciativas de  BIG DATA permiten que  la entidad identifique fuentes de información para análisis y  toma de  decisiones con datos a los cuales actualmente tiene acceso y  permitir que a través de habilidades en matemáticas, estadística y tecnologías del equipo humano de la SDM  generar información para tomar  las decisiones fundamentales para el sector con base en datos. información y proyecciones bien soportadas.
5. La interventoria de la fase I de datacenter permitió el correcto desarrollo de contrato de  modernización del datacenter que ya se encuentra en operación y listo para recibir los proyectos misionales y estrategicos de la entidad.</t>
  </si>
  <si>
    <t>SERGIO EDUADO MARTÍNEZ JAIMES</t>
  </si>
  <si>
    <t>Se garantizó la completitud del equipo de trabajo de la OIS necesario para cumplir con las metas y objetivos de 2018, apoyando así  temas relacionados con la gerencia de proyectos de  TI y los proyectos estratégicos con componente TIC de la SDM.
Se realizó el seguimiento al estado de madurez de Arquitectura Empresarial de la Secretaría conforme la normatividad nacional, esto ha permitido evaluar el grado de madurez de la entidad en este tema. Este seguimiento permitió establecer el avance de la entidad en la implementación de arquitectura con el desarrollo de los proyectos tecnológicos adelantados en 2016, 2017 y 2018 y establece una hoja de ruta para disminuir la brecha entre la situación actual y la deseada por la entidad en los aspectos tecológicos.</t>
  </si>
  <si>
    <t>En la nube Azure se encuentra desplegada la infraestructura para los proyectos de Taxi Inteligente, Analitica de Video para conteos, Velocidades del SITP y Waze. Con estos proyectos en la nube se puede compartir información con los ciudadanos interesados.
Se desplegaron más de 500 indicadores de todas las dependencias de la Secretaría, logrando realizar una visualización de los avances mensuales de las diferentes actividades y metas de las áreas y los proyectos más relevantes de la entidad.
Se garantizaron los créditos para garantizar los servicios en la nube para 2018 y 2019.</t>
  </si>
  <si>
    <t>1. El Sistema de  indicadores de movilidad le permite a los tomadores de decisiones de la entidad, tener información oportuna y veraz para generar las políticas que permitan mejorar  las condiciones de  movilidad en la  ciudad.
2. Los canales de comunicación interactivos como el portal y  la  app del SIMUR le  permiten a las entidades del Sector Movilidad disponer de  manera  oportuna la información de temas de movilidad a los diferentes interesados, minimizando la atención a través de comunicaciones  físicas y  disponiéndola a través de  herramientas de acceso público.
3. Procesos como los desarrollos de software y la modernización de la  infraestructura tecnológica de la SDM permiten a la entidad garantizar la disponibilidad de  los canales de comunicación entre la SDM y  la ciudadanía.</t>
  </si>
  <si>
    <t>Se presenta observación para este indicador relacionada con la no ejecución de una de las actividades previstas para la vigencia, esta actividad era la suscripción del contrato de soporte y mantenimiento de Vissim y Visum, no se adelantó toda vez que en el Comité Contractual no lo aprobó y se decidió no adelantar dicho contrato teniendo en cuenta que el contrato suscrito en 2017 vence en febrero de 2019.</t>
  </si>
  <si>
    <t xml:space="preserve">* Mediante el contrato de fábrica de software se lograron soportar y mantener los sistems y servicios existentes y se desarrollaron nuevos sistemas como taxi inteligente, registro de bicicletas, sistema SIGRUP para monitorear la gestión de la concesión de parqueaderos y grúas, registro distrital de parqueaderos,SIGAT y se desplegaron nuevas funcionalidades para la  app SIMUR y el nuevo portal SIMUR 
* Conforme al CONPES 3920 de explotación de datos Big Data, en el marco de la consultoría de seguimiento de Arquitectura Empresarial se estableció la hoja de ruta que debe adelantar la entidad para desarrollar proyectos de Big Data, este análisis comprende aspectos y capacidades organizacionales, tecnológicas y del equipo humano.
* Se garantizó la operación de los software especializados TransCAD, TransMODELER, Emme y Dynameq que permiten a los diferentes equipos técnicos de la entidad simular y realizar de manera sistemática acciones y decisiones de movilidad en las vías (cambios de sentido, cierres, aprobación nuevos desarrollos urbanos, etc) que permitan mejorar las condiciones de movilidad en la ciudad.
* Se garantizó el soporte y mantenimiento de  los sistemas operativos de la Secretaría (Linux y Red Hat) que permiten la operación de los sistemas misionales y estratégicos en la infraestructura tecnológica de la misma.
* Se realizó la Interventoría de la primera fase del Data Center de la entidad, logrando  hacer un seguimiento efectivo a las acciónes realizadas por el contratista para lograr tener un datacenter acorde con los proyectos tecnológicos de la entidad. </t>
  </si>
  <si>
    <t>*  Se desarrolló SIPAC, sistema de información desarrollado por la Oficina de Información Sectorial para mejorar el proceso de radicación de certificados de supervisión e interventoría y de informe de actividades  por parte de los contratistas.
*Se avanzó en la  actualización del ERP Si Capital y la incorporación de  NIIF y se garantizó su operación durante la vigencia.
* Con la suscripción del contrato de fábrica de software se garantiza el soporte y mantenimiento de los desarrollos de software en producción y se inicia la ejecución de nuevos requerimientos</t>
  </si>
  <si>
    <t xml:space="preserve">* Se adelantaron  la segunda y tercera fases de modernización tecnológica de los equipos de redes y telecomunicaciones de la entidad .
* Se adelantaron la primera y segunda fase de modernización del datacenter de la SDM logrando la entrada en operación del nuevo datacenter con tecnología de punta y la migración de los equipos al nuevo datacenter
* Las bases de datos institucionales fueron soportadas y gestionadas garantizando la disponibilidad de los servicios de información de la SDM
* Se prestó apoyo técnico permanente a los diferentes proyectos estratégicos con componente TIC de la SDM </t>
  </si>
  <si>
    <t>Se contrató la segunda estrategia de Sensibilización en TI para la entidad, esta estrategía tiene como objetivo lograr que los servidores de la entidad conozcan los avances  y modernización que se esta llevando a cabo y puedan utilizar todos sus beneficios.</t>
  </si>
  <si>
    <t>* Se garantizó la suscripción del licenciamiento de antivirus y software para garantizar la seguridad de información de la SDM.
* Se avanzó con la implementación de políticas y estrategias de seguridad de la información que garantizan el gobierno y custodia de la información institucional.
* Se encuentra en operación hasta 2019 el servicio del SOC de la SDM, con esto se fortalecieron las estrategias de seguridad de la información planteadas para la entidad garantizando la protección de la información que se gestiona en los diferentes procesos institucionales.</t>
  </si>
  <si>
    <t>Adición</t>
  </si>
  <si>
    <t>No se suscribió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</si>
</sst>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_);_(* \(#,##0\);_(* &quot;-&quot;_);_(@_)"/>
    <numFmt numFmtId="165" formatCode="_(* #,##0.00_);_(* \(#,##0.00\);_(* &quot;-&quot;??_);_(@_)"/>
    <numFmt numFmtId="166" formatCode="_-* #,##0.00\ &quot;€&quot;_-;\-* #,##0.00\ &quot;€&quot;_-;_-* &quot;-&quot;??\ &quot;€&quot;_-;_-@_-"/>
    <numFmt numFmtId="167" formatCode="_ * #,##0.00_ ;_ * \-#,##0.00_ ;_ * &quot;-&quot;??_ ;_ @_ "/>
    <numFmt numFmtId="168" formatCode="0.0%"/>
    <numFmt numFmtId="169" formatCode="&quot;$&quot;\ #,##0"/>
    <numFmt numFmtId="170" formatCode="0.0"/>
    <numFmt numFmtId="171" formatCode="_-* #,##0\ _€_-;\-* #,##0\ _€_-;_-* &quot;-&quot;??\ _€_-;_-@_-"/>
    <numFmt numFmtId="172" formatCode="0.000"/>
  </numFmts>
  <fonts count="58" x14ac:knownFonts="1">
    <font>
      <sz val="11"/>
      <color theme="1"/>
      <name val="Calibri"/>
      <family val="2"/>
      <scheme val="minor"/>
    </font>
    <font>
      <sz val="11"/>
      <color indexed="8"/>
      <name val="Calibri"/>
      <family val="2"/>
    </font>
    <font>
      <b/>
      <sz val="10"/>
      <name val="Arial"/>
      <family val="2"/>
    </font>
    <font>
      <sz val="10"/>
      <name val="Arial"/>
      <family val="2"/>
    </font>
    <font>
      <sz val="12"/>
      <name val="Arial"/>
      <family val="2"/>
    </font>
    <font>
      <sz val="8"/>
      <name val="Calibri"/>
      <family val="2"/>
    </font>
    <font>
      <sz val="10"/>
      <name val="Arial"/>
      <family val="2"/>
    </font>
    <font>
      <b/>
      <sz val="9"/>
      <name val="Arial"/>
      <family val="2"/>
    </font>
    <font>
      <sz val="9"/>
      <name val="Arial"/>
      <family val="2"/>
    </font>
    <font>
      <u/>
      <sz val="7"/>
      <color indexed="12"/>
      <name val="Arial"/>
      <family val="2"/>
    </font>
    <font>
      <sz val="9"/>
      <color indexed="8"/>
      <name val="Arial"/>
      <family val="2"/>
    </font>
    <font>
      <b/>
      <sz val="9"/>
      <color indexed="9"/>
      <name val="Arial"/>
      <family val="2"/>
    </font>
    <font>
      <b/>
      <sz val="11"/>
      <name val="Arial"/>
      <family val="2"/>
    </font>
    <font>
      <b/>
      <sz val="10"/>
      <color indexed="9"/>
      <name val="Arial"/>
      <family val="2"/>
    </font>
    <font>
      <sz val="11"/>
      <name val="Arial"/>
      <family val="2"/>
    </font>
    <font>
      <sz val="11"/>
      <color indexed="8"/>
      <name val="Arial"/>
      <family val="2"/>
    </font>
    <font>
      <b/>
      <sz val="8"/>
      <name val="Arial"/>
      <family val="2"/>
    </font>
    <font>
      <b/>
      <u/>
      <sz val="8"/>
      <name val="Arial"/>
      <family val="2"/>
    </font>
    <font>
      <sz val="8"/>
      <name val="Arial"/>
      <family val="2"/>
    </font>
    <font>
      <u/>
      <sz val="11"/>
      <name val="Arial"/>
      <family val="2"/>
    </font>
    <font>
      <b/>
      <u/>
      <sz val="11"/>
      <name val="Arial"/>
      <family val="2"/>
    </font>
    <font>
      <u/>
      <sz val="9"/>
      <name val="Arial"/>
      <family val="2"/>
    </font>
    <font>
      <b/>
      <u/>
      <sz val="11"/>
      <color indexed="56"/>
      <name val="Calibri"/>
      <family val="2"/>
    </font>
    <font>
      <b/>
      <sz val="11"/>
      <color indexed="56"/>
      <name val="Calibri"/>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4"/>
      <color theme="1"/>
      <name val="Arial"/>
      <family val="2"/>
    </font>
    <font>
      <b/>
      <sz val="9"/>
      <color theme="1"/>
      <name val="Arial"/>
      <family val="2"/>
    </font>
    <font>
      <sz val="9"/>
      <color theme="1"/>
      <name val="Arial"/>
      <family val="2"/>
    </font>
    <font>
      <sz val="9"/>
      <color theme="1"/>
      <name val="Calibri"/>
      <family val="2"/>
      <scheme val="minor"/>
    </font>
    <font>
      <b/>
      <sz val="9"/>
      <color theme="1"/>
      <name val="Calibri"/>
      <family val="2"/>
      <scheme val="minor"/>
    </font>
    <font>
      <sz val="9"/>
      <color indexed="8"/>
      <name val="Calibri"/>
      <family val="2"/>
      <scheme val="minor"/>
    </font>
    <font>
      <b/>
      <sz val="18"/>
      <color theme="1"/>
      <name val="Arial"/>
      <family val="2"/>
    </font>
    <font>
      <sz val="10"/>
      <color theme="1"/>
      <name val="Arial"/>
      <family val="2"/>
    </font>
    <font>
      <sz val="11"/>
      <color theme="1"/>
      <name val="Arial"/>
      <family val="2"/>
    </font>
    <font>
      <b/>
      <sz val="10"/>
      <color theme="1"/>
      <name val="Arial"/>
      <family val="2"/>
    </font>
    <font>
      <sz val="9"/>
      <color theme="0" tint="-0.34998626667073579"/>
      <name val="Arial"/>
      <family val="2"/>
    </font>
    <font>
      <b/>
      <sz val="11"/>
      <color theme="1"/>
      <name val="Arial"/>
      <family val="2"/>
    </font>
    <font>
      <sz val="9"/>
      <color theme="0" tint="-0.14999847407452621"/>
      <name val="Arial"/>
      <family val="2"/>
    </font>
    <font>
      <sz val="9"/>
      <color theme="0" tint="-0.249977111117893"/>
      <name val="Arial"/>
      <family val="2"/>
    </font>
    <font>
      <sz val="10"/>
      <color rgb="FFFF0000"/>
      <name val="Arial"/>
      <family val="2"/>
    </font>
    <font>
      <sz val="7"/>
      <color theme="1"/>
      <name val="Arial"/>
      <family val="2"/>
    </font>
    <font>
      <sz val="9"/>
      <color theme="4"/>
      <name val="Arial"/>
      <family val="2"/>
    </font>
    <font>
      <b/>
      <sz val="9"/>
      <color theme="4"/>
      <name val="Arial"/>
      <family val="2"/>
    </font>
    <font>
      <b/>
      <sz val="11"/>
      <color theme="1"/>
      <name val="Calibri"/>
      <family val="2"/>
    </font>
    <font>
      <b/>
      <sz val="16"/>
      <color theme="1"/>
      <name val="Calibri"/>
      <family val="2"/>
      <scheme val="minor"/>
    </font>
    <font>
      <sz val="11"/>
      <name val="Calibri"/>
      <family val="2"/>
      <scheme val="minor"/>
    </font>
    <font>
      <sz val="10"/>
      <color rgb="FF000000"/>
      <name val="Arial"/>
      <family val="2"/>
    </font>
    <font>
      <b/>
      <sz val="11"/>
      <color theme="3" tint="-0.499984740745262"/>
      <name val="Calibri"/>
      <family val="2"/>
      <scheme val="minor"/>
    </font>
    <font>
      <b/>
      <sz val="11"/>
      <color theme="0"/>
      <name val="Arial"/>
      <family val="2"/>
    </font>
    <font>
      <sz val="22"/>
      <color rgb="FFFF0000"/>
      <name val="Calibri"/>
      <family val="2"/>
      <scheme val="minor"/>
    </font>
    <font>
      <sz val="9"/>
      <color indexed="81"/>
      <name val="Tahoma"/>
      <family val="2"/>
    </font>
    <font>
      <b/>
      <sz val="9"/>
      <color indexed="81"/>
      <name val="Tahoma"/>
      <family val="2"/>
    </font>
    <font>
      <sz val="11"/>
      <color rgb="FF000000"/>
      <name val="Arial"/>
      <family val="2"/>
    </font>
    <font>
      <b/>
      <sz val="11"/>
      <color rgb="FF000000"/>
      <name val="Arial"/>
      <family val="2"/>
    </font>
  </fonts>
  <fills count="24">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mediumGray">
        <fgColor theme="0" tint="-0.34998626667073579"/>
        <bgColor theme="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FFFFF"/>
        <bgColor indexed="64"/>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rgb="FF33CCFF"/>
        <bgColor indexed="64"/>
      </patternFill>
    </fill>
    <fill>
      <patternFill patternType="solid">
        <fgColor theme="3" tint="-0.499984740745262"/>
        <bgColor indexed="64"/>
      </patternFill>
    </fill>
    <fill>
      <patternFill patternType="solid">
        <fgColor rgb="FFEEECE1"/>
        <bgColor rgb="FFEEECE1"/>
      </patternFill>
    </fill>
    <fill>
      <patternFill patternType="solid">
        <fgColor rgb="FFDBE5F1"/>
        <bgColor rgb="FFDBE5F1"/>
      </patternFill>
    </fill>
    <fill>
      <patternFill patternType="solid">
        <fgColor rgb="FFFFFFFF"/>
        <bgColor rgb="FFFFFFFF"/>
      </patternFill>
    </fill>
    <fill>
      <patternFill patternType="solid">
        <fgColor rgb="FFD8D8D8"/>
        <bgColor rgb="FFD8D8D8"/>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7">
    <xf numFmtId="0" fontId="0" fillId="0" borderId="0"/>
    <xf numFmtId="167" fontId="6" fillId="0" borderId="0" applyFont="0" applyFill="0" applyBorder="0" applyAlignment="0" applyProtection="0"/>
    <xf numFmtId="0" fontId="9" fillId="0" borderId="0" applyNumberFormat="0" applyFill="0" applyBorder="0" applyAlignment="0" applyProtection="0">
      <alignment vertical="top"/>
      <protection locked="0"/>
    </xf>
    <xf numFmtId="165" fontId="25" fillId="0" borderId="0" applyFont="0" applyFill="0" applyBorder="0" applyAlignment="0" applyProtection="0"/>
    <xf numFmtId="164" fontId="25" fillId="0" borderId="0" applyFont="0" applyFill="0" applyBorder="0" applyAlignment="0" applyProtection="0"/>
    <xf numFmtId="165" fontId="25" fillId="0" borderId="0" applyFont="0" applyFill="0" applyBorder="0" applyAlignment="0" applyProtection="0"/>
    <xf numFmtId="167" fontId="3"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6" fillId="0" borderId="0"/>
    <xf numFmtId="0" fontId="3" fillId="0" borderId="0"/>
    <xf numFmtId="0" fontId="3" fillId="0" borderId="0"/>
    <xf numFmtId="0" fontId="8" fillId="0" borderId="0"/>
    <xf numFmtId="0" fontId="3" fillId="0" borderId="0"/>
    <xf numFmtId="9" fontId="25" fillId="0" borderId="0" applyFont="0" applyFill="0" applyBorder="0" applyAlignment="0" applyProtection="0"/>
    <xf numFmtId="9" fontId="3" fillId="0" borderId="0" applyFont="0" applyFill="0" applyBorder="0" applyAlignment="0" applyProtection="0"/>
  </cellStyleXfs>
  <cellXfs count="721">
    <xf numFmtId="0" fontId="0" fillId="0" borderId="0" xfId="0"/>
    <xf numFmtId="0" fontId="6" fillId="0" borderId="0" xfId="10"/>
    <xf numFmtId="0" fontId="6" fillId="0" borderId="0" xfId="10" applyAlignment="1">
      <alignment wrapText="1"/>
    </xf>
    <xf numFmtId="0" fontId="3" fillId="0" borderId="0" xfId="14"/>
    <xf numFmtId="3" fontId="2" fillId="2" borderId="0" xfId="14" applyNumberFormat="1" applyFont="1" applyFill="1" applyBorder="1" applyAlignment="1">
      <alignment vertical="center"/>
    </xf>
    <xf numFmtId="0" fontId="0" fillId="0" borderId="0" xfId="0" applyFill="1" applyProtection="1"/>
    <xf numFmtId="0" fontId="3" fillId="0" borderId="0" xfId="0" applyFont="1" applyFill="1" applyProtection="1"/>
    <xf numFmtId="0" fontId="0" fillId="0" borderId="0" xfId="0" applyBorder="1" applyProtection="1"/>
    <xf numFmtId="0" fontId="4" fillId="0" borderId="0" xfId="0" applyFont="1" applyFill="1" applyAlignment="1" applyProtection="1">
      <alignment horizontal="center"/>
    </xf>
    <xf numFmtId="0" fontId="0" fillId="0" borderId="0" xfId="0" applyFill="1" applyBorder="1" applyProtection="1"/>
    <xf numFmtId="0" fontId="0" fillId="0" borderId="0" xfId="0" applyProtection="1"/>
    <xf numFmtId="0" fontId="28" fillId="0" borderId="0" xfId="0" applyFont="1" applyBorder="1" applyAlignment="1">
      <alignment horizontal="center" vertical="center" wrapText="1"/>
    </xf>
    <xf numFmtId="0" fontId="0" fillId="5" borderId="0" xfId="0" applyFill="1" applyBorder="1" applyProtection="1"/>
    <xf numFmtId="0" fontId="6" fillId="0" borderId="0" xfId="10" applyBorder="1" applyAlignment="1">
      <alignment horizontal="center"/>
    </xf>
    <xf numFmtId="0" fontId="29" fillId="0" borderId="0" xfId="0" applyFont="1" applyFill="1" applyBorder="1" applyAlignment="1" applyProtection="1">
      <alignment horizontal="center" vertical="center"/>
    </xf>
    <xf numFmtId="0" fontId="0" fillId="0" borderId="0" xfId="0" applyFont="1" applyFill="1" applyBorder="1" applyAlignment="1" applyProtection="1">
      <alignment horizontal="center"/>
    </xf>
    <xf numFmtId="0" fontId="2" fillId="6" borderId="1" xfId="14" applyFont="1" applyFill="1" applyBorder="1" applyAlignment="1">
      <alignment horizontal="center" vertical="center"/>
    </xf>
    <xf numFmtId="0" fontId="3" fillId="0" borderId="1" xfId="14" applyBorder="1"/>
    <xf numFmtId="0" fontId="2" fillId="6" borderId="1" xfId="14" applyFont="1" applyFill="1" applyBorder="1" applyAlignment="1">
      <alignment horizontal="center"/>
    </xf>
    <xf numFmtId="0" fontId="3" fillId="0" borderId="1" xfId="0" applyFont="1" applyBorder="1" applyAlignment="1">
      <alignment vertical="center" wrapText="1"/>
    </xf>
    <xf numFmtId="0" fontId="3" fillId="0" borderId="0" xfId="14" applyAlignment="1">
      <alignment vertical="center"/>
    </xf>
    <xf numFmtId="0" fontId="3" fillId="0" borderId="0" xfId="14" applyAlignment="1">
      <alignment horizontal="center" vertical="center"/>
    </xf>
    <xf numFmtId="0" fontId="2" fillId="0" borderId="0" xfId="14" applyFont="1" applyBorder="1" applyAlignment="1">
      <alignment vertical="center"/>
    </xf>
    <xf numFmtId="0" fontId="3" fillId="0" borderId="0" xfId="14" applyBorder="1" applyAlignment="1">
      <alignment vertical="center"/>
    </xf>
    <xf numFmtId="0" fontId="3" fillId="0" borderId="1" xfId="14" applyBorder="1" applyAlignment="1">
      <alignment vertical="center"/>
    </xf>
    <xf numFmtId="0" fontId="3" fillId="0" borderId="1" xfId="14" applyBorder="1" applyAlignment="1">
      <alignment vertical="center" wrapText="1"/>
    </xf>
    <xf numFmtId="0" fontId="3" fillId="0" borderId="1" xfId="14" applyBorder="1" applyAlignment="1">
      <alignment horizontal="center" vertical="center"/>
    </xf>
    <xf numFmtId="0" fontId="30" fillId="0" borderId="2" xfId="0" applyFont="1" applyBorder="1" applyAlignment="1" applyProtection="1">
      <alignment vertical="center" wrapText="1"/>
    </xf>
    <xf numFmtId="0" fontId="31" fillId="0" borderId="0" xfId="0" applyFont="1" applyProtection="1"/>
    <xf numFmtId="0" fontId="31" fillId="0" borderId="0" xfId="0" applyFont="1" applyAlignment="1" applyProtection="1">
      <alignment horizontal="right" vertical="center"/>
    </xf>
    <xf numFmtId="0" fontId="30" fillId="0" borderId="0" xfId="0" applyFont="1" applyProtection="1"/>
    <xf numFmtId="0" fontId="32" fillId="0" borderId="0" xfId="0" applyFont="1" applyBorder="1" applyProtection="1"/>
    <xf numFmtId="0" fontId="33" fillId="0" borderId="0" xfId="0" applyFont="1" applyBorder="1" applyAlignment="1" applyProtection="1">
      <alignment vertical="center" wrapText="1"/>
    </xf>
    <xf numFmtId="0" fontId="33" fillId="0" borderId="0" xfId="0" applyFont="1" applyBorder="1" applyAlignment="1" applyProtection="1">
      <alignment horizontal="center" vertical="center" wrapText="1"/>
    </xf>
    <xf numFmtId="0" fontId="32" fillId="0" borderId="0" xfId="0" applyFont="1" applyProtection="1"/>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center" wrapText="1"/>
    </xf>
    <xf numFmtId="0" fontId="32" fillId="0" borderId="0" xfId="0" applyFont="1" applyFill="1" applyProtection="1"/>
    <xf numFmtId="0" fontId="34" fillId="0" borderId="0" xfId="0" applyFont="1" applyProtection="1"/>
    <xf numFmtId="0" fontId="34" fillId="0" borderId="0" xfId="0" applyFont="1" applyAlignment="1" applyProtection="1">
      <alignment horizontal="center" vertical="center"/>
    </xf>
    <xf numFmtId="0" fontId="8" fillId="0" borderId="0" xfId="10" applyFont="1" applyAlignment="1">
      <alignment wrapText="1"/>
    </xf>
    <xf numFmtId="0" fontId="8" fillId="0" borderId="0" xfId="10" applyFont="1"/>
    <xf numFmtId="0" fontId="8" fillId="0" borderId="3" xfId="10" applyFont="1" applyBorder="1" applyAlignment="1">
      <alignment horizontal="center" vertical="center"/>
    </xf>
    <xf numFmtId="0" fontId="8" fillId="0" borderId="4" xfId="14" applyFont="1" applyBorder="1" applyAlignment="1">
      <alignment horizontal="center" vertical="center"/>
    </xf>
    <xf numFmtId="169" fontId="8" fillId="0" borderId="3" xfId="10" applyNumberFormat="1" applyFont="1" applyBorder="1" applyAlignment="1">
      <alignment horizontal="right" vertical="center" wrapText="1"/>
    </xf>
    <xf numFmtId="169" fontId="8" fillId="0" borderId="5" xfId="10" applyNumberFormat="1" applyFont="1" applyBorder="1" applyAlignment="1">
      <alignment horizontal="right" vertical="center" wrapText="1"/>
    </xf>
    <xf numFmtId="168" fontId="8" fillId="0" borderId="5" xfId="10" applyNumberFormat="1" applyFont="1" applyBorder="1" applyAlignment="1">
      <alignment horizontal="right" vertical="center" wrapText="1"/>
    </xf>
    <xf numFmtId="169" fontId="8" fillId="0" borderId="3" xfId="10" applyNumberFormat="1" applyFont="1" applyBorder="1" applyAlignment="1" applyProtection="1">
      <alignment horizontal="right" vertical="center" wrapText="1"/>
      <protection locked="0"/>
    </xf>
    <xf numFmtId="169" fontId="8" fillId="0" borderId="5" xfId="10" applyNumberFormat="1" applyFont="1" applyBorder="1" applyAlignment="1" applyProtection="1">
      <alignment horizontal="center" vertical="center" wrapText="1"/>
      <protection locked="0"/>
    </xf>
    <xf numFmtId="168" fontId="8" fillId="0" borderId="5" xfId="10" applyNumberFormat="1" applyFont="1" applyBorder="1" applyAlignment="1" applyProtection="1">
      <alignment horizontal="right" vertical="center" wrapText="1"/>
      <protection locked="0"/>
    </xf>
    <xf numFmtId="168" fontId="8" fillId="0" borderId="6" xfId="10" applyNumberFormat="1" applyFont="1" applyBorder="1" applyAlignment="1" applyProtection="1">
      <alignment horizontal="right" vertical="center" wrapText="1"/>
      <protection locked="0"/>
    </xf>
    <xf numFmtId="0" fontId="8" fillId="0" borderId="7" xfId="10" applyFont="1" applyBorder="1" applyAlignment="1">
      <alignment horizontal="justify" vertical="center" wrapText="1"/>
    </xf>
    <xf numFmtId="0" fontId="8" fillId="0" borderId="6" xfId="10" applyFont="1" applyBorder="1"/>
    <xf numFmtId="0" fontId="8" fillId="0" borderId="5" xfId="10" applyFont="1" applyBorder="1"/>
    <xf numFmtId="0" fontId="8" fillId="0" borderId="4" xfId="10" applyFont="1" applyBorder="1"/>
    <xf numFmtId="0" fontId="8" fillId="0" borderId="8" xfId="14" applyFont="1" applyBorder="1" applyAlignment="1">
      <alignment horizontal="center" vertical="center"/>
    </xf>
    <xf numFmtId="169" fontId="8" fillId="0" borderId="9" xfId="10" applyNumberFormat="1" applyFont="1" applyBorder="1" applyAlignment="1" applyProtection="1">
      <alignment horizontal="right" vertical="center" wrapText="1"/>
      <protection locked="0"/>
    </xf>
    <xf numFmtId="169" fontId="8" fillId="0" borderId="10" xfId="10" applyNumberFormat="1" applyFont="1" applyBorder="1" applyAlignment="1" applyProtection="1">
      <alignment horizontal="center" vertical="center" wrapText="1"/>
      <protection locked="0"/>
    </xf>
    <xf numFmtId="168" fontId="8" fillId="0" borderId="10" xfId="10" applyNumberFormat="1" applyFont="1" applyBorder="1" applyAlignment="1" applyProtection="1">
      <alignment horizontal="right" vertical="center" wrapText="1"/>
      <protection locked="0"/>
    </xf>
    <xf numFmtId="168" fontId="8" fillId="0" borderId="1" xfId="10" applyNumberFormat="1" applyFont="1" applyBorder="1" applyAlignment="1" applyProtection="1">
      <alignment horizontal="right" vertical="center" wrapText="1"/>
      <protection locked="0"/>
    </xf>
    <xf numFmtId="0" fontId="8" fillId="0" borderId="11" xfId="10" applyFont="1" applyBorder="1" applyAlignment="1">
      <alignment horizontal="justify" vertical="center" wrapText="1"/>
    </xf>
    <xf numFmtId="0" fontId="8" fillId="0" borderId="9" xfId="10" applyFont="1" applyBorder="1" applyAlignment="1">
      <alignment horizontal="center" vertical="center"/>
    </xf>
    <xf numFmtId="169" fontId="8" fillId="0" borderId="9" xfId="10" applyNumberFormat="1" applyFont="1" applyBorder="1" applyAlignment="1">
      <alignment horizontal="right" vertical="center" wrapText="1"/>
    </xf>
    <xf numFmtId="169" fontId="8" fillId="0" borderId="10" xfId="10" applyNumberFormat="1" applyFont="1" applyBorder="1" applyAlignment="1">
      <alignment horizontal="right" vertical="center" wrapText="1"/>
    </xf>
    <xf numFmtId="168" fontId="8" fillId="0" borderId="10" xfId="10" applyNumberFormat="1" applyFont="1" applyBorder="1" applyAlignment="1">
      <alignment horizontal="right" vertical="center" wrapText="1"/>
    </xf>
    <xf numFmtId="0" fontId="8" fillId="0" borderId="1" xfId="10" applyFont="1" applyBorder="1"/>
    <xf numFmtId="0" fontId="8" fillId="0" borderId="10" xfId="10" applyFont="1" applyBorder="1"/>
    <xf numFmtId="0" fontId="8" fillId="0" borderId="8" xfId="10" applyFont="1" applyBorder="1"/>
    <xf numFmtId="0" fontId="8" fillId="0" borderId="12" xfId="10" applyFont="1" applyBorder="1" applyAlignment="1">
      <alignment horizontal="center" vertical="center"/>
    </xf>
    <xf numFmtId="0" fontId="8" fillId="0" borderId="13" xfId="14" applyFont="1" applyBorder="1" applyAlignment="1">
      <alignment horizontal="center" vertical="center"/>
    </xf>
    <xf numFmtId="169" fontId="8" fillId="0" borderId="14" xfId="10" applyNumberFormat="1" applyFont="1" applyBorder="1" applyAlignment="1">
      <alignment horizontal="right" vertical="center" wrapText="1"/>
    </xf>
    <xf numFmtId="169" fontId="8" fillId="0" borderId="15" xfId="10" applyNumberFormat="1" applyFont="1" applyBorder="1" applyAlignment="1">
      <alignment horizontal="right" vertical="center" wrapText="1"/>
    </xf>
    <xf numFmtId="168" fontId="8" fillId="0" borderId="15" xfId="10" applyNumberFormat="1" applyFont="1" applyBorder="1" applyAlignment="1">
      <alignment horizontal="right" vertical="center" wrapText="1"/>
    </xf>
    <xf numFmtId="169" fontId="8" fillId="0" borderId="16" xfId="10" applyNumberFormat="1" applyFont="1" applyBorder="1" applyAlignment="1" applyProtection="1">
      <alignment horizontal="right" vertical="center" wrapText="1"/>
      <protection locked="0"/>
    </xf>
    <xf numFmtId="169" fontId="8" fillId="0" borderId="17" xfId="10" applyNumberFormat="1" applyFont="1" applyBorder="1" applyAlignment="1" applyProtection="1">
      <alignment horizontal="center" vertical="center" wrapText="1"/>
      <protection locked="0"/>
    </xf>
    <xf numFmtId="168" fontId="8" fillId="0" borderId="17" xfId="10" applyNumberFormat="1" applyFont="1" applyBorder="1" applyAlignment="1" applyProtection="1">
      <alignment horizontal="right" vertical="center" wrapText="1"/>
      <protection locked="0"/>
    </xf>
    <xf numFmtId="0" fontId="8" fillId="0" borderId="18" xfId="10" applyFont="1" applyBorder="1" applyAlignment="1">
      <alignment horizontal="justify" vertical="center" wrapText="1"/>
    </xf>
    <xf numFmtId="0" fontId="8" fillId="0" borderId="19" xfId="10" applyFont="1" applyBorder="1"/>
    <xf numFmtId="0" fontId="8" fillId="0" borderId="15" xfId="10" applyFont="1" applyBorder="1"/>
    <xf numFmtId="0" fontId="8" fillId="0" borderId="13" xfId="10" applyFont="1" applyBorder="1"/>
    <xf numFmtId="169" fontId="8" fillId="8" borderId="20" xfId="10" applyNumberFormat="1" applyFont="1" applyFill="1" applyBorder="1" applyAlignment="1">
      <alignment horizontal="right" vertical="center" wrapText="1"/>
    </xf>
    <xf numFmtId="169" fontId="8" fillId="8" borderId="21" xfId="10" applyNumberFormat="1" applyFont="1" applyFill="1" applyBorder="1" applyAlignment="1">
      <alignment horizontal="right" vertical="center" wrapText="1"/>
    </xf>
    <xf numFmtId="168" fontId="8" fillId="8" borderId="21" xfId="10" applyNumberFormat="1" applyFont="1" applyFill="1" applyBorder="1" applyAlignment="1">
      <alignment horizontal="right" vertical="center" wrapText="1"/>
    </xf>
    <xf numFmtId="169" fontId="8" fillId="8" borderId="22" xfId="10" applyNumberFormat="1" applyFont="1" applyFill="1" applyBorder="1" applyAlignment="1">
      <alignment horizontal="right" vertical="center" wrapText="1"/>
    </xf>
    <xf numFmtId="169" fontId="8" fillId="8" borderId="21" xfId="10" applyNumberFormat="1" applyFont="1" applyFill="1" applyBorder="1" applyAlignment="1" applyProtection="1">
      <alignment horizontal="center" vertical="center" wrapText="1"/>
    </xf>
    <xf numFmtId="168" fontId="8" fillId="8" borderId="23" xfId="10" applyNumberFormat="1" applyFont="1" applyFill="1" applyBorder="1" applyAlignment="1">
      <alignment horizontal="right" vertical="center" wrapText="1"/>
    </xf>
    <xf numFmtId="168" fontId="8" fillId="8" borderId="24" xfId="10" applyNumberFormat="1" applyFont="1" applyFill="1" applyBorder="1" applyAlignment="1">
      <alignment horizontal="right" vertical="center" wrapText="1"/>
    </xf>
    <xf numFmtId="3" fontId="8" fillId="8" borderId="23" xfId="10" applyNumberFormat="1" applyFont="1" applyFill="1" applyBorder="1" applyAlignment="1">
      <alignment horizontal="righ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vertical="center" wrapText="1"/>
    </xf>
    <xf numFmtId="0" fontId="35" fillId="0" borderId="0" xfId="0" applyFont="1" applyBorder="1" applyAlignment="1">
      <alignment horizontal="center" vertical="center" wrapText="1"/>
    </xf>
    <xf numFmtId="0" fontId="3" fillId="0" borderId="0" xfId="10" applyFont="1" applyAlignment="1">
      <alignment wrapText="1"/>
    </xf>
    <xf numFmtId="0" fontId="3" fillId="0" borderId="0" xfId="10" applyFont="1"/>
    <xf numFmtId="0" fontId="30" fillId="0" borderId="0" xfId="0" applyFont="1" applyBorder="1" applyAlignment="1">
      <alignment horizontal="center" vertical="center" wrapText="1"/>
    </xf>
    <xf numFmtId="0" fontId="3" fillId="0" borderId="1" xfId="11" applyBorder="1" applyAlignment="1">
      <alignment vertical="center"/>
    </xf>
    <xf numFmtId="0" fontId="7" fillId="6" borderId="1" xfId="11" applyFont="1" applyFill="1" applyBorder="1" applyAlignment="1">
      <alignment horizontal="center" vertical="center"/>
    </xf>
    <xf numFmtId="0" fontId="3" fillId="0" borderId="0" xfId="11"/>
    <xf numFmtId="0" fontId="7" fillId="6" borderId="1" xfId="11" applyFont="1" applyFill="1" applyBorder="1" applyAlignment="1">
      <alignment horizontal="center" wrapText="1"/>
    </xf>
    <xf numFmtId="0" fontId="3" fillId="0" borderId="1" xfId="11" applyBorder="1" applyAlignment="1">
      <alignment wrapText="1"/>
    </xf>
    <xf numFmtId="0" fontId="11" fillId="3" borderId="25" xfId="13" applyFont="1" applyFill="1" applyBorder="1" applyAlignment="1">
      <alignment horizontal="center" vertical="center"/>
    </xf>
    <xf numFmtId="0" fontId="11" fillId="3" borderId="26" xfId="13" applyFont="1" applyFill="1" applyBorder="1" applyAlignment="1">
      <alignment horizontal="center" vertical="center"/>
    </xf>
    <xf numFmtId="0" fontId="11" fillId="3" borderId="27" xfId="13" applyFont="1" applyFill="1" applyBorder="1" applyAlignment="1">
      <alignment horizontal="center" vertical="center"/>
    </xf>
    <xf numFmtId="0" fontId="7" fillId="6" borderId="1" xfId="11" applyFont="1" applyFill="1" applyBorder="1" applyAlignment="1">
      <alignment horizontal="center" vertical="center" wrapText="1"/>
    </xf>
    <xf numFmtId="0" fontId="3" fillId="0" borderId="1" xfId="11" applyBorder="1"/>
    <xf numFmtId="3" fontId="7" fillId="0" borderId="1" xfId="11" applyNumberFormat="1" applyFont="1" applyFill="1" applyBorder="1" applyAlignment="1">
      <alignment horizontal="right"/>
    </xf>
    <xf numFmtId="0" fontId="11" fillId="3" borderId="28" xfId="13" applyFont="1" applyFill="1" applyBorder="1" applyAlignment="1">
      <alignment horizontal="center" vertical="center" wrapText="1"/>
    </xf>
    <xf numFmtId="0" fontId="11" fillId="3" borderId="29" xfId="13" applyFont="1" applyFill="1" applyBorder="1" applyAlignment="1">
      <alignment horizontal="center" vertical="center" wrapText="1"/>
    </xf>
    <xf numFmtId="0" fontId="11" fillId="3" borderId="30" xfId="13" applyFont="1" applyFill="1" applyBorder="1" applyAlignment="1">
      <alignment horizontal="center" vertical="center" wrapText="1"/>
    </xf>
    <xf numFmtId="0" fontId="7" fillId="0" borderId="1" xfId="11" applyFont="1" applyFill="1" applyBorder="1" applyAlignment="1">
      <alignment horizontal="center"/>
    </xf>
    <xf numFmtId="0" fontId="7" fillId="4" borderId="31" xfId="13" applyFont="1" applyFill="1" applyBorder="1"/>
    <xf numFmtId="0" fontId="8" fillId="4" borderId="32" xfId="13" applyFont="1" applyFill="1" applyBorder="1" applyAlignment="1">
      <alignment horizontal="center"/>
    </xf>
    <xf numFmtId="0" fontId="8" fillId="4" borderId="0" xfId="13" applyFont="1" applyFill="1" applyBorder="1" applyAlignment="1">
      <alignment horizontal="center"/>
    </xf>
    <xf numFmtId="0" fontId="8" fillId="4" borderId="33" xfId="13" applyFont="1" applyFill="1" applyBorder="1" applyAlignment="1">
      <alignment horizontal="center"/>
    </xf>
    <xf numFmtId="3" fontId="8" fillId="0" borderId="1" xfId="11" applyNumberFormat="1" applyFont="1" applyFill="1" applyBorder="1" applyAlignment="1"/>
    <xf numFmtId="0" fontId="8" fillId="0" borderId="34" xfId="13" applyFont="1" applyFill="1" applyBorder="1" applyAlignment="1">
      <alignment horizontal="center"/>
    </xf>
    <xf numFmtId="3" fontId="8" fillId="0" borderId="28" xfId="13" applyNumberFormat="1" applyFont="1" applyFill="1" applyBorder="1" applyAlignment="1"/>
    <xf numFmtId="3" fontId="8" fillId="0" borderId="29" xfId="13" applyNumberFormat="1" applyFont="1" applyFill="1" applyBorder="1" applyAlignment="1"/>
    <xf numFmtId="3" fontId="8" fillId="0" borderId="30" xfId="13" applyNumberFormat="1" applyFont="1" applyFill="1" applyBorder="1" applyAlignment="1"/>
    <xf numFmtId="0" fontId="8" fillId="0" borderId="35" xfId="13" applyFont="1" applyFill="1" applyBorder="1" applyAlignment="1">
      <alignment horizontal="center"/>
    </xf>
    <xf numFmtId="3" fontId="8" fillId="0" borderId="36" xfId="13" applyNumberFormat="1" applyFont="1" applyFill="1" applyBorder="1" applyAlignment="1"/>
    <xf numFmtId="3" fontId="8" fillId="0" borderId="37" xfId="13" applyNumberFormat="1" applyFont="1" applyFill="1" applyBorder="1" applyAlignment="1"/>
    <xf numFmtId="3" fontId="8" fillId="0" borderId="38" xfId="13" applyNumberFormat="1" applyFont="1" applyFill="1" applyBorder="1" applyAlignment="1"/>
    <xf numFmtId="3" fontId="3" fillId="0" borderId="1" xfId="11" applyNumberFormat="1" applyBorder="1"/>
    <xf numFmtId="0" fontId="3" fillId="0" borderId="0" xfId="14" applyFont="1"/>
    <xf numFmtId="0" fontId="3" fillId="0" borderId="1" xfId="14" applyFont="1" applyBorder="1" applyAlignment="1">
      <alignment vertical="center"/>
    </xf>
    <xf numFmtId="0" fontId="3" fillId="0" borderId="0" xfId="14" applyFont="1" applyAlignment="1">
      <alignment vertical="center"/>
    </xf>
    <xf numFmtId="0" fontId="3" fillId="0" borderId="0" xfId="14" applyFont="1" applyBorder="1" applyAlignment="1">
      <alignment horizontal="center" vertical="center"/>
    </xf>
    <xf numFmtId="3" fontId="3" fillId="0" borderId="1" xfId="11" applyNumberFormat="1" applyFont="1" applyFill="1" applyBorder="1" applyAlignment="1"/>
    <xf numFmtId="0" fontId="3" fillId="0" borderId="0" xfId="11" applyFont="1"/>
    <xf numFmtId="0" fontId="13" fillId="3" borderId="25" xfId="13" applyFont="1" applyFill="1" applyBorder="1" applyAlignment="1">
      <alignment horizontal="centerContinuous" vertical="center"/>
    </xf>
    <xf numFmtId="0" fontId="13" fillId="3" borderId="26" xfId="13" applyFont="1" applyFill="1" applyBorder="1" applyAlignment="1">
      <alignment horizontal="centerContinuous" vertical="center"/>
    </xf>
    <xf numFmtId="0" fontId="13" fillId="3" borderId="27" xfId="13" applyFont="1" applyFill="1" applyBorder="1" applyAlignment="1">
      <alignment horizontal="centerContinuous" vertical="center"/>
    </xf>
    <xf numFmtId="0" fontId="3" fillId="0" borderId="0" xfId="14" applyFont="1" applyAlignment="1">
      <alignment horizontal="center" vertical="center"/>
    </xf>
    <xf numFmtId="0" fontId="13" fillId="3" borderId="28" xfId="13" applyFont="1" applyFill="1" applyBorder="1" applyAlignment="1">
      <alignment horizontal="center" vertical="center" wrapText="1"/>
    </xf>
    <xf numFmtId="0" fontId="13" fillId="3" borderId="29" xfId="13" applyFont="1" applyFill="1" applyBorder="1" applyAlignment="1">
      <alignment horizontal="center" vertical="center" wrapText="1"/>
    </xf>
    <xf numFmtId="0" fontId="13" fillId="3" borderId="30" xfId="13" applyFont="1" applyFill="1" applyBorder="1" applyAlignment="1">
      <alignment horizontal="center" vertical="center" wrapText="1"/>
    </xf>
    <xf numFmtId="0" fontId="2" fillId="4" borderId="31" xfId="13" applyFont="1" applyFill="1" applyBorder="1"/>
    <xf numFmtId="0" fontId="3" fillId="4" borderId="32" xfId="13" applyFont="1" applyFill="1" applyBorder="1" applyAlignment="1">
      <alignment horizontal="center"/>
    </xf>
    <xf numFmtId="0" fontId="3" fillId="4" borderId="0" xfId="13" applyFont="1" applyFill="1" applyBorder="1" applyAlignment="1">
      <alignment horizontal="center"/>
    </xf>
    <xf numFmtId="0" fontId="3" fillId="4" borderId="33" xfId="13" applyFont="1" applyFill="1" applyBorder="1" applyAlignment="1">
      <alignment horizontal="center"/>
    </xf>
    <xf numFmtId="0" fontId="2" fillId="0" borderId="34" xfId="13" applyFont="1" applyFill="1" applyBorder="1" applyAlignment="1">
      <alignment horizontal="center"/>
    </xf>
    <xf numFmtId="3" fontId="2" fillId="0" borderId="28" xfId="13" applyNumberFormat="1" applyFont="1" applyFill="1" applyBorder="1" applyAlignment="1">
      <alignment horizontal="right"/>
    </xf>
    <xf numFmtId="3" fontId="2" fillId="0" borderId="29" xfId="13" applyNumberFormat="1" applyFont="1" applyFill="1" applyBorder="1" applyAlignment="1">
      <alignment horizontal="right"/>
    </xf>
    <xf numFmtId="3" fontId="2" fillId="0" borderId="30" xfId="13" applyNumberFormat="1" applyFont="1" applyFill="1" applyBorder="1" applyAlignment="1">
      <alignment horizontal="right"/>
    </xf>
    <xf numFmtId="0" fontId="3" fillId="0" borderId="34" xfId="13" applyFont="1" applyFill="1" applyBorder="1" applyAlignment="1">
      <alignment horizontal="center"/>
    </xf>
    <xf numFmtId="3" fontId="3" fillId="0" borderId="28" xfId="13" applyNumberFormat="1" applyFont="1" applyFill="1" applyBorder="1" applyAlignment="1"/>
    <xf numFmtId="3" fontId="3" fillId="0" borderId="29" xfId="13" applyNumberFormat="1" applyFont="1" applyFill="1" applyBorder="1" applyAlignment="1"/>
    <xf numFmtId="3" fontId="3" fillId="0" borderId="30" xfId="13" applyNumberFormat="1" applyFont="1" applyFill="1" applyBorder="1" applyAlignment="1"/>
    <xf numFmtId="0" fontId="7" fillId="9" borderId="19"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12" fillId="9" borderId="1" xfId="10" applyFont="1" applyFill="1" applyBorder="1" applyAlignment="1">
      <alignment horizontal="center" vertical="center" wrapText="1"/>
    </xf>
    <xf numFmtId="169" fontId="8" fillId="0" borderId="39" xfId="10" applyNumberFormat="1" applyFont="1" applyBorder="1" applyAlignment="1">
      <alignment horizontal="right" vertical="center" wrapText="1"/>
    </xf>
    <xf numFmtId="169" fontId="8" fillId="0" borderId="40" xfId="10" applyNumberFormat="1" applyFont="1" applyBorder="1" applyAlignment="1">
      <alignment horizontal="right" vertical="center" wrapText="1"/>
    </xf>
    <xf numFmtId="169" fontId="8" fillId="0" borderId="41" xfId="10" applyNumberFormat="1" applyFont="1" applyBorder="1" applyAlignment="1">
      <alignment horizontal="right" vertical="center" wrapText="1"/>
    </xf>
    <xf numFmtId="169" fontId="8" fillId="8" borderId="42" xfId="10" applyNumberFormat="1" applyFont="1" applyFill="1" applyBorder="1" applyAlignment="1">
      <alignment horizontal="right" vertical="center" wrapText="1"/>
    </xf>
    <xf numFmtId="0" fontId="16" fillId="9" borderId="1" xfId="10" applyFont="1" applyFill="1" applyBorder="1" applyAlignment="1">
      <alignment horizontal="center" vertical="center" wrapText="1"/>
    </xf>
    <xf numFmtId="0" fontId="18" fillId="8" borderId="10" xfId="10" applyFont="1" applyFill="1" applyBorder="1" applyAlignment="1"/>
    <xf numFmtId="0" fontId="18" fillId="8" borderId="40" xfId="10" applyFont="1" applyFill="1" applyBorder="1" applyAlignment="1"/>
    <xf numFmtId="0" fontId="18" fillId="8" borderId="11" xfId="10" applyFont="1" applyFill="1" applyBorder="1" applyAlignment="1"/>
    <xf numFmtId="3" fontId="18" fillId="8" borderId="1" xfId="10" applyNumberFormat="1" applyFont="1" applyFill="1" applyBorder="1" applyAlignment="1">
      <alignment horizontal="right" vertical="center" wrapText="1"/>
    </xf>
    <xf numFmtId="0" fontId="8" fillId="0" borderId="1" xfId="10" applyFont="1" applyBorder="1" applyAlignment="1">
      <alignment horizontal="center" vertical="center"/>
    </xf>
    <xf numFmtId="0" fontId="8" fillId="0" borderId="1" xfId="14" applyFont="1" applyBorder="1" applyAlignment="1">
      <alignment horizontal="center" vertical="center"/>
    </xf>
    <xf numFmtId="0" fontId="7" fillId="9" borderId="1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protection locked="0"/>
    </xf>
    <xf numFmtId="168"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10" fontId="37" fillId="5" borderId="1" xfId="15"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wrapText="1"/>
    </xf>
    <xf numFmtId="168" fontId="12" fillId="10" borderId="10" xfId="0" applyNumberFormat="1" applyFont="1" applyFill="1" applyBorder="1" applyAlignment="1" applyProtection="1">
      <alignment vertical="center" wrapText="1"/>
    </xf>
    <xf numFmtId="0" fontId="38" fillId="0" borderId="0" xfId="0" applyFont="1" applyAlignment="1">
      <alignment horizontal="center"/>
    </xf>
    <xf numFmtId="0" fontId="36" fillId="0" borderId="0" xfId="0" applyFont="1"/>
    <xf numFmtId="0" fontId="38" fillId="0" borderId="0" xfId="0" applyFont="1"/>
    <xf numFmtId="0" fontId="36" fillId="0" borderId="0" xfId="0" applyFont="1" applyFill="1"/>
    <xf numFmtId="0" fontId="31" fillId="0" borderId="0" xfId="0" applyFont="1" applyFill="1"/>
    <xf numFmtId="0" fontId="31" fillId="0" borderId="0" xfId="0" applyFont="1"/>
    <xf numFmtId="0" fontId="38" fillId="0" borderId="0" xfId="0" applyFont="1" applyFill="1" applyBorder="1" applyAlignment="1" applyProtection="1">
      <alignment horizontal="center" vertical="center" wrapText="1"/>
      <protection locked="0"/>
    </xf>
    <xf numFmtId="0" fontId="39" fillId="0" borderId="0" xfId="8" applyFont="1" applyFill="1" applyAlignment="1" applyProtection="1">
      <alignment vertical="center" wrapText="1"/>
    </xf>
    <xf numFmtId="0" fontId="2" fillId="0" borderId="0" xfId="12" applyFont="1" applyFill="1" applyBorder="1" applyAlignment="1" applyProtection="1">
      <alignment horizontal="center" vertical="center"/>
    </xf>
    <xf numFmtId="0" fontId="38" fillId="0" borderId="0" xfId="12" applyFont="1" applyFill="1" applyBorder="1" applyAlignment="1">
      <alignment horizontal="center" vertical="center"/>
    </xf>
    <xf numFmtId="0" fontId="40" fillId="0" borderId="0" xfId="12" applyFont="1" applyFill="1" applyBorder="1" applyAlignment="1">
      <alignment horizontal="center" vertical="center"/>
    </xf>
    <xf numFmtId="0" fontId="41" fillId="0" borderId="0" xfId="0" applyFont="1" applyFill="1"/>
    <xf numFmtId="0" fontId="14" fillId="0" borderId="0" xfId="12" applyFont="1" applyFill="1" applyBorder="1" applyAlignment="1">
      <alignment horizontal="center" vertical="top" wrapText="1"/>
    </xf>
    <xf numFmtId="0" fontId="7" fillId="11" borderId="1" xfId="12" applyFont="1" applyFill="1" applyBorder="1" applyAlignment="1">
      <alignment vertical="center" wrapText="1"/>
    </xf>
    <xf numFmtId="0" fontId="14" fillId="0" borderId="0" xfId="12" applyFont="1" applyFill="1" applyBorder="1" applyAlignment="1">
      <alignment horizontal="center" vertical="center"/>
    </xf>
    <xf numFmtId="1" fontId="12" fillId="0" borderId="0" xfId="6" applyNumberFormat="1" applyFont="1" applyFill="1" applyBorder="1" applyAlignment="1">
      <alignment horizontal="center" vertical="center" wrapText="1"/>
    </xf>
    <xf numFmtId="0" fontId="12" fillId="0" borderId="0" xfId="16" applyNumberFormat="1" applyFont="1" applyFill="1" applyBorder="1" applyAlignment="1">
      <alignment horizontal="center" vertical="center" wrapText="1"/>
    </xf>
    <xf numFmtId="0" fontId="39" fillId="0" borderId="0" xfId="8" applyFont="1" applyFill="1" applyAlignment="1" applyProtection="1">
      <alignment vertical="center"/>
    </xf>
    <xf numFmtId="0" fontId="14" fillId="0" borderId="0" xfId="12" applyFont="1" applyFill="1" applyBorder="1" applyAlignment="1">
      <alignment horizontal="left" vertical="center" wrapText="1"/>
    </xf>
    <xf numFmtId="0" fontId="14" fillId="0" borderId="0" xfId="12" applyFont="1" applyFill="1" applyBorder="1" applyAlignment="1">
      <alignment horizontal="center" vertical="center" wrapText="1"/>
    </xf>
    <xf numFmtId="0" fontId="12" fillId="0" borderId="0" xfId="12" applyFont="1" applyFill="1" applyBorder="1" applyAlignment="1">
      <alignment horizontal="center" vertical="center" wrapText="1"/>
    </xf>
    <xf numFmtId="0" fontId="19" fillId="0" borderId="0" xfId="12" applyFont="1" applyFill="1" applyBorder="1" applyAlignment="1">
      <alignment horizontal="center" vertical="center"/>
    </xf>
    <xf numFmtId="9" fontId="12" fillId="0" borderId="0" xfId="16" applyFont="1" applyFill="1" applyBorder="1" applyAlignment="1">
      <alignment horizontal="center" vertical="center"/>
    </xf>
    <xf numFmtId="0" fontId="42" fillId="0" borderId="0" xfId="8" applyFont="1" applyFill="1" applyAlignment="1" applyProtection="1">
      <alignment vertical="center"/>
    </xf>
    <xf numFmtId="168" fontId="14" fillId="0" borderId="0" xfId="16" applyNumberFormat="1" applyFont="1" applyFill="1" applyBorder="1" applyAlignment="1">
      <alignment horizontal="center" vertical="top" wrapText="1"/>
    </xf>
    <xf numFmtId="9" fontId="14" fillId="0" borderId="0" xfId="16" applyFont="1" applyFill="1" applyBorder="1" applyAlignment="1">
      <alignment horizontal="center" vertical="top" wrapText="1"/>
    </xf>
    <xf numFmtId="0" fontId="7" fillId="11" borderId="1" xfId="0" applyFont="1" applyFill="1" applyBorder="1" applyAlignment="1">
      <alignment horizontal="center" vertical="center" wrapText="1"/>
    </xf>
    <xf numFmtId="9" fontId="37" fillId="0" borderId="0" xfId="15" applyFont="1" applyFill="1" applyBorder="1" applyAlignment="1">
      <alignment horizontal="center" vertical="center" wrapText="1"/>
    </xf>
    <xf numFmtId="0" fontId="43" fillId="0" borderId="0" xfId="12" applyFont="1" applyFill="1" applyBorder="1" applyAlignment="1" applyProtection="1">
      <alignment horizontal="center" vertical="center" wrapText="1"/>
      <protection locked="0"/>
    </xf>
    <xf numFmtId="0" fontId="2" fillId="0" borderId="0" xfId="12" applyFont="1" applyFill="1" applyBorder="1" applyAlignment="1">
      <alignment horizontal="center" vertical="center"/>
    </xf>
    <xf numFmtId="0" fontId="36" fillId="0" borderId="0" xfId="0" applyFont="1" applyFill="1" applyBorder="1" applyAlignment="1">
      <alignment horizontal="center" vertical="center"/>
    </xf>
    <xf numFmtId="0" fontId="2" fillId="0" borderId="0" xfId="12" applyFont="1" applyFill="1" applyBorder="1" applyAlignment="1" applyProtection="1">
      <alignment horizontal="center" vertical="center" wrapText="1"/>
      <protection locked="0"/>
    </xf>
    <xf numFmtId="0" fontId="8" fillId="2" borderId="1" xfId="12" applyFont="1" applyFill="1" applyBorder="1" applyAlignment="1" applyProtection="1">
      <alignment vertical="center" wrapText="1"/>
      <protection locked="0"/>
    </xf>
    <xf numFmtId="0" fontId="3" fillId="0" borderId="0" xfId="12" applyFont="1" applyFill="1" applyBorder="1" applyAlignment="1" applyProtection="1">
      <alignment horizontal="center" vertical="center"/>
      <protection locked="0"/>
    </xf>
    <xf numFmtId="0" fontId="3" fillId="0" borderId="0" xfId="12" applyFont="1" applyFill="1" applyBorder="1" applyAlignment="1" applyProtection="1">
      <alignment vertical="center" wrapText="1"/>
      <protection locked="0"/>
    </xf>
    <xf numFmtId="0" fontId="44" fillId="0" borderId="0" xfId="0" applyFont="1" applyProtection="1"/>
    <xf numFmtId="0" fontId="44" fillId="0" borderId="0" xfId="0" applyFont="1" applyAlignment="1" applyProtection="1">
      <alignment horizontal="center"/>
    </xf>
    <xf numFmtId="0" fontId="44" fillId="0" borderId="0" xfId="0" applyFont="1" applyFill="1" applyAlignment="1" applyProtection="1">
      <alignment horizontal="center"/>
    </xf>
    <xf numFmtId="0" fontId="2" fillId="2" borderId="0" xfId="12" applyFont="1" applyFill="1" applyAlignment="1">
      <alignment horizontal="center" vertical="center"/>
    </xf>
    <xf numFmtId="0" fontId="3" fillId="2" borderId="0" xfId="12" applyFont="1" applyFill="1" applyAlignment="1">
      <alignment vertical="center"/>
    </xf>
    <xf numFmtId="0" fontId="3" fillId="2" borderId="0" xfId="12" applyFont="1" applyFill="1" applyAlignment="1">
      <alignment vertical="top" wrapText="1"/>
    </xf>
    <xf numFmtId="9" fontId="2" fillId="2" borderId="0" xfId="16" applyFont="1" applyFill="1" applyAlignment="1">
      <alignment vertical="center"/>
    </xf>
    <xf numFmtId="9" fontId="3" fillId="2" borderId="0" xfId="16" applyFont="1" applyFill="1" applyAlignment="1">
      <alignment vertical="center"/>
    </xf>
    <xf numFmtId="0" fontId="3" fillId="0" borderId="0" xfId="12" applyFont="1" applyFill="1" applyAlignment="1">
      <alignment vertical="center"/>
    </xf>
    <xf numFmtId="0" fontId="14" fillId="10" borderId="1" xfId="0" applyNumberFormat="1" applyFont="1" applyFill="1" applyBorder="1" applyAlignment="1" applyProtection="1">
      <alignment vertical="center" wrapText="1"/>
    </xf>
    <xf numFmtId="10" fontId="40" fillId="5" borderId="1" xfId="15" applyNumberFormat="1" applyFont="1" applyFill="1" applyBorder="1" applyAlignment="1" applyProtection="1">
      <alignment vertical="center" wrapText="1"/>
    </xf>
    <xf numFmtId="168" fontId="40" fillId="0" borderId="1" xfId="0" applyNumberFormat="1" applyFont="1" applyFill="1" applyBorder="1" applyAlignment="1" applyProtection="1">
      <alignment horizontal="right" vertical="center"/>
    </xf>
    <xf numFmtId="10" fontId="45" fillId="2" borderId="1" xfId="15" applyNumberFormat="1" applyFont="1" applyFill="1" applyBorder="1" applyAlignment="1">
      <alignment horizontal="center" vertical="center"/>
    </xf>
    <xf numFmtId="10" fontId="8" fillId="2" borderId="1" xfId="15" applyNumberFormat="1" applyFont="1" applyFill="1" applyBorder="1" applyAlignment="1">
      <alignment horizontal="center" vertical="center"/>
    </xf>
    <xf numFmtId="10" fontId="8" fillId="5" borderId="1" xfId="15" applyNumberFormat="1" applyFont="1" applyFill="1" applyBorder="1" applyAlignment="1" applyProtection="1">
      <alignment horizontal="center" vertical="center" wrapText="1"/>
      <protection locked="0"/>
    </xf>
    <xf numFmtId="10" fontId="46" fillId="0" borderId="1" xfId="15" applyNumberFormat="1" applyFont="1" applyBorder="1" applyAlignment="1">
      <alignment horizontal="center" vertical="center" wrapText="1"/>
    </xf>
    <xf numFmtId="10" fontId="45" fillId="0" borderId="1" xfId="15" applyNumberFormat="1" applyFont="1" applyBorder="1" applyAlignment="1">
      <alignment horizontal="center" vertical="center" wrapText="1"/>
    </xf>
    <xf numFmtId="0" fontId="8" fillId="2" borderId="1" xfId="12" applyFont="1" applyFill="1" applyBorder="1" applyAlignment="1">
      <alignment vertical="center"/>
    </xf>
    <xf numFmtId="0" fontId="36" fillId="0" borderId="0" xfId="0" applyFont="1" applyBorder="1" applyAlignment="1" applyProtection="1">
      <alignment horizontal="center"/>
      <protection locked="0"/>
    </xf>
    <xf numFmtId="0" fontId="38" fillId="0" borderId="0" xfId="0" applyFont="1" applyBorder="1" applyAlignment="1" applyProtection="1">
      <alignment horizontal="center" vertical="center" wrapText="1"/>
      <protection locked="0"/>
    </xf>
    <xf numFmtId="0" fontId="27" fillId="0" borderId="0" xfId="0" applyFont="1" applyBorder="1" applyAlignment="1">
      <alignment horizontal="center"/>
    </xf>
    <xf numFmtId="0" fontId="30" fillId="0" borderId="0" xfId="0" applyFont="1" applyBorder="1" applyAlignment="1" applyProtection="1">
      <alignment vertical="center" wrapText="1"/>
    </xf>
    <xf numFmtId="0" fontId="0" fillId="0" borderId="0" xfId="0" applyAlignment="1">
      <alignment horizontal="center"/>
    </xf>
    <xf numFmtId="0" fontId="27" fillId="0" borderId="0" xfId="0" applyFont="1" applyFill="1" applyBorder="1" applyAlignment="1">
      <alignment horizontal="center" vertical="center" wrapText="1"/>
    </xf>
    <xf numFmtId="0" fontId="0" fillId="0" borderId="1" xfId="0" applyBorder="1" applyAlignment="1">
      <alignment wrapText="1"/>
    </xf>
    <xf numFmtId="10" fontId="45" fillId="0" borderId="1" xfId="15" applyNumberFormat="1" applyFont="1" applyFill="1" applyBorder="1" applyAlignment="1" applyProtection="1">
      <alignment horizontal="center" vertical="center" wrapText="1"/>
      <protection locked="0"/>
    </xf>
    <xf numFmtId="14" fontId="8" fillId="2" borderId="1" xfId="12" applyNumberFormat="1" applyFont="1" applyFill="1" applyBorder="1" applyAlignment="1" applyProtection="1">
      <alignment vertical="center" wrapText="1"/>
      <protection locked="0"/>
    </xf>
    <xf numFmtId="0" fontId="0" fillId="0" borderId="1" xfId="0" applyFont="1" applyBorder="1" applyAlignment="1">
      <alignment vertical="center" wrapText="1"/>
    </xf>
    <xf numFmtId="0" fontId="7" fillId="11" borderId="1" xfId="12" applyFont="1" applyFill="1" applyBorder="1" applyAlignment="1">
      <alignment vertical="top" wrapText="1"/>
    </xf>
    <xf numFmtId="10" fontId="31" fillId="0" borderId="1" xfId="15" applyNumberFormat="1" applyFont="1" applyBorder="1" applyAlignment="1">
      <alignment horizontal="center" vertical="center" wrapText="1"/>
    </xf>
    <xf numFmtId="10" fontId="47" fillId="12" borderId="1" xfId="15" applyNumberFormat="1" applyFont="1" applyFill="1" applyBorder="1" applyAlignment="1">
      <alignment horizontal="center" vertical="center" wrapText="1"/>
    </xf>
    <xf numFmtId="0" fontId="0" fillId="0" borderId="1" xfId="0" applyFont="1" applyBorder="1" applyAlignment="1">
      <alignment horizontal="center" wrapText="1"/>
    </xf>
    <xf numFmtId="165" fontId="14" fillId="0" borderId="0" xfId="3" applyFont="1" applyFill="1" applyBorder="1" applyAlignment="1">
      <alignment horizontal="center" vertical="top" wrapText="1"/>
    </xf>
    <xf numFmtId="0" fontId="0" fillId="0" borderId="0" xfId="0" applyAlignment="1">
      <alignment horizontal="center" vertical="center"/>
    </xf>
    <xf numFmtId="10" fontId="37" fillId="5" borderId="1" xfId="15" applyNumberFormat="1" applyFont="1" applyFill="1" applyBorder="1" applyAlignment="1" applyProtection="1">
      <alignment horizontal="center" vertical="center" wrapText="1"/>
    </xf>
    <xf numFmtId="0" fontId="0" fillId="0" borderId="1" xfId="0" applyFont="1" applyBorder="1" applyAlignment="1">
      <alignment horizontal="justify" vertical="center" wrapText="1"/>
    </xf>
    <xf numFmtId="165" fontId="40" fillId="8" borderId="1" xfId="15" applyNumberFormat="1" applyFont="1" applyFill="1" applyBorder="1" applyAlignment="1" applyProtection="1">
      <alignment horizontal="right" vertical="center" wrapText="1"/>
    </xf>
    <xf numFmtId="0" fontId="7" fillId="11" borderId="1" xfId="12" applyFont="1" applyFill="1" applyBorder="1" applyAlignment="1" applyProtection="1">
      <alignment horizontal="justify" vertical="center" wrapText="1"/>
      <protection locked="0"/>
    </xf>
    <xf numFmtId="0" fontId="7" fillId="11" borderId="1" xfId="12" applyFont="1" applyFill="1" applyBorder="1" applyAlignment="1">
      <alignment horizontal="justify" vertical="center" wrapText="1"/>
    </xf>
    <xf numFmtId="0" fontId="7" fillId="11" borderId="1" xfId="12" applyFont="1" applyFill="1" applyBorder="1" applyAlignment="1" applyProtection="1">
      <alignment horizontal="center" vertical="center" wrapText="1"/>
      <protection locked="0"/>
    </xf>
    <xf numFmtId="0" fontId="8" fillId="5" borderId="1" xfId="12" applyFont="1" applyFill="1" applyBorder="1" applyAlignment="1">
      <alignment horizontal="center" vertical="center"/>
    </xf>
    <xf numFmtId="0" fontId="7" fillId="11" borderId="1" xfId="12" applyFont="1" applyFill="1" applyBorder="1" applyAlignment="1">
      <alignment horizontal="left" vertical="center" wrapText="1"/>
    </xf>
    <xf numFmtId="0" fontId="7" fillId="11" borderId="1" xfId="12" applyFont="1" applyFill="1" applyBorder="1" applyAlignment="1">
      <alignment horizontal="center" vertical="center"/>
    </xf>
    <xf numFmtId="0" fontId="7" fillId="11" borderId="1" xfId="12" applyFont="1" applyFill="1" applyBorder="1" applyAlignment="1">
      <alignment horizontal="center" vertical="center" wrapText="1"/>
    </xf>
    <xf numFmtId="0" fontId="14" fillId="0" borderId="1" xfId="8" applyFont="1" applyFill="1" applyBorder="1" applyAlignment="1" applyProtection="1">
      <alignment vertical="center" wrapText="1"/>
    </xf>
    <xf numFmtId="9" fontId="14" fillId="0" borderId="1" xfId="0" applyNumberFormat="1" applyFont="1" applyFill="1" applyBorder="1" applyAlignment="1" applyProtection="1">
      <alignment horizontal="center" vertical="center" wrapText="1"/>
    </xf>
    <xf numFmtId="10" fontId="37" fillId="0" borderId="1" xfId="15" applyNumberFormat="1" applyFont="1" applyBorder="1" applyAlignment="1" applyProtection="1">
      <alignment vertical="center" wrapText="1"/>
    </xf>
    <xf numFmtId="9" fontId="37" fillId="0" borderId="1" xfId="0" applyNumberFormat="1" applyFont="1" applyBorder="1" applyAlignment="1" applyProtection="1">
      <alignment vertical="center"/>
    </xf>
    <xf numFmtId="9" fontId="40" fillId="0" borderId="1" xfId="0" applyNumberFormat="1" applyFont="1" applyBorder="1" applyAlignment="1" applyProtection="1">
      <alignment vertical="center"/>
    </xf>
    <xf numFmtId="0" fontId="0" fillId="5" borderId="0" xfId="0" applyFill="1" applyBorder="1" applyProtection="1">
      <protection locked="0"/>
    </xf>
    <xf numFmtId="0" fontId="0" fillId="5" borderId="0" xfId="0" applyFont="1" applyFill="1" applyBorder="1" applyAlignment="1" applyProtection="1">
      <protection locked="0"/>
    </xf>
    <xf numFmtId="0" fontId="48" fillId="5" borderId="0" xfId="0" applyFont="1" applyFill="1" applyBorder="1" applyAlignment="1" applyProtection="1">
      <alignment vertical="center"/>
      <protection locked="0"/>
    </xf>
    <xf numFmtId="0" fontId="48" fillId="5" borderId="0" xfId="0" applyFont="1" applyFill="1" applyBorder="1" applyAlignment="1" applyProtection="1">
      <alignment vertical="center" wrapText="1"/>
      <protection locked="0"/>
    </xf>
    <xf numFmtId="0" fontId="48" fillId="5" borderId="0" xfId="0" applyFont="1" applyFill="1" applyBorder="1" applyAlignment="1" applyProtection="1">
      <alignment horizontal="center" vertical="center" wrapText="1"/>
      <protection locked="0"/>
    </xf>
    <xf numFmtId="170" fontId="48" fillId="5" borderId="0" xfId="0" applyNumberFormat="1" applyFont="1" applyFill="1" applyBorder="1" applyAlignment="1" applyProtection="1">
      <alignment horizontal="center" vertical="center" wrapText="1"/>
      <protection locked="0"/>
    </xf>
    <xf numFmtId="0" fontId="28" fillId="5" borderId="0" xfId="0" applyFont="1" applyFill="1" applyBorder="1" applyAlignment="1" applyProtection="1">
      <alignment vertical="center" wrapText="1"/>
      <protection locked="0"/>
    </xf>
    <xf numFmtId="0" fontId="0" fillId="0" borderId="0" xfId="0" applyFill="1" applyProtection="1">
      <protection locked="0"/>
    </xf>
    <xf numFmtId="0" fontId="0" fillId="0" borderId="0" xfId="0" applyFont="1" applyBorder="1" applyAlignment="1" applyProtection="1">
      <alignment horizontal="center"/>
      <protection locked="0"/>
    </xf>
    <xf numFmtId="0" fontId="48" fillId="0" borderId="0" xfId="0" applyFont="1" applyBorder="1" applyAlignment="1" applyProtection="1">
      <alignment horizontal="center" vertical="center" wrapText="1"/>
      <protection locked="0"/>
    </xf>
    <xf numFmtId="0" fontId="48" fillId="0" borderId="0" xfId="0" applyFont="1" applyBorder="1" applyAlignment="1" applyProtection="1">
      <alignment vertical="center" wrapText="1"/>
      <protection locked="0"/>
    </xf>
    <xf numFmtId="0" fontId="28" fillId="0" borderId="0" xfId="0" applyFont="1" applyBorder="1" applyAlignment="1" applyProtection="1">
      <alignment horizontal="center" vertical="center" wrapText="1"/>
      <protection locked="0"/>
    </xf>
    <xf numFmtId="0" fontId="0" fillId="0" borderId="0" xfId="0" applyBorder="1" applyProtection="1">
      <protection locked="0"/>
    </xf>
    <xf numFmtId="0" fontId="0" fillId="0" borderId="0" xfId="0" applyFont="1" applyBorder="1" applyAlignment="1" applyProtection="1">
      <protection locked="0"/>
    </xf>
    <xf numFmtId="0" fontId="30" fillId="0" borderId="22" xfId="0" applyFont="1" applyBorder="1" applyAlignment="1" applyProtection="1">
      <alignment vertical="center" wrapText="1"/>
      <protection locked="0"/>
    </xf>
    <xf numFmtId="0" fontId="30" fillId="0" borderId="0" xfId="0" applyFont="1" applyBorder="1" applyAlignment="1" applyProtection="1">
      <alignment horizontal="center" vertical="center" wrapText="1"/>
      <protection locked="0"/>
    </xf>
    <xf numFmtId="0" fontId="30" fillId="0" borderId="2" xfId="0" applyFont="1" applyBorder="1" applyAlignment="1" applyProtection="1">
      <alignment vertical="center" wrapText="1"/>
      <protection locked="0"/>
    </xf>
    <xf numFmtId="0" fontId="31" fillId="0" borderId="0" xfId="0" applyFont="1" applyFill="1" applyBorder="1" applyAlignment="1" applyProtection="1">
      <alignment horizontal="center" vertical="center" wrapText="1"/>
      <protection locked="0"/>
    </xf>
    <xf numFmtId="0" fontId="37" fillId="0" borderId="0" xfId="0" applyFont="1" applyFill="1" applyProtection="1">
      <protection locked="0"/>
    </xf>
    <xf numFmtId="0" fontId="37" fillId="0" borderId="0" xfId="0" applyFont="1" applyFill="1" applyAlignment="1" applyProtection="1">
      <alignment horizontal="center" vertical="center"/>
      <protection locked="0"/>
    </xf>
    <xf numFmtId="0" fontId="12" fillId="9" borderId="1" xfId="8" applyFont="1" applyFill="1" applyBorder="1" applyAlignment="1" applyProtection="1">
      <alignment horizontal="center" vertical="center" wrapText="1"/>
      <protection locked="0"/>
    </xf>
    <xf numFmtId="10" fontId="12" fillId="9" borderId="1" xfId="8" applyNumberFormat="1" applyFont="1" applyFill="1" applyBorder="1" applyAlignment="1" applyProtection="1">
      <alignment horizontal="center" vertical="center" wrapText="1"/>
      <protection locked="0"/>
    </xf>
    <xf numFmtId="0" fontId="37" fillId="0" borderId="0" xfId="0" applyFont="1" applyProtection="1">
      <protection locked="0"/>
    </xf>
    <xf numFmtId="0" fontId="0" fillId="0" borderId="0" xfId="0" applyProtection="1">
      <protection locked="0"/>
    </xf>
    <xf numFmtId="0" fontId="12" fillId="9" borderId="1" xfId="0" applyFont="1" applyFill="1" applyBorder="1" applyAlignment="1" applyProtection="1">
      <alignment horizontal="center" vertical="center" wrapText="1"/>
      <protection locked="0"/>
    </xf>
    <xf numFmtId="0" fontId="8" fillId="5" borderId="1" xfId="12" applyFont="1" applyFill="1" applyBorder="1" applyAlignment="1">
      <alignment horizontal="center" vertical="center"/>
    </xf>
    <xf numFmtId="0" fontId="38" fillId="0" borderId="0" xfId="0" applyFont="1" applyBorder="1" applyAlignment="1">
      <alignment horizontal="center"/>
    </xf>
    <xf numFmtId="0" fontId="36" fillId="0" borderId="0" xfId="0" applyFont="1" applyBorder="1"/>
    <xf numFmtId="0" fontId="38" fillId="0" borderId="0" xfId="0" applyFont="1" applyBorder="1"/>
    <xf numFmtId="0" fontId="36" fillId="0" borderId="0" xfId="0" applyFont="1" applyFill="1" applyBorder="1"/>
    <xf numFmtId="0" fontId="31" fillId="0" borderId="0" xfId="0" applyFont="1" applyFill="1" applyBorder="1"/>
    <xf numFmtId="0" fontId="31" fillId="0" borderId="0" xfId="0" applyFont="1" applyBorder="1"/>
    <xf numFmtId="0" fontId="37" fillId="0" borderId="1" xfId="15" applyNumberFormat="1" applyFont="1" applyBorder="1" applyAlignment="1" applyProtection="1">
      <alignment vertical="center" wrapText="1"/>
    </xf>
    <xf numFmtId="0" fontId="37" fillId="5" borderId="1" xfId="15" applyNumberFormat="1" applyFont="1" applyFill="1" applyBorder="1" applyAlignment="1" applyProtection="1">
      <alignment horizontal="center" vertical="center" wrapText="1"/>
    </xf>
    <xf numFmtId="0" fontId="7" fillId="11" borderId="1" xfId="12" applyFont="1" applyFill="1" applyBorder="1" applyAlignment="1" applyProtection="1">
      <alignment horizontal="justify" vertical="center" wrapText="1"/>
      <protection locked="0"/>
    </xf>
    <xf numFmtId="0" fontId="7" fillId="11" borderId="1" xfId="12" applyFont="1" applyFill="1" applyBorder="1" applyAlignment="1">
      <alignment horizontal="justify" vertical="center" wrapText="1"/>
    </xf>
    <xf numFmtId="0" fontId="7" fillId="11" borderId="1" xfId="12" applyFont="1" applyFill="1" applyBorder="1" applyAlignment="1" applyProtection="1">
      <alignment horizontal="center" vertical="center" wrapText="1"/>
      <protection locked="0"/>
    </xf>
    <xf numFmtId="0" fontId="8" fillId="5" borderId="1" xfId="12" applyFont="1" applyFill="1" applyBorder="1" applyAlignment="1">
      <alignment horizontal="center" vertical="center"/>
    </xf>
    <xf numFmtId="0" fontId="7" fillId="11" borderId="1" xfId="12" applyFont="1" applyFill="1" applyBorder="1" applyAlignment="1">
      <alignment horizontal="left" vertical="center" wrapText="1"/>
    </xf>
    <xf numFmtId="0" fontId="7" fillId="11" borderId="1" xfId="12" applyFont="1" applyFill="1" applyBorder="1" applyAlignment="1">
      <alignment horizontal="center" vertical="center"/>
    </xf>
    <xf numFmtId="0" fontId="7" fillId="11" borderId="1" xfId="12" applyFont="1" applyFill="1" applyBorder="1" applyAlignment="1">
      <alignment horizontal="center" vertical="center" wrapText="1"/>
    </xf>
    <xf numFmtId="2" fontId="8" fillId="5" borderId="1" xfId="15" applyNumberFormat="1" applyFont="1" applyFill="1" applyBorder="1" applyAlignment="1" applyProtection="1">
      <alignment horizontal="center" vertical="center" wrapText="1"/>
      <protection locked="0"/>
    </xf>
    <xf numFmtId="17" fontId="0" fillId="0" borderId="1" xfId="0" applyNumberFormat="1" applyFill="1" applyBorder="1" applyAlignment="1">
      <alignment vertical="center" wrapText="1"/>
    </xf>
    <xf numFmtId="17" fontId="49" fillId="0" borderId="1" xfId="0" applyNumberFormat="1" applyFont="1" applyBorder="1" applyAlignment="1" applyProtection="1">
      <alignment horizontal="center" vertical="center" wrapText="1"/>
      <protection locked="0"/>
    </xf>
    <xf numFmtId="0" fontId="0" fillId="0" borderId="1" xfId="0" applyFont="1" applyBorder="1" applyAlignment="1">
      <alignment wrapText="1"/>
    </xf>
    <xf numFmtId="9" fontId="25" fillId="0" borderId="1" xfId="15" applyFont="1" applyBorder="1" applyAlignment="1">
      <alignment horizontal="center" vertical="center"/>
    </xf>
    <xf numFmtId="0" fontId="0" fillId="0" borderId="1" xfId="0" applyFont="1" applyBorder="1" applyAlignment="1">
      <alignment horizontal="center"/>
    </xf>
    <xf numFmtId="10" fontId="25" fillId="0" borderId="1" xfId="15" applyNumberFormat="1" applyFont="1" applyBorder="1" applyAlignment="1">
      <alignment horizontal="center"/>
    </xf>
    <xf numFmtId="0" fontId="0" fillId="0" borderId="1" xfId="0" applyFont="1" applyFill="1" applyBorder="1" applyAlignment="1">
      <alignment wrapText="1"/>
    </xf>
    <xf numFmtId="2" fontId="45" fillId="2" borderId="1" xfId="15" applyNumberFormat="1" applyFont="1" applyFill="1" applyBorder="1" applyAlignment="1">
      <alignment horizontal="center" vertical="center"/>
    </xf>
    <xf numFmtId="2" fontId="8" fillId="2" borderId="1" xfId="15" applyNumberFormat="1" applyFont="1" applyFill="1" applyBorder="1" applyAlignment="1">
      <alignment horizontal="center" vertical="center"/>
    </xf>
    <xf numFmtId="17" fontId="25" fillId="0" borderId="1" xfId="15" applyNumberFormat="1" applyFont="1" applyBorder="1"/>
    <xf numFmtId="0" fontId="25" fillId="0" borderId="1" xfId="15" applyNumberFormat="1" applyFont="1" applyBorder="1" applyAlignment="1">
      <alignment vertical="center"/>
    </xf>
    <xf numFmtId="17" fontId="0" fillId="0" borderId="1" xfId="0" applyNumberFormat="1" applyFont="1" applyFill="1" applyBorder="1" applyAlignment="1">
      <alignment vertical="center" wrapText="1"/>
    </xf>
    <xf numFmtId="0" fontId="32" fillId="0" borderId="0" xfId="0" applyFont="1" applyBorder="1" applyAlignment="1" applyProtection="1">
      <alignment vertical="center"/>
    </xf>
    <xf numFmtId="0" fontId="0" fillId="0" borderId="0" xfId="0" applyAlignment="1" applyProtection="1">
      <alignment vertical="center"/>
    </xf>
    <xf numFmtId="2" fontId="37" fillId="5" borderId="1" xfId="15" applyNumberFormat="1" applyFont="1" applyFill="1" applyBorder="1" applyAlignment="1" applyProtection="1">
      <alignment vertical="center" wrapText="1"/>
    </xf>
    <xf numFmtId="2" fontId="37" fillId="0" borderId="1" xfId="15" applyNumberFormat="1" applyFont="1" applyBorder="1" applyAlignment="1" applyProtection="1">
      <alignment vertical="center" wrapText="1"/>
    </xf>
    <xf numFmtId="2" fontId="37" fillId="5" borderId="1" xfId="15" applyNumberFormat="1" applyFont="1" applyFill="1" applyBorder="1" applyAlignment="1" applyProtection="1">
      <alignment horizontal="center" vertical="center" wrapText="1"/>
    </xf>
    <xf numFmtId="17" fontId="49" fillId="0" borderId="1" xfId="0" applyNumberFormat="1"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9" fontId="47" fillId="12" borderId="1" xfId="15"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7" fillId="12" borderId="19" xfId="0" applyFont="1" applyFill="1" applyBorder="1" applyAlignment="1">
      <alignment horizontal="center" vertical="center" wrapText="1"/>
    </xf>
    <xf numFmtId="0" fontId="30" fillId="0" borderId="0" xfId="0" applyFont="1" applyBorder="1" applyAlignment="1" applyProtection="1">
      <alignment horizontal="center" vertical="center" wrapText="1"/>
    </xf>
    <xf numFmtId="17" fontId="0" fillId="0" borderId="1" xfId="0" applyNumberFormat="1" applyBorder="1"/>
    <xf numFmtId="0" fontId="0" fillId="0" borderId="1" xfId="0" applyBorder="1"/>
    <xf numFmtId="10" fontId="27" fillId="11" borderId="1" xfId="15" applyNumberFormat="1" applyFont="1" applyFill="1" applyBorder="1" applyAlignment="1">
      <alignment horizontal="center" vertical="center" wrapText="1"/>
    </xf>
    <xf numFmtId="0" fontId="27" fillId="11" borderId="1" xfId="0" applyFont="1" applyFill="1" applyBorder="1" applyAlignment="1">
      <alignment vertical="center" wrapText="1"/>
    </xf>
    <xf numFmtId="10" fontId="0" fillId="0" borderId="0" xfId="0" applyNumberFormat="1"/>
    <xf numFmtId="0" fontId="7" fillId="5" borderId="1" xfId="13" applyFont="1" applyFill="1" applyBorder="1" applyAlignment="1">
      <alignment horizontal="center"/>
    </xf>
    <xf numFmtId="3" fontId="7" fillId="5" borderId="1" xfId="8" applyNumberFormat="1" applyFont="1" applyFill="1" applyBorder="1" applyAlignment="1">
      <alignment horizontal="right"/>
    </xf>
    <xf numFmtId="0" fontId="8" fillId="5" borderId="1" xfId="13" applyFont="1" applyFill="1" applyBorder="1" applyAlignment="1">
      <alignment horizontal="center"/>
    </xf>
    <xf numFmtId="3" fontId="8" fillId="5" borderId="1" xfId="8" applyNumberFormat="1" applyFont="1" applyFill="1" applyBorder="1" applyAlignment="1"/>
    <xf numFmtId="0" fontId="0" fillId="0" borderId="1" xfId="0" applyFont="1" applyBorder="1" applyAlignment="1">
      <alignment horizontal="justify" wrapText="1"/>
    </xf>
    <xf numFmtId="2" fontId="47" fillId="12" borderId="1" xfId="15" applyNumberFormat="1" applyFont="1" applyFill="1" applyBorder="1" applyAlignment="1">
      <alignment horizontal="center" vertical="center" wrapText="1"/>
    </xf>
    <xf numFmtId="17" fontId="49" fillId="0" borderId="1" xfId="0" applyNumberFormat="1" applyFont="1" applyBorder="1" applyAlignment="1" applyProtection="1">
      <alignment horizontal="right" vertical="center" wrapText="1"/>
      <protection locked="0"/>
    </xf>
    <xf numFmtId="17" fontId="49" fillId="0" borderId="1" xfId="0" applyNumberFormat="1" applyFont="1" applyFill="1" applyBorder="1" applyAlignment="1" applyProtection="1">
      <alignment horizontal="right" vertical="center" wrapText="1"/>
      <protection locked="0"/>
    </xf>
    <xf numFmtId="164" fontId="47" fillId="12" borderId="1" xfId="4" applyFont="1" applyFill="1" applyBorder="1" applyAlignment="1">
      <alignment horizontal="center" vertical="center" wrapText="1"/>
    </xf>
    <xf numFmtId="0" fontId="7" fillId="11" borderId="1" xfId="12" applyFont="1" applyFill="1" applyBorder="1" applyAlignment="1">
      <alignment horizontal="center" vertical="center" wrapText="1"/>
    </xf>
    <xf numFmtId="0" fontId="8" fillId="5" borderId="1" xfId="12" applyFont="1" applyFill="1" applyBorder="1" applyAlignment="1">
      <alignment horizontal="center" vertical="center"/>
    </xf>
    <xf numFmtId="0" fontId="7" fillId="11" borderId="1" xfId="12" applyFont="1" applyFill="1" applyBorder="1" applyAlignment="1">
      <alignment horizontal="left" vertical="center" wrapText="1"/>
    </xf>
    <xf numFmtId="0" fontId="7" fillId="11" borderId="1" xfId="12" applyFont="1" applyFill="1" applyBorder="1" applyAlignment="1">
      <alignment horizontal="center" vertical="center"/>
    </xf>
    <xf numFmtId="0" fontId="7" fillId="11" borderId="1" xfId="12" applyFont="1" applyFill="1" applyBorder="1" applyAlignment="1">
      <alignment horizontal="justify" vertical="center" wrapText="1"/>
    </xf>
    <xf numFmtId="0" fontId="7" fillId="11" borderId="1" xfId="12" applyFont="1" applyFill="1" applyBorder="1" applyAlignment="1" applyProtection="1">
      <alignment horizontal="center" vertical="center" wrapText="1"/>
      <protection locked="0"/>
    </xf>
    <xf numFmtId="0" fontId="7" fillId="11" borderId="1" xfId="12" applyFont="1" applyFill="1" applyBorder="1" applyAlignment="1" applyProtection="1">
      <alignment horizontal="justify" vertical="center" wrapText="1"/>
      <protection locked="0"/>
    </xf>
    <xf numFmtId="0" fontId="0" fillId="0" borderId="1" xfId="0" applyFill="1" applyBorder="1" applyAlignment="1">
      <alignment horizontal="center" vertical="center" wrapText="1"/>
    </xf>
    <xf numFmtId="14" fontId="8" fillId="0" borderId="1" xfId="12" applyNumberFormat="1" applyFont="1" applyFill="1" applyBorder="1" applyAlignment="1" applyProtection="1">
      <alignment vertical="center" wrapText="1"/>
      <protection locked="0"/>
    </xf>
    <xf numFmtId="0" fontId="2" fillId="6" borderId="1" xfId="11" applyFont="1" applyFill="1" applyBorder="1" applyAlignment="1">
      <alignment horizontal="center" vertical="center"/>
    </xf>
    <xf numFmtId="0" fontId="30" fillId="0" borderId="22" xfId="0" applyFont="1" applyBorder="1" applyAlignment="1" applyProtection="1">
      <alignment horizontal="justify" vertical="center" wrapText="1"/>
    </xf>
    <xf numFmtId="0" fontId="50" fillId="13" borderId="1" xfId="0" applyFont="1" applyFill="1" applyBorder="1" applyAlignment="1">
      <alignment horizontal="justify" vertical="center" wrapText="1"/>
    </xf>
    <xf numFmtId="0" fontId="50" fillId="0" borderId="1" xfId="0" applyFont="1" applyBorder="1" applyAlignment="1">
      <alignment horizontal="justify" vertical="center" wrapText="1"/>
    </xf>
    <xf numFmtId="0" fontId="0" fillId="0" borderId="1" xfId="0" applyFont="1" applyBorder="1" applyAlignment="1"/>
    <xf numFmtId="17" fontId="0" fillId="0" borderId="1" xfId="0" applyNumberFormat="1" applyBorder="1" applyAlignment="1">
      <alignment wrapText="1"/>
    </xf>
    <xf numFmtId="0" fontId="0" fillId="0" borderId="1" xfId="0" applyFill="1" applyBorder="1" applyAlignment="1">
      <alignment vertical="center" wrapText="1"/>
    </xf>
    <xf numFmtId="10" fontId="25" fillId="0" borderId="1" xfId="15" applyNumberFormat="1" applyFont="1" applyFill="1" applyBorder="1" applyAlignment="1">
      <alignment horizontal="center" vertical="center"/>
    </xf>
    <xf numFmtId="0" fontId="0" fillId="0" borderId="1" xfId="0" applyFill="1" applyBorder="1" applyAlignment="1">
      <alignment wrapText="1"/>
    </xf>
    <xf numFmtId="0" fontId="0" fillId="0" borderId="1" xfId="0" applyFont="1" applyFill="1" applyBorder="1" applyAlignment="1">
      <alignment horizontal="center" wrapText="1"/>
    </xf>
    <xf numFmtId="10" fontId="25" fillId="0" borderId="1" xfId="15" applyNumberFormat="1" applyFont="1" applyFill="1" applyBorder="1" applyAlignment="1">
      <alignment horizontal="center"/>
    </xf>
    <xf numFmtId="17" fontId="0" fillId="0" borderId="1" xfId="0" applyNumberFormat="1" applyFill="1" applyBorder="1" applyAlignment="1">
      <alignment wrapText="1"/>
    </xf>
    <xf numFmtId="17" fontId="0" fillId="0" borderId="1" xfId="0" applyNumberFormat="1" applyFont="1" applyFill="1" applyBorder="1" applyAlignment="1" applyProtection="1">
      <alignment horizontal="right" vertical="center" wrapText="1"/>
      <protection locked="0"/>
    </xf>
    <xf numFmtId="0" fontId="0" fillId="0" borderId="1" xfId="0" applyFont="1" applyFill="1" applyBorder="1" applyAlignment="1">
      <alignment horizontal="center" vertical="center" wrapText="1"/>
    </xf>
    <xf numFmtId="0" fontId="0" fillId="0" borderId="1" xfId="0" applyFont="1" applyFill="1" applyBorder="1"/>
    <xf numFmtId="17" fontId="0" fillId="0" borderId="1" xfId="0" applyNumberFormat="1" applyFill="1" applyBorder="1"/>
    <xf numFmtId="0" fontId="0" fillId="0" borderId="1" xfId="0" applyFill="1" applyBorder="1"/>
    <xf numFmtId="0" fontId="25" fillId="0" borderId="1" xfId="15" applyNumberFormat="1" applyFont="1" applyFill="1" applyBorder="1" applyAlignment="1">
      <alignment vertical="center"/>
    </xf>
    <xf numFmtId="2" fontId="8" fillId="0" borderId="1" xfId="15" applyNumberFormat="1" applyFont="1" applyFill="1" applyBorder="1" applyAlignment="1">
      <alignment horizontal="center" vertical="center"/>
    </xf>
    <xf numFmtId="17" fontId="0" fillId="0" borderId="1" xfId="0" applyNumberFormat="1" applyFont="1" applyFill="1" applyBorder="1" applyAlignment="1" applyProtection="1">
      <alignment horizontal="center" vertical="center" wrapText="1"/>
      <protection locked="0"/>
    </xf>
    <xf numFmtId="17" fontId="0" fillId="0" borderId="1" xfId="0" applyNumberFormat="1" applyBorder="1" applyAlignment="1">
      <alignment horizontal="center" wrapText="1"/>
    </xf>
    <xf numFmtId="0" fontId="0" fillId="0" borderId="1" xfId="0" applyFill="1" applyBorder="1" applyAlignment="1">
      <alignment horizontal="justify"/>
    </xf>
    <xf numFmtId="0" fontId="0" fillId="0" borderId="1" xfId="0" applyFont="1" applyFill="1" applyBorder="1" applyAlignment="1">
      <alignment vertical="center" wrapText="1"/>
    </xf>
    <xf numFmtId="9" fontId="25" fillId="5" borderId="1" xfId="15" applyFont="1" applyFill="1" applyBorder="1" applyAlignment="1">
      <alignment horizontal="center" vertical="center"/>
    </xf>
    <xf numFmtId="0" fontId="0" fillId="0" borderId="1" xfId="0" applyFont="1" applyFill="1" applyBorder="1" applyAlignment="1">
      <alignment horizontal="left" vertical="center" wrapText="1"/>
    </xf>
    <xf numFmtId="2" fontId="45" fillId="0" borderId="1" xfId="15" applyNumberFormat="1" applyFont="1" applyFill="1" applyBorder="1" applyAlignment="1" applyProtection="1">
      <alignment horizontal="center" vertical="center" wrapText="1"/>
      <protection locked="0"/>
    </xf>
    <xf numFmtId="172" fontId="45" fillId="0" borderId="1" xfId="15" applyNumberFormat="1" applyFont="1" applyFill="1" applyBorder="1" applyAlignment="1" applyProtection="1">
      <alignment horizontal="center" vertical="center" wrapText="1"/>
      <protection locked="0"/>
    </xf>
    <xf numFmtId="172" fontId="45" fillId="5" borderId="1" xfId="15" applyNumberFormat="1" applyFont="1" applyFill="1" applyBorder="1" applyAlignment="1">
      <alignment horizontal="center" vertical="center"/>
    </xf>
    <xf numFmtId="172" fontId="25" fillId="0" borderId="1" xfId="15" applyNumberFormat="1" applyFont="1" applyFill="1" applyBorder="1" applyAlignment="1">
      <alignment horizontal="center" vertical="center"/>
    </xf>
    <xf numFmtId="17" fontId="49" fillId="5" borderId="1" xfId="0" applyNumberFormat="1" applyFont="1" applyFill="1" applyBorder="1" applyAlignment="1" applyProtection="1">
      <alignment horizontal="right" vertical="center" wrapText="1"/>
      <protection locked="0"/>
    </xf>
    <xf numFmtId="2" fontId="25" fillId="0" borderId="1" xfId="15" applyNumberFormat="1" applyFont="1" applyFill="1" applyBorder="1" applyAlignment="1">
      <alignment horizontal="center" vertical="center"/>
    </xf>
    <xf numFmtId="2" fontId="27" fillId="11" borderId="1" xfId="15" applyNumberFormat="1" applyFont="1" applyFill="1" applyBorder="1" applyAlignment="1">
      <alignment horizontal="center" vertical="center" wrapText="1"/>
    </xf>
    <xf numFmtId="0" fontId="31" fillId="0" borderId="0" xfId="0" applyFont="1" applyFill="1" applyProtection="1"/>
    <xf numFmtId="165" fontId="37" fillId="0" borderId="1" xfId="3" applyFont="1" applyFill="1" applyBorder="1" applyAlignment="1" applyProtection="1">
      <alignment vertical="center" wrapText="1"/>
      <protection locked="0"/>
    </xf>
    <xf numFmtId="0" fontId="12" fillId="9" borderId="1" xfId="0" applyFont="1" applyFill="1" applyBorder="1" applyAlignment="1" applyProtection="1">
      <alignment horizontal="center" vertical="center" wrapText="1"/>
      <protection locked="0"/>
    </xf>
    <xf numFmtId="0" fontId="56" fillId="20" borderId="62" xfId="0" applyFont="1" applyFill="1" applyBorder="1" applyAlignment="1">
      <alignment horizontal="center" vertical="center" wrapText="1"/>
    </xf>
    <xf numFmtId="0" fontId="37" fillId="0" borderId="1" xfId="0" applyNumberFormat="1" applyFont="1" applyBorder="1" applyAlignment="1" applyProtection="1">
      <alignment horizontal="justify" vertical="center" wrapText="1"/>
    </xf>
    <xf numFmtId="0" fontId="37" fillId="5" borderId="1" xfId="0" applyNumberFormat="1" applyFont="1" applyFill="1" applyBorder="1" applyAlignment="1" applyProtection="1">
      <alignment vertical="center" wrapText="1"/>
    </xf>
    <xf numFmtId="168" fontId="56" fillId="23" borderId="62" xfId="0" applyNumberFormat="1" applyFont="1" applyFill="1" applyBorder="1" applyAlignment="1">
      <alignment horizontal="center" vertical="center" wrapText="1"/>
    </xf>
    <xf numFmtId="165" fontId="56" fillId="23" borderId="62" xfId="3" applyFont="1" applyFill="1" applyBorder="1" applyAlignment="1">
      <alignment horizontal="right" vertical="center" wrapText="1"/>
    </xf>
    <xf numFmtId="0" fontId="56" fillId="21" borderId="62" xfId="0" applyFont="1" applyFill="1" applyBorder="1" applyAlignment="1">
      <alignment horizontal="center" vertical="center" wrapText="1"/>
    </xf>
    <xf numFmtId="165" fontId="37" fillId="0" borderId="1" xfId="3" applyFont="1" applyFill="1" applyBorder="1" applyAlignment="1" applyProtection="1">
      <alignment horizontal="justify" vertical="center" wrapText="1"/>
    </xf>
    <xf numFmtId="171" fontId="14" fillId="0" borderId="1" xfId="3" applyNumberFormat="1" applyFont="1" applyFill="1" applyBorder="1" applyAlignment="1" applyProtection="1">
      <alignment vertical="center"/>
    </xf>
    <xf numFmtId="171" fontId="14" fillId="0" borderId="1" xfId="3" applyNumberFormat="1" applyFont="1" applyFill="1" applyBorder="1" applyAlignment="1" applyProtection="1">
      <alignment vertical="center"/>
      <protection locked="0"/>
    </xf>
    <xf numFmtId="164" fontId="56" fillId="23" borderId="62" xfId="0" applyNumberFormat="1" applyFont="1" applyFill="1" applyBorder="1" applyAlignment="1">
      <alignment horizontal="center" vertical="center" wrapText="1"/>
    </xf>
    <xf numFmtId="165" fontId="56" fillId="23" borderId="62" xfId="0" applyNumberFormat="1" applyFont="1" applyFill="1" applyBorder="1" applyAlignment="1">
      <alignment horizontal="right" vertical="center" wrapText="1"/>
    </xf>
    <xf numFmtId="168" fontId="37" fillId="0" borderId="1" xfId="0" applyNumberFormat="1" applyFont="1" applyBorder="1" applyAlignment="1" applyProtection="1">
      <alignment horizontal="justify" vertical="center" wrapText="1"/>
    </xf>
    <xf numFmtId="168" fontId="37" fillId="5" borderId="1" xfId="0" applyNumberFormat="1" applyFont="1" applyFill="1" applyBorder="1" applyAlignment="1" applyProtection="1">
      <alignment vertical="center" wrapText="1"/>
    </xf>
    <xf numFmtId="168" fontId="37" fillId="0" borderId="1" xfId="0" applyNumberFormat="1" applyFont="1" applyFill="1" applyBorder="1" applyAlignment="1" applyProtection="1">
      <alignment vertical="center" wrapText="1"/>
    </xf>
    <xf numFmtId="10" fontId="56" fillId="23" borderId="62" xfId="0" applyNumberFormat="1" applyFont="1" applyFill="1" applyBorder="1" applyAlignment="1">
      <alignment horizontal="right" vertical="center" wrapText="1"/>
    </xf>
    <xf numFmtId="0" fontId="56" fillId="22" borderId="62" xfId="0" applyFont="1" applyFill="1" applyBorder="1" applyAlignment="1">
      <alignment horizontal="center" vertical="center" wrapText="1"/>
    </xf>
    <xf numFmtId="165" fontId="37" fillId="0" borderId="1" xfId="3" applyFont="1" applyFill="1" applyBorder="1" applyAlignment="1" applyProtection="1">
      <alignment vertical="center" wrapText="1"/>
    </xf>
    <xf numFmtId="171" fontId="37" fillId="0" borderId="1" xfId="3" applyNumberFormat="1" applyFont="1" applyFill="1" applyBorder="1" applyAlignment="1" applyProtection="1">
      <alignment horizontal="center" vertical="center" wrapText="1"/>
    </xf>
    <xf numFmtId="0" fontId="57" fillId="20" borderId="62" xfId="0" applyFont="1" applyFill="1" applyBorder="1" applyAlignment="1">
      <alignment horizontal="center" vertical="center" wrapText="1"/>
    </xf>
    <xf numFmtId="168" fontId="40" fillId="0" borderId="1" xfId="0" applyNumberFormat="1" applyFont="1" applyBorder="1" applyAlignment="1" applyProtection="1">
      <alignment horizontal="justify" vertical="center" wrapText="1"/>
    </xf>
    <xf numFmtId="164" fontId="57" fillId="23" borderId="62" xfId="0" applyNumberFormat="1" applyFont="1" applyFill="1" applyBorder="1" applyAlignment="1">
      <alignment horizontal="center" vertical="center" wrapText="1"/>
    </xf>
    <xf numFmtId="10" fontId="57" fillId="22" borderId="62" xfId="0" applyNumberFormat="1" applyFont="1" applyFill="1" applyBorder="1" applyAlignment="1">
      <alignment vertical="center" wrapText="1"/>
    </xf>
    <xf numFmtId="171" fontId="37" fillId="0" borderId="1" xfId="3" applyNumberFormat="1" applyFont="1" applyFill="1" applyBorder="1" applyAlignment="1" applyProtection="1">
      <alignment horizontal="center" vertical="center" wrapText="1"/>
      <protection locked="0"/>
    </xf>
    <xf numFmtId="0" fontId="37" fillId="0" borderId="0" xfId="0" applyFont="1" applyBorder="1" applyProtection="1"/>
    <xf numFmtId="0" fontId="12" fillId="8" borderId="1" xfId="0" applyFont="1" applyFill="1" applyBorder="1" applyAlignment="1" applyProtection="1">
      <alignment horizontal="center" vertical="center" wrapText="1"/>
    </xf>
    <xf numFmtId="165" fontId="40" fillId="0" borderId="1" xfId="3" applyFont="1" applyBorder="1" applyAlignment="1" applyProtection="1">
      <alignment vertical="center" wrapText="1"/>
    </xf>
    <xf numFmtId="168" fontId="40" fillId="7" borderId="1" xfId="0" applyNumberFormat="1" applyFont="1" applyFill="1" applyBorder="1" applyAlignment="1" applyProtection="1">
      <alignment horizontal="center" vertical="center" wrapText="1"/>
    </xf>
    <xf numFmtId="164" fontId="40" fillId="7" borderId="1" xfId="4" applyFont="1" applyFill="1" applyBorder="1" applyAlignment="1" applyProtection="1">
      <alignment horizontal="center" vertical="center" wrapText="1"/>
    </xf>
    <xf numFmtId="0" fontId="37" fillId="0" borderId="0" xfId="0" applyFont="1" applyProtection="1"/>
    <xf numFmtId="0" fontId="37" fillId="0" borderId="0" xfId="0" applyFont="1" applyAlignment="1" applyProtection="1">
      <alignment horizontal="right" vertical="center"/>
    </xf>
    <xf numFmtId="17" fontId="0" fillId="0" borderId="1" xfId="0" applyNumberFormat="1" applyFill="1" applyBorder="1" applyAlignment="1">
      <alignment horizontal="center" vertical="center" wrapText="1"/>
    </xf>
    <xf numFmtId="17" fontId="0" fillId="5" borderId="1" xfId="0" applyNumberFormat="1" applyFill="1" applyBorder="1" applyAlignment="1">
      <alignment vertical="center" wrapText="1"/>
    </xf>
    <xf numFmtId="2" fontId="25" fillId="5" borderId="1" xfId="15" applyNumberFormat="1" applyFont="1" applyFill="1" applyBorder="1" applyAlignment="1">
      <alignment horizontal="center" vertical="center"/>
    </xf>
    <xf numFmtId="17" fontId="0" fillId="5" borderId="1" xfId="0" applyNumberFormat="1" applyFill="1" applyBorder="1" applyAlignment="1">
      <alignment horizontal="center" vertical="center" wrapText="1"/>
    </xf>
    <xf numFmtId="10" fontId="25" fillId="5" borderId="1" xfId="15" applyNumberFormat="1" applyFont="1" applyFill="1" applyBorder="1" applyAlignment="1">
      <alignment horizontal="center" vertical="center"/>
    </xf>
    <xf numFmtId="17" fontId="0" fillId="5" borderId="1" xfId="0" applyNumberFormat="1" applyFont="1" applyFill="1" applyBorder="1" applyAlignment="1" applyProtection="1">
      <alignment horizontal="right" vertical="center" wrapText="1"/>
      <protection locked="0"/>
    </xf>
    <xf numFmtId="10" fontId="25" fillId="5" borderId="1" xfId="15" applyNumberFormat="1" applyFont="1" applyFill="1" applyBorder="1" applyAlignment="1">
      <alignment horizontal="center"/>
    </xf>
    <xf numFmtId="17" fontId="49" fillId="5" borderId="1" xfId="0" applyNumberFormat="1" applyFont="1" applyFill="1" applyBorder="1" applyAlignment="1" applyProtection="1">
      <alignment horizontal="center" vertical="center" wrapText="1"/>
      <protection locked="0"/>
    </xf>
    <xf numFmtId="17" fontId="0" fillId="5" borderId="1" xfId="0" applyNumberFormat="1" applyFont="1" applyFill="1" applyBorder="1" applyAlignment="1" applyProtection="1">
      <alignment horizontal="center" vertical="center" wrapText="1"/>
      <protection locked="0"/>
    </xf>
    <xf numFmtId="0" fontId="25" fillId="5" borderId="1" xfId="15" applyNumberFormat="1" applyFont="1" applyFill="1" applyBorder="1" applyAlignment="1">
      <alignment vertical="center"/>
    </xf>
    <xf numFmtId="17" fontId="25" fillId="5" borderId="1" xfId="15" applyNumberFormat="1" applyFont="1" applyFill="1" applyBorder="1" applyAlignment="1">
      <alignment horizontal="center"/>
    </xf>
    <xf numFmtId="17" fontId="0" fillId="5" borderId="1" xfId="0" applyNumberFormat="1" applyFont="1" applyFill="1" applyBorder="1" applyAlignment="1">
      <alignment horizontal="center" vertical="center" wrapText="1"/>
    </xf>
    <xf numFmtId="17" fontId="0" fillId="0" borderId="1" xfId="0" applyNumberFormat="1" applyBorder="1" applyAlignment="1">
      <alignment horizontal="center" vertical="center"/>
    </xf>
    <xf numFmtId="17" fontId="0" fillId="0" borderId="1" xfId="0" applyNumberFormat="1" applyFont="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10" fontId="25" fillId="0" borderId="19" xfId="15" applyNumberFormat="1" applyFont="1" applyBorder="1" applyAlignment="1">
      <alignment horizontal="center" vertical="center"/>
    </xf>
    <xf numFmtId="10" fontId="25" fillId="0" borderId="6" xfId="15"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10" fontId="25" fillId="0" borderId="1" xfId="15" applyNumberFormat="1" applyFont="1" applyBorder="1" applyAlignment="1">
      <alignment horizontal="center" vertical="center"/>
    </xf>
    <xf numFmtId="0" fontId="0" fillId="0" borderId="19" xfId="0" applyFont="1" applyBorder="1" applyAlignment="1">
      <alignment horizontal="center" vertical="center"/>
    </xf>
    <xf numFmtId="0" fontId="0" fillId="0" borderId="19" xfId="0" applyFont="1" applyBorder="1" applyAlignment="1">
      <alignment horizontal="left" vertical="center" wrapText="1"/>
    </xf>
    <xf numFmtId="0" fontId="0" fillId="0" borderId="1" xfId="0" applyFont="1" applyBorder="1" applyAlignment="1">
      <alignment horizontal="center" vertical="center" wrapText="1"/>
    </xf>
    <xf numFmtId="17" fontId="25" fillId="5" borderId="1" xfId="15" applyNumberFormat="1" applyFont="1" applyFill="1" applyBorder="1"/>
    <xf numFmtId="17" fontId="0" fillId="5" borderId="1" xfId="0" applyNumberFormat="1" applyFont="1" applyFill="1" applyBorder="1" applyAlignment="1">
      <alignment vertical="center" wrapText="1"/>
    </xf>
    <xf numFmtId="0" fontId="12" fillId="9" borderId="1" xfId="0" applyFont="1" applyFill="1" applyBorder="1" applyAlignment="1" applyProtection="1">
      <alignment horizontal="center" vertical="center" wrapText="1"/>
      <protection locked="0"/>
    </xf>
    <xf numFmtId="0" fontId="7" fillId="11" borderId="1" xfId="12" applyFont="1" applyFill="1" applyBorder="1" applyAlignment="1">
      <alignment horizontal="left" vertical="center" wrapText="1"/>
    </xf>
    <xf numFmtId="10" fontId="0" fillId="0" borderId="1" xfId="15" applyNumberFormat="1" applyFont="1" applyBorder="1" applyAlignment="1">
      <alignment horizontal="center" vertical="center"/>
    </xf>
    <xf numFmtId="9" fontId="37" fillId="0" borderId="1" xfId="0" applyNumberFormat="1" applyFont="1" applyBorder="1" applyAlignment="1" applyProtection="1">
      <alignment horizontal="center" vertical="center"/>
    </xf>
    <xf numFmtId="10" fontId="37" fillId="0" borderId="1" xfId="15" applyNumberFormat="1" applyFont="1" applyBorder="1" applyAlignment="1" applyProtection="1">
      <alignment horizontal="center" vertical="center" wrapText="1"/>
    </xf>
    <xf numFmtId="9" fontId="40" fillId="0" borderId="1" xfId="0" applyNumberFormat="1" applyFont="1" applyBorder="1" applyAlignment="1" applyProtection="1">
      <alignment horizontal="center" vertical="center"/>
    </xf>
    <xf numFmtId="43" fontId="31" fillId="0" borderId="0" xfId="0" applyNumberFormat="1" applyFont="1" applyFill="1" applyProtection="1"/>
    <xf numFmtId="165" fontId="0" fillId="0" borderId="0" xfId="0" applyNumberFormat="1" applyProtection="1"/>
    <xf numFmtId="0" fontId="0" fillId="0" borderId="0" xfId="0" applyFill="1" applyAlignment="1" applyProtection="1">
      <alignment horizontal="center"/>
    </xf>
    <xf numFmtId="0" fontId="32" fillId="0" borderId="0" xfId="0" applyFont="1" applyFill="1" applyAlignment="1" applyProtection="1">
      <alignment horizontal="center"/>
    </xf>
    <xf numFmtId="0" fontId="37" fillId="0" borderId="0" xfId="0" applyFont="1" applyFill="1" applyAlignment="1" applyProtection="1">
      <alignment horizontal="center" vertical="center"/>
    </xf>
    <xf numFmtId="0" fontId="37" fillId="5" borderId="1" xfId="0" applyNumberFormat="1" applyFont="1" applyFill="1" applyBorder="1" applyAlignment="1" applyProtection="1">
      <alignment horizontal="center" vertical="center" wrapText="1"/>
    </xf>
    <xf numFmtId="168" fontId="37" fillId="5" borderId="1" xfId="0" applyNumberFormat="1" applyFont="1" applyFill="1" applyBorder="1" applyAlignment="1" applyProtection="1">
      <alignment horizontal="center" vertical="center" wrapText="1"/>
    </xf>
    <xf numFmtId="168" fontId="40" fillId="5" borderId="1" xfId="0" applyNumberFormat="1" applyFont="1" applyFill="1" applyBorder="1" applyAlignment="1" applyProtection="1">
      <alignment horizontal="center" vertical="center" wrapText="1"/>
    </xf>
    <xf numFmtId="165" fontId="40" fillId="5" borderId="1" xfId="3" applyFont="1" applyFill="1" applyBorder="1" applyAlignment="1" applyProtection="1">
      <alignment horizontal="center" vertical="center" wrapText="1"/>
    </xf>
    <xf numFmtId="171" fontId="14" fillId="0" borderId="1" xfId="3" applyNumberFormat="1" applyFont="1" applyFill="1" applyBorder="1" applyAlignment="1" applyProtection="1">
      <alignment horizontal="center" vertical="center"/>
    </xf>
    <xf numFmtId="165" fontId="37" fillId="0" borderId="1" xfId="3" applyFont="1" applyFill="1" applyBorder="1" applyAlignment="1" applyProtection="1">
      <alignment horizontal="center" vertical="center" wrapText="1"/>
    </xf>
    <xf numFmtId="10" fontId="37" fillId="0" borderId="1" xfId="15" applyNumberFormat="1" applyFont="1" applyFill="1" applyBorder="1" applyAlignment="1" applyProtection="1">
      <alignment vertical="center" wrapText="1"/>
    </xf>
    <xf numFmtId="10" fontId="40" fillId="0" borderId="1" xfId="0" applyNumberFormat="1" applyFont="1" applyFill="1" applyBorder="1" applyAlignment="1" applyProtection="1">
      <alignment horizontal="center" vertical="center"/>
    </xf>
    <xf numFmtId="0" fontId="12" fillId="9" borderId="1" xfId="8" applyFont="1" applyFill="1" applyBorder="1" applyAlignment="1" applyProtection="1">
      <alignment horizontal="center" vertical="center" wrapText="1"/>
      <protection locked="0"/>
    </xf>
    <xf numFmtId="0" fontId="37" fillId="0" borderId="1" xfId="0" applyFont="1" applyFill="1" applyBorder="1" applyAlignment="1" applyProtection="1">
      <alignment horizontal="justify" vertical="center" wrapText="1"/>
    </xf>
    <xf numFmtId="0" fontId="0" fillId="0" borderId="1" xfId="0" applyFont="1" applyFill="1" applyBorder="1" applyAlignment="1" applyProtection="1">
      <alignment horizontal="center"/>
      <protection locked="0"/>
    </xf>
    <xf numFmtId="0" fontId="40" fillId="0" borderId="1" xfId="0" applyFont="1" applyFill="1" applyBorder="1" applyAlignment="1" applyProtection="1">
      <alignment horizontal="center" vertical="center" wrapText="1"/>
      <protection locked="0"/>
    </xf>
    <xf numFmtId="0" fontId="12" fillId="9" borderId="10" xfId="8" applyFont="1" applyFill="1" applyBorder="1" applyAlignment="1" applyProtection="1">
      <alignment horizontal="center" vertical="center" wrapText="1"/>
      <protection locked="0"/>
    </xf>
    <xf numFmtId="0" fontId="12" fillId="9" borderId="40" xfId="8" applyFont="1" applyFill="1" applyBorder="1" applyAlignment="1" applyProtection="1">
      <alignment horizontal="center" vertical="center" wrapText="1"/>
      <protection locked="0"/>
    </xf>
    <xf numFmtId="0" fontId="12" fillId="9" borderId="11" xfId="8" applyFont="1" applyFill="1" applyBorder="1" applyAlignment="1" applyProtection="1">
      <alignment horizontal="center" vertical="center" wrapText="1"/>
      <protection locked="0"/>
    </xf>
    <xf numFmtId="0" fontId="40" fillId="0" borderId="10" xfId="0" applyFont="1" applyFill="1" applyBorder="1" applyAlignment="1" applyProtection="1">
      <alignment horizontal="center" vertical="center"/>
      <protection locked="0"/>
    </xf>
    <xf numFmtId="0" fontId="40" fillId="0" borderId="40" xfId="0" applyFont="1" applyFill="1" applyBorder="1" applyAlignment="1" applyProtection="1">
      <alignment horizontal="center" vertical="center"/>
      <protection locked="0"/>
    </xf>
    <xf numFmtId="0" fontId="40" fillId="0" borderId="1" xfId="0" applyFont="1" applyFill="1" applyBorder="1" applyAlignment="1" applyProtection="1">
      <alignment horizontal="center" vertical="center"/>
    </xf>
    <xf numFmtId="0" fontId="31" fillId="0" borderId="0" xfId="0" applyFont="1" applyBorder="1" applyAlignment="1" applyProtection="1">
      <alignment horizontal="center" vertical="center" wrapText="1"/>
      <protection locked="0"/>
    </xf>
    <xf numFmtId="0" fontId="0" fillId="5" borderId="1" xfId="0" applyFill="1" applyBorder="1" applyAlignment="1" applyProtection="1">
      <alignment horizontal="center"/>
      <protection locked="0"/>
    </xf>
    <xf numFmtId="0" fontId="37" fillId="0" borderId="19" xfId="0" applyFont="1" applyFill="1" applyBorder="1" applyAlignment="1" applyProtection="1">
      <alignment horizontal="justify" vertical="center" wrapText="1"/>
    </xf>
    <xf numFmtId="0" fontId="37" fillId="0" borderId="43" xfId="0" applyFont="1" applyFill="1" applyBorder="1" applyAlignment="1" applyProtection="1">
      <alignment horizontal="justify" vertical="center" wrapText="1"/>
    </xf>
    <xf numFmtId="0" fontId="37" fillId="0" borderId="6" xfId="0" applyFont="1" applyFill="1" applyBorder="1" applyAlignment="1" applyProtection="1">
      <alignment horizontal="justify" vertical="center" wrapText="1"/>
    </xf>
    <xf numFmtId="0" fontId="12" fillId="6" borderId="1" xfId="0" applyFont="1" applyFill="1" applyBorder="1" applyAlignment="1" applyProtection="1">
      <alignment horizontal="justify" vertical="center" wrapText="1"/>
    </xf>
    <xf numFmtId="0" fontId="37" fillId="0" borderId="1" xfId="0" applyFont="1" applyBorder="1" applyAlignment="1" applyProtection="1">
      <alignment horizontal="justify" vertical="center" wrapText="1"/>
    </xf>
    <xf numFmtId="0" fontId="30" fillId="0" borderId="22" xfId="0" applyFont="1" applyBorder="1" applyAlignment="1" applyProtection="1">
      <alignment horizontal="center" vertical="center" wrapText="1"/>
      <protection locked="0"/>
    </xf>
    <xf numFmtId="0" fontId="30" fillId="0" borderId="42" xfId="0" applyFont="1" applyBorder="1" applyAlignment="1" applyProtection="1">
      <alignment horizontal="center" vertical="center" wrapText="1"/>
      <protection locked="0"/>
    </xf>
    <xf numFmtId="0" fontId="30" fillId="0" borderId="44" xfId="0" applyFont="1" applyBorder="1" applyAlignment="1" applyProtection="1">
      <alignment horizontal="center" vertical="center" wrapText="1"/>
      <protection locked="0"/>
    </xf>
    <xf numFmtId="0" fontId="30" fillId="0" borderId="45" xfId="0" applyFont="1" applyBorder="1" applyAlignment="1" applyProtection="1">
      <alignment horizontal="center" vertical="center" wrapText="1"/>
      <protection locked="0"/>
    </xf>
    <xf numFmtId="0" fontId="30" fillId="0" borderId="24" xfId="0" applyFont="1" applyBorder="1" applyAlignment="1" applyProtection="1">
      <alignment horizontal="center" vertical="center" wrapText="1"/>
      <protection locked="0"/>
    </xf>
    <xf numFmtId="0" fontId="30" fillId="0" borderId="46" xfId="0" applyFont="1" applyBorder="1" applyAlignment="1" applyProtection="1">
      <alignment horizontal="center" vertical="center" wrapText="1"/>
      <protection locked="0"/>
    </xf>
    <xf numFmtId="10" fontId="37" fillId="5" borderId="1" xfId="15" applyNumberFormat="1"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12" fillId="14" borderId="1" xfId="0" applyFont="1" applyFill="1" applyBorder="1" applyAlignment="1" applyProtection="1">
      <alignment horizontal="center" vertical="center"/>
      <protection locked="0"/>
    </xf>
    <xf numFmtId="0" fontId="37" fillId="0" borderId="19" xfId="0" applyFont="1" applyBorder="1" applyAlignment="1" applyProtection="1">
      <alignment horizontal="justify" vertical="center" wrapText="1"/>
    </xf>
    <xf numFmtId="0" fontId="37" fillId="0" borderId="43" xfId="0" applyFont="1" applyBorder="1" applyAlignment="1" applyProtection="1">
      <alignment horizontal="justify" vertical="center" wrapText="1"/>
    </xf>
    <xf numFmtId="0" fontId="37" fillId="0" borderId="6" xfId="0" applyFont="1" applyBorder="1" applyAlignment="1" applyProtection="1">
      <alignment horizontal="justify" vertical="center" wrapText="1"/>
    </xf>
    <xf numFmtId="0" fontId="12" fillId="9" borderId="1" xfId="0" applyFont="1" applyFill="1" applyBorder="1" applyAlignment="1" applyProtection="1">
      <alignment horizontal="center" vertical="center" wrapText="1"/>
      <protection locked="0"/>
    </xf>
    <xf numFmtId="0" fontId="53" fillId="0" borderId="0" xfId="0" applyFont="1" applyAlignment="1" applyProtection="1">
      <alignment horizontal="center" wrapText="1"/>
    </xf>
    <xf numFmtId="0" fontId="12" fillId="14"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xf>
    <xf numFmtId="0" fontId="30" fillId="0" borderId="22" xfId="0" applyFont="1" applyBorder="1" applyAlignment="1" applyProtection="1">
      <alignment horizontal="center" vertical="center" wrapText="1"/>
    </xf>
    <xf numFmtId="0" fontId="30" fillId="0" borderId="44" xfId="0" applyFont="1" applyBorder="1" applyAlignment="1" applyProtection="1">
      <alignment horizontal="center" vertical="center" wrapText="1"/>
    </xf>
    <xf numFmtId="0" fontId="40" fillId="0" borderId="22" xfId="0" applyFont="1" applyBorder="1" applyAlignment="1" applyProtection="1">
      <alignment horizontal="center" vertical="center" wrapText="1"/>
    </xf>
    <xf numFmtId="0" fontId="40" fillId="0" borderId="42" xfId="0" applyFont="1" applyBorder="1" applyAlignment="1" applyProtection="1">
      <alignment horizontal="center" vertical="center" wrapText="1"/>
    </xf>
    <xf numFmtId="0" fontId="40" fillId="0" borderId="44" xfId="0" applyFont="1" applyBorder="1" applyAlignment="1" applyProtection="1">
      <alignment horizontal="center" vertical="center" wrapText="1"/>
    </xf>
    <xf numFmtId="0" fontId="40" fillId="0" borderId="45" xfId="0" applyFont="1" applyBorder="1" applyAlignment="1" applyProtection="1">
      <alignment horizontal="center" vertical="center" wrapText="1"/>
    </xf>
    <xf numFmtId="0" fontId="40" fillId="0" borderId="46" xfId="0" applyFont="1" applyBorder="1" applyAlignment="1" applyProtection="1">
      <alignment horizontal="center" vertical="center" wrapText="1"/>
    </xf>
    <xf numFmtId="0" fontId="37" fillId="0" borderId="1" xfId="0" applyFont="1" applyFill="1" applyBorder="1" applyAlignment="1" applyProtection="1">
      <alignment horizontal="center" vertical="center" wrapText="1"/>
    </xf>
    <xf numFmtId="0" fontId="37" fillId="0" borderId="1" xfId="0" applyFont="1" applyBorder="1" applyAlignment="1" applyProtection="1">
      <alignment horizontal="center" vertical="center" wrapText="1"/>
    </xf>
    <xf numFmtId="168" fontId="37" fillId="5" borderId="1" xfId="0" applyNumberFormat="1" applyFont="1" applyFill="1" applyBorder="1" applyAlignment="1" applyProtection="1">
      <alignment horizontal="justify" vertical="center" wrapText="1"/>
    </xf>
    <xf numFmtId="0" fontId="40" fillId="0" borderId="15" xfId="0" applyFont="1" applyFill="1" applyBorder="1" applyAlignment="1" applyProtection="1">
      <alignment horizontal="center" vertical="center" wrapText="1"/>
    </xf>
    <xf numFmtId="0" fontId="40" fillId="0" borderId="47" xfId="0" applyFont="1" applyFill="1" applyBorder="1" applyAlignment="1" applyProtection="1">
      <alignment horizontal="center" vertical="center" wrapText="1"/>
    </xf>
    <xf numFmtId="0" fontId="40" fillId="0" borderId="48" xfId="0" applyFont="1" applyFill="1" applyBorder="1" applyAlignment="1" applyProtection="1">
      <alignment horizontal="center" vertical="center" wrapText="1"/>
    </xf>
    <xf numFmtId="0" fontId="40" fillId="0" borderId="49" xfId="0" applyFont="1" applyFill="1" applyBorder="1" applyAlignment="1" applyProtection="1">
      <alignment horizontal="center" vertical="center" wrapText="1"/>
    </xf>
    <xf numFmtId="0" fontId="40" fillId="0" borderId="5"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wrapText="1"/>
    </xf>
    <xf numFmtId="0" fontId="40" fillId="0" borderId="40" xfId="0" applyFont="1" applyFill="1" applyBorder="1" applyAlignment="1" applyProtection="1">
      <alignment horizontal="center" vertical="center" wrapText="1"/>
    </xf>
    <xf numFmtId="0" fontId="40" fillId="0" borderId="1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40" xfId="0" applyFont="1" applyFill="1" applyBorder="1" applyAlignment="1" applyProtection="1">
      <alignment horizontal="center" vertical="center"/>
    </xf>
    <xf numFmtId="0" fontId="40" fillId="0" borderId="11" xfId="0" applyFont="1" applyFill="1" applyBorder="1" applyAlignment="1" applyProtection="1">
      <alignment horizontal="center" vertical="center"/>
    </xf>
    <xf numFmtId="0" fontId="40" fillId="5" borderId="10" xfId="0" applyFont="1" applyFill="1" applyBorder="1" applyAlignment="1" applyProtection="1">
      <alignment horizontal="center" vertical="center"/>
    </xf>
    <xf numFmtId="0" fontId="40" fillId="5" borderId="40" xfId="0" applyFont="1" applyFill="1" applyBorder="1" applyAlignment="1" applyProtection="1">
      <alignment horizontal="center" vertical="center"/>
    </xf>
    <xf numFmtId="0" fontId="40" fillId="5" borderId="1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37" fillId="0" borderId="0" xfId="0" applyFont="1" applyBorder="1" applyAlignment="1" applyProtection="1">
      <alignment horizontal="justify" vertical="center" wrapText="1"/>
    </xf>
    <xf numFmtId="0" fontId="37" fillId="0" borderId="0" xfId="0" applyFont="1" applyFill="1" applyBorder="1" applyAlignment="1" applyProtection="1">
      <alignment horizontal="justify" vertical="center" wrapText="1"/>
    </xf>
    <xf numFmtId="0" fontId="0" fillId="0" borderId="47" xfId="0" applyFill="1" applyBorder="1" applyAlignment="1" applyProtection="1">
      <alignment horizontal="center"/>
    </xf>
    <xf numFmtId="0" fontId="0" fillId="0" borderId="49" xfId="0" applyFill="1" applyBorder="1" applyAlignment="1" applyProtection="1">
      <alignment horizontal="center"/>
    </xf>
    <xf numFmtId="0" fontId="0" fillId="0" borderId="7" xfId="0" applyFill="1" applyBorder="1" applyAlignment="1" applyProtection="1">
      <alignment horizontal="center"/>
    </xf>
    <xf numFmtId="0" fontId="12" fillId="14" borderId="10" xfId="0" applyFont="1" applyFill="1" applyBorder="1" applyAlignment="1" applyProtection="1">
      <alignment horizontal="center" vertical="center" wrapText="1"/>
    </xf>
    <xf numFmtId="0" fontId="12" fillId="14" borderId="40" xfId="0" applyFont="1" applyFill="1" applyBorder="1" applyAlignment="1" applyProtection="1">
      <alignment horizontal="center" vertical="center" wrapText="1"/>
    </xf>
    <xf numFmtId="0" fontId="12" fillId="14" borderId="1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2" fillId="14" borderId="15" xfId="0" applyFont="1" applyFill="1" applyBorder="1" applyAlignment="1" applyProtection="1">
      <alignment horizontal="center" vertical="center" wrapText="1"/>
    </xf>
    <xf numFmtId="0" fontId="2" fillId="14" borderId="41" xfId="0" applyFont="1" applyFill="1" applyBorder="1" applyAlignment="1" applyProtection="1">
      <alignment horizontal="center" vertical="center" wrapText="1"/>
    </xf>
    <xf numFmtId="0" fontId="2" fillId="14" borderId="4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xf>
    <xf numFmtId="0" fontId="12" fillId="14" borderId="1" xfId="0" applyFont="1" applyFill="1" applyBorder="1" applyAlignment="1" applyProtection="1">
      <alignment horizontal="center" vertical="center" wrapText="1"/>
    </xf>
    <xf numFmtId="0" fontId="36" fillId="0" borderId="1" xfId="0" applyFont="1" applyBorder="1" applyAlignment="1" applyProtection="1">
      <alignment horizontal="center"/>
      <protection locked="0"/>
    </xf>
    <xf numFmtId="0" fontId="38" fillId="0" borderId="1" xfId="0" applyFont="1" applyFill="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0" fillId="5" borderId="1" xfId="0" applyFont="1" applyFill="1" applyBorder="1" applyAlignment="1" applyProtection="1">
      <alignment horizontal="center" vertical="center" wrapText="1"/>
      <protection locked="0"/>
    </xf>
    <xf numFmtId="0" fontId="12" fillId="2" borderId="1" xfId="12" applyFont="1" applyFill="1" applyBorder="1" applyAlignment="1" applyProtection="1">
      <alignment horizontal="center" vertical="center"/>
    </xf>
    <xf numFmtId="0" fontId="40" fillId="0" borderId="1" xfId="12" applyFont="1" applyFill="1" applyBorder="1" applyAlignment="1">
      <alignment horizontal="center" vertical="center"/>
    </xf>
    <xf numFmtId="0" fontId="30" fillId="15" borderId="1" xfId="12" applyFont="1" applyFill="1" applyBorder="1" applyAlignment="1">
      <alignment horizontal="center" vertical="center"/>
    </xf>
    <xf numFmtId="0" fontId="7" fillId="11" borderId="1" xfId="12" applyFont="1" applyFill="1" applyBorder="1" applyAlignment="1">
      <alignment horizontal="left" vertical="center" wrapText="1"/>
    </xf>
    <xf numFmtId="0" fontId="8" fillId="5" borderId="1" xfId="12" applyFont="1" applyFill="1" applyBorder="1" applyAlignment="1">
      <alignment horizontal="center" vertical="center"/>
    </xf>
    <xf numFmtId="0" fontId="8" fillId="2" borderId="1" xfId="12" applyFont="1" applyFill="1" applyBorder="1" applyAlignment="1">
      <alignment horizontal="center" vertical="top" wrapText="1"/>
    </xf>
    <xf numFmtId="0" fontId="8" fillId="0" borderId="1" xfId="12" applyFont="1" applyBorder="1" applyAlignment="1">
      <alignment horizontal="center" vertical="center" wrapText="1"/>
    </xf>
    <xf numFmtId="1" fontId="8" fillId="5" borderId="1" xfId="6" applyNumberFormat="1" applyFont="1" applyFill="1" applyBorder="1" applyAlignment="1">
      <alignment horizontal="center" vertical="center" wrapText="1"/>
    </xf>
    <xf numFmtId="9" fontId="8" fillId="2" borderId="1" xfId="16" applyFont="1" applyFill="1" applyBorder="1" applyAlignment="1">
      <alignment horizontal="center" vertical="center"/>
    </xf>
    <xf numFmtId="0" fontId="8" fillId="5" borderId="1" xfId="16" applyNumberFormat="1" applyFont="1" applyFill="1" applyBorder="1" applyAlignment="1">
      <alignment horizontal="center" vertical="center" wrapText="1"/>
    </xf>
    <xf numFmtId="0" fontId="8" fillId="0" borderId="1" xfId="12" applyFont="1" applyFill="1" applyBorder="1" applyAlignment="1">
      <alignment horizontal="left" vertical="center" wrapText="1"/>
    </xf>
    <xf numFmtId="0" fontId="8" fillId="0" borderId="1" xfId="12" applyFont="1" applyFill="1" applyBorder="1" applyAlignment="1">
      <alignment horizontal="center" vertical="center"/>
    </xf>
    <xf numFmtId="0" fontId="8" fillId="5" borderId="1" xfId="12" applyFont="1" applyFill="1" applyBorder="1" applyAlignment="1">
      <alignment horizontal="center" vertical="center" wrapText="1"/>
    </xf>
    <xf numFmtId="49" fontId="8" fillId="5" borderId="1" xfId="12" applyNumberFormat="1" applyFont="1" applyFill="1" applyBorder="1" applyAlignment="1">
      <alignment horizontal="center" vertical="center"/>
    </xf>
    <xf numFmtId="0" fontId="8" fillId="0" borderId="1" xfId="12" applyFont="1" applyFill="1" applyBorder="1" applyAlignment="1">
      <alignment horizontal="center" vertical="center" wrapText="1"/>
    </xf>
    <xf numFmtId="0" fontId="21" fillId="2" borderId="1" xfId="12" applyFont="1" applyFill="1" applyBorder="1" applyAlignment="1">
      <alignment horizontal="center" vertical="center"/>
    </xf>
    <xf numFmtId="0" fontId="7" fillId="11" borderId="1" xfId="12" applyFont="1" applyFill="1" applyBorder="1" applyAlignment="1">
      <alignment horizontal="center" vertical="center"/>
    </xf>
    <xf numFmtId="9" fontId="7" fillId="11" borderId="1" xfId="16" applyFont="1" applyFill="1" applyBorder="1" applyAlignment="1">
      <alignment horizontal="center" vertical="center"/>
    </xf>
    <xf numFmtId="0" fontId="8" fillId="0" borderId="1" xfId="12" applyFont="1" applyFill="1" applyBorder="1" applyAlignment="1" applyProtection="1">
      <alignment horizontal="center" vertical="center" wrapText="1"/>
    </xf>
    <xf numFmtId="0" fontId="8" fillId="0" borderId="1" xfId="12" applyFont="1" applyFill="1" applyBorder="1" applyAlignment="1" applyProtection="1">
      <alignment horizontal="center" vertical="center"/>
    </xf>
    <xf numFmtId="14" fontId="8" fillId="5" borderId="1" xfId="12" applyNumberFormat="1" applyFont="1" applyFill="1" applyBorder="1" applyAlignment="1">
      <alignment horizontal="center" vertical="center" wrapText="1"/>
    </xf>
    <xf numFmtId="0" fontId="8" fillId="0" borderId="1" xfId="16" applyNumberFormat="1" applyFont="1" applyFill="1" applyBorder="1" applyAlignment="1">
      <alignment horizontal="center" vertical="center" wrapText="1"/>
    </xf>
    <xf numFmtId="9" fontId="7" fillId="2" borderId="1" xfId="16" applyFont="1" applyFill="1" applyBorder="1" applyAlignment="1">
      <alignment horizontal="center" vertical="center"/>
    </xf>
    <xf numFmtId="0" fontId="7" fillId="15" borderId="1" xfId="12" applyFont="1" applyFill="1" applyBorder="1" applyAlignment="1">
      <alignment horizontal="center" vertical="center"/>
    </xf>
    <xf numFmtId="0" fontId="8" fillId="5" borderId="10" xfId="12" applyFont="1" applyFill="1" applyBorder="1" applyAlignment="1" applyProtection="1">
      <alignment horizontal="left" vertical="center" wrapText="1"/>
      <protection locked="0"/>
    </xf>
    <xf numFmtId="0" fontId="8" fillId="5" borderId="40" xfId="12" applyFont="1" applyFill="1" applyBorder="1" applyAlignment="1" applyProtection="1">
      <alignment horizontal="left" vertical="center" wrapText="1"/>
      <protection locked="0"/>
    </xf>
    <xf numFmtId="0" fontId="8" fillId="5" borderId="11" xfId="12" applyFont="1" applyFill="1" applyBorder="1" applyAlignment="1" applyProtection="1">
      <alignment horizontal="left" vertical="center" wrapText="1"/>
      <protection locked="0"/>
    </xf>
    <xf numFmtId="0" fontId="30" fillId="0" borderId="1" xfId="12" applyFont="1" applyFill="1" applyBorder="1" applyAlignment="1">
      <alignment horizontal="center" vertical="center"/>
    </xf>
    <xf numFmtId="0" fontId="31" fillId="5" borderId="10" xfId="0" applyFont="1" applyFill="1" applyBorder="1" applyAlignment="1">
      <alignment horizontal="justify" vertical="center" wrapText="1"/>
    </xf>
    <xf numFmtId="0" fontId="31" fillId="5" borderId="40" xfId="0" applyFont="1" applyFill="1" applyBorder="1" applyAlignment="1">
      <alignment horizontal="justify" vertical="center" wrapText="1"/>
    </xf>
    <xf numFmtId="0" fontId="31" fillId="5" borderId="11" xfId="0" applyFont="1" applyFill="1" applyBorder="1" applyAlignment="1">
      <alignment horizontal="justify" vertical="center" wrapText="1"/>
    </xf>
    <xf numFmtId="0" fontId="31" fillId="5" borderId="10" xfId="0" applyFont="1" applyFill="1" applyBorder="1" applyAlignment="1">
      <alignment horizontal="left" vertical="center"/>
    </xf>
    <xf numFmtId="0" fontId="31" fillId="5" borderId="40" xfId="0" applyFont="1" applyFill="1" applyBorder="1" applyAlignment="1">
      <alignment horizontal="left" vertical="center"/>
    </xf>
    <xf numFmtId="0" fontId="31" fillId="5" borderId="11" xfId="0" applyFont="1" applyFill="1" applyBorder="1" applyAlignment="1">
      <alignment horizontal="left" vertical="center"/>
    </xf>
    <xf numFmtId="0" fontId="31" fillId="5" borderId="10" xfId="0" applyFont="1" applyFill="1" applyBorder="1" applyAlignment="1">
      <alignment horizontal="justify" vertical="center"/>
    </xf>
    <xf numFmtId="0" fontId="31" fillId="5" borderId="40" xfId="0" applyFont="1" applyFill="1" applyBorder="1" applyAlignment="1">
      <alignment horizontal="justify" vertical="center"/>
    </xf>
    <xf numFmtId="0" fontId="31" fillId="5" borderId="11" xfId="0" applyFont="1" applyFill="1" applyBorder="1" applyAlignment="1">
      <alignment horizontal="justify" vertical="center"/>
    </xf>
    <xf numFmtId="0" fontId="7" fillId="11" borderId="1" xfId="12" applyFont="1" applyFill="1" applyBorder="1" applyAlignment="1">
      <alignment horizontal="justify" vertical="center" wrapText="1"/>
    </xf>
    <xf numFmtId="0" fontId="7" fillId="11" borderId="1" xfId="12" applyFont="1" applyFill="1" applyBorder="1" applyAlignment="1" applyProtection="1">
      <alignment horizontal="center" vertical="center" wrapText="1"/>
      <protection locked="0"/>
    </xf>
    <xf numFmtId="0" fontId="8" fillId="2" borderId="1" xfId="12" applyFont="1" applyFill="1" applyBorder="1" applyAlignment="1" applyProtection="1">
      <alignment horizontal="center" vertical="center" wrapText="1"/>
      <protection locked="0"/>
    </xf>
    <xf numFmtId="0" fontId="7" fillId="2" borderId="1" xfId="12" applyFont="1" applyFill="1" applyBorder="1" applyAlignment="1" applyProtection="1">
      <alignment horizontal="center" vertical="center" wrapText="1"/>
      <protection locked="0"/>
    </xf>
    <xf numFmtId="0" fontId="7" fillId="11" borderId="1" xfId="12" applyFont="1" applyFill="1" applyBorder="1" applyAlignment="1" applyProtection="1">
      <alignment horizontal="left" vertical="center" wrapText="1"/>
      <protection locked="0"/>
    </xf>
    <xf numFmtId="0" fontId="8" fillId="2" borderId="1" xfId="12" applyFont="1" applyFill="1" applyBorder="1" applyAlignment="1" applyProtection="1">
      <alignment horizontal="center" vertical="center"/>
      <protection locked="0"/>
    </xf>
    <xf numFmtId="0" fontId="7" fillId="11" borderId="1" xfId="12" applyFont="1" applyFill="1" applyBorder="1" applyAlignment="1">
      <alignment horizontal="justify" vertical="center"/>
    </xf>
    <xf numFmtId="0" fontId="8" fillId="2" borderId="8" xfId="12" applyFont="1" applyFill="1" applyBorder="1" applyAlignment="1" applyProtection="1">
      <alignment horizontal="center" vertical="center"/>
      <protection locked="0"/>
    </xf>
    <xf numFmtId="0" fontId="7" fillId="11" borderId="1" xfId="12" applyFont="1" applyFill="1" applyBorder="1" applyAlignment="1" applyProtection="1">
      <alignment horizontal="justify" vertical="center" wrapText="1"/>
      <protection locked="0"/>
    </xf>
    <xf numFmtId="0" fontId="8" fillId="2" borderId="10" xfId="12" applyFont="1" applyFill="1" applyBorder="1" applyAlignment="1" applyProtection="1">
      <alignment horizontal="center" vertical="center" wrapText="1"/>
      <protection locked="0"/>
    </xf>
    <xf numFmtId="0" fontId="8" fillId="2" borderId="40" xfId="12" applyFont="1" applyFill="1" applyBorder="1" applyAlignment="1" applyProtection="1">
      <alignment horizontal="center" vertical="center" wrapText="1"/>
      <protection locked="0"/>
    </xf>
    <xf numFmtId="0" fontId="8" fillId="2" borderId="50" xfId="12" applyFont="1" applyFill="1" applyBorder="1" applyAlignment="1" applyProtection="1">
      <alignment horizontal="center" vertical="center" wrapText="1"/>
      <protection locked="0"/>
    </xf>
    <xf numFmtId="0" fontId="36" fillId="0" borderId="51" xfId="0" applyFont="1" applyBorder="1" applyAlignment="1" applyProtection="1">
      <alignment horizontal="center"/>
      <protection locked="0"/>
    </xf>
    <xf numFmtId="0" fontId="36" fillId="0" borderId="31" xfId="0" applyFont="1" applyBorder="1" applyAlignment="1" applyProtection="1">
      <alignment horizontal="center"/>
      <protection locked="0"/>
    </xf>
    <xf numFmtId="0" fontId="36" fillId="0" borderId="52" xfId="0" applyFont="1" applyBorder="1" applyAlignment="1" applyProtection="1">
      <alignment horizontal="center"/>
      <protection locked="0"/>
    </xf>
    <xf numFmtId="0" fontId="38" fillId="0" borderId="22" xfId="0" applyFont="1" applyFill="1" applyBorder="1" applyAlignment="1" applyProtection="1">
      <alignment horizontal="center" vertical="center" wrapText="1"/>
      <protection locked="0"/>
    </xf>
    <xf numFmtId="0" fontId="38" fillId="0" borderId="42" xfId="0" applyFont="1" applyFill="1" applyBorder="1" applyAlignment="1" applyProtection="1">
      <alignment horizontal="center" vertical="center" wrapText="1"/>
      <protection locked="0"/>
    </xf>
    <xf numFmtId="0" fontId="38" fillId="0" borderId="44" xfId="0" applyFont="1" applyFill="1" applyBorder="1" applyAlignment="1" applyProtection="1">
      <alignment horizontal="center" vertical="center" wrapText="1"/>
      <protection locked="0"/>
    </xf>
    <xf numFmtId="0" fontId="0" fillId="0" borderId="51" xfId="0" applyBorder="1" applyAlignment="1">
      <alignment horizontal="center"/>
    </xf>
    <xf numFmtId="0" fontId="0" fillId="0" borderId="31" xfId="0" applyBorder="1" applyAlignment="1">
      <alignment horizontal="center"/>
    </xf>
    <xf numFmtId="0" fontId="0" fillId="0" borderId="52" xfId="0" applyBorder="1" applyAlignment="1">
      <alignment horizontal="center"/>
    </xf>
    <xf numFmtId="0" fontId="38" fillId="0" borderId="22" xfId="0" applyFont="1" applyBorder="1" applyAlignment="1" applyProtection="1">
      <alignment horizontal="center" vertical="center" wrapText="1"/>
      <protection locked="0"/>
    </xf>
    <xf numFmtId="0" fontId="38" fillId="0" borderId="42" xfId="0" applyFont="1" applyBorder="1" applyAlignment="1" applyProtection="1">
      <alignment horizontal="center" vertical="center" wrapText="1"/>
      <protection locked="0"/>
    </xf>
    <xf numFmtId="0" fontId="38" fillId="0" borderId="44" xfId="0" applyFont="1" applyBorder="1" applyAlignment="1" applyProtection="1">
      <alignment horizontal="center" vertical="center" wrapText="1"/>
      <protection locked="0"/>
    </xf>
    <xf numFmtId="0" fontId="27" fillId="5" borderId="22" xfId="0" applyFont="1" applyFill="1" applyBorder="1" applyAlignment="1">
      <alignment horizontal="center"/>
    </xf>
    <xf numFmtId="0" fontId="27" fillId="5" borderId="42" xfId="0" applyFont="1" applyFill="1" applyBorder="1" applyAlignment="1">
      <alignment horizontal="center"/>
    </xf>
    <xf numFmtId="0" fontId="27" fillId="5" borderId="44" xfId="0" applyFont="1" applyFill="1" applyBorder="1" applyAlignment="1">
      <alignment horizontal="center"/>
    </xf>
    <xf numFmtId="0" fontId="30" fillId="0" borderId="42" xfId="0" applyFont="1" applyBorder="1" applyAlignment="1" applyProtection="1">
      <alignment horizontal="center" vertical="center" wrapText="1"/>
    </xf>
    <xf numFmtId="0" fontId="26" fillId="17" borderId="48" xfId="0" applyFont="1" applyFill="1" applyBorder="1" applyAlignment="1">
      <alignment horizontal="center"/>
    </xf>
    <xf numFmtId="0" fontId="26" fillId="17" borderId="0" xfId="0" applyFont="1" applyFill="1" applyBorder="1" applyAlignment="1">
      <alignment horizontal="center"/>
    </xf>
    <xf numFmtId="0" fontId="51" fillId="16" borderId="10" xfId="0" applyFont="1" applyFill="1" applyBorder="1" applyAlignment="1">
      <alignment horizontal="center"/>
    </xf>
    <xf numFmtId="0" fontId="51" fillId="16" borderId="40" xfId="0" applyFont="1" applyFill="1" applyBorder="1" applyAlignment="1">
      <alignment horizontal="center"/>
    </xf>
    <xf numFmtId="0" fontId="51" fillId="16" borderId="11" xfId="0" applyFont="1" applyFill="1" applyBorder="1" applyAlignment="1">
      <alignment horizontal="center"/>
    </xf>
    <xf numFmtId="0" fontId="27" fillId="12" borderId="10" xfId="0" applyFont="1" applyFill="1" applyBorder="1" applyAlignment="1">
      <alignment horizontal="center" vertical="center" wrapText="1"/>
    </xf>
    <xf numFmtId="0" fontId="27" fillId="12" borderId="11" xfId="0" applyFont="1" applyFill="1" applyBorder="1" applyAlignment="1">
      <alignment horizontal="center" vertical="center" wrapText="1"/>
    </xf>
    <xf numFmtId="9" fontId="47" fillId="12" borderId="10" xfId="15" applyFont="1" applyFill="1" applyBorder="1" applyAlignment="1">
      <alignment horizontal="center" vertical="center" wrapText="1"/>
    </xf>
    <xf numFmtId="9" fontId="47" fillId="12" borderId="11" xfId="15" applyFont="1" applyFill="1" applyBorder="1" applyAlignment="1">
      <alignment horizontal="center" vertical="center" wrapText="1"/>
    </xf>
    <xf numFmtId="0" fontId="0" fillId="0" borderId="1" xfId="0" applyBorder="1" applyAlignment="1">
      <alignment horizontal="center" vertical="center" wrapText="1"/>
    </xf>
    <xf numFmtId="0" fontId="25" fillId="0" borderId="1" xfId="15" applyNumberFormat="1" applyFont="1" applyBorder="1" applyAlignment="1">
      <alignment horizontal="center" vertical="center"/>
    </xf>
    <xf numFmtId="0" fontId="0" fillId="0" borderId="1" xfId="0" applyFill="1" applyBorder="1" applyAlignment="1">
      <alignment horizontal="center" vertical="center"/>
    </xf>
    <xf numFmtId="0" fontId="0" fillId="0" borderId="19" xfId="0" applyBorder="1" applyAlignment="1">
      <alignment horizontal="center" vertical="center" wrapText="1"/>
    </xf>
    <xf numFmtId="0" fontId="0" fillId="0" borderId="6" xfId="0" applyBorder="1" applyAlignment="1">
      <alignment horizontal="center" vertical="center" wrapText="1"/>
    </xf>
    <xf numFmtId="0" fontId="25" fillId="0" borderId="19" xfId="15" applyNumberFormat="1" applyFont="1" applyBorder="1" applyAlignment="1">
      <alignment horizontal="center" vertical="center"/>
    </xf>
    <xf numFmtId="0" fontId="25" fillId="0" borderId="6" xfId="15" applyNumberFormat="1" applyFont="1" applyBorder="1" applyAlignment="1">
      <alignment horizontal="center" vertical="center"/>
    </xf>
    <xf numFmtId="0" fontId="8" fillId="0" borderId="1" xfId="12" applyFont="1" applyBorder="1" applyAlignment="1">
      <alignment horizontal="left" vertical="center" wrapText="1"/>
    </xf>
    <xf numFmtId="49" fontId="8" fillId="2" borderId="1" xfId="12" applyNumberFormat="1" applyFont="1" applyFill="1" applyBorder="1" applyAlignment="1">
      <alignment horizontal="center" vertical="center"/>
    </xf>
    <xf numFmtId="0" fontId="8" fillId="2" borderId="1" xfId="12" applyFont="1" applyFill="1" applyBorder="1" applyAlignment="1">
      <alignment horizontal="left" vertical="center" wrapText="1"/>
    </xf>
    <xf numFmtId="14" fontId="8" fillId="2" borderId="1" xfId="12" applyNumberFormat="1" applyFont="1" applyFill="1" applyBorder="1" applyAlignment="1">
      <alignment horizontal="center" vertical="center" wrapText="1"/>
    </xf>
    <xf numFmtId="168" fontId="8" fillId="0" borderId="10" xfId="16" applyNumberFormat="1" applyFont="1" applyFill="1" applyBorder="1" applyAlignment="1">
      <alignment horizontal="center" vertical="center" wrapText="1"/>
    </xf>
    <xf numFmtId="168" fontId="8" fillId="0" borderId="40" xfId="16" applyNumberFormat="1" applyFont="1" applyFill="1" applyBorder="1" applyAlignment="1">
      <alignment horizontal="center" vertical="center" wrapText="1"/>
    </xf>
    <xf numFmtId="168" fontId="8" fillId="0" borderId="11" xfId="16" applyNumberFormat="1" applyFont="1" applyFill="1" applyBorder="1" applyAlignment="1">
      <alignment horizontal="center" vertical="center" wrapText="1"/>
    </xf>
    <xf numFmtId="168" fontId="8" fillId="2" borderId="10" xfId="16" applyNumberFormat="1" applyFont="1" applyFill="1" applyBorder="1" applyAlignment="1">
      <alignment horizontal="center" vertical="center" wrapText="1"/>
    </xf>
    <xf numFmtId="168" fontId="8" fillId="2" borderId="40" xfId="16" applyNumberFormat="1" applyFont="1" applyFill="1" applyBorder="1" applyAlignment="1">
      <alignment horizontal="center" vertical="center" wrapText="1"/>
    </xf>
    <xf numFmtId="168" fontId="8" fillId="2" borderId="11" xfId="16" applyNumberFormat="1" applyFont="1" applyFill="1" applyBorder="1" applyAlignment="1">
      <alignment horizontal="center" vertical="center" wrapText="1"/>
    </xf>
    <xf numFmtId="9" fontId="7" fillId="2" borderId="10" xfId="16" applyFont="1" applyFill="1" applyBorder="1" applyAlignment="1">
      <alignment horizontal="center" vertical="center"/>
    </xf>
    <xf numFmtId="9" fontId="7" fillId="2" borderId="40" xfId="16" applyFont="1" applyFill="1" applyBorder="1" applyAlignment="1">
      <alignment horizontal="center" vertical="center"/>
    </xf>
    <xf numFmtId="9" fontId="7" fillId="2" borderId="11" xfId="16" applyFont="1" applyFill="1" applyBorder="1" applyAlignment="1">
      <alignment horizontal="center" vertical="center"/>
    </xf>
    <xf numFmtId="0" fontId="31" fillId="5" borderId="1" xfId="0" applyFont="1" applyFill="1" applyBorder="1" applyAlignment="1">
      <alignment horizontal="left" vertical="center" wrapText="1"/>
    </xf>
    <xf numFmtId="0" fontId="31" fillId="5" borderId="1" xfId="0" applyFont="1" applyFill="1" applyBorder="1" applyAlignment="1">
      <alignment horizontal="left" vertical="center"/>
    </xf>
    <xf numFmtId="0" fontId="31" fillId="5" borderId="1" xfId="0" applyFont="1" applyFill="1" applyBorder="1" applyAlignment="1">
      <alignment horizontal="justify" vertical="center" wrapText="1"/>
    </xf>
    <xf numFmtId="0" fontId="31" fillId="5" borderId="1" xfId="0" applyFont="1" applyFill="1" applyBorder="1" applyAlignment="1">
      <alignment horizontal="justify" vertical="center"/>
    </xf>
    <xf numFmtId="10" fontId="25" fillId="0" borderId="19" xfId="15" applyNumberFormat="1" applyFont="1" applyBorder="1" applyAlignment="1">
      <alignment horizontal="center" vertical="center"/>
    </xf>
    <xf numFmtId="10" fontId="25" fillId="0" borderId="6" xfId="15" applyNumberFormat="1" applyFont="1" applyBorder="1" applyAlignment="1">
      <alignment horizontal="center" vertical="center"/>
    </xf>
    <xf numFmtId="0" fontId="0" fillId="0" borderId="19" xfId="0"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horizontal="center" vertical="center" wrapText="1"/>
    </xf>
    <xf numFmtId="10" fontId="25" fillId="0" borderId="43" xfId="15" applyNumberFormat="1"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wrapText="1"/>
    </xf>
    <xf numFmtId="0" fontId="0" fillId="0" borderId="6" xfId="0" applyBorder="1" applyAlignment="1">
      <alignment horizontal="center" wrapText="1"/>
    </xf>
    <xf numFmtId="168" fontId="8" fillId="2" borderId="1" xfId="16" applyNumberFormat="1" applyFont="1" applyFill="1" applyBorder="1" applyAlignment="1">
      <alignment horizontal="center" vertical="center" wrapText="1"/>
    </xf>
    <xf numFmtId="0" fontId="0" fillId="0" borderId="1" xfId="0" applyFont="1" applyBorder="1" applyAlignment="1">
      <alignment horizontal="left" vertical="center" wrapText="1"/>
    </xf>
    <xf numFmtId="10" fontId="25" fillId="0" borderId="1" xfId="15" applyNumberFormat="1" applyFont="1" applyBorder="1" applyAlignment="1">
      <alignment horizontal="center" vertical="center"/>
    </xf>
    <xf numFmtId="0" fontId="0" fillId="0" borderId="1" xfId="0" applyFont="1" applyBorder="1" applyAlignment="1">
      <alignment horizontal="center" vertical="center"/>
    </xf>
    <xf numFmtId="10" fontId="8" fillId="2" borderId="1" xfId="16" applyNumberFormat="1" applyFont="1" applyFill="1" applyBorder="1" applyAlignment="1">
      <alignment horizontal="center" vertical="center" wrapText="1"/>
    </xf>
    <xf numFmtId="0" fontId="0" fillId="0" borderId="19" xfId="0" applyFont="1" applyBorder="1" applyAlignment="1">
      <alignment horizontal="center" vertical="center"/>
    </xf>
    <xf numFmtId="0" fontId="0" fillId="0" borderId="43" xfId="0" applyFont="1" applyBorder="1" applyAlignment="1">
      <alignment horizontal="center" vertical="center"/>
    </xf>
    <xf numFmtId="0" fontId="0" fillId="0" borderId="6" xfId="0" applyFont="1" applyBorder="1" applyAlignment="1">
      <alignment horizontal="center" vertical="center"/>
    </xf>
    <xf numFmtId="0" fontId="0" fillId="0" borderId="19"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9" xfId="0" applyFont="1" applyBorder="1" applyAlignment="1">
      <alignment horizontal="left" vertical="center" wrapText="1"/>
    </xf>
    <xf numFmtId="0" fontId="0" fillId="0" borderId="43" xfId="0" applyFont="1" applyBorder="1" applyAlignment="1">
      <alignment horizontal="left" vertical="center" wrapText="1"/>
    </xf>
    <xf numFmtId="0" fontId="0" fillId="0" borderId="6" xfId="0" applyFont="1" applyBorder="1" applyAlignment="1">
      <alignment horizontal="left" vertical="center" wrapText="1"/>
    </xf>
    <xf numFmtId="0" fontId="31" fillId="0" borderId="1" xfId="12" applyFont="1" applyFill="1" applyBorder="1" applyAlignment="1">
      <alignment horizontal="center" vertical="center" wrapText="1"/>
    </xf>
    <xf numFmtId="0" fontId="31" fillId="0" borderId="1" xfId="12" applyFont="1" applyFill="1" applyBorder="1" applyAlignment="1">
      <alignment horizontal="center" vertical="center"/>
    </xf>
    <xf numFmtId="0" fontId="8" fillId="0" borderId="10" xfId="12" applyFont="1" applyFill="1" applyBorder="1" applyAlignment="1">
      <alignment horizontal="center" vertical="center" wrapText="1"/>
    </xf>
    <xf numFmtId="0" fontId="8" fillId="0" borderId="40" xfId="12" applyFont="1" applyFill="1" applyBorder="1" applyAlignment="1">
      <alignment horizontal="center" vertical="center" wrapText="1"/>
    </xf>
    <xf numFmtId="0" fontId="8" fillId="0" borderId="11" xfId="12" applyFont="1" applyFill="1" applyBorder="1" applyAlignment="1">
      <alignment horizontal="center" vertical="center" wrapText="1"/>
    </xf>
    <xf numFmtId="0" fontId="8" fillId="2" borderId="1" xfId="16" applyNumberFormat="1" applyFont="1" applyFill="1" applyBorder="1" applyAlignment="1">
      <alignment horizontal="center" vertical="top" wrapText="1"/>
    </xf>
    <xf numFmtId="0" fontId="31" fillId="5" borderId="1" xfId="0" applyFont="1" applyFill="1" applyBorder="1" applyAlignment="1">
      <alignment horizontal="justify" vertical="top" wrapText="1"/>
    </xf>
    <xf numFmtId="0" fontId="31" fillId="5" borderId="1" xfId="0" applyFont="1" applyFill="1" applyBorder="1" applyAlignment="1">
      <alignment horizontal="justify" vertical="top"/>
    </xf>
    <xf numFmtId="0" fontId="0" fillId="0" borderId="1" xfId="0" applyBorder="1" applyAlignment="1">
      <alignment horizontal="center" vertical="center"/>
    </xf>
    <xf numFmtId="0" fontId="0" fillId="0" borderId="1" xfId="0" applyBorder="1" applyAlignment="1">
      <alignment horizontal="left" vertical="center" wrapText="1"/>
    </xf>
    <xf numFmtId="0" fontId="8" fillId="5" borderId="1" xfId="12" applyFont="1" applyFill="1" applyBorder="1" applyAlignment="1">
      <alignment horizontal="left" vertical="center" wrapText="1"/>
    </xf>
    <xf numFmtId="0" fontId="8" fillId="0" borderId="1" xfId="12" applyFont="1" applyFill="1" applyBorder="1" applyAlignment="1" applyProtection="1">
      <alignment horizontal="center" vertical="center" wrapText="1"/>
      <protection locked="0"/>
    </xf>
    <xf numFmtId="0" fontId="7" fillId="0" borderId="1" xfId="12" applyFont="1" applyFill="1" applyBorder="1" applyAlignment="1" applyProtection="1">
      <alignment horizontal="center" vertical="center" wrapText="1"/>
      <protection locked="0"/>
    </xf>
    <xf numFmtId="9" fontId="25" fillId="0" borderId="19" xfId="15" applyFont="1" applyBorder="1" applyAlignment="1">
      <alignment horizontal="center" vertical="center"/>
    </xf>
    <xf numFmtId="9" fontId="25" fillId="0" borderId="6" xfId="15" applyFont="1" applyBorder="1" applyAlignment="1">
      <alignment horizontal="center" vertical="center"/>
    </xf>
    <xf numFmtId="0" fontId="0" fillId="0" borderId="15" xfId="0" applyFont="1" applyBorder="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vertical="center" wrapText="1"/>
    </xf>
    <xf numFmtId="49" fontId="13" fillId="3" borderId="57" xfId="13" applyNumberFormat="1" applyFont="1" applyFill="1" applyBorder="1" applyAlignment="1">
      <alignment horizontal="center" vertical="center" wrapText="1"/>
    </xf>
    <xf numFmtId="49" fontId="13" fillId="3" borderId="34" xfId="13" applyNumberFormat="1" applyFont="1" applyFill="1" applyBorder="1" applyAlignment="1">
      <alignment horizontal="center" vertical="center" wrapText="1"/>
    </xf>
    <xf numFmtId="0" fontId="2" fillId="0" borderId="1" xfId="13" applyFont="1" applyBorder="1" applyAlignment="1">
      <alignment horizontal="center" vertical="center" wrapText="1"/>
    </xf>
    <xf numFmtId="3" fontId="2" fillId="6" borderId="11" xfId="14" applyNumberFormat="1" applyFont="1" applyFill="1" applyBorder="1" applyAlignment="1">
      <alignment horizontal="center" vertical="center"/>
    </xf>
    <xf numFmtId="3" fontId="2" fillId="6" borderId="1" xfId="14" applyNumberFormat="1" applyFont="1" applyFill="1" applyBorder="1" applyAlignment="1">
      <alignment horizontal="center" vertical="center"/>
    </xf>
    <xf numFmtId="0" fontId="2" fillId="6" borderId="1" xfId="11" applyFont="1" applyFill="1" applyBorder="1" applyAlignment="1">
      <alignment horizontal="center" vertical="center"/>
    </xf>
    <xf numFmtId="0" fontId="2" fillId="0" borderId="45" xfId="13" applyFont="1" applyFill="1" applyBorder="1" applyAlignment="1">
      <alignment horizontal="center" vertical="center" wrapText="1"/>
    </xf>
    <xf numFmtId="0" fontId="2" fillId="0" borderId="24" xfId="13" applyFont="1" applyFill="1" applyBorder="1" applyAlignment="1">
      <alignment horizontal="center" vertical="center" wrapText="1"/>
    </xf>
    <xf numFmtId="0" fontId="2" fillId="0" borderId="46" xfId="13" applyFont="1" applyFill="1" applyBorder="1" applyAlignment="1">
      <alignment horizontal="center" vertical="center" wrapText="1"/>
    </xf>
    <xf numFmtId="49" fontId="11" fillId="3" borderId="51" xfId="13" applyNumberFormat="1" applyFont="1" applyFill="1" applyBorder="1" applyAlignment="1">
      <alignment horizontal="center" vertical="center" wrapText="1"/>
    </xf>
    <xf numFmtId="49" fontId="11" fillId="3" borderId="53" xfId="13" applyNumberFormat="1" applyFont="1" applyFill="1" applyBorder="1" applyAlignment="1">
      <alignment horizontal="center" vertical="center" wrapText="1"/>
    </xf>
    <xf numFmtId="0" fontId="2" fillId="0" borderId="54" xfId="13" applyFont="1" applyBorder="1" applyAlignment="1">
      <alignment horizontal="center" vertical="center" wrapText="1"/>
    </xf>
    <xf numFmtId="0" fontId="2" fillId="0" borderId="55" xfId="13" applyFont="1" applyBorder="1" applyAlignment="1">
      <alignment horizontal="center" vertical="center" wrapText="1"/>
    </xf>
    <xf numFmtId="0" fontId="2" fillId="0" borderId="56" xfId="13" applyFont="1" applyBorder="1" applyAlignment="1">
      <alignment horizontal="center" vertical="center" wrapText="1"/>
    </xf>
    <xf numFmtId="0" fontId="14" fillId="0" borderId="1" xfId="10" applyFont="1" applyBorder="1" applyAlignment="1" applyProtection="1">
      <alignment horizontal="center" vertical="center" wrapText="1"/>
      <protection locked="0"/>
    </xf>
    <xf numFmtId="167" fontId="14" fillId="0" borderId="1" xfId="1" applyFont="1" applyBorder="1" applyAlignment="1">
      <alignment horizontal="center" vertical="center" wrapText="1"/>
    </xf>
    <xf numFmtId="169" fontId="14" fillId="9" borderId="15" xfId="10" applyNumberFormat="1" applyFont="1" applyFill="1" applyBorder="1" applyAlignment="1">
      <alignment horizontal="center" vertical="center" wrapText="1"/>
    </xf>
    <xf numFmtId="169" fontId="14" fillId="9" borderId="41" xfId="10" applyNumberFormat="1" applyFont="1" applyFill="1" applyBorder="1" applyAlignment="1">
      <alignment horizontal="center" vertical="center" wrapText="1"/>
    </xf>
    <xf numFmtId="169" fontId="14" fillId="9" borderId="47" xfId="10" applyNumberFormat="1" applyFont="1" applyFill="1" applyBorder="1" applyAlignment="1">
      <alignment horizontal="center" vertical="center" wrapText="1"/>
    </xf>
    <xf numFmtId="169" fontId="14" fillId="9" borderId="48" xfId="10" applyNumberFormat="1" applyFont="1" applyFill="1" applyBorder="1" applyAlignment="1">
      <alignment horizontal="center" vertical="center" wrapText="1"/>
    </xf>
    <xf numFmtId="169" fontId="14" fillId="9" borderId="0" xfId="10" applyNumberFormat="1" applyFont="1" applyFill="1" applyBorder="1" applyAlignment="1">
      <alignment horizontal="center" vertical="center" wrapText="1"/>
    </xf>
    <xf numFmtId="169" fontId="14" fillId="9" borderId="49" xfId="10" applyNumberFormat="1" applyFont="1" applyFill="1" applyBorder="1" applyAlignment="1">
      <alignment horizontal="center" vertical="center" wrapText="1"/>
    </xf>
    <xf numFmtId="169" fontId="14" fillId="9" borderId="5" xfId="10" applyNumberFormat="1" applyFont="1" applyFill="1" applyBorder="1" applyAlignment="1">
      <alignment horizontal="center" vertical="center" wrapText="1"/>
    </xf>
    <xf numFmtId="169" fontId="14" fillId="9" borderId="39" xfId="10" applyNumberFormat="1" applyFont="1" applyFill="1" applyBorder="1" applyAlignment="1">
      <alignment horizontal="center" vertical="center" wrapText="1"/>
    </xf>
    <xf numFmtId="169" fontId="14" fillId="9" borderId="7" xfId="10" applyNumberFormat="1" applyFont="1" applyFill="1" applyBorder="1" applyAlignment="1">
      <alignment horizontal="center" vertical="center" wrapText="1"/>
    </xf>
    <xf numFmtId="0" fontId="16" fillId="18" borderId="1" xfId="10" applyFont="1" applyFill="1" applyBorder="1" applyAlignment="1">
      <alignment horizontal="center" vertical="center" wrapText="1"/>
    </xf>
    <xf numFmtId="0" fontId="29" fillId="0" borderId="1" xfId="0" applyFont="1" applyFill="1" applyBorder="1" applyAlignment="1" applyProtection="1">
      <alignment horizontal="center" vertical="center" wrapText="1"/>
    </xf>
    <xf numFmtId="0" fontId="12" fillId="8" borderId="1" xfId="10" applyFont="1" applyFill="1" applyBorder="1" applyAlignment="1">
      <alignment horizontal="center" vertical="center"/>
    </xf>
    <xf numFmtId="0" fontId="8" fillId="8" borderId="22" xfId="10" applyFont="1" applyFill="1" applyBorder="1" applyAlignment="1">
      <alignment horizontal="center"/>
    </xf>
    <xf numFmtId="0" fontId="8" fillId="8" borderId="42" xfId="10" applyFont="1" applyFill="1" applyBorder="1" applyAlignment="1">
      <alignment horizontal="center"/>
    </xf>
    <xf numFmtId="0" fontId="8" fillId="8" borderId="58" xfId="10" applyFont="1" applyFill="1" applyBorder="1" applyAlignment="1">
      <alignment horizontal="center"/>
    </xf>
    <xf numFmtId="168" fontId="14" fillId="5" borderId="1" xfId="10" applyNumberFormat="1" applyFont="1" applyFill="1" applyBorder="1" applyAlignment="1" applyProtection="1">
      <alignment horizontal="center" vertical="center" wrapText="1"/>
      <protection locked="0"/>
    </xf>
    <xf numFmtId="169" fontId="12" fillId="8" borderId="10" xfId="10" applyNumberFormat="1" applyFont="1" applyFill="1" applyBorder="1" applyAlignment="1">
      <alignment horizontal="center" vertical="center" wrapText="1"/>
    </xf>
    <xf numFmtId="169" fontId="12" fillId="8" borderId="40" xfId="10" applyNumberFormat="1" applyFont="1" applyFill="1" applyBorder="1" applyAlignment="1">
      <alignment horizontal="center" vertical="center" wrapText="1"/>
    </xf>
    <xf numFmtId="169" fontId="12" fillId="8" borderId="11" xfId="1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10" fillId="0" borderId="59" xfId="10" applyFont="1" applyFill="1" applyBorder="1" applyAlignment="1">
      <alignment horizontal="center" vertical="center" wrapText="1"/>
    </xf>
    <xf numFmtId="0" fontId="10" fillId="0" borderId="60" xfId="10" applyFont="1" applyFill="1" applyBorder="1" applyAlignment="1">
      <alignment horizontal="center" vertical="center" wrapText="1"/>
    </xf>
    <xf numFmtId="0" fontId="10" fillId="0" borderId="61" xfId="10" applyFont="1" applyFill="1" applyBorder="1" applyAlignment="1">
      <alignment horizontal="center" vertical="center" wrapText="1"/>
    </xf>
    <xf numFmtId="0" fontId="7" fillId="8" borderId="22" xfId="10" applyFont="1" applyFill="1" applyBorder="1" applyAlignment="1">
      <alignment horizontal="center" vertical="center"/>
    </xf>
    <xf numFmtId="0" fontId="7" fillId="8" borderId="44" xfId="1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5" fillId="0" borderId="1" xfId="10" applyFont="1" applyFill="1" applyBorder="1" applyAlignment="1">
      <alignment horizontal="center" vertical="center" wrapText="1"/>
    </xf>
    <xf numFmtId="169" fontId="16" fillId="8" borderId="10" xfId="10" applyNumberFormat="1" applyFont="1" applyFill="1" applyBorder="1" applyAlignment="1" applyProtection="1">
      <alignment horizontal="center" vertical="center" wrapText="1"/>
    </xf>
    <xf numFmtId="169" fontId="16" fillId="8" borderId="40" xfId="10" applyNumberFormat="1" applyFont="1" applyFill="1" applyBorder="1" applyAlignment="1" applyProtection="1">
      <alignment horizontal="center" vertical="center" wrapText="1"/>
    </xf>
    <xf numFmtId="169" fontId="16" fillId="8" borderId="11" xfId="10" applyNumberFormat="1" applyFont="1" applyFill="1" applyBorder="1" applyAlignment="1" applyProtection="1">
      <alignment horizontal="center" vertical="center" wrapText="1"/>
    </xf>
    <xf numFmtId="168" fontId="16" fillId="8" borderId="10" xfId="10" applyNumberFormat="1" applyFont="1" applyFill="1" applyBorder="1" applyAlignment="1" applyProtection="1">
      <alignment horizontal="center" vertical="center" wrapText="1"/>
    </xf>
    <xf numFmtId="168" fontId="16" fillId="8" borderId="40" xfId="10" applyNumberFormat="1" applyFont="1" applyFill="1" applyBorder="1" applyAlignment="1" applyProtection="1">
      <alignment horizontal="center" vertical="center" wrapText="1"/>
    </xf>
    <xf numFmtId="168" fontId="16" fillId="8" borderId="11" xfId="10" applyNumberFormat="1" applyFont="1" applyFill="1" applyBorder="1" applyAlignment="1" applyProtection="1">
      <alignment horizontal="center" vertical="center" wrapText="1"/>
    </xf>
    <xf numFmtId="0" fontId="12" fillId="18" borderId="1" xfId="10" applyFont="1" applyFill="1" applyBorder="1" applyAlignment="1">
      <alignment horizontal="center" vertical="center" wrapText="1"/>
    </xf>
    <xf numFmtId="0" fontId="52" fillId="19" borderId="1" xfId="10" applyFont="1" applyFill="1" applyBorder="1" applyAlignment="1">
      <alignment horizontal="center" vertical="center" wrapText="1"/>
    </xf>
  </cellXfs>
  <cellStyles count="17">
    <cellStyle name="Coma 2" xfId="1"/>
    <cellStyle name="Hipervínculo 2" xfId="2"/>
    <cellStyle name="Millares" xfId="3" builtinId="3"/>
    <cellStyle name="Millares [0]" xfId="4" builtinId="6"/>
    <cellStyle name="Millares 2" xfId="5"/>
    <cellStyle name="Millares 3" xfId="6"/>
    <cellStyle name="Moneda 2" xfId="7"/>
    <cellStyle name="Normal" xfId="0" builtinId="0"/>
    <cellStyle name="Normal 2" xfId="8"/>
    <cellStyle name="Normal 2 2" xfId="9"/>
    <cellStyle name="Normal 3" xfId="10"/>
    <cellStyle name="Normal 3 2" xfId="11"/>
    <cellStyle name="Normal 4" xfId="12"/>
    <cellStyle name="Normal 8" xfId="13"/>
    <cellStyle name="Normal_573_2009_ Actualizado 22_12_2009" xfId="14"/>
    <cellStyle name="Porcentaje" xfId="15" builtinId="5"/>
    <cellStyle name="Porcentual 2" xfId="16"/>
  </cellStyles>
  <dxfs count="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'11'!$D$29</c:f>
              <c:strCache>
                <c:ptCount val="1"/>
                <c:pt idx="0">
                  <c:v>Numerador Acumulado (Variable 1)</c:v>
                </c:pt>
              </c:strCache>
            </c:strRef>
          </c:tx>
          <c:cat>
            <c:strRef>
              <c:f>'11'!$B$30:$B$41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'11'!$D$30:$D$41</c:f>
              <c:numCache>
                <c:formatCode>0.00</c:formatCode>
                <c:ptCount val="12"/>
                <c:pt idx="0">
                  <c:v>0.05</c:v>
                </c:pt>
                <c:pt idx="1">
                  <c:v>0.05</c:v>
                </c:pt>
                <c:pt idx="2">
                  <c:v>7.5000000000000011E-2</c:v>
                </c:pt>
                <c:pt idx="3">
                  <c:v>7.5000000000000011E-2</c:v>
                </c:pt>
                <c:pt idx="4">
                  <c:v>7.5000000000000011E-2</c:v>
                </c:pt>
                <c:pt idx="5">
                  <c:v>7.5000000000000011E-2</c:v>
                </c:pt>
                <c:pt idx="6">
                  <c:v>7.5000000000000011E-2</c:v>
                </c:pt>
                <c:pt idx="7">
                  <c:v>0.2</c:v>
                </c:pt>
                <c:pt idx="8">
                  <c:v>0.2</c:v>
                </c:pt>
                <c:pt idx="9">
                  <c:v>0.2</c:v>
                </c:pt>
                <c:pt idx="10">
                  <c:v>0.2</c:v>
                </c:pt>
                <c:pt idx="11">
                  <c:v>0.30000000000000004</c:v>
                </c:pt>
              </c:numCache>
            </c:numRef>
          </c:val>
          <c:smooth val="0"/>
          <c:extLst>
            <c:ext xmlns:c16="http://schemas.microsoft.com/office/drawing/2014/chart" uri="{C3380CC4-5D6E-409C-BE32-E72D297353CC}">
              <c16:uniqueId val="{00000000-B02D-4EBE-94F6-F692B9CA36AC}"/>
            </c:ext>
          </c:extLst>
        </c:ser>
        <c:ser>
          <c:idx val="1"/>
          <c:order val="1"/>
          <c:tx>
            <c:strRef>
              <c:f>'11'!$F$29</c:f>
              <c:strCache>
                <c:ptCount val="1"/>
                <c:pt idx="0">
                  <c:v>Denominador Acumulado (Variable 2)</c:v>
                </c:pt>
              </c:strCache>
            </c:strRef>
          </c:tx>
          <c:cat>
            <c:strRef>
              <c:f>'11'!$B$30:$B$41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'11'!$F$30:$F$41</c:f>
              <c:numCache>
                <c:formatCode>0.00</c:formatCode>
                <c:ptCount val="12"/>
                <c:pt idx="0">
                  <c:v>0</c:v>
                </c:pt>
                <c:pt idx="1">
                  <c:v>0.05</c:v>
                </c:pt>
                <c:pt idx="2">
                  <c:v>7.5000000000000011E-2</c:v>
                </c:pt>
                <c:pt idx="3">
                  <c:v>7.5000000000000011E-2</c:v>
                </c:pt>
                <c:pt idx="4">
                  <c:v>7.5000000000000011E-2</c:v>
                </c:pt>
                <c:pt idx="5">
                  <c:v>0.17500000000000002</c:v>
                </c:pt>
                <c:pt idx="6">
                  <c:v>0.17500000000000002</c:v>
                </c:pt>
                <c:pt idx="7">
                  <c:v>0.2</c:v>
                </c:pt>
                <c:pt idx="8">
                  <c:v>0.2</c:v>
                </c:pt>
                <c:pt idx="9">
                  <c:v>0.2</c:v>
                </c:pt>
                <c:pt idx="10">
                  <c:v>0.2</c:v>
                </c:pt>
                <c:pt idx="11">
                  <c:v>0.30000000000000004</c:v>
                </c:pt>
              </c:numCache>
            </c:numRef>
          </c:val>
          <c:smooth val="0"/>
          <c:extLst>
            <c:ext xmlns:c16="http://schemas.microsoft.com/office/drawing/2014/chart" uri="{C3380CC4-5D6E-409C-BE32-E72D297353CC}">
              <c16:uniqueId val="{00000001-B02D-4EBE-94F6-F692B9CA36AC}"/>
            </c:ext>
          </c:extLst>
        </c:ser>
        <c:dLbls>
          <c:showLegendKey val="0"/>
          <c:showVal val="0"/>
          <c:showCatName val="0"/>
          <c:showSerName val="0"/>
          <c:showPercent val="0"/>
          <c:showBubbleSize val="0"/>
        </c:dLbls>
        <c:marker val="1"/>
        <c:smooth val="0"/>
        <c:axId val="518696464"/>
        <c:axId val="518696856"/>
      </c:lineChart>
      <c:catAx>
        <c:axId val="51869646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518696856"/>
        <c:crosses val="autoZero"/>
        <c:auto val="1"/>
        <c:lblAlgn val="ctr"/>
        <c:lblOffset val="100"/>
        <c:noMultiLvlLbl val="0"/>
      </c:catAx>
      <c:valAx>
        <c:axId val="51869685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18696464"/>
        <c:crosses val="autoZero"/>
        <c:crossBetween val="between"/>
      </c:valAx>
    </c:plotArea>
    <c:legend>
      <c:legendPos val="r"/>
      <c:overlay val="0"/>
      <c:txPr>
        <a:bodyPr/>
        <a:lstStyle/>
        <a:p>
          <a:pPr>
            <a:defRPr sz="5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'12'!$D$29</c:f>
              <c:strCache>
                <c:ptCount val="1"/>
                <c:pt idx="0">
                  <c:v>Numerador Acumulado (Variable 1)</c:v>
                </c:pt>
              </c:strCache>
            </c:strRef>
          </c:tx>
          <c:cat>
            <c:strRef>
              <c:f>'12'!$B$30:$B$41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'12'!$D$30:$D$41</c:f>
              <c:numCache>
                <c:formatCode>0.00%</c:formatCode>
                <c:ptCount val="12"/>
                <c:pt idx="0">
                  <c:v>0</c:v>
                </c:pt>
                <c:pt idx="1">
                  <c:v>0</c:v>
                </c:pt>
                <c:pt idx="2">
                  <c:v>0</c:v>
                </c:pt>
                <c:pt idx="3">
                  <c:v>0</c:v>
                </c:pt>
                <c:pt idx="4">
                  <c:v>0</c:v>
                </c:pt>
                <c:pt idx="5">
                  <c:v>0</c:v>
                </c:pt>
                <c:pt idx="6">
                  <c:v>0</c:v>
                </c:pt>
                <c:pt idx="7">
                  <c:v>0</c:v>
                </c:pt>
                <c:pt idx="8">
                  <c:v>0.05</c:v>
                </c:pt>
                <c:pt idx="9">
                  <c:v>0.05</c:v>
                </c:pt>
                <c:pt idx="10">
                  <c:v>0.05</c:v>
                </c:pt>
                <c:pt idx="11">
                  <c:v>0.3</c:v>
                </c:pt>
              </c:numCache>
            </c:numRef>
          </c:val>
          <c:smooth val="0"/>
          <c:extLst>
            <c:ext xmlns:c16="http://schemas.microsoft.com/office/drawing/2014/chart" uri="{C3380CC4-5D6E-409C-BE32-E72D297353CC}">
              <c16:uniqueId val="{00000000-717F-40FE-B5EA-8A6E50FA81EC}"/>
            </c:ext>
          </c:extLst>
        </c:ser>
        <c:ser>
          <c:idx val="1"/>
          <c:order val="1"/>
          <c:tx>
            <c:strRef>
              <c:f>'12'!$F$29</c:f>
              <c:strCache>
                <c:ptCount val="1"/>
                <c:pt idx="0">
                  <c:v>Denominador Acumulado (Variable 2)</c:v>
                </c:pt>
              </c:strCache>
            </c:strRef>
          </c:tx>
          <c:cat>
            <c:strRef>
              <c:f>'12'!$B$30:$B$41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'12'!$F$30:$F$41</c:f>
              <c:numCache>
                <c:formatCode>0.00%</c:formatCode>
                <c:ptCount val="12"/>
                <c:pt idx="0">
                  <c:v>0</c:v>
                </c:pt>
                <c:pt idx="1">
                  <c:v>0</c:v>
                </c:pt>
                <c:pt idx="2">
                  <c:v>0</c:v>
                </c:pt>
                <c:pt idx="3">
                  <c:v>0</c:v>
                </c:pt>
                <c:pt idx="4">
                  <c:v>0</c:v>
                </c:pt>
                <c:pt idx="5">
                  <c:v>0</c:v>
                </c:pt>
                <c:pt idx="6">
                  <c:v>0.05</c:v>
                </c:pt>
                <c:pt idx="7">
                  <c:v>0.05</c:v>
                </c:pt>
                <c:pt idx="8">
                  <c:v>0.15000000000000002</c:v>
                </c:pt>
                <c:pt idx="9">
                  <c:v>0.15000000000000002</c:v>
                </c:pt>
                <c:pt idx="10">
                  <c:v>0.21000000000000002</c:v>
                </c:pt>
                <c:pt idx="11">
                  <c:v>0.30000000000000004</c:v>
                </c:pt>
              </c:numCache>
            </c:numRef>
          </c:val>
          <c:smooth val="0"/>
          <c:extLst>
            <c:ext xmlns:c16="http://schemas.microsoft.com/office/drawing/2014/chart" uri="{C3380CC4-5D6E-409C-BE32-E72D297353CC}">
              <c16:uniqueId val="{00000001-717F-40FE-B5EA-8A6E50FA81EC}"/>
            </c:ext>
          </c:extLst>
        </c:ser>
        <c:dLbls>
          <c:showLegendKey val="0"/>
          <c:showVal val="0"/>
          <c:showCatName val="0"/>
          <c:showSerName val="0"/>
          <c:showPercent val="0"/>
          <c:showBubbleSize val="0"/>
        </c:dLbls>
        <c:marker val="1"/>
        <c:smooth val="0"/>
        <c:axId val="518700384"/>
        <c:axId val="518695288"/>
      </c:lineChart>
      <c:catAx>
        <c:axId val="5187003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518695288"/>
        <c:crosses val="autoZero"/>
        <c:auto val="1"/>
        <c:lblAlgn val="ctr"/>
        <c:lblOffset val="100"/>
        <c:noMultiLvlLbl val="0"/>
      </c:catAx>
      <c:valAx>
        <c:axId val="518695288"/>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18700384"/>
        <c:crosses val="autoZero"/>
        <c:crossBetween val="between"/>
      </c:valAx>
    </c:plotArea>
    <c:legend>
      <c:legendPos val="r"/>
      <c:overlay val="0"/>
      <c:txPr>
        <a:bodyPr/>
        <a:lstStyle/>
        <a:p>
          <a:pPr>
            <a:defRPr sz="5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'13'!$D$29</c:f>
              <c:strCache>
                <c:ptCount val="1"/>
                <c:pt idx="0">
                  <c:v>Numerador Acumulado (Variable 1)</c:v>
                </c:pt>
              </c:strCache>
            </c:strRef>
          </c:tx>
          <c:cat>
            <c:strRef>
              <c:f>'13'!$B$30:$B$41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'13'!$D$30:$D$41</c:f>
              <c:numCache>
                <c:formatCode>0.00%</c:formatCode>
                <c:ptCount val="12"/>
                <c:pt idx="0">
                  <c:v>0</c:v>
                </c:pt>
                <c:pt idx="1">
                  <c:v>0.02</c:v>
                </c:pt>
                <c:pt idx="2">
                  <c:v>0.02</c:v>
                </c:pt>
                <c:pt idx="3">
                  <c:v>7.0000000000000007E-2</c:v>
                </c:pt>
                <c:pt idx="4">
                  <c:v>7.0000000000000007E-2</c:v>
                </c:pt>
                <c:pt idx="5">
                  <c:v>0.1</c:v>
                </c:pt>
                <c:pt idx="6">
                  <c:v>0.1</c:v>
                </c:pt>
                <c:pt idx="7">
                  <c:v>0.21000000000000002</c:v>
                </c:pt>
                <c:pt idx="8">
                  <c:v>0.22000000000000003</c:v>
                </c:pt>
                <c:pt idx="9">
                  <c:v>0.22000000000000003</c:v>
                </c:pt>
                <c:pt idx="10">
                  <c:v>0.22000000000000003</c:v>
                </c:pt>
                <c:pt idx="11">
                  <c:v>0.28000000000000003</c:v>
                </c:pt>
              </c:numCache>
            </c:numRef>
          </c:val>
          <c:smooth val="0"/>
          <c:extLst>
            <c:ext xmlns:c16="http://schemas.microsoft.com/office/drawing/2014/chart" uri="{C3380CC4-5D6E-409C-BE32-E72D297353CC}">
              <c16:uniqueId val="{00000000-29B6-4025-9A46-8C4FEA9754C5}"/>
            </c:ext>
          </c:extLst>
        </c:ser>
        <c:ser>
          <c:idx val="1"/>
          <c:order val="1"/>
          <c:tx>
            <c:strRef>
              <c:f>'13'!$F$29</c:f>
              <c:strCache>
                <c:ptCount val="1"/>
                <c:pt idx="0">
                  <c:v>Denominador Acumulado (Variable 2)</c:v>
                </c:pt>
              </c:strCache>
            </c:strRef>
          </c:tx>
          <c:cat>
            <c:strRef>
              <c:f>'13'!$B$30:$B$41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'13'!$F$30:$F$41</c:f>
              <c:numCache>
                <c:formatCode>0.00%</c:formatCode>
                <c:ptCount val="12"/>
                <c:pt idx="0">
                  <c:v>0</c:v>
                </c:pt>
                <c:pt idx="1">
                  <c:v>0</c:v>
                </c:pt>
                <c:pt idx="2">
                  <c:v>7.0000000000000007E-2</c:v>
                </c:pt>
                <c:pt idx="3">
                  <c:v>7.0000000000000007E-2</c:v>
                </c:pt>
                <c:pt idx="4">
                  <c:v>7.0000000000000007E-2</c:v>
                </c:pt>
                <c:pt idx="5">
                  <c:v>0.1</c:v>
                </c:pt>
                <c:pt idx="6">
                  <c:v>0.13</c:v>
                </c:pt>
                <c:pt idx="7">
                  <c:v>0.16</c:v>
                </c:pt>
                <c:pt idx="8">
                  <c:v>0.16</c:v>
                </c:pt>
                <c:pt idx="9">
                  <c:v>0.25</c:v>
                </c:pt>
                <c:pt idx="10">
                  <c:v>0.25</c:v>
                </c:pt>
                <c:pt idx="11">
                  <c:v>0.3</c:v>
                </c:pt>
              </c:numCache>
            </c:numRef>
          </c:val>
          <c:smooth val="0"/>
          <c:extLst>
            <c:ext xmlns:c16="http://schemas.microsoft.com/office/drawing/2014/chart" uri="{C3380CC4-5D6E-409C-BE32-E72D297353CC}">
              <c16:uniqueId val="{00000001-29B6-4025-9A46-8C4FEA9754C5}"/>
            </c:ext>
          </c:extLst>
        </c:ser>
        <c:dLbls>
          <c:showLegendKey val="0"/>
          <c:showVal val="0"/>
          <c:showCatName val="0"/>
          <c:showSerName val="0"/>
          <c:showPercent val="0"/>
          <c:showBubbleSize val="0"/>
        </c:dLbls>
        <c:marker val="1"/>
        <c:smooth val="0"/>
        <c:axId val="518698032"/>
        <c:axId val="518699600"/>
      </c:lineChart>
      <c:catAx>
        <c:axId val="51869803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518699600"/>
        <c:crosses val="autoZero"/>
        <c:auto val="1"/>
        <c:lblAlgn val="ctr"/>
        <c:lblOffset val="100"/>
        <c:noMultiLvlLbl val="0"/>
      </c:catAx>
      <c:valAx>
        <c:axId val="518699600"/>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18698032"/>
        <c:crosses val="autoZero"/>
        <c:crossBetween val="between"/>
      </c:valAx>
    </c:plotArea>
    <c:legend>
      <c:legendPos val="r"/>
      <c:overlay val="0"/>
      <c:txPr>
        <a:bodyPr/>
        <a:lstStyle/>
        <a:p>
          <a:pPr>
            <a:defRPr sz="5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'14'!$D$29</c:f>
              <c:strCache>
                <c:ptCount val="1"/>
                <c:pt idx="0">
                  <c:v>Numerador Acumulado (Variable 1)</c:v>
                </c:pt>
              </c:strCache>
            </c:strRef>
          </c:tx>
          <c:cat>
            <c:strRef>
              <c:f>'14'!$B$30:$B$41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'14'!$D$30:$D$41</c:f>
              <c:numCache>
                <c:formatCode>0.00%</c:formatCode>
                <c:ptCount val="12"/>
                <c:pt idx="0">
                  <c:v>0</c:v>
                </c:pt>
                <c:pt idx="1">
                  <c:v>0.02</c:v>
                </c:pt>
                <c:pt idx="2">
                  <c:v>0.02</c:v>
                </c:pt>
                <c:pt idx="3">
                  <c:v>0.02</c:v>
                </c:pt>
                <c:pt idx="4">
                  <c:v>0.03</c:v>
                </c:pt>
                <c:pt idx="5">
                  <c:v>0.03</c:v>
                </c:pt>
                <c:pt idx="6">
                  <c:v>0.03</c:v>
                </c:pt>
                <c:pt idx="7">
                  <c:v>0.15</c:v>
                </c:pt>
                <c:pt idx="8">
                  <c:v>0.15</c:v>
                </c:pt>
                <c:pt idx="9">
                  <c:v>0.15</c:v>
                </c:pt>
                <c:pt idx="10">
                  <c:v>0.15</c:v>
                </c:pt>
                <c:pt idx="11">
                  <c:v>0.2</c:v>
                </c:pt>
              </c:numCache>
            </c:numRef>
          </c:val>
          <c:smooth val="0"/>
          <c:extLst>
            <c:ext xmlns:c16="http://schemas.microsoft.com/office/drawing/2014/chart" uri="{C3380CC4-5D6E-409C-BE32-E72D297353CC}">
              <c16:uniqueId val="{00000000-F7A1-42C2-A3B9-C721EDC673F8}"/>
            </c:ext>
          </c:extLst>
        </c:ser>
        <c:ser>
          <c:idx val="1"/>
          <c:order val="1"/>
          <c:tx>
            <c:strRef>
              <c:f>'14'!$F$29</c:f>
              <c:strCache>
                <c:ptCount val="1"/>
                <c:pt idx="0">
                  <c:v>Denominador Acumulado (Variable 2)</c:v>
                </c:pt>
              </c:strCache>
            </c:strRef>
          </c:tx>
          <c:cat>
            <c:strRef>
              <c:f>'14'!$B$30:$B$41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'14'!$F$30:$F$41</c:f>
              <c:numCache>
                <c:formatCode>0.00%</c:formatCode>
                <c:ptCount val="12"/>
                <c:pt idx="0">
                  <c:v>0</c:v>
                </c:pt>
                <c:pt idx="1">
                  <c:v>0</c:v>
                </c:pt>
                <c:pt idx="2">
                  <c:v>0.02</c:v>
                </c:pt>
                <c:pt idx="3">
                  <c:v>0.02</c:v>
                </c:pt>
                <c:pt idx="4">
                  <c:v>0.03</c:v>
                </c:pt>
                <c:pt idx="5">
                  <c:v>0.03</c:v>
                </c:pt>
                <c:pt idx="6">
                  <c:v>0.03</c:v>
                </c:pt>
                <c:pt idx="7">
                  <c:v>0.05</c:v>
                </c:pt>
                <c:pt idx="8">
                  <c:v>0.05</c:v>
                </c:pt>
                <c:pt idx="9">
                  <c:v>0.15000000000000002</c:v>
                </c:pt>
                <c:pt idx="10">
                  <c:v>0.15000000000000002</c:v>
                </c:pt>
                <c:pt idx="11">
                  <c:v>0.2</c:v>
                </c:pt>
              </c:numCache>
            </c:numRef>
          </c:val>
          <c:smooth val="0"/>
          <c:extLst>
            <c:ext xmlns:c16="http://schemas.microsoft.com/office/drawing/2014/chart" uri="{C3380CC4-5D6E-409C-BE32-E72D297353CC}">
              <c16:uniqueId val="{00000001-F7A1-42C2-A3B9-C721EDC673F8}"/>
            </c:ext>
          </c:extLst>
        </c:ser>
        <c:dLbls>
          <c:showLegendKey val="0"/>
          <c:showVal val="0"/>
          <c:showCatName val="0"/>
          <c:showSerName val="0"/>
          <c:showPercent val="0"/>
          <c:showBubbleSize val="0"/>
        </c:dLbls>
        <c:marker val="1"/>
        <c:smooth val="0"/>
        <c:axId val="408007528"/>
        <c:axId val="408005960"/>
      </c:lineChart>
      <c:catAx>
        <c:axId val="4080075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408005960"/>
        <c:crosses val="autoZero"/>
        <c:auto val="1"/>
        <c:lblAlgn val="ctr"/>
        <c:lblOffset val="100"/>
        <c:noMultiLvlLbl val="0"/>
      </c:catAx>
      <c:valAx>
        <c:axId val="408005960"/>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08007528"/>
        <c:crosses val="autoZero"/>
        <c:crossBetween val="between"/>
      </c:valAx>
    </c:plotArea>
    <c:legend>
      <c:legendPos val="r"/>
      <c:overlay val="0"/>
      <c:txPr>
        <a:bodyPr/>
        <a:lstStyle/>
        <a:p>
          <a:pPr>
            <a:defRPr sz="5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'15'!$D$29</c:f>
              <c:strCache>
                <c:ptCount val="1"/>
                <c:pt idx="0">
                  <c:v>Numerador Acumulado (Variable 1)</c:v>
                </c:pt>
              </c:strCache>
            </c:strRef>
          </c:tx>
          <c:cat>
            <c:strRef>
              <c:f>'15'!$B$30:$B$41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'15'!$D$30:$D$41</c:f>
              <c:numCache>
                <c:formatCode>0.00%</c:formatCode>
                <c:ptCount val="12"/>
                <c:pt idx="0">
                  <c:v>0</c:v>
                </c:pt>
                <c:pt idx="1">
                  <c:v>0</c:v>
                </c:pt>
                <c:pt idx="2">
                  <c:v>0.02</c:v>
                </c:pt>
                <c:pt idx="3">
                  <c:v>0.02</c:v>
                </c:pt>
                <c:pt idx="4">
                  <c:v>0.02</c:v>
                </c:pt>
                <c:pt idx="5">
                  <c:v>0.06</c:v>
                </c:pt>
                <c:pt idx="6">
                  <c:v>0.06</c:v>
                </c:pt>
                <c:pt idx="7">
                  <c:v>0.06</c:v>
                </c:pt>
                <c:pt idx="8">
                  <c:v>0.16999999999999998</c:v>
                </c:pt>
                <c:pt idx="9">
                  <c:v>0.16999999999999998</c:v>
                </c:pt>
                <c:pt idx="10">
                  <c:v>0.16999999999999998</c:v>
                </c:pt>
                <c:pt idx="11">
                  <c:v>0.19999999999999998</c:v>
                </c:pt>
              </c:numCache>
            </c:numRef>
          </c:val>
          <c:smooth val="0"/>
          <c:extLst>
            <c:ext xmlns:c16="http://schemas.microsoft.com/office/drawing/2014/chart" uri="{C3380CC4-5D6E-409C-BE32-E72D297353CC}">
              <c16:uniqueId val="{00000000-63EE-4505-91F2-D9A39BB28B65}"/>
            </c:ext>
          </c:extLst>
        </c:ser>
        <c:ser>
          <c:idx val="1"/>
          <c:order val="1"/>
          <c:tx>
            <c:strRef>
              <c:f>'15'!$F$29</c:f>
              <c:strCache>
                <c:ptCount val="1"/>
                <c:pt idx="0">
                  <c:v>Denominador Acumulado (Variable 2)</c:v>
                </c:pt>
              </c:strCache>
            </c:strRef>
          </c:tx>
          <c:cat>
            <c:strRef>
              <c:f>'15'!$B$30:$B$41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'15'!$F$30:$F$41</c:f>
              <c:numCache>
                <c:formatCode>0.00%</c:formatCode>
                <c:ptCount val="12"/>
                <c:pt idx="0">
                  <c:v>0</c:v>
                </c:pt>
                <c:pt idx="1">
                  <c:v>0</c:v>
                </c:pt>
                <c:pt idx="2">
                  <c:v>0.02</c:v>
                </c:pt>
                <c:pt idx="3">
                  <c:v>0.02</c:v>
                </c:pt>
                <c:pt idx="4">
                  <c:v>0.02</c:v>
                </c:pt>
                <c:pt idx="5">
                  <c:v>9.0000000000000011E-2</c:v>
                </c:pt>
                <c:pt idx="6">
                  <c:v>0.13</c:v>
                </c:pt>
                <c:pt idx="7">
                  <c:v>0.16</c:v>
                </c:pt>
                <c:pt idx="8">
                  <c:v>0.16</c:v>
                </c:pt>
                <c:pt idx="9">
                  <c:v>0.17</c:v>
                </c:pt>
                <c:pt idx="10">
                  <c:v>0.17</c:v>
                </c:pt>
                <c:pt idx="11">
                  <c:v>0.2</c:v>
                </c:pt>
              </c:numCache>
            </c:numRef>
          </c:val>
          <c:smooth val="0"/>
          <c:extLst>
            <c:ext xmlns:c16="http://schemas.microsoft.com/office/drawing/2014/chart" uri="{C3380CC4-5D6E-409C-BE32-E72D297353CC}">
              <c16:uniqueId val="{00000001-63EE-4505-91F2-D9A39BB28B65}"/>
            </c:ext>
          </c:extLst>
        </c:ser>
        <c:dLbls>
          <c:showLegendKey val="0"/>
          <c:showVal val="0"/>
          <c:showCatName val="0"/>
          <c:showSerName val="0"/>
          <c:showPercent val="0"/>
          <c:showBubbleSize val="0"/>
        </c:dLbls>
        <c:marker val="1"/>
        <c:smooth val="0"/>
        <c:axId val="408006352"/>
        <c:axId val="408004784"/>
      </c:lineChart>
      <c:catAx>
        <c:axId val="40800635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408004784"/>
        <c:crosses val="autoZero"/>
        <c:auto val="1"/>
        <c:lblAlgn val="ctr"/>
        <c:lblOffset val="100"/>
        <c:noMultiLvlLbl val="0"/>
      </c:catAx>
      <c:valAx>
        <c:axId val="408004784"/>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08006352"/>
        <c:crosses val="autoZero"/>
        <c:crossBetween val="between"/>
      </c:valAx>
    </c:plotArea>
    <c:legend>
      <c:legendPos val="r"/>
      <c:overlay val="0"/>
      <c:txPr>
        <a:bodyPr/>
        <a:lstStyle/>
        <a:p>
          <a:pPr>
            <a:defRPr sz="5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'16'!$D$29</c:f>
              <c:strCache>
                <c:ptCount val="1"/>
                <c:pt idx="0">
                  <c:v>Numerador Acumulado (Variable 1)</c:v>
                </c:pt>
              </c:strCache>
            </c:strRef>
          </c:tx>
          <c:cat>
            <c:strRef>
              <c:f>'16'!$B$30:$B$41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'16'!$D$30:$D$41</c:f>
              <c:numCache>
                <c:formatCode>0.00</c:formatCode>
                <c:ptCount val="12"/>
                <c:pt idx="0">
                  <c:v>0</c:v>
                </c:pt>
                <c:pt idx="1">
                  <c:v>0</c:v>
                </c:pt>
                <c:pt idx="2">
                  <c:v>0</c:v>
                </c:pt>
                <c:pt idx="3">
                  <c:v>0</c:v>
                </c:pt>
                <c:pt idx="4">
                  <c:v>0</c:v>
                </c:pt>
                <c:pt idx="5">
                  <c:v>0</c:v>
                </c:pt>
                <c:pt idx="6">
                  <c:v>0</c:v>
                </c:pt>
                <c:pt idx="7">
                  <c:v>0</c:v>
                </c:pt>
                <c:pt idx="8">
                  <c:v>0</c:v>
                </c:pt>
                <c:pt idx="9">
                  <c:v>0.7</c:v>
                </c:pt>
                <c:pt idx="10">
                  <c:v>0.7</c:v>
                </c:pt>
                <c:pt idx="11">
                  <c:v>1</c:v>
                </c:pt>
              </c:numCache>
            </c:numRef>
          </c:val>
          <c:smooth val="0"/>
          <c:extLst>
            <c:ext xmlns:c16="http://schemas.microsoft.com/office/drawing/2014/chart" uri="{C3380CC4-5D6E-409C-BE32-E72D297353CC}">
              <c16:uniqueId val="{00000000-16F9-4B38-A038-AFBAFD8C4D28}"/>
            </c:ext>
          </c:extLst>
        </c:ser>
        <c:ser>
          <c:idx val="1"/>
          <c:order val="1"/>
          <c:tx>
            <c:strRef>
              <c:f>'16'!$F$29</c:f>
              <c:strCache>
                <c:ptCount val="1"/>
                <c:pt idx="0">
                  <c:v>Denominador Acumulado (Variable 2)</c:v>
                </c:pt>
              </c:strCache>
            </c:strRef>
          </c:tx>
          <c:cat>
            <c:strRef>
              <c:f>'16'!$B$30:$B$41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'16'!$F$30:$F$41</c:f>
              <c:numCache>
                <c:formatCode>0.00</c:formatCode>
                <c:ptCount val="12"/>
                <c:pt idx="0">
                  <c:v>0</c:v>
                </c:pt>
                <c:pt idx="1">
                  <c:v>0</c:v>
                </c:pt>
                <c:pt idx="2">
                  <c:v>0</c:v>
                </c:pt>
                <c:pt idx="3">
                  <c:v>0</c:v>
                </c:pt>
                <c:pt idx="4">
                  <c:v>0</c:v>
                </c:pt>
                <c:pt idx="5">
                  <c:v>0.7</c:v>
                </c:pt>
                <c:pt idx="6">
                  <c:v>0.7</c:v>
                </c:pt>
                <c:pt idx="7">
                  <c:v>0.7</c:v>
                </c:pt>
                <c:pt idx="8">
                  <c:v>0.7</c:v>
                </c:pt>
                <c:pt idx="9">
                  <c:v>0.7</c:v>
                </c:pt>
                <c:pt idx="10">
                  <c:v>0.7</c:v>
                </c:pt>
                <c:pt idx="11">
                  <c:v>1</c:v>
                </c:pt>
              </c:numCache>
            </c:numRef>
          </c:val>
          <c:smooth val="0"/>
          <c:extLst>
            <c:ext xmlns:c16="http://schemas.microsoft.com/office/drawing/2014/chart" uri="{C3380CC4-5D6E-409C-BE32-E72D297353CC}">
              <c16:uniqueId val="{00000001-16F9-4B38-A038-AFBAFD8C4D28}"/>
            </c:ext>
          </c:extLst>
        </c:ser>
        <c:dLbls>
          <c:showLegendKey val="0"/>
          <c:showVal val="0"/>
          <c:showCatName val="0"/>
          <c:showSerName val="0"/>
          <c:showPercent val="0"/>
          <c:showBubbleSize val="0"/>
        </c:dLbls>
        <c:marker val="1"/>
        <c:smooth val="0"/>
        <c:axId val="408057568"/>
        <c:axId val="408057960"/>
      </c:lineChart>
      <c:catAx>
        <c:axId val="40805756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408057960"/>
        <c:crosses val="autoZero"/>
        <c:auto val="1"/>
        <c:lblAlgn val="ctr"/>
        <c:lblOffset val="100"/>
        <c:noMultiLvlLbl val="0"/>
      </c:catAx>
      <c:valAx>
        <c:axId val="408057960"/>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08057568"/>
        <c:crosses val="autoZero"/>
        <c:crossBetween val="between"/>
      </c:valAx>
    </c:plotArea>
    <c:legend>
      <c:legendPos val="r"/>
      <c:overlay val="0"/>
      <c:txPr>
        <a:bodyPr/>
        <a:lstStyle/>
        <a:p>
          <a:pPr>
            <a:defRPr sz="5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9030241261595"/>
          <c:y val="9.2146035393644465E-2"/>
          <c:w val="0.47840941594200515"/>
          <c:h val="0.59313620132247413"/>
        </c:manualLayout>
      </c:layout>
      <c:lineChart>
        <c:grouping val="standard"/>
        <c:varyColors val="0"/>
        <c:ser>
          <c:idx val="0"/>
          <c:order val="0"/>
          <c:tx>
            <c:strRef>
              <c:f>'17'!$D$29</c:f>
              <c:strCache>
                <c:ptCount val="1"/>
                <c:pt idx="0">
                  <c:v>Numerador Acumulado (Variable 1)</c:v>
                </c:pt>
              </c:strCache>
            </c:strRef>
          </c:tx>
          <c:cat>
            <c:strRef>
              <c:f>'17'!$B$30:$B$41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'17'!$D$30:$D$41</c:f>
              <c:numCache>
                <c:formatCode>0.00%</c:formatCode>
                <c:ptCount val="12"/>
                <c:pt idx="0">
                  <c:v>0</c:v>
                </c:pt>
                <c:pt idx="1">
                  <c:v>0.1</c:v>
                </c:pt>
                <c:pt idx="2">
                  <c:v>0.30000000000000004</c:v>
                </c:pt>
                <c:pt idx="3">
                  <c:v>0.55000000000000004</c:v>
                </c:pt>
                <c:pt idx="4">
                  <c:v>0.55000000000000004</c:v>
                </c:pt>
                <c:pt idx="5">
                  <c:v>0.55000000000000004</c:v>
                </c:pt>
                <c:pt idx="6">
                  <c:v>0.55000000000000004</c:v>
                </c:pt>
                <c:pt idx="7">
                  <c:v>0.85000000000000009</c:v>
                </c:pt>
                <c:pt idx="8">
                  <c:v>0.85000000000000009</c:v>
                </c:pt>
                <c:pt idx="9">
                  <c:v>0.85000000000000009</c:v>
                </c:pt>
                <c:pt idx="10">
                  <c:v>0.85000000000000009</c:v>
                </c:pt>
                <c:pt idx="11">
                  <c:v>1</c:v>
                </c:pt>
              </c:numCache>
            </c:numRef>
          </c:val>
          <c:smooth val="0"/>
          <c:extLst>
            <c:ext xmlns:c16="http://schemas.microsoft.com/office/drawing/2014/chart" uri="{C3380CC4-5D6E-409C-BE32-E72D297353CC}">
              <c16:uniqueId val="{00000000-F589-4476-8C9F-2698E9A634AD}"/>
            </c:ext>
          </c:extLst>
        </c:ser>
        <c:ser>
          <c:idx val="1"/>
          <c:order val="1"/>
          <c:tx>
            <c:strRef>
              <c:f>'17'!$F$29</c:f>
              <c:strCache>
                <c:ptCount val="1"/>
                <c:pt idx="0">
                  <c:v>Denominador Acumulado (Variable 2)</c:v>
                </c:pt>
              </c:strCache>
            </c:strRef>
          </c:tx>
          <c:cat>
            <c:strRef>
              <c:f>'17'!$B$30:$B$41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'17'!$F$30:$F$41</c:f>
              <c:numCache>
                <c:formatCode>0.00%</c:formatCode>
                <c:ptCount val="12"/>
                <c:pt idx="0">
                  <c:v>0</c:v>
                </c:pt>
                <c:pt idx="1">
                  <c:v>0.2</c:v>
                </c:pt>
                <c:pt idx="2">
                  <c:v>0.30000000000000004</c:v>
                </c:pt>
                <c:pt idx="3">
                  <c:v>0.55000000000000004</c:v>
                </c:pt>
                <c:pt idx="4">
                  <c:v>0.55000000000000004</c:v>
                </c:pt>
                <c:pt idx="5">
                  <c:v>0.55000000000000004</c:v>
                </c:pt>
                <c:pt idx="6">
                  <c:v>0.55000000000000004</c:v>
                </c:pt>
                <c:pt idx="7">
                  <c:v>0.85000000000000009</c:v>
                </c:pt>
                <c:pt idx="8">
                  <c:v>0.85000000000000009</c:v>
                </c:pt>
                <c:pt idx="9">
                  <c:v>0.85000000000000009</c:v>
                </c:pt>
                <c:pt idx="10">
                  <c:v>0.85000000000000009</c:v>
                </c:pt>
                <c:pt idx="11">
                  <c:v>1</c:v>
                </c:pt>
              </c:numCache>
            </c:numRef>
          </c:val>
          <c:smooth val="0"/>
          <c:extLst>
            <c:ext xmlns:c16="http://schemas.microsoft.com/office/drawing/2014/chart" uri="{C3380CC4-5D6E-409C-BE32-E72D297353CC}">
              <c16:uniqueId val="{00000001-F589-4476-8C9F-2698E9A634AD}"/>
            </c:ext>
          </c:extLst>
        </c:ser>
        <c:dLbls>
          <c:showLegendKey val="0"/>
          <c:showVal val="0"/>
          <c:showCatName val="0"/>
          <c:showSerName val="0"/>
          <c:showPercent val="0"/>
          <c:showBubbleSize val="0"/>
        </c:dLbls>
        <c:marker val="1"/>
        <c:smooth val="0"/>
        <c:axId val="511604616"/>
        <c:axId val="400059168"/>
      </c:lineChart>
      <c:catAx>
        <c:axId val="51160461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400059168"/>
        <c:crosses val="autoZero"/>
        <c:auto val="1"/>
        <c:lblAlgn val="ctr"/>
        <c:lblOffset val="100"/>
        <c:noMultiLvlLbl val="0"/>
      </c:catAx>
      <c:valAx>
        <c:axId val="400059168"/>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11604616"/>
        <c:crosses val="autoZero"/>
        <c:crossBetween val="between"/>
      </c:valAx>
    </c:plotArea>
    <c:legend>
      <c:legendPos val="r"/>
      <c:overlay val="0"/>
      <c:txPr>
        <a:bodyPr/>
        <a:lstStyle/>
        <a:p>
          <a:pPr>
            <a:defRPr sz="62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emf"/><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emf"/><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emf"/><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emf"/><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emf"/><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emf"/><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85725</xdr:rowOff>
    </xdr:from>
    <xdr:to>
      <xdr:col>1</xdr:col>
      <xdr:colOff>895350</xdr:colOff>
      <xdr:row>3</xdr:row>
      <xdr:rowOff>361950</xdr:rowOff>
    </xdr:to>
    <xdr:pic>
      <xdr:nvPicPr>
        <xdr:cNvPr id="3851911" name="Imagen 1">
          <a:extLst>
            <a:ext uri="{FF2B5EF4-FFF2-40B4-BE49-F238E27FC236}">
              <a16:creationId xmlns:a16="http://schemas.microsoft.com/office/drawing/2014/main" id="{00000000-0008-0000-0000-000087C63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19075" y="85725"/>
          <a:ext cx="15430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104775</xdr:colOff>
      <xdr:row>0</xdr:row>
      <xdr:rowOff>104775</xdr:rowOff>
    </xdr:from>
    <xdr:to>
      <xdr:col>26</xdr:col>
      <xdr:colOff>714375</xdr:colOff>
      <xdr:row>3</xdr:row>
      <xdr:rowOff>381000</xdr:rowOff>
    </xdr:to>
    <xdr:pic>
      <xdr:nvPicPr>
        <xdr:cNvPr id="3851912" name="Imagen 2">
          <a:extLst>
            <a:ext uri="{FF2B5EF4-FFF2-40B4-BE49-F238E27FC236}">
              <a16:creationId xmlns:a16="http://schemas.microsoft.com/office/drawing/2014/main" id="{00000000-0008-0000-0000-000088C63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8394025" y="104775"/>
          <a:ext cx="25622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5046751" name="Imagen 1">
          <a:extLst>
            <a:ext uri="{FF2B5EF4-FFF2-40B4-BE49-F238E27FC236}">
              <a16:creationId xmlns:a16="http://schemas.microsoft.com/office/drawing/2014/main" id="{00000000-0008-0000-0900-0000DF01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5046752" name="Imagen 2">
          <a:extLst>
            <a:ext uri="{FF2B5EF4-FFF2-40B4-BE49-F238E27FC236}">
              <a16:creationId xmlns:a16="http://schemas.microsoft.com/office/drawing/2014/main" id="{00000000-0008-0000-0900-0000E0014D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1095375</xdr:colOff>
      <xdr:row>43</xdr:row>
      <xdr:rowOff>114300</xdr:rowOff>
    </xdr:from>
    <xdr:to>
      <xdr:col>7</xdr:col>
      <xdr:colOff>85725</xdr:colOff>
      <xdr:row>47</xdr:row>
      <xdr:rowOff>438150</xdr:rowOff>
    </xdr:to>
    <xdr:graphicFrame macro="">
      <xdr:nvGraphicFramePr>
        <xdr:cNvPr id="5046753" name="1 Gráfico">
          <a:extLst>
            <a:ext uri="{FF2B5EF4-FFF2-40B4-BE49-F238E27FC236}">
              <a16:creationId xmlns:a16="http://schemas.microsoft.com/office/drawing/2014/main" id="{00000000-0008-0000-0900-0000E1014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1</xdr:col>
      <xdr:colOff>1200150</xdr:colOff>
      <xdr:row>3</xdr:row>
      <xdr:rowOff>171450</xdr:rowOff>
    </xdr:to>
    <xdr:pic>
      <xdr:nvPicPr>
        <xdr:cNvPr id="5162283" name="Imagen 1">
          <a:extLst>
            <a:ext uri="{FF2B5EF4-FFF2-40B4-BE49-F238E27FC236}">
              <a16:creationId xmlns:a16="http://schemas.microsoft.com/office/drawing/2014/main" id="{00000000-0008-0000-0A00-00002BC5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0</xdr:row>
      <xdr:rowOff>28575</xdr:rowOff>
    </xdr:from>
    <xdr:to>
      <xdr:col>10</xdr:col>
      <xdr:colOff>1619250</xdr:colOff>
      <xdr:row>3</xdr:row>
      <xdr:rowOff>161925</xdr:rowOff>
    </xdr:to>
    <xdr:pic>
      <xdr:nvPicPr>
        <xdr:cNvPr id="5162284" name="Imagen 2">
          <a:extLst>
            <a:ext uri="{FF2B5EF4-FFF2-40B4-BE49-F238E27FC236}">
              <a16:creationId xmlns:a16="http://schemas.microsoft.com/office/drawing/2014/main" id="{00000000-0008-0000-0A00-00002CC54E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125450" y="28575"/>
          <a:ext cx="1238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5098954" name="Imagen 1">
          <a:extLst>
            <a:ext uri="{FF2B5EF4-FFF2-40B4-BE49-F238E27FC236}">
              <a16:creationId xmlns:a16="http://schemas.microsoft.com/office/drawing/2014/main" id="{00000000-0008-0000-0B00-0000CACD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5098955" name="Imagen 2">
          <a:extLst>
            <a:ext uri="{FF2B5EF4-FFF2-40B4-BE49-F238E27FC236}">
              <a16:creationId xmlns:a16="http://schemas.microsoft.com/office/drawing/2014/main" id="{00000000-0008-0000-0B00-0000CBCD4D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809625</xdr:colOff>
      <xdr:row>43</xdr:row>
      <xdr:rowOff>114300</xdr:rowOff>
    </xdr:from>
    <xdr:to>
      <xdr:col>7</xdr:col>
      <xdr:colOff>9525</xdr:colOff>
      <xdr:row>47</xdr:row>
      <xdr:rowOff>485775</xdr:rowOff>
    </xdr:to>
    <xdr:graphicFrame macro="">
      <xdr:nvGraphicFramePr>
        <xdr:cNvPr id="5098956" name="1 Gráfico">
          <a:extLst>
            <a:ext uri="{FF2B5EF4-FFF2-40B4-BE49-F238E27FC236}">
              <a16:creationId xmlns:a16="http://schemas.microsoft.com/office/drawing/2014/main" id="{00000000-0008-0000-0B00-0000CCCD4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1</xdr:col>
      <xdr:colOff>1200150</xdr:colOff>
      <xdr:row>3</xdr:row>
      <xdr:rowOff>171450</xdr:rowOff>
    </xdr:to>
    <xdr:pic>
      <xdr:nvPicPr>
        <xdr:cNvPr id="4" name="Imagen 1">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0</xdr:row>
      <xdr:rowOff>28575</xdr:rowOff>
    </xdr:from>
    <xdr:to>
      <xdr:col>10</xdr:col>
      <xdr:colOff>1619250</xdr:colOff>
      <xdr:row>3</xdr:row>
      <xdr:rowOff>161925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125450" y="28575"/>
          <a:ext cx="1238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5137854" name="Imagen 1">
          <a:extLst>
            <a:ext uri="{FF2B5EF4-FFF2-40B4-BE49-F238E27FC236}">
              <a16:creationId xmlns:a16="http://schemas.microsoft.com/office/drawing/2014/main" id="{00000000-0008-0000-0D00-0000BE65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5137855" name="Imagen 2">
          <a:extLst>
            <a:ext uri="{FF2B5EF4-FFF2-40B4-BE49-F238E27FC236}">
              <a16:creationId xmlns:a16="http://schemas.microsoft.com/office/drawing/2014/main" id="{00000000-0008-0000-0D00-0000BF654E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371475</xdr:colOff>
      <xdr:row>43</xdr:row>
      <xdr:rowOff>104775</xdr:rowOff>
    </xdr:from>
    <xdr:to>
      <xdr:col>6</xdr:col>
      <xdr:colOff>819150</xdr:colOff>
      <xdr:row>47</xdr:row>
      <xdr:rowOff>476250</xdr:rowOff>
    </xdr:to>
    <xdr:graphicFrame macro="">
      <xdr:nvGraphicFramePr>
        <xdr:cNvPr id="5137856" name="1 Gráfico">
          <a:extLst>
            <a:ext uri="{FF2B5EF4-FFF2-40B4-BE49-F238E27FC236}">
              <a16:creationId xmlns:a16="http://schemas.microsoft.com/office/drawing/2014/main" id="{00000000-0008-0000-0D00-0000C0654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1</xdr:col>
      <xdr:colOff>1200150</xdr:colOff>
      <xdr:row>3</xdr:row>
      <xdr:rowOff>171450</xdr:rowOff>
    </xdr:to>
    <xdr:pic>
      <xdr:nvPicPr>
        <xdr:cNvPr id="5164321" name="Imagen 1">
          <a:extLst>
            <a:ext uri="{FF2B5EF4-FFF2-40B4-BE49-F238E27FC236}">
              <a16:creationId xmlns:a16="http://schemas.microsoft.com/office/drawing/2014/main" id="{00000000-0008-0000-0E00-000021CD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0</xdr:row>
      <xdr:rowOff>28575</xdr:rowOff>
    </xdr:from>
    <xdr:to>
      <xdr:col>10</xdr:col>
      <xdr:colOff>1619250</xdr:colOff>
      <xdr:row>3</xdr:row>
      <xdr:rowOff>161925</xdr:rowOff>
    </xdr:to>
    <xdr:pic>
      <xdr:nvPicPr>
        <xdr:cNvPr id="5164322" name="Imagen 2">
          <a:extLst>
            <a:ext uri="{FF2B5EF4-FFF2-40B4-BE49-F238E27FC236}">
              <a16:creationId xmlns:a16="http://schemas.microsoft.com/office/drawing/2014/main" id="{00000000-0008-0000-0E00-000022CD4E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125450" y="28575"/>
          <a:ext cx="1238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5194151" name="Imagen 1">
          <a:extLst>
            <a:ext uri="{FF2B5EF4-FFF2-40B4-BE49-F238E27FC236}">
              <a16:creationId xmlns:a16="http://schemas.microsoft.com/office/drawing/2014/main" id="{00000000-0008-0000-0F00-0000A741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5194152" name="Imagen 2">
          <a:extLst>
            <a:ext uri="{FF2B5EF4-FFF2-40B4-BE49-F238E27FC236}">
              <a16:creationId xmlns:a16="http://schemas.microsoft.com/office/drawing/2014/main" id="{00000000-0008-0000-0F00-0000A8414F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171450</xdr:colOff>
      <xdr:row>43</xdr:row>
      <xdr:rowOff>171450</xdr:rowOff>
    </xdr:from>
    <xdr:to>
      <xdr:col>7</xdr:col>
      <xdr:colOff>504825</xdr:colOff>
      <xdr:row>47</xdr:row>
      <xdr:rowOff>333375</xdr:rowOff>
    </xdr:to>
    <xdr:graphicFrame macro="">
      <xdr:nvGraphicFramePr>
        <xdr:cNvPr id="5194153" name="1 Gráfico">
          <a:extLst>
            <a:ext uri="{FF2B5EF4-FFF2-40B4-BE49-F238E27FC236}">
              <a16:creationId xmlns:a16="http://schemas.microsoft.com/office/drawing/2014/main" id="{00000000-0008-0000-0F00-0000A941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1</xdr:col>
      <xdr:colOff>1200150</xdr:colOff>
      <xdr:row>3</xdr:row>
      <xdr:rowOff>171450</xdr:rowOff>
    </xdr:to>
    <xdr:pic>
      <xdr:nvPicPr>
        <xdr:cNvPr id="5172511" name="Imagen 1">
          <a:extLst>
            <a:ext uri="{FF2B5EF4-FFF2-40B4-BE49-F238E27FC236}">
              <a16:creationId xmlns:a16="http://schemas.microsoft.com/office/drawing/2014/main" id="{00000000-0008-0000-1000-00001FED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0</xdr:row>
      <xdr:rowOff>28575</xdr:rowOff>
    </xdr:from>
    <xdr:to>
      <xdr:col>10</xdr:col>
      <xdr:colOff>1619250</xdr:colOff>
      <xdr:row>3</xdr:row>
      <xdr:rowOff>161925</xdr:rowOff>
    </xdr:to>
    <xdr:pic>
      <xdr:nvPicPr>
        <xdr:cNvPr id="5172512" name="Imagen 2">
          <a:extLst>
            <a:ext uri="{FF2B5EF4-FFF2-40B4-BE49-F238E27FC236}">
              <a16:creationId xmlns:a16="http://schemas.microsoft.com/office/drawing/2014/main" id="{00000000-0008-0000-1000-000020ED4E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125450" y="28575"/>
          <a:ext cx="1238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6077613" name="1 Imagen" descr="http://intranetsdm.movilidadbogota.gov.co:7778/images/pobtrans.gif">
          <a:extLst>
            <a:ext uri="{FF2B5EF4-FFF2-40B4-BE49-F238E27FC236}">
              <a16:creationId xmlns:a16="http://schemas.microsoft.com/office/drawing/2014/main" id="{00000000-0008-0000-1100-0000AD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4" name="1 Imagen" descr="http://intranetsdm.movilidadbogota.gov.co:7778/images/pobtrans.gif">
          <a:extLst>
            <a:ext uri="{FF2B5EF4-FFF2-40B4-BE49-F238E27FC236}">
              <a16:creationId xmlns:a16="http://schemas.microsoft.com/office/drawing/2014/main" id="{00000000-0008-0000-1100-0000AE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5" name="1 Imagen" descr="http://intranetsdm.movilidadbogota.gov.co:7778/images/pobtrans.gif">
          <a:extLst>
            <a:ext uri="{FF2B5EF4-FFF2-40B4-BE49-F238E27FC236}">
              <a16:creationId xmlns:a16="http://schemas.microsoft.com/office/drawing/2014/main" id="{00000000-0008-0000-1100-0000AF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6" name="1 Imagen" descr="http://intranetsdm.movilidadbogota.gov.co:7778/images/pobtrans.gif">
          <a:extLst>
            <a:ext uri="{FF2B5EF4-FFF2-40B4-BE49-F238E27FC236}">
              <a16:creationId xmlns:a16="http://schemas.microsoft.com/office/drawing/2014/main" id="{00000000-0008-0000-1100-0000B0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7" name="1 Imagen" descr="http://intranetsdm.movilidadbogota.gov.co:7778/images/pobtrans.gif">
          <a:extLst>
            <a:ext uri="{FF2B5EF4-FFF2-40B4-BE49-F238E27FC236}">
              <a16:creationId xmlns:a16="http://schemas.microsoft.com/office/drawing/2014/main" id="{00000000-0008-0000-1100-0000B1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8" name="1 Imagen" descr="http://intranetsdm.movilidadbogota.gov.co:7778/images/pobtrans.gif">
          <a:extLst>
            <a:ext uri="{FF2B5EF4-FFF2-40B4-BE49-F238E27FC236}">
              <a16:creationId xmlns:a16="http://schemas.microsoft.com/office/drawing/2014/main" id="{00000000-0008-0000-1100-0000B2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9" name="1 Imagen" descr="http://intranetsdm.movilidadbogota.gov.co:7778/images/pobtrans.gif">
          <a:extLst>
            <a:ext uri="{FF2B5EF4-FFF2-40B4-BE49-F238E27FC236}">
              <a16:creationId xmlns:a16="http://schemas.microsoft.com/office/drawing/2014/main" id="{00000000-0008-0000-1100-0000B3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0" name="1 Imagen" descr="http://intranetsdm.movilidadbogota.gov.co:7778/images/pobtrans.gif">
          <a:extLst>
            <a:ext uri="{FF2B5EF4-FFF2-40B4-BE49-F238E27FC236}">
              <a16:creationId xmlns:a16="http://schemas.microsoft.com/office/drawing/2014/main" id="{00000000-0008-0000-1100-0000B4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1" name="1 Imagen" descr="http://intranetsdm.movilidadbogota.gov.co:7778/images/pobtrans.gif">
          <a:extLst>
            <a:ext uri="{FF2B5EF4-FFF2-40B4-BE49-F238E27FC236}">
              <a16:creationId xmlns:a16="http://schemas.microsoft.com/office/drawing/2014/main" id="{00000000-0008-0000-1100-0000B5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2" name="1 Imagen" descr="http://intranetsdm.movilidadbogota.gov.co:7778/images/pobtrans.gif">
          <a:extLst>
            <a:ext uri="{FF2B5EF4-FFF2-40B4-BE49-F238E27FC236}">
              <a16:creationId xmlns:a16="http://schemas.microsoft.com/office/drawing/2014/main" id="{00000000-0008-0000-1100-0000B6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1</xdr:row>
      <xdr:rowOff>352425</xdr:rowOff>
    </xdr:to>
    <xdr:pic>
      <xdr:nvPicPr>
        <xdr:cNvPr id="4775501" name="Picture 15">
          <a:extLst>
            <a:ext uri="{FF2B5EF4-FFF2-40B4-BE49-F238E27FC236}">
              <a16:creationId xmlns:a16="http://schemas.microsoft.com/office/drawing/2014/main" id="{00000000-0008-0000-1200-00004DDE4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4875" y="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57150</xdr:rowOff>
    </xdr:from>
    <xdr:to>
      <xdr:col>0</xdr:col>
      <xdr:colOff>1971675</xdr:colOff>
      <xdr:row>3</xdr:row>
      <xdr:rowOff>342900</xdr:rowOff>
    </xdr:to>
    <xdr:pic>
      <xdr:nvPicPr>
        <xdr:cNvPr id="4775502" name="Imagen 1">
          <a:extLst>
            <a:ext uri="{FF2B5EF4-FFF2-40B4-BE49-F238E27FC236}">
              <a16:creationId xmlns:a16="http://schemas.microsoft.com/office/drawing/2014/main" id="{00000000-0008-0000-1200-00004EDE4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107" t="7639" r="19038" b="10522"/>
        <a:stretch>
          <a:fillRect/>
        </a:stretch>
      </xdr:blipFill>
      <xdr:spPr bwMode="auto">
        <a:xfrm>
          <a:off x="95250" y="57150"/>
          <a:ext cx="1371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285750</xdr:colOff>
      <xdr:row>0</xdr:row>
      <xdr:rowOff>104775</xdr:rowOff>
    </xdr:from>
    <xdr:to>
      <xdr:col>18</xdr:col>
      <xdr:colOff>723900</xdr:colOff>
      <xdr:row>3</xdr:row>
      <xdr:rowOff>381000</xdr:rowOff>
    </xdr:to>
    <xdr:pic>
      <xdr:nvPicPr>
        <xdr:cNvPr id="4775503" name="Imagen 2">
          <a:extLst>
            <a:ext uri="{FF2B5EF4-FFF2-40B4-BE49-F238E27FC236}">
              <a16:creationId xmlns:a16="http://schemas.microsoft.com/office/drawing/2014/main" id="{00000000-0008-0000-1200-00004FDE48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17649825" y="104775"/>
          <a:ext cx="1457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0</xdr:row>
      <xdr:rowOff>95250</xdr:rowOff>
    </xdr:from>
    <xdr:to>
      <xdr:col>2</xdr:col>
      <xdr:colOff>723900</xdr:colOff>
      <xdr:row>3</xdr:row>
      <xdr:rowOff>381000</xdr:rowOff>
    </xdr:to>
    <xdr:pic>
      <xdr:nvPicPr>
        <xdr:cNvPr id="4300299" name="Imagen 1">
          <a:extLst>
            <a:ext uri="{FF2B5EF4-FFF2-40B4-BE49-F238E27FC236}">
              <a16:creationId xmlns:a16="http://schemas.microsoft.com/office/drawing/2014/main" id="{00000000-0008-0000-0100-00000B9E4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257175" y="95250"/>
          <a:ext cx="13239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228600</xdr:colOff>
      <xdr:row>0</xdr:row>
      <xdr:rowOff>19050</xdr:rowOff>
    </xdr:from>
    <xdr:to>
      <xdr:col>27</xdr:col>
      <xdr:colOff>762000</xdr:colOff>
      <xdr:row>3</xdr:row>
      <xdr:rowOff>295275</xdr:rowOff>
    </xdr:to>
    <xdr:pic>
      <xdr:nvPicPr>
        <xdr:cNvPr id="4300300" name="Imagen 2">
          <a:extLst>
            <a:ext uri="{FF2B5EF4-FFF2-40B4-BE49-F238E27FC236}">
              <a16:creationId xmlns:a16="http://schemas.microsoft.com/office/drawing/2014/main" id="{00000000-0008-0000-0100-00000C9E4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1515725" y="19050"/>
          <a:ext cx="18002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438150</xdr:colOff>
      <xdr:row>1</xdr:row>
      <xdr:rowOff>85725</xdr:rowOff>
    </xdr:from>
    <xdr:to>
      <xdr:col>1</xdr:col>
      <xdr:colOff>1390650</xdr:colOff>
      <xdr:row>4</xdr:row>
      <xdr:rowOff>323850</xdr:rowOff>
    </xdr:to>
    <xdr:pic>
      <xdr:nvPicPr>
        <xdr:cNvPr id="3996256" name="Imagen 1">
          <a:extLst>
            <a:ext uri="{FF2B5EF4-FFF2-40B4-BE49-F238E27FC236}">
              <a16:creationId xmlns:a16="http://schemas.microsoft.com/office/drawing/2014/main" id="{00000000-0008-0000-0200-000060FA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054" t="6857" r="17615" b="9743"/>
        <a:stretch>
          <a:fillRect/>
        </a:stretch>
      </xdr:blipFill>
      <xdr:spPr bwMode="auto">
        <a:xfrm>
          <a:off x="438150" y="276225"/>
          <a:ext cx="200977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1185863</xdr:colOff>
      <xdr:row>1</xdr:row>
      <xdr:rowOff>92869</xdr:rowOff>
    </xdr:from>
    <xdr:to>
      <xdr:col>31</xdr:col>
      <xdr:colOff>3214688</xdr:colOff>
      <xdr:row>4</xdr:row>
      <xdr:rowOff>369094</xdr:rowOff>
    </xdr:to>
    <xdr:pic>
      <xdr:nvPicPr>
        <xdr:cNvPr id="3996257" name="Imagen 2">
          <a:extLst>
            <a:ext uri="{FF2B5EF4-FFF2-40B4-BE49-F238E27FC236}">
              <a16:creationId xmlns:a16="http://schemas.microsoft.com/office/drawing/2014/main" id="{00000000-0008-0000-0200-000061FA3C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30249019" y="283369"/>
          <a:ext cx="2028825" cy="1835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4812347" name="Imagen 1">
          <a:extLst>
            <a:ext uri="{FF2B5EF4-FFF2-40B4-BE49-F238E27FC236}">
              <a16:creationId xmlns:a16="http://schemas.microsoft.com/office/drawing/2014/main" id="{00000000-0008-0000-0300-00003B6E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4812348" name="Imagen 2">
          <a:extLst>
            <a:ext uri="{FF2B5EF4-FFF2-40B4-BE49-F238E27FC236}">
              <a16:creationId xmlns:a16="http://schemas.microsoft.com/office/drawing/2014/main" id="{00000000-0008-0000-0300-00003C6E49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1219200</xdr:colOff>
      <xdr:row>43</xdr:row>
      <xdr:rowOff>85725</xdr:rowOff>
    </xdr:from>
    <xdr:to>
      <xdr:col>7</xdr:col>
      <xdr:colOff>219075</xdr:colOff>
      <xdr:row>47</xdr:row>
      <xdr:rowOff>400050</xdr:rowOff>
    </xdr:to>
    <xdr:graphicFrame macro="">
      <xdr:nvGraphicFramePr>
        <xdr:cNvPr id="4812349" name="1 Gráfico">
          <a:extLst>
            <a:ext uri="{FF2B5EF4-FFF2-40B4-BE49-F238E27FC236}">
              <a16:creationId xmlns:a16="http://schemas.microsoft.com/office/drawing/2014/main" id="{00000000-0008-0000-0300-00003D6E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1</xdr:col>
      <xdr:colOff>1200150</xdr:colOff>
      <xdr:row>3</xdr:row>
      <xdr:rowOff>171450</xdr:rowOff>
    </xdr:to>
    <xdr:pic>
      <xdr:nvPicPr>
        <xdr:cNvPr id="4" name="Imagen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0</xdr:row>
      <xdr:rowOff>28575</xdr:rowOff>
    </xdr:from>
    <xdr:to>
      <xdr:col>10</xdr:col>
      <xdr:colOff>1619250</xdr:colOff>
      <xdr:row>3</xdr:row>
      <xdr:rowOff>161925</xdr:rowOff>
    </xdr:to>
    <xdr:pic>
      <xdr:nvPicPr>
        <xdr:cNvPr id="5" name="Imagen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125450" y="28575"/>
          <a:ext cx="1238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4894236" name="Imagen 1">
          <a:extLst>
            <a:ext uri="{FF2B5EF4-FFF2-40B4-BE49-F238E27FC236}">
              <a16:creationId xmlns:a16="http://schemas.microsoft.com/office/drawing/2014/main" id="{00000000-0008-0000-0500-00001CAE4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4894237" name="Imagen 2">
          <a:extLst>
            <a:ext uri="{FF2B5EF4-FFF2-40B4-BE49-F238E27FC236}">
              <a16:creationId xmlns:a16="http://schemas.microsoft.com/office/drawing/2014/main" id="{00000000-0008-0000-0500-00001DAE4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857250</xdr:colOff>
      <xdr:row>43</xdr:row>
      <xdr:rowOff>142875</xdr:rowOff>
    </xdr:from>
    <xdr:to>
      <xdr:col>6</xdr:col>
      <xdr:colOff>1323975</xdr:colOff>
      <xdr:row>47</xdr:row>
      <xdr:rowOff>428625</xdr:rowOff>
    </xdr:to>
    <xdr:graphicFrame macro="">
      <xdr:nvGraphicFramePr>
        <xdr:cNvPr id="4894238" name="1 Gráfico">
          <a:extLst>
            <a:ext uri="{FF2B5EF4-FFF2-40B4-BE49-F238E27FC236}">
              <a16:creationId xmlns:a16="http://schemas.microsoft.com/office/drawing/2014/main" id="{00000000-0008-0000-0500-00001EAE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1</xdr:col>
      <xdr:colOff>1200150</xdr:colOff>
      <xdr:row>3</xdr:row>
      <xdr:rowOff>171450</xdr:rowOff>
    </xdr:to>
    <xdr:pic>
      <xdr:nvPicPr>
        <xdr:cNvPr id="5041483" name="Imagen 1">
          <a:extLst>
            <a:ext uri="{FF2B5EF4-FFF2-40B4-BE49-F238E27FC236}">
              <a16:creationId xmlns:a16="http://schemas.microsoft.com/office/drawing/2014/main" id="{00000000-0008-0000-0600-00004BED4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0</xdr:row>
      <xdr:rowOff>28575</xdr:rowOff>
    </xdr:from>
    <xdr:to>
      <xdr:col>10</xdr:col>
      <xdr:colOff>1619250</xdr:colOff>
      <xdr:row>3</xdr:row>
      <xdr:rowOff>161925</xdr:rowOff>
    </xdr:to>
    <xdr:pic>
      <xdr:nvPicPr>
        <xdr:cNvPr id="5041484" name="Imagen 2">
          <a:extLst>
            <a:ext uri="{FF2B5EF4-FFF2-40B4-BE49-F238E27FC236}">
              <a16:creationId xmlns:a16="http://schemas.microsoft.com/office/drawing/2014/main" id="{00000000-0008-0000-0600-00004CED4C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125450" y="28575"/>
          <a:ext cx="1238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361950</xdr:colOff>
      <xdr:row>1</xdr:row>
      <xdr:rowOff>57150</xdr:rowOff>
    </xdr:from>
    <xdr:to>
      <xdr:col>1</xdr:col>
      <xdr:colOff>1352550</xdr:colOff>
      <xdr:row>4</xdr:row>
      <xdr:rowOff>257175</xdr:rowOff>
    </xdr:to>
    <xdr:pic>
      <xdr:nvPicPr>
        <xdr:cNvPr id="4971007" name="Imagen 1">
          <a:extLst>
            <a:ext uri="{FF2B5EF4-FFF2-40B4-BE49-F238E27FC236}">
              <a16:creationId xmlns:a16="http://schemas.microsoft.com/office/drawing/2014/main" id="{00000000-0008-0000-0700-0000FFD94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3335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57150</xdr:rowOff>
    </xdr:from>
    <xdr:to>
      <xdr:col>8</xdr:col>
      <xdr:colOff>1276350</xdr:colOff>
      <xdr:row>4</xdr:row>
      <xdr:rowOff>266700</xdr:rowOff>
    </xdr:to>
    <xdr:pic>
      <xdr:nvPicPr>
        <xdr:cNvPr id="4971008" name="Imagen 2">
          <a:extLst>
            <a:ext uri="{FF2B5EF4-FFF2-40B4-BE49-F238E27FC236}">
              <a16:creationId xmlns:a16="http://schemas.microsoft.com/office/drawing/2014/main" id="{00000000-0008-0000-0700-000000DA4B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895350</xdr:colOff>
      <xdr:row>43</xdr:row>
      <xdr:rowOff>171450</xdr:rowOff>
    </xdr:from>
    <xdr:to>
      <xdr:col>6</xdr:col>
      <xdr:colOff>1352550</xdr:colOff>
      <xdr:row>47</xdr:row>
      <xdr:rowOff>476250</xdr:rowOff>
    </xdr:to>
    <xdr:graphicFrame macro="">
      <xdr:nvGraphicFramePr>
        <xdr:cNvPr id="4971009" name="1 Gráfico">
          <a:extLst>
            <a:ext uri="{FF2B5EF4-FFF2-40B4-BE49-F238E27FC236}">
              <a16:creationId xmlns:a16="http://schemas.microsoft.com/office/drawing/2014/main" id="{00000000-0008-0000-0700-000001DA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200025</xdr:colOff>
      <xdr:row>0</xdr:row>
      <xdr:rowOff>28575</xdr:rowOff>
    </xdr:from>
    <xdr:to>
      <xdr:col>1</xdr:col>
      <xdr:colOff>1200150</xdr:colOff>
      <xdr:row>3</xdr:row>
      <xdr:rowOff>171450</xdr:rowOff>
    </xdr:to>
    <xdr:pic>
      <xdr:nvPicPr>
        <xdr:cNvPr id="4" name="Imagen 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8575"/>
          <a:ext cx="1000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0</xdr:row>
      <xdr:rowOff>28575</xdr:rowOff>
    </xdr:from>
    <xdr:to>
      <xdr:col>10</xdr:col>
      <xdr:colOff>1619250</xdr:colOff>
      <xdr:row>3</xdr:row>
      <xdr:rowOff>161925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3125450" y="28575"/>
          <a:ext cx="1238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erfil%20Dpachon/Desktop/SPS/2018/POA/POA%20SEGUIMIENTO%20A%20MARZO/Enviados%20por%20las%20&#225;reas/POA_PRYTO_967%20BMPT%202018_SEGUIMIENTO_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jzrojas/Downloads/2.%20POA_PRYTO_967_TRIM_III_2018%20DP%20(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anyira\Downloads\2.%20POA_PRYTO_967_TRIM_II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refreshError="1"/>
      <sheetData sheetId="333"/>
      <sheetData sheetId="334"/>
      <sheetData sheetId="335"/>
      <sheetData sheetId="336"/>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refreshError="1"/>
      <sheetData sheetId="369"/>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11"/>
      <sheetName val="ACT_11"/>
      <sheetName val="12"/>
      <sheetName val="ACT_12"/>
      <sheetName val="13"/>
      <sheetName val="ACT_13"/>
      <sheetName val="14"/>
      <sheetName val="ACT_14"/>
      <sheetName val="15"/>
      <sheetName val="ACT_15"/>
      <sheetName val="16"/>
      <sheetName val="ACT_16"/>
      <sheetName val="17"/>
      <sheetName val="ACT_17"/>
      <sheetName val="Variables"/>
      <sheetName val="Sección 4. Territorialización"/>
    </sheetNames>
    <sheetDataSet>
      <sheetData sheetId="0"/>
      <sheetData sheetId="1"/>
      <sheetData sheetId="2"/>
      <sheetData sheetId="3"/>
      <sheetData sheetId="4">
        <row r="14">
          <cell r="G14">
            <v>0.05</v>
          </cell>
        </row>
        <row r="17">
          <cell r="G17">
            <v>0.1</v>
          </cell>
        </row>
        <row r="18">
          <cell r="G18">
            <v>0.1</v>
          </cell>
        </row>
      </sheetData>
      <sheetData sheetId="5"/>
      <sheetData sheetId="6"/>
      <sheetData sheetId="7"/>
      <sheetData sheetId="8"/>
      <sheetData sheetId="9"/>
      <sheetData sheetId="10"/>
      <sheetData sheetId="11"/>
      <sheetData sheetId="12">
        <row r="14">
          <cell r="G14">
            <v>0.02</v>
          </cell>
        </row>
      </sheetData>
      <sheetData sheetId="13"/>
      <sheetData sheetId="14"/>
      <sheetData sheetId="15"/>
      <sheetData sheetId="16">
        <row r="14">
          <cell r="I14">
            <v>0.1</v>
          </cell>
        </row>
        <row r="16">
          <cell r="I16">
            <v>0.2</v>
          </cell>
        </row>
      </sheetData>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11"/>
      <sheetName val="ACT_11"/>
      <sheetName val="12"/>
      <sheetName val="ACT_12"/>
      <sheetName val="13"/>
      <sheetName val="ACT_13"/>
      <sheetName val="14"/>
      <sheetName val="ACT_14"/>
      <sheetName val="15"/>
      <sheetName val="ACT_15"/>
      <sheetName val="16"/>
      <sheetName val="ACT_16"/>
      <sheetName val="17"/>
      <sheetName val="ACT_17"/>
      <sheetName val="Variables"/>
      <sheetName val="Sección 4. Territorialización"/>
    </sheetNames>
    <sheetDataSet>
      <sheetData sheetId="0"/>
      <sheetData sheetId="1"/>
      <sheetData sheetId="2"/>
      <sheetData sheetId="3"/>
      <sheetData sheetId="4"/>
      <sheetData sheetId="5"/>
      <sheetData sheetId="6">
        <row r="14">
          <cell r="I14">
            <v>0.05</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11"/>
      <sheetName val="ACT_11"/>
      <sheetName val="12"/>
      <sheetName val="ACT_12"/>
      <sheetName val="13"/>
      <sheetName val="ACT_13"/>
      <sheetName val="14"/>
      <sheetName val="ACT_14"/>
      <sheetName val="15"/>
      <sheetName val="ACT_15"/>
      <sheetName val="16"/>
      <sheetName val="ACT_16"/>
      <sheetName val="17"/>
      <sheetName val="ACT_17"/>
      <sheetName val="Variables"/>
      <sheetName val="Sección 4. Territorializac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4">
          <cell r="G14">
            <v>0.02</v>
          </cell>
        </row>
        <row r="16">
          <cell r="G16">
            <v>0.02</v>
          </cell>
        </row>
        <row r="18">
          <cell r="G18">
            <v>0.05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A61"/>
  <sheetViews>
    <sheetView showGridLines="0" topLeftCell="A34" zoomScale="85" zoomScaleNormal="85" zoomScaleSheetLayoutView="25" workbookViewId="0">
      <selection activeCell="D15" sqref="D15:D17"/>
    </sheetView>
  </sheetViews>
  <sheetFormatPr baseColWidth="10" defaultColWidth="11.42578125" defaultRowHeight="15" x14ac:dyDescent="0.25"/>
  <cols>
    <col min="1" max="1" width="13" style="277" customWidth="1"/>
    <col min="2" max="2" width="19" style="277" customWidth="1"/>
    <col min="3" max="3" width="17.5703125" style="277" customWidth="1"/>
    <col min="4" max="4" width="19.85546875" style="277" customWidth="1"/>
    <col min="5" max="5" width="19.5703125" style="277" customWidth="1"/>
    <col min="6" max="6" width="17.5703125" style="277" customWidth="1"/>
    <col min="7" max="7" width="24.42578125" style="277" customWidth="1"/>
    <col min="8" max="8" width="24" style="277" customWidth="1"/>
    <col min="9" max="9" width="27.85546875" style="277" customWidth="1"/>
    <col min="10" max="10" width="28.28515625" style="277" customWidth="1"/>
    <col min="11" max="11" width="27.28515625" style="277" customWidth="1"/>
    <col min="12" max="12" width="24.85546875" style="277" customWidth="1"/>
    <col min="13" max="24" width="11.7109375" style="277" customWidth="1"/>
    <col min="25" max="25" width="20.42578125" style="277" customWidth="1"/>
    <col min="26" max="27" width="29.28515625" style="277" customWidth="1"/>
    <col min="28" max="16384" width="11.42578125" style="277"/>
  </cols>
  <sheetData>
    <row r="1" spans="1:27" s="254" customFormat="1" ht="39.75" customHeight="1" x14ac:dyDescent="0.25">
      <c r="A1" s="456"/>
      <c r="B1" s="456"/>
      <c r="C1" s="457" t="s">
        <v>144</v>
      </c>
      <c r="D1" s="457"/>
      <c r="E1" s="457"/>
      <c r="F1" s="457"/>
      <c r="G1" s="457"/>
      <c r="H1" s="457"/>
      <c r="I1" s="457"/>
      <c r="J1" s="457"/>
      <c r="K1" s="457"/>
      <c r="L1" s="457"/>
      <c r="M1" s="457"/>
      <c r="N1" s="457"/>
      <c r="O1" s="457"/>
      <c r="P1" s="457"/>
      <c r="Q1" s="457"/>
      <c r="R1" s="457"/>
      <c r="S1" s="457"/>
      <c r="T1" s="457"/>
      <c r="U1" s="457"/>
      <c r="V1" s="457"/>
      <c r="W1" s="457"/>
      <c r="X1" s="457"/>
      <c r="Y1" s="457"/>
      <c r="Z1" s="465"/>
      <c r="AA1" s="465"/>
    </row>
    <row r="2" spans="1:27" s="254" customFormat="1" ht="40.5" customHeight="1" x14ac:dyDescent="0.25">
      <c r="A2" s="456"/>
      <c r="B2" s="456"/>
      <c r="C2" s="457" t="s">
        <v>145</v>
      </c>
      <c r="D2" s="457"/>
      <c r="E2" s="457"/>
      <c r="F2" s="457"/>
      <c r="G2" s="457"/>
      <c r="H2" s="457"/>
      <c r="I2" s="457"/>
      <c r="J2" s="457"/>
      <c r="K2" s="457"/>
      <c r="L2" s="457"/>
      <c r="M2" s="457"/>
      <c r="N2" s="457"/>
      <c r="O2" s="457"/>
      <c r="P2" s="457"/>
      <c r="Q2" s="457"/>
      <c r="R2" s="457"/>
      <c r="S2" s="457"/>
      <c r="T2" s="457"/>
      <c r="U2" s="457"/>
      <c r="V2" s="457"/>
      <c r="W2" s="457"/>
      <c r="X2" s="457"/>
      <c r="Y2" s="457"/>
      <c r="Z2" s="465"/>
      <c r="AA2" s="465"/>
    </row>
    <row r="3" spans="1:27" s="254" customFormat="1" ht="42.75" customHeight="1" x14ac:dyDescent="0.25">
      <c r="A3" s="456"/>
      <c r="B3" s="456"/>
      <c r="C3" s="457" t="s">
        <v>447</v>
      </c>
      <c r="D3" s="457"/>
      <c r="E3" s="457"/>
      <c r="F3" s="457"/>
      <c r="G3" s="457"/>
      <c r="H3" s="457"/>
      <c r="I3" s="457"/>
      <c r="J3" s="457"/>
      <c r="K3" s="457"/>
      <c r="L3" s="457"/>
      <c r="M3" s="457"/>
      <c r="N3" s="457"/>
      <c r="O3" s="457"/>
      <c r="P3" s="457"/>
      <c r="Q3" s="457"/>
      <c r="R3" s="457"/>
      <c r="S3" s="457"/>
      <c r="T3" s="457"/>
      <c r="U3" s="457"/>
      <c r="V3" s="457"/>
      <c r="W3" s="457"/>
      <c r="X3" s="457"/>
      <c r="Y3" s="457"/>
      <c r="Z3" s="465"/>
      <c r="AA3" s="465"/>
    </row>
    <row r="4" spans="1:27" s="254" customFormat="1" ht="33.75" customHeight="1" x14ac:dyDescent="0.25">
      <c r="A4" s="456"/>
      <c r="B4" s="456"/>
      <c r="C4" s="461" t="s">
        <v>203</v>
      </c>
      <c r="D4" s="462"/>
      <c r="E4" s="462"/>
      <c r="F4" s="462"/>
      <c r="G4" s="462"/>
      <c r="H4" s="462"/>
      <c r="I4" s="462"/>
      <c r="J4" s="462"/>
      <c r="K4" s="462"/>
      <c r="L4" s="463" t="s">
        <v>428</v>
      </c>
      <c r="M4" s="463"/>
      <c r="N4" s="463"/>
      <c r="O4" s="463"/>
      <c r="P4" s="463"/>
      <c r="Q4" s="463"/>
      <c r="R4" s="463"/>
      <c r="S4" s="463"/>
      <c r="T4" s="463"/>
      <c r="U4" s="463"/>
      <c r="V4" s="463"/>
      <c r="W4" s="463"/>
      <c r="X4" s="463"/>
      <c r="Y4" s="463"/>
      <c r="Z4" s="465"/>
      <c r="AA4" s="465"/>
    </row>
    <row r="5" spans="1:27" s="254" customFormat="1" ht="21.75" customHeight="1" x14ac:dyDescent="0.25">
      <c r="B5" s="255"/>
      <c r="C5" s="255"/>
      <c r="D5" s="256"/>
      <c r="E5" s="256"/>
      <c r="F5" s="256"/>
      <c r="G5" s="256"/>
      <c r="H5" s="256"/>
      <c r="I5" s="256"/>
      <c r="J5" s="256"/>
      <c r="K5" s="257"/>
      <c r="L5" s="258"/>
      <c r="M5" s="257"/>
      <c r="N5" s="259"/>
      <c r="O5" s="260"/>
      <c r="P5" s="260"/>
      <c r="Q5" s="260"/>
      <c r="R5" s="260"/>
    </row>
    <row r="6" spans="1:27" s="261" customFormat="1" ht="30" customHeight="1" thickBot="1" x14ac:dyDescent="0.3">
      <c r="B6" s="262"/>
      <c r="C6" s="262"/>
      <c r="D6" s="263"/>
      <c r="E6" s="263"/>
      <c r="F6" s="263"/>
      <c r="G6" s="263"/>
      <c r="H6" s="263"/>
      <c r="I6" s="263"/>
      <c r="J6" s="263"/>
      <c r="K6" s="264"/>
      <c r="L6" s="264"/>
      <c r="M6" s="264"/>
      <c r="N6" s="264"/>
      <c r="O6" s="263"/>
      <c r="P6" s="263"/>
      <c r="Q6" s="263"/>
      <c r="R6" s="263"/>
      <c r="S6" s="263"/>
      <c r="T6" s="265"/>
      <c r="U6" s="265"/>
      <c r="V6" s="265"/>
      <c r="W6" s="265"/>
      <c r="X6" s="266"/>
      <c r="Y6" s="266"/>
      <c r="Z6" s="267"/>
      <c r="AA6" s="267"/>
    </row>
    <row r="7" spans="1:27" s="261" customFormat="1" ht="54" customHeight="1" thickBot="1" x14ac:dyDescent="0.3">
      <c r="B7" s="268" t="s">
        <v>211</v>
      </c>
      <c r="C7" s="471" t="s">
        <v>362</v>
      </c>
      <c r="D7" s="472"/>
      <c r="E7" s="472"/>
      <c r="F7" s="473"/>
      <c r="G7" s="269"/>
      <c r="H7" s="263"/>
      <c r="I7" s="263"/>
      <c r="J7" s="263"/>
      <c r="K7" s="269"/>
      <c r="L7" s="464"/>
      <c r="M7" s="464"/>
      <c r="N7" s="464"/>
      <c r="O7" s="464"/>
      <c r="P7" s="464"/>
      <c r="Q7" s="464"/>
      <c r="R7" s="464"/>
      <c r="S7" s="464"/>
      <c r="T7" s="464"/>
      <c r="U7" s="464"/>
      <c r="V7" s="464"/>
      <c r="W7" s="464"/>
      <c r="X7" s="464"/>
      <c r="Y7" s="464"/>
      <c r="Z7" s="464"/>
      <c r="AA7" s="464"/>
    </row>
    <row r="8" spans="1:27" s="261" customFormat="1" ht="44.25" customHeight="1" thickBot="1" x14ac:dyDescent="0.3">
      <c r="B8" s="270" t="s">
        <v>0</v>
      </c>
      <c r="C8" s="474" t="s">
        <v>363</v>
      </c>
      <c r="D8" s="475"/>
      <c r="E8" s="475"/>
      <c r="F8" s="476"/>
      <c r="G8" s="269"/>
      <c r="K8" s="269"/>
      <c r="L8" s="478"/>
      <c r="M8" s="478"/>
      <c r="N8" s="478"/>
      <c r="O8" s="478"/>
      <c r="P8" s="478"/>
      <c r="Q8" s="478"/>
      <c r="R8" s="478"/>
      <c r="S8" s="478"/>
      <c r="T8" s="478"/>
      <c r="U8" s="478"/>
      <c r="V8" s="478"/>
      <c r="W8" s="478"/>
      <c r="X8" s="478"/>
      <c r="Y8" s="478"/>
      <c r="Z8" s="478"/>
      <c r="AA8" s="478"/>
    </row>
    <row r="9" spans="1:27" s="261" customFormat="1" ht="44.25" customHeight="1" thickBot="1" x14ac:dyDescent="0.3">
      <c r="B9" s="270" t="s">
        <v>201</v>
      </c>
      <c r="C9" s="471" t="s">
        <v>360</v>
      </c>
      <c r="D9" s="472"/>
      <c r="E9" s="472"/>
      <c r="F9" s="473"/>
      <c r="G9" s="269"/>
      <c r="K9" s="269"/>
      <c r="L9" s="271"/>
      <c r="M9" s="271"/>
      <c r="N9" s="271"/>
      <c r="O9" s="271"/>
      <c r="P9" s="271"/>
      <c r="Q9" s="271"/>
      <c r="R9" s="271"/>
      <c r="S9" s="271"/>
      <c r="T9" s="271"/>
      <c r="U9" s="271"/>
      <c r="V9" s="271"/>
      <c r="W9" s="271"/>
      <c r="X9" s="271"/>
      <c r="Y9" s="271"/>
      <c r="Z9" s="271"/>
      <c r="AA9" s="271"/>
    </row>
    <row r="10" spans="1:27" s="261" customFormat="1" ht="44.25" customHeight="1" thickBot="1" x14ac:dyDescent="0.3">
      <c r="B10" s="270" t="s">
        <v>202</v>
      </c>
      <c r="C10" s="471" t="s">
        <v>517</v>
      </c>
      <c r="D10" s="472"/>
      <c r="E10" s="472"/>
      <c r="F10" s="473"/>
      <c r="G10" s="269"/>
      <c r="K10" s="269"/>
      <c r="L10" s="271"/>
      <c r="M10" s="271"/>
      <c r="N10" s="271"/>
      <c r="O10" s="271"/>
      <c r="P10" s="271"/>
      <c r="Q10" s="271"/>
      <c r="R10" s="271"/>
      <c r="S10" s="271"/>
      <c r="T10" s="271"/>
      <c r="U10" s="271"/>
      <c r="V10" s="271"/>
      <c r="W10" s="271"/>
      <c r="X10" s="271"/>
      <c r="Y10" s="271"/>
      <c r="Z10" s="271"/>
      <c r="AA10" s="271"/>
    </row>
    <row r="11" spans="1:27" s="261" customFormat="1" ht="55.5" customHeight="1" x14ac:dyDescent="0.25"/>
    <row r="12" spans="1:27" s="272" customFormat="1" ht="35.25" customHeight="1" x14ac:dyDescent="0.2">
      <c r="A12" s="479" t="s">
        <v>160</v>
      </c>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row>
    <row r="13" spans="1:27" s="273" customFormat="1" ht="42.75" customHeight="1" x14ac:dyDescent="0.25">
      <c r="A13" s="454" t="s">
        <v>123</v>
      </c>
      <c r="B13" s="454" t="s">
        <v>224</v>
      </c>
      <c r="C13" s="454"/>
      <c r="D13" s="454"/>
      <c r="E13" s="454"/>
      <c r="F13" s="454" t="s">
        <v>164</v>
      </c>
      <c r="G13" s="458" t="s">
        <v>124</v>
      </c>
      <c r="H13" s="459"/>
      <c r="I13" s="460"/>
      <c r="J13" s="454" t="s">
        <v>226</v>
      </c>
      <c r="K13" s="454" t="s">
        <v>142</v>
      </c>
      <c r="L13" s="454" t="s">
        <v>228</v>
      </c>
      <c r="M13" s="458" t="s">
        <v>518</v>
      </c>
      <c r="N13" s="459"/>
      <c r="O13" s="459"/>
      <c r="P13" s="459"/>
      <c r="Q13" s="459"/>
      <c r="R13" s="459"/>
      <c r="S13" s="459"/>
      <c r="T13" s="459"/>
      <c r="U13" s="459"/>
      <c r="V13" s="459"/>
      <c r="W13" s="459"/>
      <c r="X13" s="459"/>
      <c r="Y13" s="459"/>
      <c r="Z13" s="459"/>
      <c r="AA13" s="460"/>
    </row>
    <row r="14" spans="1:27" s="273" customFormat="1" ht="63.75" customHeight="1" x14ac:dyDescent="0.25">
      <c r="A14" s="454"/>
      <c r="B14" s="274" t="s">
        <v>223</v>
      </c>
      <c r="C14" s="274" t="s">
        <v>126</v>
      </c>
      <c r="D14" s="274" t="s">
        <v>204</v>
      </c>
      <c r="E14" s="274" t="s">
        <v>205</v>
      </c>
      <c r="F14" s="454"/>
      <c r="G14" s="274" t="s">
        <v>178</v>
      </c>
      <c r="H14" s="274" t="s">
        <v>125</v>
      </c>
      <c r="I14" s="314" t="s">
        <v>429</v>
      </c>
      <c r="J14" s="454"/>
      <c r="K14" s="454"/>
      <c r="L14" s="454"/>
      <c r="M14" s="275" t="s">
        <v>135</v>
      </c>
      <c r="N14" s="275" t="s">
        <v>136</v>
      </c>
      <c r="O14" s="275" t="s">
        <v>132</v>
      </c>
      <c r="P14" s="275" t="s">
        <v>133</v>
      </c>
      <c r="Q14" s="275" t="s">
        <v>134</v>
      </c>
      <c r="R14" s="275" t="s">
        <v>101</v>
      </c>
      <c r="S14" s="275" t="s">
        <v>102</v>
      </c>
      <c r="T14" s="275" t="s">
        <v>103</v>
      </c>
      <c r="U14" s="275" t="s">
        <v>104</v>
      </c>
      <c r="V14" s="275" t="s">
        <v>105</v>
      </c>
      <c r="W14" s="275" t="s">
        <v>106</v>
      </c>
      <c r="X14" s="275" t="s">
        <v>107</v>
      </c>
      <c r="Y14" s="275" t="s">
        <v>147</v>
      </c>
      <c r="Z14" s="483" t="s">
        <v>159</v>
      </c>
      <c r="AA14" s="483"/>
    </row>
    <row r="15" spans="1:27" s="276" customFormat="1" ht="81" customHeight="1" x14ac:dyDescent="0.2">
      <c r="A15" s="455">
        <f>+'11'!C9</f>
        <v>11</v>
      </c>
      <c r="B15" s="480" t="s">
        <v>413</v>
      </c>
      <c r="C15" s="466" t="s">
        <v>414</v>
      </c>
      <c r="D15" s="466" t="s">
        <v>415</v>
      </c>
      <c r="E15" s="466" t="s">
        <v>416</v>
      </c>
      <c r="F15" s="455" t="s">
        <v>165</v>
      </c>
      <c r="G15" s="466" t="s">
        <v>358</v>
      </c>
      <c r="H15" s="455" t="str">
        <f>+'11'!C13</f>
        <v xml:space="preserve">6. Proveer un ecosistema adecuado para la innovación y adopción  de nuevas y mejores tecnologías de movilidad y de información y comunicación </v>
      </c>
      <c r="I15" s="466" t="s">
        <v>440</v>
      </c>
      <c r="J15" s="469" t="str">
        <f>+'11'!F9</f>
        <v>Estructurar e implementar 1 dependencia de tecnología y sistemas de la información y las comunicaciones</v>
      </c>
      <c r="K15" s="470" t="str">
        <f>+'11'!C15</f>
        <v>Dependencia de tecnología y sistemas de la información y las comunicaciones</v>
      </c>
      <c r="L15" s="214" t="str">
        <f>+'11'!C22</f>
        <v>Avance en actividades ejecutadas</v>
      </c>
      <c r="M15" s="311">
        <f>+'11'!C30</f>
        <v>0.05</v>
      </c>
      <c r="N15" s="311">
        <f>+'11'!C31</f>
        <v>0</v>
      </c>
      <c r="O15" s="311">
        <f>+'11'!C32</f>
        <v>2.5000000000000001E-2</v>
      </c>
      <c r="P15" s="311">
        <f>+'11'!C33</f>
        <v>0</v>
      </c>
      <c r="Q15" s="311">
        <f>+'11'!C34</f>
        <v>0</v>
      </c>
      <c r="R15" s="311">
        <f>+'11'!C35</f>
        <v>0</v>
      </c>
      <c r="S15" s="311">
        <f>+'11'!C36</f>
        <v>0</v>
      </c>
      <c r="T15" s="311">
        <f>+'11'!C37</f>
        <v>0.125</v>
      </c>
      <c r="U15" s="311">
        <f>+'11'!C38</f>
        <v>0</v>
      </c>
      <c r="V15" s="311">
        <f>+'11'!C39</f>
        <v>0</v>
      </c>
      <c r="W15" s="311">
        <f>+'11'!C40</f>
        <v>0</v>
      </c>
      <c r="X15" s="311">
        <f>+'11'!C41</f>
        <v>0.1</v>
      </c>
      <c r="Y15" s="287">
        <f>SUM(M15:X15)</f>
        <v>0.30000000000000004</v>
      </c>
      <c r="Z15" s="477" t="str">
        <f>+'11'!C49</f>
        <v>Se garantizó la completitud del equipo de trabajo de la OIS necesario para cumplir con las metas y objetivos de 2018, apoyando así  temas relacionados con la gerencia de proyectos de  TI y los proyectos estratégicos con componente TIC de la SDM.
Se realizó el seguimiento al estado de madurez de Arquitectura Empresarial de la Secretaría conforme la normatividad nacional, esto ha permitido evaluar el grado de madurez de la entidad en este tema. Este seguimiento permitió establecer el avance de la entidad en la implementación de arquitectura con el desarrollo de los proyectos tecnológicos adelantados en 2016, 2017 y 2018 y establece una hoja de ruta para disminuir la brecha entre la situación actual y la deseada por la entidad en los aspectos tecológicos.</v>
      </c>
      <c r="AA15" s="477"/>
    </row>
    <row r="16" spans="1:27" s="276" customFormat="1" ht="72.75" customHeight="1" x14ac:dyDescent="0.2">
      <c r="A16" s="455"/>
      <c r="B16" s="481"/>
      <c r="C16" s="467"/>
      <c r="D16" s="467"/>
      <c r="E16" s="467"/>
      <c r="F16" s="455"/>
      <c r="G16" s="467"/>
      <c r="H16" s="455"/>
      <c r="I16" s="467"/>
      <c r="J16" s="469"/>
      <c r="K16" s="470"/>
      <c r="L16" s="214" t="str">
        <f>+'11'!F22</f>
        <v>Total de avance de actividades programado en la vigencia</v>
      </c>
      <c r="M16" s="286">
        <f>+'11'!E30</f>
        <v>0</v>
      </c>
      <c r="N16" s="286">
        <f>+'11'!E31</f>
        <v>0.05</v>
      </c>
      <c r="O16" s="286">
        <f>+'11'!E32</f>
        <v>2.5000000000000001E-2</v>
      </c>
      <c r="P16" s="286">
        <f>+'11'!E33</f>
        <v>0</v>
      </c>
      <c r="Q16" s="286">
        <f>+'11'!E34</f>
        <v>0</v>
      </c>
      <c r="R16" s="286">
        <f>+'11'!E35</f>
        <v>0.1</v>
      </c>
      <c r="S16" s="286">
        <f>+'11'!E36</f>
        <v>0</v>
      </c>
      <c r="T16" s="286">
        <f>+'11'!E37</f>
        <v>2.5000000000000001E-2</v>
      </c>
      <c r="U16" s="286">
        <f>+'11'!E38</f>
        <v>0</v>
      </c>
      <c r="V16" s="286">
        <f>+'11'!E39</f>
        <v>0</v>
      </c>
      <c r="W16" s="286">
        <f>+'11'!E40</f>
        <v>0</v>
      </c>
      <c r="X16" s="286">
        <f>+'11'!E41</f>
        <v>0.1</v>
      </c>
      <c r="Y16" s="287">
        <f>SUM(M16:X16)</f>
        <v>0.30000000000000004</v>
      </c>
      <c r="Z16" s="477"/>
      <c r="AA16" s="477"/>
    </row>
    <row r="17" spans="1:27" s="276" customFormat="1" ht="77.25" customHeight="1" x14ac:dyDescent="0.2">
      <c r="A17" s="455"/>
      <c r="B17" s="482"/>
      <c r="C17" s="468"/>
      <c r="D17" s="468"/>
      <c r="E17" s="468"/>
      <c r="F17" s="455"/>
      <c r="G17" s="468"/>
      <c r="H17" s="455"/>
      <c r="I17" s="468"/>
      <c r="J17" s="469"/>
      <c r="K17" s="470"/>
      <c r="L17" s="169" t="s">
        <v>229</v>
      </c>
      <c r="M17" s="252" t="e">
        <f>+M15/M16</f>
        <v>#DIV/0!</v>
      </c>
      <c r="N17" s="252">
        <f t="shared" ref="N17:Y17" si="0">+N15/N16</f>
        <v>0</v>
      </c>
      <c r="O17" s="252">
        <f t="shared" si="0"/>
        <v>1</v>
      </c>
      <c r="P17" s="252" t="e">
        <f t="shared" si="0"/>
        <v>#DIV/0!</v>
      </c>
      <c r="Q17" s="252" t="e">
        <f t="shared" si="0"/>
        <v>#DIV/0!</v>
      </c>
      <c r="R17" s="252">
        <f t="shared" si="0"/>
        <v>0</v>
      </c>
      <c r="S17" s="252" t="e">
        <f t="shared" si="0"/>
        <v>#DIV/0!</v>
      </c>
      <c r="T17" s="252">
        <f t="shared" si="0"/>
        <v>5</v>
      </c>
      <c r="U17" s="252" t="e">
        <f t="shared" si="0"/>
        <v>#DIV/0!</v>
      </c>
      <c r="V17" s="252" t="e">
        <f t="shared" si="0"/>
        <v>#DIV/0!</v>
      </c>
      <c r="W17" s="252" t="e">
        <f t="shared" si="0"/>
        <v>#DIV/0!</v>
      </c>
      <c r="X17" s="252">
        <f t="shared" si="0"/>
        <v>1</v>
      </c>
      <c r="Y17" s="438">
        <f t="shared" si="0"/>
        <v>1</v>
      </c>
      <c r="Z17" s="477"/>
      <c r="AA17" s="477"/>
    </row>
    <row r="18" spans="1:27" s="276" customFormat="1" ht="69" customHeight="1" x14ac:dyDescent="0.2">
      <c r="A18" s="455">
        <f>+'12'!C9</f>
        <v>12</v>
      </c>
      <c r="B18" s="480" t="s">
        <v>413</v>
      </c>
      <c r="C18" s="466" t="s">
        <v>414</v>
      </c>
      <c r="D18" s="466" t="s">
        <v>415</v>
      </c>
      <c r="E18" s="466" t="s">
        <v>416</v>
      </c>
      <c r="F18" s="455" t="s">
        <v>165</v>
      </c>
      <c r="G18" s="466" t="s">
        <v>358</v>
      </c>
      <c r="H18" s="455" t="str">
        <f>+'12'!C13</f>
        <v xml:space="preserve">6. Proveer un ecosistema adecuado para la innovación y adopción  de nuevas y mejores tecnologías de movilidad y de información y comunicación </v>
      </c>
      <c r="I18" s="466" t="s">
        <v>445</v>
      </c>
      <c r="J18" s="469" t="str">
        <f>+'12'!F9</f>
        <v>Gestionar y mantener el 100% de los canales de comunicación interactivos a cargo de la OIS que dispongan información de movilidad a la ciudadanía</v>
      </c>
      <c r="K18" s="470" t="str">
        <f>+'12'!C15</f>
        <v>Canales de Comunicación Interactivos</v>
      </c>
      <c r="L18" s="214" t="str">
        <f>+'12'!C22</f>
        <v>Porcentaje de avance en actividades ejecutadas</v>
      </c>
      <c r="M18" s="251">
        <f>+'12'!C30</f>
        <v>0</v>
      </c>
      <c r="N18" s="251">
        <f>+'12'!C31</f>
        <v>0</v>
      </c>
      <c r="O18" s="251">
        <f>+'12'!C32</f>
        <v>0</v>
      </c>
      <c r="P18" s="251">
        <f>+'12'!C33</f>
        <v>0</v>
      </c>
      <c r="Q18" s="251">
        <f>+'12'!C34</f>
        <v>0</v>
      </c>
      <c r="R18" s="251">
        <f>+'12'!C35</f>
        <v>0</v>
      </c>
      <c r="S18" s="251">
        <f>+'12'!C36</f>
        <v>0</v>
      </c>
      <c r="T18" s="251">
        <f>+'12'!C37</f>
        <v>0</v>
      </c>
      <c r="U18" s="251">
        <f>+'12'!C38</f>
        <v>0.05</v>
      </c>
      <c r="V18" s="251">
        <f>+'12'!C39</f>
        <v>0</v>
      </c>
      <c r="W18" s="251">
        <f>+'12'!C40</f>
        <v>0</v>
      </c>
      <c r="X18" s="251">
        <f>+'12'!C41</f>
        <v>0.25</v>
      </c>
      <c r="Y18" s="239">
        <f>SUM(M18:X18)</f>
        <v>0.3</v>
      </c>
      <c r="Z18" s="477" t="str">
        <f>+'12'!C49</f>
        <v>En la nube Azure se encuentra desplegada la infraestructura para los proyectos de Taxi Inteligente, Analitica de Video para conteos, Velocidades del SITP y Waze. Con estos proyectos en la nube se puede compartir información con los ciudadanos interesados.
Se desplegaron más de 500 indicadores de todas las dependencias de la Secretaría, logrando realizar una visualización de los avances mensuales de las diferentes actividades y metas de las áreas y los proyectos más relevantes de la entidad.
Se garantizaron los créditos para garantizar los servicios en la nube para 2018 y 2019.</v>
      </c>
      <c r="AA18" s="477"/>
    </row>
    <row r="19" spans="1:27" s="276" customFormat="1" ht="59.25" customHeight="1" x14ac:dyDescent="0.2">
      <c r="A19" s="455"/>
      <c r="B19" s="481"/>
      <c r="C19" s="467"/>
      <c r="D19" s="467"/>
      <c r="E19" s="467"/>
      <c r="F19" s="455"/>
      <c r="G19" s="467"/>
      <c r="H19" s="455"/>
      <c r="I19" s="467"/>
      <c r="J19" s="469"/>
      <c r="K19" s="470"/>
      <c r="L19" s="214" t="str">
        <f>+'12'!F22</f>
        <v>Porcentaje total  de avance de actividades programado en la vigencia</v>
      </c>
      <c r="M19" s="251">
        <f>+'12'!E30</f>
        <v>0</v>
      </c>
      <c r="N19" s="251">
        <f>+'12'!E31</f>
        <v>0</v>
      </c>
      <c r="O19" s="251">
        <f>+'12'!E32</f>
        <v>0</v>
      </c>
      <c r="P19" s="251">
        <f>+'12'!E33</f>
        <v>0</v>
      </c>
      <c r="Q19" s="251">
        <f>+'12'!E34</f>
        <v>0</v>
      </c>
      <c r="R19" s="251">
        <f>+'12'!E35</f>
        <v>0</v>
      </c>
      <c r="S19" s="251">
        <f>+'12'!E36</f>
        <v>0.05</v>
      </c>
      <c r="T19" s="251">
        <f>+'12'!E37</f>
        <v>0</v>
      </c>
      <c r="U19" s="251">
        <f>+'12'!E38</f>
        <v>0.1</v>
      </c>
      <c r="V19" s="251">
        <f>+'12'!E39</f>
        <v>0</v>
      </c>
      <c r="W19" s="251">
        <f>+'12'!E40</f>
        <v>0.06</v>
      </c>
      <c r="X19" s="251">
        <f>+'12'!E41</f>
        <v>0.09</v>
      </c>
      <c r="Y19" s="439">
        <f>SUM(M19:X19)</f>
        <v>0.30000000000000004</v>
      </c>
      <c r="Z19" s="477"/>
      <c r="AA19" s="477"/>
    </row>
    <row r="20" spans="1:27" s="276" customFormat="1" ht="60.75" customHeight="1" x14ac:dyDescent="0.2">
      <c r="A20" s="455"/>
      <c r="B20" s="482"/>
      <c r="C20" s="468"/>
      <c r="D20" s="468"/>
      <c r="E20" s="468"/>
      <c r="F20" s="455"/>
      <c r="G20" s="468"/>
      <c r="H20" s="455"/>
      <c r="I20" s="468"/>
      <c r="J20" s="469"/>
      <c r="K20" s="470"/>
      <c r="L20" s="169" t="s">
        <v>229</v>
      </c>
      <c r="M20" s="253" t="e">
        <f>+M18/M19</f>
        <v>#DIV/0!</v>
      </c>
      <c r="N20" s="253" t="e">
        <f t="shared" ref="N20:Y20" si="1">+N18/N19</f>
        <v>#DIV/0!</v>
      </c>
      <c r="O20" s="253" t="e">
        <f t="shared" si="1"/>
        <v>#DIV/0!</v>
      </c>
      <c r="P20" s="253" t="e">
        <f t="shared" si="1"/>
        <v>#DIV/0!</v>
      </c>
      <c r="Q20" s="253" t="e">
        <f t="shared" si="1"/>
        <v>#DIV/0!</v>
      </c>
      <c r="R20" s="253" t="e">
        <f t="shared" si="1"/>
        <v>#DIV/0!</v>
      </c>
      <c r="S20" s="253">
        <f t="shared" si="1"/>
        <v>0</v>
      </c>
      <c r="T20" s="253" t="e">
        <f t="shared" si="1"/>
        <v>#DIV/0!</v>
      </c>
      <c r="U20" s="253">
        <f t="shared" si="1"/>
        <v>0.5</v>
      </c>
      <c r="V20" s="253" t="e">
        <f t="shared" si="1"/>
        <v>#DIV/0!</v>
      </c>
      <c r="W20" s="253">
        <f t="shared" si="1"/>
        <v>0</v>
      </c>
      <c r="X20" s="253">
        <f t="shared" si="1"/>
        <v>2.7777777777777777</v>
      </c>
      <c r="Y20" s="440">
        <f t="shared" si="1"/>
        <v>0.99999999999999978</v>
      </c>
      <c r="Z20" s="477"/>
      <c r="AA20" s="477"/>
    </row>
    <row r="21" spans="1:27" s="276" customFormat="1" ht="69" customHeight="1" x14ac:dyDescent="0.2">
      <c r="A21" s="455">
        <f>+'13'!C9</f>
        <v>13</v>
      </c>
      <c r="B21" s="480" t="s">
        <v>413</v>
      </c>
      <c r="C21" s="466" t="s">
        <v>414</v>
      </c>
      <c r="D21" s="466" t="s">
        <v>415</v>
      </c>
      <c r="E21" s="466" t="s">
        <v>416</v>
      </c>
      <c r="F21" s="455" t="s">
        <v>165</v>
      </c>
      <c r="G21" s="466" t="s">
        <v>359</v>
      </c>
      <c r="H21" s="466" t="str">
        <f>+'13'!C13</f>
        <v xml:space="preserve">6. Proveer un ecosistema adecuado para la innovación y adopción  de nuevas y mejores tecnologías de movilidad y de información y comunicación </v>
      </c>
      <c r="I21" s="466" t="s">
        <v>445</v>
      </c>
      <c r="J21" s="469" t="str">
        <f>+'13'!F9</f>
        <v>Desarrollar y fortalecer el 100% de los sistemas de información misionales y estratégicos a cargo de la OIS para que sean utilizados como habilitadores en el desarrollo de las estrategias institucionales y sectoriales.</v>
      </c>
      <c r="K21" s="470" t="str">
        <f>+'13'!C15</f>
        <v>Sistemas de información misionales y estratégicos a cargo de la OIS</v>
      </c>
      <c r="L21" s="214" t="str">
        <f>+'13'!C22</f>
        <v>Porcentaje de avance en actividades ejecutadas</v>
      </c>
      <c r="M21" s="251">
        <f>+'13'!C30</f>
        <v>0</v>
      </c>
      <c r="N21" s="251">
        <f>+'13'!C31</f>
        <v>0.02</v>
      </c>
      <c r="O21" s="251">
        <f>+'13'!C32</f>
        <v>0</v>
      </c>
      <c r="P21" s="251">
        <f>+'13'!C33</f>
        <v>0.05</v>
      </c>
      <c r="Q21" s="251">
        <f>+'13'!C34</f>
        <v>0</v>
      </c>
      <c r="R21" s="251">
        <f>+'13'!C35</f>
        <v>0.03</v>
      </c>
      <c r="S21" s="251">
        <f>+'13'!C36</f>
        <v>0</v>
      </c>
      <c r="T21" s="251">
        <f>+'13'!C37</f>
        <v>0.11</v>
      </c>
      <c r="U21" s="251">
        <f>+'13'!C38</f>
        <v>0.01</v>
      </c>
      <c r="V21" s="251">
        <f>+'13'!C39</f>
        <v>0</v>
      </c>
      <c r="W21" s="251">
        <f>+'13'!C40</f>
        <v>0</v>
      </c>
      <c r="X21" s="251">
        <f>+'13'!C41</f>
        <v>0.06</v>
      </c>
      <c r="Y21" s="239">
        <f>SUM(M21:X21)</f>
        <v>0.28000000000000003</v>
      </c>
      <c r="Z21" s="477" t="str">
        <f>+'13'!C49</f>
        <v xml:space="preserve">* Mediante el contrato de fábrica de software se lograron soportar y mantener los sistems y servicios existentes y se desarrollaron nuevos sistemas como taxi inteligente, registro de bicicletas, sistema SIGRUP para monitorear la gestión de la concesión de parqueaderos y grúas, registro distrital de parqueaderos,SIGAT y se desplegaron nuevas funcionalidades para la  app SIMUR y el nuevo portal SIMUR 
* Conforme al CONPES 3920 de explotación de datos Big Data, en el marco de la consultoría de seguimiento de Arquitectura Empresarial se estableció la hoja de ruta que debe adelantar la entidad para desarrollar proyectos de Big Data, este análisis comprende aspectos y capacidades organizacionales, tecnológicas y del equipo humano.
* Se garantizó la operación de los software especializados TransCAD, TransMODELER, Emme y Dynameq que permiten a los diferentes equipos técnicos de la entidad simular y realizar de manera sistemática acciones y decisiones de movilidad en las vías (cambios de sentido, cierres, aprobación nuevos desarrollos urbanos, etc) que permitan mejorar las condiciones de movilidad en la ciudad.
* Se garantizó el soporte y mantenimiento de  los sistemas operativos de la Secretaría (Linux y Red Hat) que permiten la operación de los sistemas misionales y estratégicos en la infraestructura tecnológica de la misma.
* Se realizó la Interventoría de la primera fase del Data Center de la entidad, logrando  hacer un seguimiento efectivo a las acciónes realizadas por el contratista para lograr tener un datacenter acorde con los proyectos tecnológicos de la entidad. </v>
      </c>
      <c r="AA21" s="477"/>
    </row>
    <row r="22" spans="1:27" s="276" customFormat="1" ht="59.25" customHeight="1" x14ac:dyDescent="0.2">
      <c r="A22" s="455"/>
      <c r="B22" s="481"/>
      <c r="C22" s="467"/>
      <c r="D22" s="467"/>
      <c r="E22" s="467"/>
      <c r="F22" s="455"/>
      <c r="G22" s="467"/>
      <c r="H22" s="467"/>
      <c r="I22" s="467"/>
      <c r="J22" s="469"/>
      <c r="K22" s="470"/>
      <c r="L22" s="214" t="str">
        <f>+'13'!F22</f>
        <v>Porcentaje total  de avance de actividades programado en la vigencia</v>
      </c>
      <c r="M22" s="251">
        <f>+'13'!E30</f>
        <v>0</v>
      </c>
      <c r="N22" s="251">
        <f>+'13'!E31</f>
        <v>0</v>
      </c>
      <c r="O22" s="251">
        <f>+'13'!E32</f>
        <v>7.0000000000000007E-2</v>
      </c>
      <c r="P22" s="251">
        <f>+'13'!E33</f>
        <v>0</v>
      </c>
      <c r="Q22" s="251">
        <f>+'13'!E34</f>
        <v>0</v>
      </c>
      <c r="R22" s="251">
        <f>+'13'!E35</f>
        <v>0.03</v>
      </c>
      <c r="S22" s="251">
        <f>+'13'!E36</f>
        <v>0.03</v>
      </c>
      <c r="T22" s="251">
        <f>+'13'!E37</f>
        <v>0.03</v>
      </c>
      <c r="U22" s="251">
        <f>+'13'!E38</f>
        <v>0</v>
      </c>
      <c r="V22" s="251">
        <f>+'13'!E39</f>
        <v>0.09</v>
      </c>
      <c r="W22" s="251">
        <f>+'13'!E40</f>
        <v>0</v>
      </c>
      <c r="X22" s="251">
        <f>+'13'!E41</f>
        <v>0.05</v>
      </c>
      <c r="Y22" s="239">
        <f>SUM(M22:X22)</f>
        <v>0.3</v>
      </c>
      <c r="Z22" s="477"/>
      <c r="AA22" s="477"/>
    </row>
    <row r="23" spans="1:27" s="276" customFormat="1" ht="60.75" customHeight="1" x14ac:dyDescent="0.2">
      <c r="A23" s="455"/>
      <c r="B23" s="482"/>
      <c r="C23" s="468"/>
      <c r="D23" s="468"/>
      <c r="E23" s="468"/>
      <c r="F23" s="455"/>
      <c r="G23" s="468"/>
      <c r="H23" s="468"/>
      <c r="I23" s="468"/>
      <c r="J23" s="469"/>
      <c r="K23" s="470"/>
      <c r="L23" s="169" t="s">
        <v>229</v>
      </c>
      <c r="M23" s="253" t="e">
        <f>+M21/M22</f>
        <v>#DIV/0!</v>
      </c>
      <c r="N23" s="253" t="e">
        <f t="shared" ref="N23:X23" si="2">+N21/N22</f>
        <v>#DIV/0!</v>
      </c>
      <c r="O23" s="253">
        <f t="shared" si="2"/>
        <v>0</v>
      </c>
      <c r="P23" s="253" t="e">
        <f t="shared" si="2"/>
        <v>#DIV/0!</v>
      </c>
      <c r="Q23" s="253" t="e">
        <f t="shared" si="2"/>
        <v>#DIV/0!</v>
      </c>
      <c r="R23" s="253">
        <f t="shared" si="2"/>
        <v>1</v>
      </c>
      <c r="S23" s="253">
        <f t="shared" si="2"/>
        <v>0</v>
      </c>
      <c r="T23" s="253">
        <f t="shared" si="2"/>
        <v>3.666666666666667</v>
      </c>
      <c r="U23" s="253" t="e">
        <f t="shared" si="2"/>
        <v>#DIV/0!</v>
      </c>
      <c r="V23" s="253">
        <f t="shared" si="2"/>
        <v>0</v>
      </c>
      <c r="W23" s="253" t="e">
        <f t="shared" si="2"/>
        <v>#DIV/0!</v>
      </c>
      <c r="X23" s="253">
        <f t="shared" si="2"/>
        <v>1.2</v>
      </c>
      <c r="Y23" s="453">
        <f>+Y21/Y22</f>
        <v>0.93333333333333346</v>
      </c>
      <c r="Z23" s="477"/>
      <c r="AA23" s="477"/>
    </row>
    <row r="24" spans="1:27" s="276" customFormat="1" ht="69" customHeight="1" x14ac:dyDescent="0.2">
      <c r="A24" s="455">
        <f>+'14'!C9</f>
        <v>14</v>
      </c>
      <c r="B24" s="480" t="s">
        <v>413</v>
      </c>
      <c r="C24" s="466" t="s">
        <v>414</v>
      </c>
      <c r="D24" s="466" t="s">
        <v>415</v>
      </c>
      <c r="E24" s="466" t="s">
        <v>416</v>
      </c>
      <c r="F24" s="455" t="s">
        <v>165</v>
      </c>
      <c r="G24" s="466" t="s">
        <v>358</v>
      </c>
      <c r="H24" s="466" t="str">
        <f>+'14'!C13</f>
        <v xml:space="preserve">6. Proveer un ecosistema adecuado para la innovación y adopción  de nuevas y mejores tecnologías de movilidad y de información y comunicación </v>
      </c>
      <c r="I24" s="466" t="s">
        <v>445</v>
      </c>
      <c r="J24" s="469" t="str">
        <f>+'14'!F9</f>
        <v>Modernizar el 80% de los sistemas de información administrativos de la SDM para soportar las operación interna administrativa y de gestión de la entidad.</v>
      </c>
      <c r="K24" s="470" t="str">
        <f>+'14'!C15</f>
        <v>Sistemas de Información Administrativos</v>
      </c>
      <c r="L24" s="214" t="str">
        <f>+'14'!C22</f>
        <v>Porcentaje de avance en actividades ejecutadas</v>
      </c>
      <c r="M24" s="251">
        <f>+'14'!C30</f>
        <v>0</v>
      </c>
      <c r="N24" s="251">
        <f>+'14'!C31</f>
        <v>0.02</v>
      </c>
      <c r="O24" s="251">
        <f>+'14'!C32</f>
        <v>0</v>
      </c>
      <c r="P24" s="251">
        <f>+'14'!C33</f>
        <v>0</v>
      </c>
      <c r="Q24" s="251">
        <f>+'14'!C34</f>
        <v>0.01</v>
      </c>
      <c r="R24" s="251">
        <f>+'14'!C35</f>
        <v>0</v>
      </c>
      <c r="S24" s="251">
        <f>+'14'!C36</f>
        <v>0</v>
      </c>
      <c r="T24" s="251">
        <f>+'14'!C37</f>
        <v>0.12</v>
      </c>
      <c r="U24" s="251">
        <f>+'14'!C38</f>
        <v>0</v>
      </c>
      <c r="V24" s="251">
        <f>+'14'!C39</f>
        <v>0</v>
      </c>
      <c r="W24" s="251">
        <f>+'14'!C40</f>
        <v>0</v>
      </c>
      <c r="X24" s="251">
        <f>+'14'!C41</f>
        <v>0.05</v>
      </c>
      <c r="Y24" s="239">
        <f>+SUM(M24:X24)</f>
        <v>0.2</v>
      </c>
      <c r="Z24" s="477" t="str">
        <f>+'14'!C49</f>
        <v>*  Se desarrolló SIPAC, sistema de información desarrollado por la Oficina de Información Sectorial para mejorar el proceso de radicación de certificados de supervisión e interventoría y de informe de actividades  por parte de los contratistas.
*Se avanzó en la  actualización del ERP Si Capital y la incorporación de  NIIF y se garantizó su operación durante la vigencia.
* Con la suscripción del contrato de fábrica de software se garantiza el soporte y mantenimiento de los desarrollos de software en producción y se inicia la ejecución de nuevos requerimientos</v>
      </c>
      <c r="AA24" s="477"/>
    </row>
    <row r="25" spans="1:27" s="276" customFormat="1" ht="59.25" customHeight="1" x14ac:dyDescent="0.2">
      <c r="A25" s="455"/>
      <c r="B25" s="481"/>
      <c r="C25" s="467"/>
      <c r="D25" s="467"/>
      <c r="E25" s="467"/>
      <c r="F25" s="455"/>
      <c r="G25" s="467"/>
      <c r="H25" s="467"/>
      <c r="I25" s="467"/>
      <c r="J25" s="469"/>
      <c r="K25" s="470"/>
      <c r="L25" s="214" t="str">
        <f>+'14'!F22</f>
        <v>Porcentaje total  de avance de actividades programado en la vigencia</v>
      </c>
      <c r="M25" s="251">
        <f>+'14'!E30</f>
        <v>0</v>
      </c>
      <c r="N25" s="251">
        <f>+'14'!E31</f>
        <v>0</v>
      </c>
      <c r="O25" s="251">
        <f>+'14'!E32</f>
        <v>0.02</v>
      </c>
      <c r="P25" s="251">
        <f>+'14'!E33</f>
        <v>0</v>
      </c>
      <c r="Q25" s="251">
        <f>+'14'!E34</f>
        <v>0.01</v>
      </c>
      <c r="R25" s="251">
        <f>+'14'!E35</f>
        <v>0</v>
      </c>
      <c r="S25" s="251">
        <f>+'14'!E36</f>
        <v>0</v>
      </c>
      <c r="T25" s="251">
        <f>+'14'!E37</f>
        <v>0.02</v>
      </c>
      <c r="U25" s="251">
        <f>+'14'!E38</f>
        <v>0</v>
      </c>
      <c r="V25" s="251">
        <f>+'14'!E39</f>
        <v>0.1</v>
      </c>
      <c r="W25" s="251">
        <f>+'14'!E40</f>
        <v>0</v>
      </c>
      <c r="X25" s="251">
        <f>+'14'!E41</f>
        <v>0.05</v>
      </c>
      <c r="Y25" s="239">
        <f>+SUM(M25:X25)</f>
        <v>0.2</v>
      </c>
      <c r="Z25" s="477"/>
      <c r="AA25" s="477"/>
    </row>
    <row r="26" spans="1:27" s="276" customFormat="1" ht="60.75" customHeight="1" x14ac:dyDescent="0.2">
      <c r="A26" s="455"/>
      <c r="B26" s="482"/>
      <c r="C26" s="468"/>
      <c r="D26" s="468"/>
      <c r="E26" s="468"/>
      <c r="F26" s="455"/>
      <c r="G26" s="468"/>
      <c r="H26" s="468"/>
      <c r="I26" s="468"/>
      <c r="J26" s="469"/>
      <c r="K26" s="470"/>
      <c r="L26" s="169" t="s">
        <v>229</v>
      </c>
      <c r="M26" s="253" t="e">
        <f>+M24/M25</f>
        <v>#DIV/0!</v>
      </c>
      <c r="N26" s="253" t="e">
        <f t="shared" ref="N26:Y26" si="3">+N24/N25</f>
        <v>#DIV/0!</v>
      </c>
      <c r="O26" s="253">
        <f t="shared" si="3"/>
        <v>0</v>
      </c>
      <c r="P26" s="253" t="e">
        <f t="shared" si="3"/>
        <v>#DIV/0!</v>
      </c>
      <c r="Q26" s="253">
        <f t="shared" si="3"/>
        <v>1</v>
      </c>
      <c r="R26" s="253" t="e">
        <f t="shared" si="3"/>
        <v>#DIV/0!</v>
      </c>
      <c r="S26" s="253" t="e">
        <f t="shared" si="3"/>
        <v>#DIV/0!</v>
      </c>
      <c r="T26" s="253">
        <f t="shared" si="3"/>
        <v>6</v>
      </c>
      <c r="U26" s="253" t="e">
        <f t="shared" si="3"/>
        <v>#DIV/0!</v>
      </c>
      <c r="V26" s="253">
        <f t="shared" si="3"/>
        <v>0</v>
      </c>
      <c r="W26" s="253" t="e">
        <f t="shared" si="3"/>
        <v>#DIV/0!</v>
      </c>
      <c r="X26" s="253">
        <f t="shared" si="3"/>
        <v>1</v>
      </c>
      <c r="Y26" s="440">
        <f t="shared" si="3"/>
        <v>1</v>
      </c>
      <c r="Z26" s="477"/>
      <c r="AA26" s="477"/>
    </row>
    <row r="27" spans="1:27" s="276" customFormat="1" ht="69" customHeight="1" x14ac:dyDescent="0.2">
      <c r="A27" s="455">
        <f>+'15'!C9</f>
        <v>15</v>
      </c>
      <c r="B27" s="480" t="s">
        <v>413</v>
      </c>
      <c r="C27" s="466" t="s">
        <v>414</v>
      </c>
      <c r="D27" s="466" t="s">
        <v>415</v>
      </c>
      <c r="E27" s="466" t="s">
        <v>416</v>
      </c>
      <c r="F27" s="455" t="s">
        <v>165</v>
      </c>
      <c r="G27" s="466" t="s">
        <v>358</v>
      </c>
      <c r="H27" s="466" t="str">
        <f>+'15'!C13</f>
        <v xml:space="preserve">6. Proveer un ecosistema adecuado para la innovación y adopción  de nuevas y mejores tecnologías de movilidad y de información y comunicación </v>
      </c>
      <c r="I27" s="466" t="s">
        <v>445</v>
      </c>
      <c r="J27" s="469" t="str">
        <f>+'15'!F9</f>
        <v>Modernizar el 80% de la plataforma tecnológica de la SDM para asegurar la operación de los servicios institucionales</v>
      </c>
      <c r="K27" s="470" t="str">
        <f>+'15'!C15</f>
        <v xml:space="preserve">Modernización de Plataforma tecnológica de la SDM </v>
      </c>
      <c r="L27" s="214" t="str">
        <f>+'15'!C22</f>
        <v>Porcentaje de avance en actividades ejecutadas</v>
      </c>
      <c r="M27" s="251">
        <f>+'15'!C30</f>
        <v>0</v>
      </c>
      <c r="N27" s="251">
        <f>+'15'!C31</f>
        <v>0</v>
      </c>
      <c r="O27" s="251">
        <f>+'15'!C32</f>
        <v>0.02</v>
      </c>
      <c r="P27" s="251">
        <f>+'15'!C33</f>
        <v>0</v>
      </c>
      <c r="Q27" s="251">
        <f>+'15'!C34</f>
        <v>0</v>
      </c>
      <c r="R27" s="251">
        <f>+'15'!C35</f>
        <v>0.04</v>
      </c>
      <c r="S27" s="251">
        <f>+'15'!C36</f>
        <v>0</v>
      </c>
      <c r="T27" s="251">
        <f>+'15'!C37</f>
        <v>0</v>
      </c>
      <c r="U27" s="251">
        <f>+'15'!C38</f>
        <v>0.11</v>
      </c>
      <c r="V27" s="251">
        <f>+'15'!C39</f>
        <v>0</v>
      </c>
      <c r="W27" s="251">
        <f>+'15'!C40</f>
        <v>0</v>
      </c>
      <c r="X27" s="251">
        <f>+'15'!C41</f>
        <v>0.03</v>
      </c>
      <c r="Y27" s="239">
        <f>+SUM(M27:X27)</f>
        <v>0.19999999999999998</v>
      </c>
      <c r="Z27" s="477" t="str">
        <f>+'15'!C49</f>
        <v xml:space="preserve">* Se adelantaron  la segunda y tercera fases de modernización tecnológica de los equipos de redes y telecomunicaciones de la entidad .
* Se adelantaron la primera y segunda fase de modernización del datacenter de la SDM logrando la entrada en operación del nuevo datacenter con tecnología de punta y la migración de los equipos al nuevo datacenter
* Las bases de datos institucionales fueron soportadas y gestionadas garantizando la disponibilidad de los servicios de información de la SDM
* Se prestó apoyo técnico permanente a los diferentes proyectos estratégicos con componente TIC de la SDM </v>
      </c>
      <c r="AA27" s="477"/>
    </row>
    <row r="28" spans="1:27" s="276" customFormat="1" ht="59.25" customHeight="1" x14ac:dyDescent="0.2">
      <c r="A28" s="455"/>
      <c r="B28" s="481"/>
      <c r="C28" s="467"/>
      <c r="D28" s="467"/>
      <c r="E28" s="467"/>
      <c r="F28" s="455"/>
      <c r="G28" s="467"/>
      <c r="H28" s="467"/>
      <c r="I28" s="467"/>
      <c r="J28" s="469"/>
      <c r="K28" s="470"/>
      <c r="L28" s="214" t="str">
        <f>+'15'!F22</f>
        <v>Porcentaje total  de avance de actividades programado en la vigencia</v>
      </c>
      <c r="M28" s="251">
        <f>+'15'!E30</f>
        <v>0</v>
      </c>
      <c r="N28" s="251">
        <f>+'15'!E31</f>
        <v>0</v>
      </c>
      <c r="O28" s="251">
        <f>+'15'!E32</f>
        <v>0.02</v>
      </c>
      <c r="P28" s="251">
        <f>+'15'!E33</f>
        <v>0</v>
      </c>
      <c r="Q28" s="251">
        <f>+'15'!E34</f>
        <v>0</v>
      </c>
      <c r="R28" s="251">
        <f>+'15'!E35</f>
        <v>7.0000000000000007E-2</v>
      </c>
      <c r="S28" s="251">
        <f>+'15'!E36</f>
        <v>0.04</v>
      </c>
      <c r="T28" s="251">
        <f>+'15'!E37</f>
        <v>0.03</v>
      </c>
      <c r="U28" s="251">
        <f>+'15'!E38</f>
        <v>0</v>
      </c>
      <c r="V28" s="251">
        <f>+'15'!E39</f>
        <v>0.01</v>
      </c>
      <c r="W28" s="251">
        <f>+'15'!E40</f>
        <v>0</v>
      </c>
      <c r="X28" s="251">
        <f>+'15'!E41</f>
        <v>0.03</v>
      </c>
      <c r="Y28" s="239">
        <f>+SUM(M28:X28)</f>
        <v>0.2</v>
      </c>
      <c r="Z28" s="477"/>
      <c r="AA28" s="477"/>
    </row>
    <row r="29" spans="1:27" s="276" customFormat="1" ht="60.75" customHeight="1" x14ac:dyDescent="0.2">
      <c r="A29" s="455"/>
      <c r="B29" s="482"/>
      <c r="C29" s="468"/>
      <c r="D29" s="468"/>
      <c r="E29" s="468"/>
      <c r="F29" s="455"/>
      <c r="G29" s="468"/>
      <c r="H29" s="468"/>
      <c r="I29" s="468"/>
      <c r="J29" s="469"/>
      <c r="K29" s="470"/>
      <c r="L29" s="169" t="s">
        <v>229</v>
      </c>
      <c r="M29" s="253" t="e">
        <f>+M27/M28</f>
        <v>#DIV/0!</v>
      </c>
      <c r="N29" s="253" t="e">
        <f t="shared" ref="N29:Y29" si="4">+N27/N28</f>
        <v>#DIV/0!</v>
      </c>
      <c r="O29" s="253">
        <f t="shared" si="4"/>
        <v>1</v>
      </c>
      <c r="P29" s="253" t="e">
        <f t="shared" si="4"/>
        <v>#DIV/0!</v>
      </c>
      <c r="Q29" s="253" t="e">
        <f t="shared" si="4"/>
        <v>#DIV/0!</v>
      </c>
      <c r="R29" s="253">
        <f t="shared" si="4"/>
        <v>0.5714285714285714</v>
      </c>
      <c r="S29" s="253">
        <f t="shared" si="4"/>
        <v>0</v>
      </c>
      <c r="T29" s="253">
        <f t="shared" si="4"/>
        <v>0</v>
      </c>
      <c r="U29" s="253" t="e">
        <f t="shared" si="4"/>
        <v>#DIV/0!</v>
      </c>
      <c r="V29" s="253">
        <f t="shared" si="4"/>
        <v>0</v>
      </c>
      <c r="W29" s="253" t="e">
        <f t="shared" si="4"/>
        <v>#DIV/0!</v>
      </c>
      <c r="X29" s="253">
        <f t="shared" si="4"/>
        <v>1</v>
      </c>
      <c r="Y29" s="440">
        <f t="shared" si="4"/>
        <v>0.99999999999999989</v>
      </c>
      <c r="Z29" s="477"/>
      <c r="AA29" s="477"/>
    </row>
    <row r="30" spans="1:27" s="276" customFormat="1" ht="69" customHeight="1" x14ac:dyDescent="0.2">
      <c r="A30" s="455">
        <f>+'16'!C9</f>
        <v>16</v>
      </c>
      <c r="B30" s="480" t="s">
        <v>413</v>
      </c>
      <c r="C30" s="466" t="s">
        <v>414</v>
      </c>
      <c r="D30" s="466" t="s">
        <v>415</v>
      </c>
      <c r="E30" s="466" t="s">
        <v>416</v>
      </c>
      <c r="F30" s="455" t="s">
        <v>165</v>
      </c>
      <c r="G30" s="466" t="s">
        <v>358</v>
      </c>
      <c r="H30" s="466" t="str">
        <f>+'16'!C13</f>
        <v xml:space="preserve">6. Proveer un ecosistema adecuado para la innovación y adopción  de nuevas y mejores tecnologías de movilidad y de información y comunicación </v>
      </c>
      <c r="I30" s="466" t="s">
        <v>445</v>
      </c>
      <c r="J30" s="469" t="str">
        <f>+'16'!F9</f>
        <v>Promover y realizar 4 campañas de sensibilización en TI que permitan generar servicios de calidad y la mejora permanente de las capacidades técnicas de la SDM</v>
      </c>
      <c r="K30" s="470" t="str">
        <f>+'16'!C15</f>
        <v>Campañas de sensibilización de TI</v>
      </c>
      <c r="L30" s="214" t="str">
        <f>+'16'!C22</f>
        <v xml:space="preserve">Número de campañas de TI realizadas </v>
      </c>
      <c r="M30" s="311">
        <f>+'16'!C30</f>
        <v>0</v>
      </c>
      <c r="N30" s="311">
        <f>+'16'!C31</f>
        <v>0</v>
      </c>
      <c r="O30" s="311">
        <f>+'16'!C32</f>
        <v>0</v>
      </c>
      <c r="P30" s="311">
        <f>+'16'!C33</f>
        <v>0</v>
      </c>
      <c r="Q30" s="311">
        <f>+'16'!C34</f>
        <v>0</v>
      </c>
      <c r="R30" s="311">
        <f>+'16'!C35</f>
        <v>0</v>
      </c>
      <c r="S30" s="311">
        <f>+'16'!C36</f>
        <v>0</v>
      </c>
      <c r="T30" s="311">
        <f>+'16'!C37</f>
        <v>0</v>
      </c>
      <c r="U30" s="311">
        <f>+'16'!C38</f>
        <v>0</v>
      </c>
      <c r="V30" s="311">
        <f>+'16'!C39</f>
        <v>0.7</v>
      </c>
      <c r="W30" s="311">
        <f>+'16'!C40</f>
        <v>0</v>
      </c>
      <c r="X30" s="311">
        <f>+'16'!C41</f>
        <v>0.3</v>
      </c>
      <c r="Y30" s="312">
        <f>SUM(M30:X30)</f>
        <v>1</v>
      </c>
      <c r="Z30" s="477" t="str">
        <f>+'16'!C49</f>
        <v>Se contrató la segunda estrategia de Sensibilización en TI para la entidad, esta estrategía tiene como objetivo lograr que los servidores de la entidad conozcan los avances  y modernización que se esta llevando a cabo y puedan utilizar todos sus beneficios.</v>
      </c>
      <c r="AA30" s="477"/>
    </row>
    <row r="31" spans="1:27" s="276" customFormat="1" ht="59.25" customHeight="1" x14ac:dyDescent="0.2">
      <c r="A31" s="455"/>
      <c r="B31" s="481"/>
      <c r="C31" s="467"/>
      <c r="D31" s="467"/>
      <c r="E31" s="467"/>
      <c r="F31" s="455"/>
      <c r="G31" s="467"/>
      <c r="H31" s="467"/>
      <c r="I31" s="467"/>
      <c r="J31" s="469"/>
      <c r="K31" s="470"/>
      <c r="L31" s="214" t="str">
        <f>+'16'!F22</f>
        <v>Total de campañas de TI programadas en la vigencia</v>
      </c>
      <c r="M31" s="311">
        <f>+'16'!E30</f>
        <v>0</v>
      </c>
      <c r="N31" s="311">
        <f>+'16'!E31</f>
        <v>0</v>
      </c>
      <c r="O31" s="311">
        <f>+'16'!E32</f>
        <v>0</v>
      </c>
      <c r="P31" s="311">
        <f>+'16'!E33</f>
        <v>0</v>
      </c>
      <c r="Q31" s="311">
        <f>+'16'!E34</f>
        <v>0</v>
      </c>
      <c r="R31" s="311">
        <f>+'16'!E35</f>
        <v>0.7</v>
      </c>
      <c r="S31" s="311">
        <f>+'16'!E36</f>
        <v>0</v>
      </c>
      <c r="T31" s="311">
        <f>+'16'!E37</f>
        <v>0</v>
      </c>
      <c r="U31" s="311">
        <f>+'16'!E38</f>
        <v>0</v>
      </c>
      <c r="V31" s="311">
        <f>+'16'!E39</f>
        <v>0</v>
      </c>
      <c r="W31" s="311">
        <f>+'16'!E40</f>
        <v>0</v>
      </c>
      <c r="X31" s="311">
        <f>+'16'!E41</f>
        <v>0.3</v>
      </c>
      <c r="Y31" s="312">
        <f>SUM(M31:X31)</f>
        <v>1</v>
      </c>
      <c r="Z31" s="477"/>
      <c r="AA31" s="477"/>
    </row>
    <row r="32" spans="1:27" s="276" customFormat="1" ht="60.75" customHeight="1" x14ac:dyDescent="0.2">
      <c r="A32" s="455"/>
      <c r="B32" s="482"/>
      <c r="C32" s="468"/>
      <c r="D32" s="468"/>
      <c r="E32" s="468"/>
      <c r="F32" s="455"/>
      <c r="G32" s="468"/>
      <c r="H32" s="468"/>
      <c r="I32" s="468"/>
      <c r="J32" s="469"/>
      <c r="K32" s="470"/>
      <c r="L32" s="169" t="s">
        <v>229</v>
      </c>
      <c r="M32" s="253" t="e">
        <f>+M30/M31</f>
        <v>#DIV/0!</v>
      </c>
      <c r="N32" s="253" t="e">
        <f t="shared" ref="N32:Y32" si="5">+N30/N31</f>
        <v>#DIV/0!</v>
      </c>
      <c r="O32" s="253" t="e">
        <f t="shared" si="5"/>
        <v>#DIV/0!</v>
      </c>
      <c r="P32" s="253" t="e">
        <f t="shared" si="5"/>
        <v>#DIV/0!</v>
      </c>
      <c r="Q32" s="253" t="e">
        <f t="shared" si="5"/>
        <v>#DIV/0!</v>
      </c>
      <c r="R32" s="253">
        <f t="shared" si="5"/>
        <v>0</v>
      </c>
      <c r="S32" s="253" t="e">
        <f t="shared" si="5"/>
        <v>#DIV/0!</v>
      </c>
      <c r="T32" s="253" t="e">
        <f t="shared" si="5"/>
        <v>#DIV/0!</v>
      </c>
      <c r="U32" s="253" t="e">
        <f t="shared" si="5"/>
        <v>#DIV/0!</v>
      </c>
      <c r="V32" s="253" t="e">
        <f t="shared" si="5"/>
        <v>#DIV/0!</v>
      </c>
      <c r="W32" s="253" t="e">
        <f t="shared" si="5"/>
        <v>#DIV/0!</v>
      </c>
      <c r="X32" s="253">
        <f t="shared" si="5"/>
        <v>1</v>
      </c>
      <c r="Y32" s="440">
        <f t="shared" si="5"/>
        <v>1</v>
      </c>
      <c r="Z32" s="477"/>
      <c r="AA32" s="477"/>
    </row>
    <row r="33" spans="1:27" s="276" customFormat="1" ht="69" customHeight="1" x14ac:dyDescent="0.2">
      <c r="A33" s="455">
        <f>+'17'!C9</f>
        <v>17</v>
      </c>
      <c r="B33" s="480" t="s">
        <v>413</v>
      </c>
      <c r="C33" s="466" t="s">
        <v>414</v>
      </c>
      <c r="D33" s="466" t="s">
        <v>415</v>
      </c>
      <c r="E33" s="466" t="s">
        <v>416</v>
      </c>
      <c r="F33" s="455" t="s">
        <v>174</v>
      </c>
      <c r="G33" s="466" t="s">
        <v>358</v>
      </c>
      <c r="H33" s="466" t="str">
        <f>+'17'!C13</f>
        <v xml:space="preserve">7. Prestar servicios eficientes, oportunos y de calidad a la ciudadanía, tanto en gestión como en trámites de la movilidad </v>
      </c>
      <c r="I33" s="466" t="s">
        <v>445</v>
      </c>
      <c r="J33" s="469" t="str">
        <f>+'17'!F9</f>
        <v>Implementar el 100% de la estrategia anual para la sostenibilidad del Subsistema de Gestión Seguridad de la Información.</v>
      </c>
      <c r="K33" s="470" t="str">
        <f>+'17'!C15</f>
        <v>Subsistema de Gestión Seguridad de la Información</v>
      </c>
      <c r="L33" s="214" t="str">
        <f>+'17'!C22</f>
        <v>Porcentaje de avance en actividades ejecutadas</v>
      </c>
      <c r="M33" s="251">
        <f>+'17'!C30</f>
        <v>0</v>
      </c>
      <c r="N33" s="251">
        <f>+'17'!C31</f>
        <v>0.1</v>
      </c>
      <c r="O33" s="251">
        <f>+'17'!C32</f>
        <v>0.2</v>
      </c>
      <c r="P33" s="251">
        <f>+'17'!C33</f>
        <v>0.25</v>
      </c>
      <c r="Q33" s="251">
        <f>+'17'!C34</f>
        <v>0</v>
      </c>
      <c r="R33" s="251">
        <f>+'17'!C35</f>
        <v>0</v>
      </c>
      <c r="S33" s="251">
        <f>+'17'!C36</f>
        <v>0</v>
      </c>
      <c r="T33" s="251">
        <f>+'17'!C37</f>
        <v>0.3</v>
      </c>
      <c r="U33" s="251">
        <f>+'17'!C38</f>
        <v>0</v>
      </c>
      <c r="V33" s="251">
        <f>+'17'!C39</f>
        <v>0</v>
      </c>
      <c r="W33" s="251">
        <f>+'17'!C40</f>
        <v>0</v>
      </c>
      <c r="X33" s="251">
        <f>+'17'!C41</f>
        <v>0.15</v>
      </c>
      <c r="Y33" s="239">
        <f>SUM(M33:X33)</f>
        <v>1</v>
      </c>
      <c r="Z33" s="477" t="str">
        <f>+'17'!C49</f>
        <v>* Se garantizó la suscripción del licenciamiento de antivirus y software para garantizar la seguridad de información de la SDM.
* Se avanzó con la implementación de políticas y estrategias de seguridad de la información que garantizan el gobierno y custodia de la información institucional.
* Se encuentra en operación hasta 2019 el servicio del SOC de la SDM, con esto se fortalecieron las estrategias de seguridad de la información planteadas para la entidad garantizando la protección de la información que se gestiona en los diferentes procesos institucionales.</v>
      </c>
      <c r="AA33" s="477"/>
    </row>
    <row r="34" spans="1:27" s="276" customFormat="1" ht="59.25" customHeight="1" x14ac:dyDescent="0.2">
      <c r="A34" s="455"/>
      <c r="B34" s="481"/>
      <c r="C34" s="467"/>
      <c r="D34" s="467"/>
      <c r="E34" s="467"/>
      <c r="F34" s="455"/>
      <c r="G34" s="467"/>
      <c r="H34" s="467"/>
      <c r="I34" s="467"/>
      <c r="J34" s="469"/>
      <c r="K34" s="470"/>
      <c r="L34" s="214" t="str">
        <f>+'17'!F22</f>
        <v>Porcentaje total  de avance de actividades programado en la vigencia</v>
      </c>
      <c r="M34" s="251">
        <f>+'17'!E30</f>
        <v>0</v>
      </c>
      <c r="N34" s="251">
        <f>+'17'!E31</f>
        <v>0.2</v>
      </c>
      <c r="O34" s="251">
        <f>+'17'!E32</f>
        <v>0.1</v>
      </c>
      <c r="P34" s="251">
        <f>+'17'!E33</f>
        <v>0.25</v>
      </c>
      <c r="Q34" s="251">
        <f>+'17'!E34</f>
        <v>0</v>
      </c>
      <c r="R34" s="251">
        <f>+'17'!E35</f>
        <v>0</v>
      </c>
      <c r="S34" s="251">
        <f>+'17'!E36</f>
        <v>0</v>
      </c>
      <c r="T34" s="251">
        <f>+'17'!E37</f>
        <v>0.3</v>
      </c>
      <c r="U34" s="251">
        <f>+'17'!E38</f>
        <v>0</v>
      </c>
      <c r="V34" s="251">
        <f>+'17'!E39</f>
        <v>0</v>
      </c>
      <c r="W34" s="251">
        <f>+'17'!E40</f>
        <v>0</v>
      </c>
      <c r="X34" s="251">
        <f>+'17'!E41</f>
        <v>0.15</v>
      </c>
      <c r="Y34" s="239">
        <f>SUM(M34:X34)</f>
        <v>1</v>
      </c>
      <c r="Z34" s="477"/>
      <c r="AA34" s="477"/>
    </row>
    <row r="35" spans="1:27" s="276" customFormat="1" ht="60.75" customHeight="1" x14ac:dyDescent="0.2">
      <c r="A35" s="455"/>
      <c r="B35" s="482"/>
      <c r="C35" s="468"/>
      <c r="D35" s="468"/>
      <c r="E35" s="468"/>
      <c r="F35" s="455"/>
      <c r="G35" s="468"/>
      <c r="H35" s="468"/>
      <c r="I35" s="468"/>
      <c r="J35" s="469"/>
      <c r="K35" s="470"/>
      <c r="L35" s="169" t="s">
        <v>229</v>
      </c>
      <c r="M35" s="253" t="e">
        <f>+M33/M34</f>
        <v>#DIV/0!</v>
      </c>
      <c r="N35" s="253">
        <f t="shared" ref="N35:Y35" si="6">+N33/N34</f>
        <v>0.5</v>
      </c>
      <c r="O35" s="253">
        <f t="shared" si="6"/>
        <v>2</v>
      </c>
      <c r="P35" s="253">
        <f t="shared" si="6"/>
        <v>1</v>
      </c>
      <c r="Q35" s="253" t="e">
        <f t="shared" si="6"/>
        <v>#DIV/0!</v>
      </c>
      <c r="R35" s="253" t="e">
        <f t="shared" si="6"/>
        <v>#DIV/0!</v>
      </c>
      <c r="S35" s="253" t="e">
        <f t="shared" si="6"/>
        <v>#DIV/0!</v>
      </c>
      <c r="T35" s="253">
        <f t="shared" si="6"/>
        <v>1</v>
      </c>
      <c r="U35" s="253" t="e">
        <f t="shared" si="6"/>
        <v>#DIV/0!</v>
      </c>
      <c r="V35" s="253" t="e">
        <f t="shared" si="6"/>
        <v>#DIV/0!</v>
      </c>
      <c r="W35" s="253" t="e">
        <f t="shared" si="6"/>
        <v>#DIV/0!</v>
      </c>
      <c r="X35" s="253">
        <f t="shared" si="6"/>
        <v>1</v>
      </c>
      <c r="Y35" s="440">
        <f t="shared" si="6"/>
        <v>1</v>
      </c>
      <c r="Z35" s="477"/>
      <c r="AA35" s="477"/>
    </row>
    <row r="36" spans="1:27" x14ac:dyDescent="0.25">
      <c r="F36" s="261"/>
    </row>
    <row r="37" spans="1:27" x14ac:dyDescent="0.25">
      <c r="F37" s="261"/>
    </row>
    <row r="38" spans="1:27" x14ac:dyDescent="0.25">
      <c r="F38" s="261"/>
    </row>
    <row r="39" spans="1:27" x14ac:dyDescent="0.25">
      <c r="F39" s="261"/>
    </row>
    <row r="40" spans="1:27" x14ac:dyDescent="0.25">
      <c r="F40" s="261"/>
    </row>
    <row r="41" spans="1:27" ht="33" customHeight="1" x14ac:dyDescent="0.25">
      <c r="F41" s="261"/>
    </row>
    <row r="42" spans="1:27" x14ac:dyDescent="0.25">
      <c r="F42" s="261"/>
    </row>
    <row r="43" spans="1:27" x14ac:dyDescent="0.25">
      <c r="F43" s="261"/>
    </row>
    <row r="44" spans="1:27" x14ac:dyDescent="0.25">
      <c r="F44" s="261"/>
    </row>
    <row r="45" spans="1:27" x14ac:dyDescent="0.25">
      <c r="F45" s="261"/>
    </row>
    <row r="46" spans="1:27" x14ac:dyDescent="0.25">
      <c r="F46" s="261"/>
    </row>
    <row r="47" spans="1:27" x14ac:dyDescent="0.25">
      <c r="F47" s="261"/>
    </row>
    <row r="48" spans="1:27" x14ac:dyDescent="0.25">
      <c r="F48" s="261"/>
    </row>
    <row r="49" spans="6:6" x14ac:dyDescent="0.25">
      <c r="F49" s="261"/>
    </row>
    <row r="50" spans="6:6" x14ac:dyDescent="0.25">
      <c r="F50" s="261"/>
    </row>
    <row r="51" spans="6:6" x14ac:dyDescent="0.25">
      <c r="F51" s="261"/>
    </row>
    <row r="52" spans="6:6" x14ac:dyDescent="0.25">
      <c r="F52" s="261"/>
    </row>
    <row r="53" spans="6:6" x14ac:dyDescent="0.25">
      <c r="F53" s="261"/>
    </row>
    <row r="54" spans="6:6" x14ac:dyDescent="0.25">
      <c r="F54" s="261"/>
    </row>
    <row r="55" spans="6:6" x14ac:dyDescent="0.25">
      <c r="F55" s="261"/>
    </row>
    <row r="56" spans="6:6" x14ac:dyDescent="0.25">
      <c r="F56" s="261"/>
    </row>
    <row r="57" spans="6:6" x14ac:dyDescent="0.25">
      <c r="F57" s="261"/>
    </row>
    <row r="58" spans="6:6" x14ac:dyDescent="0.25">
      <c r="F58" s="261"/>
    </row>
    <row r="59" spans="6:6" x14ac:dyDescent="0.25">
      <c r="F59" s="261"/>
    </row>
    <row r="60" spans="6:6" x14ac:dyDescent="0.25">
      <c r="F60" s="261"/>
    </row>
    <row r="61" spans="6:6" x14ac:dyDescent="0.25">
      <c r="F61" s="261"/>
    </row>
  </sheetData>
  <sheetProtection selectLockedCells="1"/>
  <mergeCells count="107">
    <mergeCell ref="J21:J23"/>
    <mergeCell ref="K21:K23"/>
    <mergeCell ref="J18:J20"/>
    <mergeCell ref="K18:K20"/>
    <mergeCell ref="Z18:AA20"/>
    <mergeCell ref="C9:F9"/>
    <mergeCell ref="Z14:AA14"/>
    <mergeCell ref="K13:K14"/>
    <mergeCell ref="Z15:AA17"/>
    <mergeCell ref="E15:E17"/>
    <mergeCell ref="D15:D17"/>
    <mergeCell ref="G13:I13"/>
    <mergeCell ref="I15:I17"/>
    <mergeCell ref="I18:I20"/>
    <mergeCell ref="Z21:AA23"/>
    <mergeCell ref="A18:A20"/>
    <mergeCell ref="B18:B20"/>
    <mergeCell ref="C18:C20"/>
    <mergeCell ref="D18:D20"/>
    <mergeCell ref="E18:E20"/>
    <mergeCell ref="F18:F20"/>
    <mergeCell ref="I27:I29"/>
    <mergeCell ref="G18:G20"/>
    <mergeCell ref="H18:H20"/>
    <mergeCell ref="G24:G26"/>
    <mergeCell ref="H24:H26"/>
    <mergeCell ref="G21:G23"/>
    <mergeCell ref="H21:H23"/>
    <mergeCell ref="I21:I23"/>
    <mergeCell ref="I24:I26"/>
    <mergeCell ref="A27:A29"/>
    <mergeCell ref="B27:B29"/>
    <mergeCell ref="C27:C29"/>
    <mergeCell ref="D27:D29"/>
    <mergeCell ref="E27:E29"/>
    <mergeCell ref="F27:F29"/>
    <mergeCell ref="A24:A26"/>
    <mergeCell ref="B24:B26"/>
    <mergeCell ref="C24:C26"/>
    <mergeCell ref="D24:D26"/>
    <mergeCell ref="E24:E26"/>
    <mergeCell ref="F24:F26"/>
    <mergeCell ref="A21:A23"/>
    <mergeCell ref="B21:B23"/>
    <mergeCell ref="C21:C23"/>
    <mergeCell ref="D21:D23"/>
    <mergeCell ref="E21:E23"/>
    <mergeCell ref="F21:F23"/>
    <mergeCell ref="J24:J26"/>
    <mergeCell ref="K24:K26"/>
    <mergeCell ref="Z24:AA26"/>
    <mergeCell ref="K33:K35"/>
    <mergeCell ref="Z33:AA35"/>
    <mergeCell ref="L8:AA8"/>
    <mergeCell ref="A12:AA12"/>
    <mergeCell ref="A15:A17"/>
    <mergeCell ref="B15:B17"/>
    <mergeCell ref="C15:C17"/>
    <mergeCell ref="A33:A35"/>
    <mergeCell ref="B33:B35"/>
    <mergeCell ref="A30:A32"/>
    <mergeCell ref="B30:B32"/>
    <mergeCell ref="C30:C32"/>
    <mergeCell ref="D30:D32"/>
    <mergeCell ref="E30:E32"/>
    <mergeCell ref="F30:F32"/>
    <mergeCell ref="J30:J32"/>
    <mergeCell ref="K30:K32"/>
    <mergeCell ref="Z30:AA32"/>
    <mergeCell ref="G27:G29"/>
    <mergeCell ref="H27:H29"/>
    <mergeCell ref="J27:J29"/>
    <mergeCell ref="K27:K29"/>
    <mergeCell ref="Z27:AA29"/>
    <mergeCell ref="I30:I32"/>
    <mergeCell ref="G33:G35"/>
    <mergeCell ref="H33:H35"/>
    <mergeCell ref="C33:C35"/>
    <mergeCell ref="D33:D35"/>
    <mergeCell ref="E33:E35"/>
    <mergeCell ref="F33:F35"/>
    <mergeCell ref="G30:G32"/>
    <mergeCell ref="H30:H32"/>
    <mergeCell ref="J33:J35"/>
    <mergeCell ref="I33:I35"/>
    <mergeCell ref="A13:A14"/>
    <mergeCell ref="B13:E13"/>
    <mergeCell ref="F13:F14"/>
    <mergeCell ref="F15:F17"/>
    <mergeCell ref="A1:B4"/>
    <mergeCell ref="C1:Y1"/>
    <mergeCell ref="C3:Y3"/>
    <mergeCell ref="M13:AA13"/>
    <mergeCell ref="C4:K4"/>
    <mergeCell ref="L4:Y4"/>
    <mergeCell ref="L7:AA7"/>
    <mergeCell ref="Z1:AA4"/>
    <mergeCell ref="L13:L14"/>
    <mergeCell ref="G15:G17"/>
    <mergeCell ref="H15:H17"/>
    <mergeCell ref="J15:J17"/>
    <mergeCell ref="K15:K17"/>
    <mergeCell ref="J13:J14"/>
    <mergeCell ref="C2:Y2"/>
    <mergeCell ref="C7:F7"/>
    <mergeCell ref="C8:F8"/>
    <mergeCell ref="C10:F10"/>
  </mergeCells>
  <pageMargins left="0.70866141732283472" right="0.70866141732283472" top="0.74803149606299213" bottom="0.74803149606299213" header="0.31496062992125984" footer="0.31496062992125984"/>
  <pageSetup scale="24" orientation="landscape" r:id="rId1"/>
  <headerFooter>
    <oddFooter>&amp;L&amp;"Arial,Normal"&amp;9F01-PE01-PR01 - V3</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X67"/>
  <sheetViews>
    <sheetView topLeftCell="A46" zoomScale="120" zoomScaleNormal="120" workbookViewId="0">
      <selection activeCell="A12" sqref="A1:XFD1048576"/>
    </sheetView>
  </sheetViews>
  <sheetFormatPr baseColWidth="10" defaultColWidth="11.42578125" defaultRowHeight="12.75" x14ac:dyDescent="0.2"/>
  <cols>
    <col min="1" max="1" width="1" style="171" customWidth="1"/>
    <col min="2" max="2" width="25.42578125" style="170" customWidth="1"/>
    <col min="3" max="3" width="14.5703125" style="171" customWidth="1"/>
    <col min="4" max="4" width="20.140625" style="171" customWidth="1"/>
    <col min="5" max="5" width="16.42578125" style="171" customWidth="1"/>
    <col min="6" max="6" width="25" style="171" customWidth="1"/>
    <col min="7" max="7" width="22" style="172" customWidth="1"/>
    <col min="8" max="8" width="20.5703125" style="171" customWidth="1"/>
    <col min="9" max="9" width="22.42578125" style="171" customWidth="1"/>
    <col min="10" max="11" width="22.42578125" style="173" customWidth="1"/>
    <col min="12" max="21" width="11.42578125" style="174"/>
    <col min="22" max="24" width="11.42578125" style="175"/>
    <col min="25" max="16384" width="11.42578125" style="171"/>
  </cols>
  <sheetData>
    <row r="1" spans="2:14" ht="6" customHeight="1" x14ac:dyDescent="0.2"/>
    <row r="2" spans="2:14" ht="25.5" customHeight="1" x14ac:dyDescent="0.2">
      <c r="B2" s="527"/>
      <c r="C2" s="457" t="s">
        <v>144</v>
      </c>
      <c r="D2" s="457"/>
      <c r="E2" s="457"/>
      <c r="F2" s="457"/>
      <c r="G2" s="457"/>
      <c r="H2" s="457"/>
      <c r="I2" s="528"/>
      <c r="J2" s="176"/>
      <c r="K2" s="176"/>
      <c r="M2" s="177" t="s">
        <v>244</v>
      </c>
    </row>
    <row r="3" spans="2:14" ht="25.5" customHeight="1" x14ac:dyDescent="0.2">
      <c r="B3" s="527"/>
      <c r="C3" s="529" t="s">
        <v>145</v>
      </c>
      <c r="D3" s="529"/>
      <c r="E3" s="529"/>
      <c r="F3" s="529"/>
      <c r="G3" s="529"/>
      <c r="H3" s="529"/>
      <c r="I3" s="528"/>
      <c r="J3" s="176"/>
      <c r="K3" s="176"/>
      <c r="M3" s="177" t="s">
        <v>245</v>
      </c>
    </row>
    <row r="4" spans="2:14" ht="25.5" customHeight="1" x14ac:dyDescent="0.2">
      <c r="B4" s="527"/>
      <c r="C4" s="529" t="s">
        <v>246</v>
      </c>
      <c r="D4" s="529"/>
      <c r="E4" s="529"/>
      <c r="F4" s="529"/>
      <c r="G4" s="529"/>
      <c r="H4" s="529"/>
      <c r="I4" s="528"/>
      <c r="J4" s="176"/>
      <c r="K4" s="176"/>
      <c r="M4" s="177" t="s">
        <v>247</v>
      </c>
    </row>
    <row r="5" spans="2:14" ht="25.5" customHeight="1" x14ac:dyDescent="0.2">
      <c r="B5" s="527"/>
      <c r="C5" s="529" t="s">
        <v>248</v>
      </c>
      <c r="D5" s="529"/>
      <c r="E5" s="529"/>
      <c r="F5" s="529"/>
      <c r="G5" s="530" t="s">
        <v>533</v>
      </c>
      <c r="H5" s="530"/>
      <c r="I5" s="528"/>
      <c r="J5" s="176"/>
      <c r="K5" s="176"/>
      <c r="M5" s="177" t="s">
        <v>249</v>
      </c>
    </row>
    <row r="6" spans="2:14" ht="23.25" customHeight="1" x14ac:dyDescent="0.2">
      <c r="B6" s="531" t="s">
        <v>250</v>
      </c>
      <c r="C6" s="531"/>
      <c r="D6" s="531"/>
      <c r="E6" s="531"/>
      <c r="F6" s="531"/>
      <c r="G6" s="531"/>
      <c r="H6" s="531"/>
      <c r="I6" s="531"/>
      <c r="J6" s="178"/>
      <c r="K6" s="178"/>
    </row>
    <row r="7" spans="2:14" ht="24" customHeight="1" x14ac:dyDescent="0.2">
      <c r="B7" s="532" t="s">
        <v>251</v>
      </c>
      <c r="C7" s="532"/>
      <c r="D7" s="532"/>
      <c r="E7" s="532"/>
      <c r="F7" s="532"/>
      <c r="G7" s="532"/>
      <c r="H7" s="532"/>
      <c r="I7" s="532"/>
      <c r="J7" s="179"/>
      <c r="K7" s="179"/>
    </row>
    <row r="8" spans="2:14" ht="24" customHeight="1" x14ac:dyDescent="0.2">
      <c r="B8" s="533" t="s">
        <v>252</v>
      </c>
      <c r="C8" s="533"/>
      <c r="D8" s="533"/>
      <c r="E8" s="533"/>
      <c r="F8" s="533"/>
      <c r="G8" s="533"/>
      <c r="H8" s="533"/>
      <c r="I8" s="533"/>
      <c r="J8" s="180"/>
      <c r="K8" s="180"/>
      <c r="N8" s="181" t="s">
        <v>253</v>
      </c>
    </row>
    <row r="9" spans="2:14" ht="30.75" customHeight="1" x14ac:dyDescent="0.2">
      <c r="B9" s="292" t="s">
        <v>534</v>
      </c>
      <c r="C9" s="291">
        <v>14</v>
      </c>
      <c r="D9" s="534" t="s">
        <v>535</v>
      </c>
      <c r="E9" s="534"/>
      <c r="F9" s="536" t="s">
        <v>389</v>
      </c>
      <c r="G9" s="536"/>
      <c r="H9" s="536"/>
      <c r="I9" s="536"/>
      <c r="J9" s="182"/>
      <c r="K9" s="182"/>
      <c r="M9" s="177" t="s">
        <v>254</v>
      </c>
      <c r="N9" s="181" t="s">
        <v>255</v>
      </c>
    </row>
    <row r="10" spans="2:14" ht="30.75" customHeight="1" x14ac:dyDescent="0.2">
      <c r="B10" s="292" t="s">
        <v>256</v>
      </c>
      <c r="C10" s="222" t="s">
        <v>275</v>
      </c>
      <c r="D10" s="534" t="s">
        <v>257</v>
      </c>
      <c r="E10" s="534"/>
      <c r="F10" s="535" t="s">
        <v>365</v>
      </c>
      <c r="G10" s="535"/>
      <c r="H10" s="183" t="s">
        <v>258</v>
      </c>
      <c r="I10" s="222" t="s">
        <v>275</v>
      </c>
      <c r="J10" s="184"/>
      <c r="K10" s="184"/>
      <c r="M10" s="177" t="s">
        <v>259</v>
      </c>
      <c r="N10" s="181" t="s">
        <v>260</v>
      </c>
    </row>
    <row r="11" spans="2:14" ht="30.75" customHeight="1" x14ac:dyDescent="0.2">
      <c r="B11" s="292" t="s">
        <v>261</v>
      </c>
      <c r="C11" s="537" t="s">
        <v>366</v>
      </c>
      <c r="D11" s="537"/>
      <c r="E11" s="537"/>
      <c r="F11" s="537"/>
      <c r="G11" s="183" t="s">
        <v>262</v>
      </c>
      <c r="H11" s="538">
        <v>967</v>
      </c>
      <c r="I11" s="538"/>
      <c r="J11" s="185"/>
      <c r="K11" s="185"/>
      <c r="M11" s="177" t="s">
        <v>263</v>
      </c>
      <c r="N11" s="181" t="s">
        <v>264</v>
      </c>
    </row>
    <row r="12" spans="2:14" ht="30.75" customHeight="1" x14ac:dyDescent="0.2">
      <c r="B12" s="292" t="s">
        <v>265</v>
      </c>
      <c r="C12" s="539" t="s">
        <v>263</v>
      </c>
      <c r="D12" s="539"/>
      <c r="E12" s="539"/>
      <c r="F12" s="539"/>
      <c r="G12" s="183" t="s">
        <v>266</v>
      </c>
      <c r="H12" s="540" t="s">
        <v>367</v>
      </c>
      <c r="I12" s="540"/>
      <c r="J12" s="186"/>
      <c r="K12" s="186"/>
      <c r="M12" s="187" t="s">
        <v>267</v>
      </c>
    </row>
    <row r="13" spans="2:14" ht="30.75" customHeight="1" x14ac:dyDescent="0.2">
      <c r="B13" s="292" t="s">
        <v>268</v>
      </c>
      <c r="C13" s="541" t="s">
        <v>295</v>
      </c>
      <c r="D13" s="541"/>
      <c r="E13" s="541"/>
      <c r="F13" s="541"/>
      <c r="G13" s="541"/>
      <c r="H13" s="541"/>
      <c r="I13" s="541"/>
      <c r="J13" s="188"/>
      <c r="K13" s="188"/>
      <c r="M13" s="187"/>
    </row>
    <row r="14" spans="2:14" ht="30.75" customHeight="1" x14ac:dyDescent="0.2">
      <c r="B14" s="292" t="s">
        <v>269</v>
      </c>
      <c r="C14" s="542" t="s">
        <v>368</v>
      </c>
      <c r="D14" s="542"/>
      <c r="E14" s="542"/>
      <c r="F14" s="542"/>
      <c r="G14" s="542"/>
      <c r="H14" s="542"/>
      <c r="I14" s="542"/>
      <c r="J14" s="184"/>
      <c r="K14" s="184"/>
      <c r="M14" s="187"/>
      <c r="N14" s="181" t="s">
        <v>270</v>
      </c>
    </row>
    <row r="15" spans="2:14" ht="30.75" customHeight="1" x14ac:dyDescent="0.2">
      <c r="B15" s="292" t="s">
        <v>271</v>
      </c>
      <c r="C15" s="543" t="s">
        <v>390</v>
      </c>
      <c r="D15" s="543"/>
      <c r="E15" s="543"/>
      <c r="F15" s="543"/>
      <c r="G15" s="183" t="s">
        <v>272</v>
      </c>
      <c r="H15" s="535" t="s">
        <v>288</v>
      </c>
      <c r="I15" s="535"/>
      <c r="J15" s="184"/>
      <c r="K15" s="184"/>
      <c r="M15" s="187" t="s">
        <v>274</v>
      </c>
      <c r="N15" s="181" t="s">
        <v>275</v>
      </c>
    </row>
    <row r="16" spans="2:14" ht="30.75" customHeight="1" x14ac:dyDescent="0.2">
      <c r="B16" s="292" t="s">
        <v>276</v>
      </c>
      <c r="C16" s="613" t="s">
        <v>498</v>
      </c>
      <c r="D16" s="613"/>
      <c r="E16" s="613"/>
      <c r="F16" s="613"/>
      <c r="G16" s="183" t="s">
        <v>277</v>
      </c>
      <c r="H16" s="535" t="s">
        <v>264</v>
      </c>
      <c r="I16" s="535"/>
      <c r="J16" s="184"/>
      <c r="K16" s="184"/>
      <c r="M16" s="187" t="s">
        <v>278</v>
      </c>
    </row>
    <row r="17" spans="2:14" ht="40.5" customHeight="1" x14ac:dyDescent="0.2">
      <c r="B17" s="292" t="s">
        <v>279</v>
      </c>
      <c r="C17" s="543" t="s">
        <v>391</v>
      </c>
      <c r="D17" s="543"/>
      <c r="E17" s="543"/>
      <c r="F17" s="543"/>
      <c r="G17" s="543"/>
      <c r="H17" s="543"/>
      <c r="I17" s="543"/>
      <c r="J17" s="188"/>
      <c r="K17" s="188"/>
      <c r="M17" s="187" t="s">
        <v>280</v>
      </c>
      <c r="N17" s="181" t="s">
        <v>281</v>
      </c>
    </row>
    <row r="18" spans="2:14" ht="30.75" customHeight="1" x14ac:dyDescent="0.2">
      <c r="B18" s="292" t="s">
        <v>282</v>
      </c>
      <c r="C18" s="543" t="s">
        <v>383</v>
      </c>
      <c r="D18" s="543"/>
      <c r="E18" s="543"/>
      <c r="F18" s="543"/>
      <c r="G18" s="543"/>
      <c r="H18" s="543"/>
      <c r="I18" s="543"/>
      <c r="J18" s="189"/>
      <c r="K18" s="189"/>
      <c r="M18" s="187" t="s">
        <v>283</v>
      </c>
      <c r="N18" s="181" t="s">
        <v>284</v>
      </c>
    </row>
    <row r="19" spans="2:14" ht="30.75" customHeight="1" x14ac:dyDescent="0.2">
      <c r="B19" s="292" t="s">
        <v>285</v>
      </c>
      <c r="C19" s="545" t="s">
        <v>345</v>
      </c>
      <c r="D19" s="545"/>
      <c r="E19" s="545"/>
      <c r="F19" s="545"/>
      <c r="G19" s="545"/>
      <c r="H19" s="545"/>
      <c r="I19" s="545"/>
      <c r="J19" s="190"/>
      <c r="K19" s="190"/>
      <c r="M19" s="187"/>
      <c r="N19" s="181" t="s">
        <v>286</v>
      </c>
    </row>
    <row r="20" spans="2:14" ht="30.75" customHeight="1" x14ac:dyDescent="0.2">
      <c r="B20" s="292" t="s">
        <v>287</v>
      </c>
      <c r="C20" s="546" t="s">
        <v>346</v>
      </c>
      <c r="D20" s="546"/>
      <c r="E20" s="546"/>
      <c r="F20" s="546"/>
      <c r="G20" s="546"/>
      <c r="H20" s="546"/>
      <c r="I20" s="546"/>
      <c r="J20" s="191"/>
      <c r="K20" s="191"/>
      <c r="M20" s="187" t="s">
        <v>288</v>
      </c>
      <c r="N20" s="181" t="s">
        <v>289</v>
      </c>
    </row>
    <row r="21" spans="2:14" ht="27.75" customHeight="1" x14ac:dyDescent="0.2">
      <c r="B21" s="534" t="s">
        <v>290</v>
      </c>
      <c r="C21" s="547" t="s">
        <v>291</v>
      </c>
      <c r="D21" s="547"/>
      <c r="E21" s="547"/>
      <c r="F21" s="548" t="s">
        <v>292</v>
      </c>
      <c r="G21" s="548"/>
      <c r="H21" s="548"/>
      <c r="I21" s="548"/>
      <c r="J21" s="192"/>
      <c r="K21" s="192"/>
      <c r="M21" s="187" t="s">
        <v>273</v>
      </c>
      <c r="N21" s="181" t="s">
        <v>293</v>
      </c>
    </row>
    <row r="22" spans="2:14" ht="27" customHeight="1" x14ac:dyDescent="0.2">
      <c r="B22" s="534"/>
      <c r="C22" s="549" t="s">
        <v>347</v>
      </c>
      <c r="D22" s="549"/>
      <c r="E22" s="549"/>
      <c r="F22" s="549" t="s">
        <v>348</v>
      </c>
      <c r="G22" s="549"/>
      <c r="H22" s="549"/>
      <c r="I22" s="549"/>
      <c r="J22" s="190"/>
      <c r="K22" s="190"/>
      <c r="M22" s="187" t="s">
        <v>294</v>
      </c>
      <c r="N22" s="181" t="s">
        <v>295</v>
      </c>
    </row>
    <row r="23" spans="2:14" ht="39.75" customHeight="1" x14ac:dyDescent="0.2">
      <c r="B23" s="292" t="s">
        <v>296</v>
      </c>
      <c r="C23" s="550" t="s">
        <v>346</v>
      </c>
      <c r="D23" s="550"/>
      <c r="E23" s="550"/>
      <c r="F23" s="550" t="s">
        <v>346</v>
      </c>
      <c r="G23" s="550"/>
      <c r="H23" s="550"/>
      <c r="I23" s="550"/>
      <c r="J23" s="184"/>
      <c r="K23" s="184"/>
      <c r="M23" s="187"/>
      <c r="N23" s="181" t="s">
        <v>297</v>
      </c>
    </row>
    <row r="24" spans="2:14" ht="44.25" customHeight="1" x14ac:dyDescent="0.2">
      <c r="B24" s="292" t="s">
        <v>298</v>
      </c>
      <c r="C24" s="549" t="s">
        <v>350</v>
      </c>
      <c r="D24" s="549"/>
      <c r="E24" s="549"/>
      <c r="F24" s="549" t="s">
        <v>349</v>
      </c>
      <c r="G24" s="549"/>
      <c r="H24" s="549"/>
      <c r="I24" s="549"/>
      <c r="J24" s="189"/>
      <c r="K24" s="189"/>
      <c r="M24" s="193"/>
      <c r="N24" s="181" t="s">
        <v>299</v>
      </c>
    </row>
    <row r="25" spans="2:14" ht="29.25" customHeight="1" x14ac:dyDescent="0.2">
      <c r="B25" s="292" t="s">
        <v>300</v>
      </c>
      <c r="C25" s="615">
        <v>43101</v>
      </c>
      <c r="D25" s="543"/>
      <c r="E25" s="543"/>
      <c r="F25" s="183" t="s">
        <v>301</v>
      </c>
      <c r="G25" s="616">
        <v>0.3</v>
      </c>
      <c r="H25" s="617"/>
      <c r="I25" s="618"/>
      <c r="J25" s="194"/>
      <c r="K25" s="194"/>
      <c r="M25" s="193"/>
    </row>
    <row r="26" spans="2:14" ht="27" customHeight="1" x14ac:dyDescent="0.2">
      <c r="B26" s="292" t="s">
        <v>302</v>
      </c>
      <c r="C26" s="615">
        <v>43465</v>
      </c>
      <c r="D26" s="543"/>
      <c r="E26" s="543"/>
      <c r="F26" s="183" t="s">
        <v>303</v>
      </c>
      <c r="G26" s="642">
        <v>0.2</v>
      </c>
      <c r="H26" s="642"/>
      <c r="I26" s="642"/>
      <c r="J26" s="195"/>
      <c r="K26" s="195"/>
      <c r="M26" s="193"/>
    </row>
    <row r="27" spans="2:14" ht="47.25" customHeight="1" x14ac:dyDescent="0.2">
      <c r="B27" s="292" t="s">
        <v>304</v>
      </c>
      <c r="C27" s="535" t="s">
        <v>280</v>
      </c>
      <c r="D27" s="535"/>
      <c r="E27" s="535"/>
      <c r="F27" s="233" t="s">
        <v>305</v>
      </c>
      <c r="G27" s="553"/>
      <c r="H27" s="553"/>
      <c r="I27" s="553"/>
      <c r="J27" s="192"/>
      <c r="K27" s="192"/>
      <c r="M27" s="193"/>
    </row>
    <row r="28" spans="2:14" ht="30" customHeight="1" x14ac:dyDescent="0.2">
      <c r="B28" s="554" t="s">
        <v>306</v>
      </c>
      <c r="C28" s="554"/>
      <c r="D28" s="554"/>
      <c r="E28" s="554"/>
      <c r="F28" s="554"/>
      <c r="G28" s="554"/>
      <c r="H28" s="554"/>
      <c r="I28" s="554"/>
      <c r="J28" s="180"/>
      <c r="K28" s="180"/>
      <c r="M28" s="193"/>
    </row>
    <row r="29" spans="2:14" ht="56.25" customHeight="1" x14ac:dyDescent="0.2">
      <c r="B29" s="294" t="s">
        <v>307</v>
      </c>
      <c r="C29" s="294" t="s">
        <v>308</v>
      </c>
      <c r="D29" s="294" t="s">
        <v>309</v>
      </c>
      <c r="E29" s="294" t="s">
        <v>310</v>
      </c>
      <c r="F29" s="294" t="s">
        <v>311</v>
      </c>
      <c r="G29" s="196" t="s">
        <v>312</v>
      </c>
      <c r="H29" s="196" t="s">
        <v>313</v>
      </c>
      <c r="I29" s="294" t="s">
        <v>314</v>
      </c>
      <c r="J29" s="190"/>
      <c r="K29" s="190"/>
      <c r="M29" s="193"/>
    </row>
    <row r="30" spans="2:14" ht="19.5" customHeight="1" x14ac:dyDescent="0.2">
      <c r="B30" s="293" t="s">
        <v>315</v>
      </c>
      <c r="C30" s="217">
        <v>0</v>
      </c>
      <c r="D30" s="218">
        <f>+C30</f>
        <v>0</v>
      </c>
      <c r="E30" s="230">
        <v>0</v>
      </c>
      <c r="F30" s="219">
        <f>+E30</f>
        <v>0</v>
      </c>
      <c r="G30" s="220" t="e">
        <f>+C30/E30</f>
        <v>#DIV/0!</v>
      </c>
      <c r="H30" s="221" t="e">
        <f>+D30/F30</f>
        <v>#DIV/0!</v>
      </c>
      <c r="I30" s="234">
        <f>+D30/$G$26</f>
        <v>0</v>
      </c>
      <c r="J30" s="197"/>
      <c r="K30" s="197"/>
      <c r="M30" s="193"/>
    </row>
    <row r="31" spans="2:14" ht="19.5" customHeight="1" x14ac:dyDescent="0.2">
      <c r="B31" s="293" t="s">
        <v>316</v>
      </c>
      <c r="C31" s="217">
        <v>0.02</v>
      </c>
      <c r="D31" s="218">
        <f>+D30+C31</f>
        <v>0.02</v>
      </c>
      <c r="E31" s="230">
        <v>0</v>
      </c>
      <c r="F31" s="219">
        <f>+E31+F30</f>
        <v>0</v>
      </c>
      <c r="G31" s="220" t="e">
        <f t="shared" ref="G31:G41" si="0">+C31/E31</f>
        <v>#DIV/0!</v>
      </c>
      <c r="H31" s="221" t="e">
        <f>+D31/F31</f>
        <v>#DIV/0!</v>
      </c>
      <c r="I31" s="234">
        <f t="shared" ref="I31:I41" si="1">+D31/$G$26</f>
        <v>9.9999999999999992E-2</v>
      </c>
      <c r="J31" s="197"/>
      <c r="K31" s="197"/>
      <c r="M31" s="193"/>
    </row>
    <row r="32" spans="2:14" ht="19.5" customHeight="1" x14ac:dyDescent="0.2">
      <c r="B32" s="293" t="s">
        <v>317</v>
      </c>
      <c r="C32" s="217">
        <v>0</v>
      </c>
      <c r="D32" s="218">
        <f t="shared" ref="D32:D41" si="2">+D31+C32</f>
        <v>0.02</v>
      </c>
      <c r="E32" s="230">
        <f>+[5]ACT_14!G14</f>
        <v>0.02</v>
      </c>
      <c r="F32" s="219">
        <f t="shared" ref="F32:F41" si="3">+E32+F31</f>
        <v>0.02</v>
      </c>
      <c r="G32" s="220">
        <f t="shared" si="0"/>
        <v>0</v>
      </c>
      <c r="H32" s="221">
        <f t="shared" ref="H32:H41" si="4">+D32/F32</f>
        <v>1</v>
      </c>
      <c r="I32" s="234">
        <f t="shared" si="1"/>
        <v>9.9999999999999992E-2</v>
      </c>
      <c r="J32" s="197"/>
      <c r="K32" s="197"/>
      <c r="M32" s="193"/>
    </row>
    <row r="33" spans="2:11" ht="19.5" customHeight="1" x14ac:dyDescent="0.2">
      <c r="B33" s="293" t="s">
        <v>318</v>
      </c>
      <c r="C33" s="217">
        <v>0</v>
      </c>
      <c r="D33" s="218">
        <f t="shared" si="2"/>
        <v>0.02</v>
      </c>
      <c r="E33" s="230">
        <v>0</v>
      </c>
      <c r="F33" s="219">
        <f t="shared" si="3"/>
        <v>0.02</v>
      </c>
      <c r="G33" s="220" t="e">
        <f t="shared" si="0"/>
        <v>#DIV/0!</v>
      </c>
      <c r="H33" s="221">
        <f t="shared" si="4"/>
        <v>1</v>
      </c>
      <c r="I33" s="234">
        <f t="shared" si="1"/>
        <v>9.9999999999999992E-2</v>
      </c>
      <c r="J33" s="197"/>
      <c r="K33" s="197"/>
    </row>
    <row r="34" spans="2:11" ht="19.5" customHeight="1" x14ac:dyDescent="0.2">
      <c r="B34" s="293" t="s">
        <v>319</v>
      </c>
      <c r="C34" s="217">
        <v>0.01</v>
      </c>
      <c r="D34" s="218">
        <f t="shared" si="2"/>
        <v>0.03</v>
      </c>
      <c r="E34" s="230">
        <v>0.01</v>
      </c>
      <c r="F34" s="219">
        <f t="shared" si="3"/>
        <v>0.03</v>
      </c>
      <c r="G34" s="220">
        <f t="shared" si="0"/>
        <v>1</v>
      </c>
      <c r="H34" s="221">
        <f t="shared" si="4"/>
        <v>1</v>
      </c>
      <c r="I34" s="234">
        <f t="shared" si="1"/>
        <v>0.15</v>
      </c>
      <c r="J34" s="197"/>
      <c r="K34" s="197"/>
    </row>
    <row r="35" spans="2:11" ht="19.5" customHeight="1" x14ac:dyDescent="0.2">
      <c r="B35" s="293" t="s">
        <v>320</v>
      </c>
      <c r="C35" s="217">
        <v>0</v>
      </c>
      <c r="D35" s="218">
        <f t="shared" si="2"/>
        <v>0.03</v>
      </c>
      <c r="E35" s="230">
        <v>0</v>
      </c>
      <c r="F35" s="219">
        <f t="shared" si="3"/>
        <v>0.03</v>
      </c>
      <c r="G35" s="220" t="e">
        <f t="shared" si="0"/>
        <v>#DIV/0!</v>
      </c>
      <c r="H35" s="221">
        <f t="shared" si="4"/>
        <v>1</v>
      </c>
      <c r="I35" s="234">
        <f t="shared" si="1"/>
        <v>0.15</v>
      </c>
      <c r="J35" s="197"/>
      <c r="K35" s="197"/>
    </row>
    <row r="36" spans="2:11" ht="19.5" customHeight="1" x14ac:dyDescent="0.2">
      <c r="B36" s="293" t="s">
        <v>321</v>
      </c>
      <c r="C36" s="217">
        <v>0</v>
      </c>
      <c r="D36" s="218">
        <f t="shared" si="2"/>
        <v>0.03</v>
      </c>
      <c r="E36" s="230">
        <v>0</v>
      </c>
      <c r="F36" s="219">
        <f t="shared" si="3"/>
        <v>0.03</v>
      </c>
      <c r="G36" s="220" t="e">
        <f t="shared" si="0"/>
        <v>#DIV/0!</v>
      </c>
      <c r="H36" s="221">
        <f t="shared" si="4"/>
        <v>1</v>
      </c>
      <c r="I36" s="234">
        <f t="shared" si="1"/>
        <v>0.15</v>
      </c>
      <c r="J36" s="197"/>
      <c r="K36" s="197"/>
    </row>
    <row r="37" spans="2:11" ht="19.5" customHeight="1" x14ac:dyDescent="0.2">
      <c r="B37" s="293" t="s">
        <v>322</v>
      </c>
      <c r="C37" s="217">
        <v>0.12</v>
      </c>
      <c r="D37" s="218">
        <f t="shared" si="2"/>
        <v>0.15</v>
      </c>
      <c r="E37" s="230">
        <f>+[5]ACT_14!G16</f>
        <v>0.02</v>
      </c>
      <c r="F37" s="219">
        <f t="shared" si="3"/>
        <v>0.05</v>
      </c>
      <c r="G37" s="220">
        <f t="shared" si="0"/>
        <v>6</v>
      </c>
      <c r="H37" s="221">
        <f t="shared" si="4"/>
        <v>2.9999999999999996</v>
      </c>
      <c r="I37" s="234">
        <f t="shared" si="1"/>
        <v>0.74999999999999989</v>
      </c>
      <c r="J37" s="197"/>
      <c r="K37" s="197"/>
    </row>
    <row r="38" spans="2:11" ht="19.5" customHeight="1" x14ac:dyDescent="0.2">
      <c r="B38" s="293" t="s">
        <v>323</v>
      </c>
      <c r="C38" s="217">
        <v>0</v>
      </c>
      <c r="D38" s="218">
        <f t="shared" si="2"/>
        <v>0.15</v>
      </c>
      <c r="E38" s="230">
        <v>0</v>
      </c>
      <c r="F38" s="219">
        <f t="shared" si="3"/>
        <v>0.05</v>
      </c>
      <c r="G38" s="220" t="e">
        <f t="shared" si="0"/>
        <v>#DIV/0!</v>
      </c>
      <c r="H38" s="221">
        <f t="shared" si="4"/>
        <v>2.9999999999999996</v>
      </c>
      <c r="I38" s="234">
        <f t="shared" si="1"/>
        <v>0.74999999999999989</v>
      </c>
      <c r="J38" s="197"/>
      <c r="K38" s="197"/>
    </row>
    <row r="39" spans="2:11" ht="19.5" customHeight="1" x14ac:dyDescent="0.2">
      <c r="B39" s="293" t="s">
        <v>324</v>
      </c>
      <c r="C39" s="217">
        <v>0</v>
      </c>
      <c r="D39" s="218">
        <f t="shared" si="2"/>
        <v>0.15</v>
      </c>
      <c r="E39" s="230">
        <v>0.1</v>
      </c>
      <c r="F39" s="219">
        <f t="shared" si="3"/>
        <v>0.15000000000000002</v>
      </c>
      <c r="G39" s="220">
        <f t="shared" si="0"/>
        <v>0</v>
      </c>
      <c r="H39" s="221">
        <f t="shared" si="4"/>
        <v>0.99999999999999978</v>
      </c>
      <c r="I39" s="234">
        <f t="shared" si="1"/>
        <v>0.74999999999999989</v>
      </c>
      <c r="J39" s="197"/>
      <c r="K39" s="197"/>
    </row>
    <row r="40" spans="2:11" ht="19.5" customHeight="1" x14ac:dyDescent="0.2">
      <c r="B40" s="293" t="s">
        <v>325</v>
      </c>
      <c r="C40" s="217">
        <v>0</v>
      </c>
      <c r="D40" s="218">
        <f t="shared" si="2"/>
        <v>0.15</v>
      </c>
      <c r="E40" s="230">
        <v>0</v>
      </c>
      <c r="F40" s="219">
        <f t="shared" si="3"/>
        <v>0.15000000000000002</v>
      </c>
      <c r="G40" s="220" t="e">
        <f t="shared" si="0"/>
        <v>#DIV/0!</v>
      </c>
      <c r="H40" s="221">
        <f t="shared" si="4"/>
        <v>0.99999999999999978</v>
      </c>
      <c r="I40" s="234">
        <f t="shared" si="1"/>
        <v>0.74999999999999989</v>
      </c>
      <c r="J40" s="197"/>
      <c r="K40" s="197"/>
    </row>
    <row r="41" spans="2:11" ht="19.5" customHeight="1" x14ac:dyDescent="0.2">
      <c r="B41" s="293" t="s">
        <v>326</v>
      </c>
      <c r="C41" s="217">
        <v>0.05</v>
      </c>
      <c r="D41" s="218">
        <f t="shared" si="2"/>
        <v>0.2</v>
      </c>
      <c r="E41" s="230">
        <f>+[5]ACT_14!G18</f>
        <v>0.05</v>
      </c>
      <c r="F41" s="219">
        <f t="shared" si="3"/>
        <v>0.2</v>
      </c>
      <c r="G41" s="220">
        <f t="shared" si="0"/>
        <v>1</v>
      </c>
      <c r="H41" s="221">
        <f t="shared" si="4"/>
        <v>1</v>
      </c>
      <c r="I41" s="234">
        <f t="shared" si="1"/>
        <v>1</v>
      </c>
      <c r="J41" s="197"/>
      <c r="K41" s="197"/>
    </row>
    <row r="42" spans="2:11" ht="54" customHeight="1" x14ac:dyDescent="0.2">
      <c r="B42" s="288" t="s">
        <v>327</v>
      </c>
      <c r="C42" s="555" t="s">
        <v>538</v>
      </c>
      <c r="D42" s="556"/>
      <c r="E42" s="556"/>
      <c r="F42" s="556"/>
      <c r="G42" s="556"/>
      <c r="H42" s="556"/>
      <c r="I42" s="557"/>
      <c r="J42" s="198"/>
      <c r="K42" s="198"/>
    </row>
    <row r="43" spans="2:11" ht="29.25" customHeight="1" x14ac:dyDescent="0.2">
      <c r="B43" s="533" t="s">
        <v>328</v>
      </c>
      <c r="C43" s="533"/>
      <c r="D43" s="533"/>
      <c r="E43" s="533"/>
      <c r="F43" s="533"/>
      <c r="G43" s="533"/>
      <c r="H43" s="533"/>
      <c r="I43" s="533"/>
      <c r="J43" s="180"/>
      <c r="K43" s="180"/>
    </row>
    <row r="44" spans="2:11" ht="48" customHeight="1" x14ac:dyDescent="0.2">
      <c r="B44" s="558"/>
      <c r="C44" s="558"/>
      <c r="D44" s="558"/>
      <c r="E44" s="558"/>
      <c r="F44" s="558"/>
      <c r="G44" s="558"/>
      <c r="H44" s="558"/>
      <c r="I44" s="558"/>
      <c r="J44" s="180"/>
      <c r="K44" s="180"/>
    </row>
    <row r="45" spans="2:11" ht="48" customHeight="1" x14ac:dyDescent="0.2">
      <c r="B45" s="558"/>
      <c r="C45" s="558"/>
      <c r="D45" s="558"/>
      <c r="E45" s="558"/>
      <c r="F45" s="558"/>
      <c r="G45" s="558"/>
      <c r="H45" s="558"/>
      <c r="I45" s="558"/>
      <c r="J45" s="198"/>
      <c r="K45" s="198"/>
    </row>
    <row r="46" spans="2:11" ht="48" customHeight="1" x14ac:dyDescent="0.2">
      <c r="B46" s="558"/>
      <c r="C46" s="558"/>
      <c r="D46" s="558"/>
      <c r="E46" s="558"/>
      <c r="F46" s="558"/>
      <c r="G46" s="558"/>
      <c r="H46" s="558"/>
      <c r="I46" s="558"/>
      <c r="J46" s="198"/>
      <c r="K46" s="198"/>
    </row>
    <row r="47" spans="2:11" ht="48" customHeight="1" x14ac:dyDescent="0.2">
      <c r="B47" s="558"/>
      <c r="C47" s="558"/>
      <c r="D47" s="558"/>
      <c r="E47" s="558"/>
      <c r="F47" s="558"/>
      <c r="G47" s="558"/>
      <c r="H47" s="558"/>
      <c r="I47" s="558"/>
      <c r="J47" s="198"/>
      <c r="K47" s="198"/>
    </row>
    <row r="48" spans="2:11" ht="48" customHeight="1" x14ac:dyDescent="0.2">
      <c r="B48" s="558"/>
      <c r="C48" s="558"/>
      <c r="D48" s="558"/>
      <c r="E48" s="558"/>
      <c r="F48" s="558"/>
      <c r="G48" s="558"/>
      <c r="H48" s="558"/>
      <c r="I48" s="558"/>
      <c r="J48" s="199"/>
      <c r="K48" s="199"/>
    </row>
    <row r="49" spans="2:11" ht="61.5" customHeight="1" x14ac:dyDescent="0.2">
      <c r="B49" s="292" t="s">
        <v>329</v>
      </c>
      <c r="C49" s="559" t="s">
        <v>548</v>
      </c>
      <c r="D49" s="566"/>
      <c r="E49" s="566"/>
      <c r="F49" s="566"/>
      <c r="G49" s="566"/>
      <c r="H49" s="566"/>
      <c r="I49" s="567"/>
      <c r="J49" s="200"/>
      <c r="K49" s="200"/>
    </row>
    <row r="50" spans="2:11" ht="34.5" customHeight="1" x14ac:dyDescent="0.2">
      <c r="B50" s="292" t="s">
        <v>330</v>
      </c>
      <c r="C50" s="562" t="s">
        <v>522</v>
      </c>
      <c r="D50" s="563"/>
      <c r="E50" s="563"/>
      <c r="F50" s="563"/>
      <c r="G50" s="563"/>
      <c r="H50" s="563"/>
      <c r="I50" s="564"/>
      <c r="J50" s="200"/>
      <c r="K50" s="200"/>
    </row>
    <row r="51" spans="2:11" ht="53.25" customHeight="1" x14ac:dyDescent="0.2">
      <c r="B51" s="289" t="s">
        <v>331</v>
      </c>
      <c r="C51" s="559" t="s">
        <v>392</v>
      </c>
      <c r="D51" s="560"/>
      <c r="E51" s="560"/>
      <c r="F51" s="560"/>
      <c r="G51" s="560"/>
      <c r="H51" s="560"/>
      <c r="I51" s="561"/>
      <c r="J51" s="200"/>
      <c r="K51" s="200"/>
    </row>
    <row r="52" spans="2:11" ht="29.25" customHeight="1" x14ac:dyDescent="0.2">
      <c r="B52" s="533" t="s">
        <v>332</v>
      </c>
      <c r="C52" s="533"/>
      <c r="D52" s="533"/>
      <c r="E52" s="533"/>
      <c r="F52" s="533"/>
      <c r="G52" s="533"/>
      <c r="H52" s="533"/>
      <c r="I52" s="533"/>
      <c r="J52" s="200"/>
      <c r="K52" s="200"/>
    </row>
    <row r="53" spans="2:11" ht="33" customHeight="1" x14ac:dyDescent="0.2">
      <c r="B53" s="568" t="s">
        <v>333</v>
      </c>
      <c r="C53" s="290" t="s">
        <v>334</v>
      </c>
      <c r="D53" s="569" t="s">
        <v>335</v>
      </c>
      <c r="E53" s="569"/>
      <c r="F53" s="569"/>
      <c r="G53" s="569" t="s">
        <v>336</v>
      </c>
      <c r="H53" s="569"/>
      <c r="I53" s="569"/>
      <c r="J53" s="201"/>
      <c r="K53" s="201"/>
    </row>
    <row r="54" spans="2:11" ht="31.5" customHeight="1" x14ac:dyDescent="0.2">
      <c r="B54" s="568"/>
      <c r="C54" s="202"/>
      <c r="D54" s="570"/>
      <c r="E54" s="570"/>
      <c r="F54" s="570"/>
      <c r="G54" s="571"/>
      <c r="H54" s="571"/>
      <c r="I54" s="571"/>
      <c r="J54" s="201"/>
      <c r="K54" s="201"/>
    </row>
    <row r="55" spans="2:11" ht="31.5" customHeight="1" x14ac:dyDescent="0.2">
      <c r="B55" s="289" t="s">
        <v>337</v>
      </c>
      <c r="C55" s="573" t="s">
        <v>378</v>
      </c>
      <c r="D55" s="573"/>
      <c r="E55" s="574" t="s">
        <v>338</v>
      </c>
      <c r="F55" s="574"/>
      <c r="G55" s="573" t="s">
        <v>378</v>
      </c>
      <c r="H55" s="573"/>
      <c r="I55" s="573"/>
      <c r="J55" s="203"/>
      <c r="K55" s="203"/>
    </row>
    <row r="56" spans="2:11" ht="31.5" customHeight="1" x14ac:dyDescent="0.2">
      <c r="B56" s="289" t="s">
        <v>339</v>
      </c>
      <c r="C56" s="570" t="s">
        <v>379</v>
      </c>
      <c r="D56" s="570"/>
      <c r="E56" s="576" t="s">
        <v>340</v>
      </c>
      <c r="F56" s="576"/>
      <c r="G56" s="570" t="s">
        <v>493</v>
      </c>
      <c r="H56" s="570"/>
      <c r="I56" s="570"/>
      <c r="J56" s="203"/>
      <c r="K56" s="203"/>
    </row>
    <row r="57" spans="2:11" ht="31.5" customHeight="1" x14ac:dyDescent="0.2">
      <c r="B57" s="289" t="s">
        <v>341</v>
      </c>
      <c r="C57" s="570"/>
      <c r="D57" s="570"/>
      <c r="E57" s="572" t="s">
        <v>342</v>
      </c>
      <c r="F57" s="572"/>
      <c r="G57" s="570"/>
      <c r="H57" s="570"/>
      <c r="I57" s="570"/>
      <c r="J57" s="204"/>
      <c r="K57" s="204"/>
    </row>
    <row r="58" spans="2:11" ht="31.5" customHeight="1" x14ac:dyDescent="0.2">
      <c r="B58" s="289" t="s">
        <v>343</v>
      </c>
      <c r="C58" s="570"/>
      <c r="D58" s="570"/>
      <c r="E58" s="572"/>
      <c r="F58" s="572"/>
      <c r="G58" s="570"/>
      <c r="H58" s="570"/>
      <c r="I58" s="570"/>
      <c r="J58" s="204"/>
      <c r="K58" s="204"/>
    </row>
    <row r="59" spans="2:11" ht="15" hidden="1" x14ac:dyDescent="0.25">
      <c r="B59" s="205"/>
      <c r="C59" s="205"/>
      <c r="D59" s="10"/>
      <c r="E59" s="10"/>
      <c r="F59" s="10"/>
      <c r="G59" s="10"/>
      <c r="H59" s="10"/>
      <c r="I59" s="206"/>
      <c r="J59" s="207"/>
      <c r="K59" s="207"/>
    </row>
    <row r="60" spans="2:11" hidden="1" x14ac:dyDescent="0.2">
      <c r="B60" s="208"/>
      <c r="C60" s="209"/>
      <c r="D60" s="209"/>
      <c r="E60" s="210"/>
      <c r="F60" s="210"/>
      <c r="G60" s="211"/>
      <c r="H60" s="212"/>
      <c r="I60" s="209"/>
      <c r="J60" s="213"/>
      <c r="K60" s="213"/>
    </row>
    <row r="61" spans="2:11" hidden="1" x14ac:dyDescent="0.2">
      <c r="B61" s="208"/>
      <c r="C61" s="209"/>
      <c r="D61" s="209"/>
      <c r="E61" s="210"/>
      <c r="F61" s="210"/>
      <c r="G61" s="211"/>
      <c r="H61" s="212"/>
      <c r="I61" s="209"/>
      <c r="J61" s="213"/>
      <c r="K61" s="213"/>
    </row>
    <row r="62" spans="2:11" hidden="1" x14ac:dyDescent="0.2">
      <c r="B62" s="208"/>
      <c r="C62" s="209"/>
      <c r="D62" s="209"/>
      <c r="E62" s="210"/>
      <c r="F62" s="210"/>
      <c r="G62" s="211"/>
      <c r="H62" s="212"/>
      <c r="I62" s="209"/>
      <c r="J62" s="213"/>
      <c r="K62" s="213"/>
    </row>
    <row r="63" spans="2:11" hidden="1" x14ac:dyDescent="0.2">
      <c r="B63" s="208"/>
      <c r="C63" s="209"/>
      <c r="D63" s="209"/>
      <c r="E63" s="210"/>
      <c r="F63" s="210"/>
      <c r="G63" s="211"/>
      <c r="H63" s="212"/>
      <c r="I63" s="209"/>
      <c r="J63" s="213"/>
      <c r="K63" s="213"/>
    </row>
    <row r="64" spans="2:11" hidden="1" x14ac:dyDescent="0.2">
      <c r="B64" s="208"/>
      <c r="C64" s="209"/>
      <c r="D64" s="209"/>
      <c r="E64" s="210"/>
      <c r="F64" s="210"/>
      <c r="G64" s="211"/>
      <c r="H64" s="212"/>
      <c r="I64" s="209"/>
      <c r="J64" s="213"/>
      <c r="K64" s="213"/>
    </row>
    <row r="65" spans="2:11" hidden="1" x14ac:dyDescent="0.2">
      <c r="B65" s="208"/>
      <c r="C65" s="209"/>
      <c r="D65" s="209"/>
      <c r="E65" s="210"/>
      <c r="F65" s="210"/>
      <c r="G65" s="211"/>
      <c r="H65" s="212"/>
      <c r="I65" s="209"/>
      <c r="J65" s="213"/>
      <c r="K65" s="213"/>
    </row>
    <row r="66" spans="2:11" hidden="1" x14ac:dyDescent="0.2">
      <c r="B66" s="208"/>
      <c r="C66" s="209"/>
      <c r="D66" s="209"/>
      <c r="E66" s="210"/>
      <c r="F66" s="210"/>
      <c r="G66" s="211"/>
      <c r="H66" s="212"/>
      <c r="I66" s="209"/>
      <c r="J66" s="213"/>
      <c r="K66" s="213"/>
    </row>
    <row r="67" spans="2:11" hidden="1" x14ac:dyDescent="0.2">
      <c r="B67" s="208"/>
      <c r="C67" s="209"/>
      <c r="D67" s="209"/>
      <c r="E67" s="210"/>
      <c r="F67" s="210"/>
      <c r="G67" s="211"/>
      <c r="H67" s="212"/>
      <c r="I67" s="209"/>
      <c r="J67" s="213"/>
      <c r="K67" s="213"/>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27:E27">
      <formula1>$M$15:$M$18</formula1>
    </dataValidation>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sqref="C13:I13">
      <formula1>$N$17:$N$24</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topLeftCell="A4" workbookViewId="0">
      <selection activeCell="A12" sqref="A1:XFD1048576"/>
    </sheetView>
  </sheetViews>
  <sheetFormatPr baseColWidth="10" defaultColWidth="11.5703125" defaultRowHeight="15" x14ac:dyDescent="0.25"/>
  <cols>
    <col min="1" max="1" width="1.28515625" customWidth="1"/>
    <col min="2" max="2" width="21.85546875" style="227"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s>
  <sheetData>
    <row r="1" spans="2:11" ht="18" customHeight="1" thickBot="1" x14ac:dyDescent="0.3">
      <c r="B1" s="580"/>
      <c r="C1" s="583" t="s">
        <v>144</v>
      </c>
      <c r="D1" s="584"/>
      <c r="E1" s="584"/>
      <c r="F1" s="584"/>
      <c r="G1" s="584"/>
      <c r="H1" s="584"/>
      <c r="I1" s="584"/>
      <c r="J1" s="585"/>
      <c r="K1" s="586"/>
    </row>
    <row r="2" spans="2:11" ht="18" customHeight="1" thickBot="1" x14ac:dyDescent="0.3">
      <c r="B2" s="581"/>
      <c r="C2" s="589" t="s">
        <v>145</v>
      </c>
      <c r="D2" s="590"/>
      <c r="E2" s="590"/>
      <c r="F2" s="590"/>
      <c r="G2" s="590"/>
      <c r="H2" s="590"/>
      <c r="I2" s="590"/>
      <c r="J2" s="591"/>
      <c r="K2" s="587"/>
    </row>
    <row r="3" spans="2:11" ht="18" customHeight="1" thickBot="1" x14ac:dyDescent="0.3">
      <c r="B3" s="581"/>
      <c r="C3" s="589" t="s">
        <v>448</v>
      </c>
      <c r="D3" s="590"/>
      <c r="E3" s="590"/>
      <c r="F3" s="590"/>
      <c r="G3" s="590"/>
      <c r="H3" s="590"/>
      <c r="I3" s="590"/>
      <c r="J3" s="591"/>
      <c r="K3" s="587"/>
    </row>
    <row r="4" spans="2:11" ht="18" customHeight="1" thickBot="1" x14ac:dyDescent="0.3">
      <c r="B4" s="582"/>
      <c r="C4" s="589" t="s">
        <v>351</v>
      </c>
      <c r="D4" s="590"/>
      <c r="E4" s="590"/>
      <c r="F4" s="590"/>
      <c r="G4" s="590"/>
      <c r="H4" s="592" t="s">
        <v>430</v>
      </c>
      <c r="I4" s="593"/>
      <c r="J4" s="594"/>
      <c r="K4" s="588"/>
    </row>
    <row r="5" spans="2:11" ht="18" customHeight="1" thickBot="1" x14ac:dyDescent="0.3">
      <c r="B5" s="223"/>
      <c r="C5" s="224"/>
      <c r="D5" s="224"/>
      <c r="E5" s="224"/>
      <c r="F5" s="224"/>
      <c r="G5" s="224"/>
      <c r="H5" s="224"/>
      <c r="I5" s="224"/>
      <c r="J5" s="225"/>
    </row>
    <row r="6" spans="2:11" ht="51.75" customHeight="1" thickBot="1" x14ac:dyDescent="0.3">
      <c r="B6" s="343" t="s">
        <v>461</v>
      </c>
      <c r="C6" s="487" t="s">
        <v>362</v>
      </c>
      <c r="D6" s="595"/>
      <c r="E6" s="488"/>
      <c r="F6" s="226"/>
      <c r="G6" s="224"/>
      <c r="H6" s="224"/>
      <c r="I6" s="224"/>
      <c r="J6" s="225"/>
    </row>
    <row r="7" spans="2:11" ht="32.25" customHeight="1" thickBot="1" x14ac:dyDescent="0.3">
      <c r="B7" s="27" t="s">
        <v>0</v>
      </c>
      <c r="C7" s="487" t="s">
        <v>363</v>
      </c>
      <c r="D7" s="595"/>
      <c r="E7" s="488"/>
      <c r="F7" s="226"/>
      <c r="G7" s="224"/>
      <c r="H7" s="224"/>
      <c r="I7" s="224"/>
      <c r="J7" s="225"/>
    </row>
    <row r="8" spans="2:11" ht="32.25" customHeight="1" thickBot="1" x14ac:dyDescent="0.3">
      <c r="B8" s="27" t="s">
        <v>356</v>
      </c>
      <c r="C8" s="487" t="s">
        <v>360</v>
      </c>
      <c r="D8" s="595"/>
      <c r="E8" s="488"/>
      <c r="F8" s="318"/>
      <c r="G8" s="224"/>
      <c r="H8" s="224"/>
      <c r="I8" s="224"/>
      <c r="J8" s="225"/>
    </row>
    <row r="9" spans="2:11" ht="33.75" customHeight="1" thickBot="1" x14ac:dyDescent="0.3">
      <c r="B9" s="27" t="s">
        <v>202</v>
      </c>
      <c r="C9" s="487" t="s">
        <v>493</v>
      </c>
      <c r="D9" s="595"/>
      <c r="E9" s="488"/>
      <c r="F9" s="226"/>
      <c r="G9" s="224"/>
      <c r="H9" s="224"/>
      <c r="I9" s="224"/>
      <c r="J9" s="225"/>
    </row>
    <row r="10" spans="2:11" ht="35.25" customHeight="1" thickBot="1" x14ac:dyDescent="0.3">
      <c r="B10" s="27" t="s">
        <v>449</v>
      </c>
      <c r="C10" s="487" t="s">
        <v>453</v>
      </c>
      <c r="D10" s="595"/>
      <c r="E10" s="488"/>
      <c r="F10" s="226"/>
      <c r="G10" s="224"/>
      <c r="H10" s="224"/>
      <c r="I10" s="224"/>
      <c r="J10" s="225"/>
    </row>
    <row r="12" spans="2:11" x14ac:dyDescent="0.25">
      <c r="B12" s="598" t="s">
        <v>520</v>
      </c>
      <c r="C12" s="599"/>
      <c r="D12" s="599"/>
      <c r="E12" s="599"/>
      <c r="F12" s="599"/>
      <c r="G12" s="599"/>
      <c r="H12" s="600"/>
      <c r="I12" s="596" t="s">
        <v>352</v>
      </c>
      <c r="J12" s="597"/>
      <c r="K12" s="597"/>
    </row>
    <row r="13" spans="2:11" s="228" customFormat="1" ht="56.25" customHeight="1" x14ac:dyDescent="0.25">
      <c r="B13" s="317" t="s">
        <v>357</v>
      </c>
      <c r="C13" s="317" t="s">
        <v>353</v>
      </c>
      <c r="D13" s="317" t="s">
        <v>431</v>
      </c>
      <c r="E13" s="317" t="s">
        <v>354</v>
      </c>
      <c r="F13" s="317" t="s">
        <v>355</v>
      </c>
      <c r="G13" s="317" t="s">
        <v>432</v>
      </c>
      <c r="H13" s="317" t="s">
        <v>433</v>
      </c>
      <c r="I13" s="316" t="s">
        <v>434</v>
      </c>
      <c r="J13" s="316" t="s">
        <v>435</v>
      </c>
      <c r="K13" s="316" t="s">
        <v>436</v>
      </c>
    </row>
    <row r="14" spans="2:11" x14ac:dyDescent="0.25">
      <c r="B14" s="643">
        <v>1</v>
      </c>
      <c r="C14" s="646" t="s">
        <v>422</v>
      </c>
      <c r="D14" s="629">
        <v>0.05</v>
      </c>
      <c r="E14" s="432">
        <v>1</v>
      </c>
      <c r="F14" s="232" t="s">
        <v>423</v>
      </c>
      <c r="G14" s="429">
        <v>0.02</v>
      </c>
      <c r="H14" s="297">
        <v>43190</v>
      </c>
      <c r="I14" s="429">
        <v>0.02</v>
      </c>
      <c r="J14" s="297">
        <v>43159</v>
      </c>
      <c r="K14" s="319"/>
    </row>
    <row r="15" spans="2:11" x14ac:dyDescent="0.25">
      <c r="B15" s="644"/>
      <c r="C15" s="647"/>
      <c r="D15" s="634"/>
      <c r="E15" s="432">
        <v>2</v>
      </c>
      <c r="F15" s="232" t="s">
        <v>424</v>
      </c>
      <c r="G15" s="429">
        <v>0.01</v>
      </c>
      <c r="H15" s="297">
        <v>43250</v>
      </c>
      <c r="I15" s="429">
        <v>0.01</v>
      </c>
      <c r="J15" s="297">
        <v>43251</v>
      </c>
      <c r="K15" s="319"/>
    </row>
    <row r="16" spans="2:11" x14ac:dyDescent="0.25">
      <c r="B16" s="645"/>
      <c r="C16" s="648"/>
      <c r="D16" s="630"/>
      <c r="E16" s="227">
        <v>3</v>
      </c>
      <c r="F16" s="232" t="s">
        <v>512</v>
      </c>
      <c r="G16" s="429">
        <v>0.02</v>
      </c>
      <c r="H16" s="414">
        <v>43342</v>
      </c>
      <c r="I16" s="429">
        <v>0.02</v>
      </c>
      <c r="J16" s="297">
        <v>43343</v>
      </c>
      <c r="K16" s="319"/>
    </row>
    <row r="17" spans="2:11" ht="60" x14ac:dyDescent="0.25">
      <c r="B17" s="643">
        <v>2</v>
      </c>
      <c r="C17" s="649" t="s">
        <v>387</v>
      </c>
      <c r="D17" s="629">
        <v>0.15</v>
      </c>
      <c r="E17" s="432">
        <v>1</v>
      </c>
      <c r="F17" s="232" t="s">
        <v>421</v>
      </c>
      <c r="G17" s="429">
        <v>0.1</v>
      </c>
      <c r="H17" s="414">
        <v>43403</v>
      </c>
      <c r="I17" s="411">
        <v>0.1</v>
      </c>
      <c r="J17" s="415">
        <v>43343</v>
      </c>
      <c r="K17" s="302" t="s">
        <v>531</v>
      </c>
    </row>
    <row r="18" spans="2:11" x14ac:dyDescent="0.25">
      <c r="B18" s="644"/>
      <c r="C18" s="650"/>
      <c r="D18" s="634"/>
      <c r="E18" s="432">
        <v>2</v>
      </c>
      <c r="F18" s="232" t="s">
        <v>427</v>
      </c>
      <c r="G18" s="429">
        <v>0.05</v>
      </c>
      <c r="H18" s="297">
        <v>43465</v>
      </c>
      <c r="I18" s="349">
        <v>0.05</v>
      </c>
      <c r="J18" s="361">
        <v>43465</v>
      </c>
      <c r="K18" s="356"/>
    </row>
    <row r="19" spans="2:11" x14ac:dyDescent="0.25">
      <c r="B19" s="601" t="s">
        <v>437</v>
      </c>
      <c r="C19" s="602"/>
      <c r="D19" s="235">
        <f>SUM(D14:D18)</f>
        <v>0.2</v>
      </c>
      <c r="E19" s="603" t="s">
        <v>120</v>
      </c>
      <c r="F19" s="604"/>
      <c r="G19" s="235">
        <f>SUM(G14:G18)</f>
        <v>0.2</v>
      </c>
      <c r="H19" s="315"/>
      <c r="I19" s="321">
        <f>SUM(I14:I18)</f>
        <v>0.2</v>
      </c>
      <c r="J19" s="322"/>
      <c r="K19" s="322"/>
    </row>
  </sheetData>
  <sheetProtection selectLockedCells="1" selectUnlockedCells="1"/>
  <autoFilter ref="B13:K13"/>
  <mergeCells count="22">
    <mergeCell ref="B14:B16"/>
    <mergeCell ref="C14:C16"/>
    <mergeCell ref="D14:D16"/>
    <mergeCell ref="B17:B18"/>
    <mergeCell ref="C17:C18"/>
    <mergeCell ref="D17:D18"/>
    <mergeCell ref="B19:C19"/>
    <mergeCell ref="E19:F19"/>
    <mergeCell ref="B1:B4"/>
    <mergeCell ref="C1:J1"/>
    <mergeCell ref="K1:K4"/>
    <mergeCell ref="C2:J2"/>
    <mergeCell ref="C3:J3"/>
    <mergeCell ref="C4:G4"/>
    <mergeCell ref="H4:J4"/>
    <mergeCell ref="I12:K12"/>
    <mergeCell ref="C6:E6"/>
    <mergeCell ref="C7:E7"/>
    <mergeCell ref="C8:E8"/>
    <mergeCell ref="C9:E9"/>
    <mergeCell ref="C10:E10"/>
    <mergeCell ref="B12:H1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1:X67"/>
  <sheetViews>
    <sheetView topLeftCell="A41" zoomScale="110" zoomScaleNormal="110" workbookViewId="0">
      <selection activeCell="A12" sqref="A1:XFD1048576"/>
    </sheetView>
  </sheetViews>
  <sheetFormatPr baseColWidth="10" defaultColWidth="11.42578125" defaultRowHeight="12.75" x14ac:dyDescent="0.2"/>
  <cols>
    <col min="1" max="1" width="1" style="171" customWidth="1"/>
    <col min="2" max="2" width="25.42578125" style="170" customWidth="1"/>
    <col min="3" max="3" width="14.5703125" style="171" customWidth="1"/>
    <col min="4" max="4" width="20.140625" style="171" customWidth="1"/>
    <col min="5" max="5" width="16.42578125" style="171" customWidth="1"/>
    <col min="6" max="6" width="25" style="171" customWidth="1"/>
    <col min="7" max="7" width="22" style="172" customWidth="1"/>
    <col min="8" max="8" width="20.5703125" style="171" customWidth="1"/>
    <col min="9" max="9" width="22.42578125" style="171" customWidth="1"/>
    <col min="10" max="11" width="22.42578125" style="173" customWidth="1"/>
    <col min="12" max="21" width="11.42578125" style="174"/>
    <col min="22" max="24" width="11.42578125" style="175"/>
    <col min="25" max="16384" width="11.42578125" style="171"/>
  </cols>
  <sheetData>
    <row r="1" spans="2:14" ht="6" customHeight="1" x14ac:dyDescent="0.2"/>
    <row r="2" spans="2:14" ht="25.5" customHeight="1" x14ac:dyDescent="0.2">
      <c r="B2" s="527"/>
      <c r="C2" s="457" t="s">
        <v>144</v>
      </c>
      <c r="D2" s="457"/>
      <c r="E2" s="457"/>
      <c r="F2" s="457"/>
      <c r="G2" s="457"/>
      <c r="H2" s="457"/>
      <c r="I2" s="528"/>
      <c r="J2" s="176"/>
      <c r="K2" s="176"/>
      <c r="M2" s="177" t="s">
        <v>244</v>
      </c>
    </row>
    <row r="3" spans="2:14" ht="25.5" customHeight="1" x14ac:dyDescent="0.2">
      <c r="B3" s="527"/>
      <c r="C3" s="529" t="s">
        <v>145</v>
      </c>
      <c r="D3" s="529"/>
      <c r="E3" s="529"/>
      <c r="F3" s="529"/>
      <c r="G3" s="529"/>
      <c r="H3" s="529"/>
      <c r="I3" s="528"/>
      <c r="J3" s="176"/>
      <c r="K3" s="176"/>
      <c r="M3" s="177" t="s">
        <v>245</v>
      </c>
    </row>
    <row r="4" spans="2:14" ht="25.5" customHeight="1" x14ac:dyDescent="0.2">
      <c r="B4" s="527"/>
      <c r="C4" s="529" t="s">
        <v>246</v>
      </c>
      <c r="D4" s="529"/>
      <c r="E4" s="529"/>
      <c r="F4" s="529"/>
      <c r="G4" s="529"/>
      <c r="H4" s="529"/>
      <c r="I4" s="528"/>
      <c r="J4" s="176"/>
      <c r="K4" s="176"/>
      <c r="M4" s="177" t="s">
        <v>247</v>
      </c>
    </row>
    <row r="5" spans="2:14" ht="25.5" customHeight="1" x14ac:dyDescent="0.2">
      <c r="B5" s="527"/>
      <c r="C5" s="529" t="s">
        <v>494</v>
      </c>
      <c r="D5" s="529"/>
      <c r="E5" s="529"/>
      <c r="F5" s="529"/>
      <c r="G5" s="530" t="s">
        <v>533</v>
      </c>
      <c r="H5" s="530"/>
      <c r="I5" s="528"/>
      <c r="J5" s="176"/>
      <c r="K5" s="176"/>
      <c r="M5" s="177" t="s">
        <v>249</v>
      </c>
    </row>
    <row r="6" spans="2:14" ht="23.25" customHeight="1" x14ac:dyDescent="0.2">
      <c r="B6" s="531" t="s">
        <v>250</v>
      </c>
      <c r="C6" s="531"/>
      <c r="D6" s="531"/>
      <c r="E6" s="531"/>
      <c r="F6" s="531"/>
      <c r="G6" s="531"/>
      <c r="H6" s="531"/>
      <c r="I6" s="531"/>
      <c r="J6" s="178"/>
      <c r="K6" s="178"/>
    </row>
    <row r="7" spans="2:14" ht="24" customHeight="1" x14ac:dyDescent="0.2">
      <c r="B7" s="532" t="s">
        <v>251</v>
      </c>
      <c r="C7" s="532"/>
      <c r="D7" s="532"/>
      <c r="E7" s="532"/>
      <c r="F7" s="532"/>
      <c r="G7" s="532"/>
      <c r="H7" s="532"/>
      <c r="I7" s="532"/>
      <c r="J7" s="179"/>
      <c r="K7" s="179"/>
    </row>
    <row r="8" spans="2:14" ht="24" customHeight="1" x14ac:dyDescent="0.2">
      <c r="B8" s="533" t="s">
        <v>252</v>
      </c>
      <c r="C8" s="533"/>
      <c r="D8" s="533"/>
      <c r="E8" s="533"/>
      <c r="F8" s="533"/>
      <c r="G8" s="533"/>
      <c r="H8" s="533"/>
      <c r="I8" s="533"/>
      <c r="J8" s="180"/>
      <c r="K8" s="180"/>
      <c r="N8" s="181" t="s">
        <v>253</v>
      </c>
    </row>
    <row r="9" spans="2:14" ht="30.75" customHeight="1" x14ac:dyDescent="0.2">
      <c r="B9" s="246" t="s">
        <v>534</v>
      </c>
      <c r="C9" s="245">
        <v>15</v>
      </c>
      <c r="D9" s="534" t="s">
        <v>535</v>
      </c>
      <c r="E9" s="534"/>
      <c r="F9" s="536" t="s">
        <v>393</v>
      </c>
      <c r="G9" s="536"/>
      <c r="H9" s="536"/>
      <c r="I9" s="536"/>
      <c r="J9" s="182"/>
      <c r="K9" s="182"/>
      <c r="M9" s="177" t="s">
        <v>254</v>
      </c>
      <c r="N9" s="181" t="s">
        <v>255</v>
      </c>
    </row>
    <row r="10" spans="2:14" ht="30.75" customHeight="1" x14ac:dyDescent="0.2">
      <c r="B10" s="246" t="s">
        <v>256</v>
      </c>
      <c r="C10" s="222" t="s">
        <v>275</v>
      </c>
      <c r="D10" s="534" t="s">
        <v>257</v>
      </c>
      <c r="E10" s="534"/>
      <c r="F10" s="535" t="s">
        <v>365</v>
      </c>
      <c r="G10" s="535"/>
      <c r="H10" s="183" t="s">
        <v>258</v>
      </c>
      <c r="I10" s="222" t="s">
        <v>275</v>
      </c>
      <c r="J10" s="184"/>
      <c r="K10" s="184"/>
      <c r="M10" s="177" t="s">
        <v>259</v>
      </c>
      <c r="N10" s="181" t="s">
        <v>260</v>
      </c>
    </row>
    <row r="11" spans="2:14" ht="30.75" customHeight="1" x14ac:dyDescent="0.2">
      <c r="B11" s="246" t="s">
        <v>261</v>
      </c>
      <c r="C11" s="537" t="s">
        <v>366</v>
      </c>
      <c r="D11" s="537"/>
      <c r="E11" s="537"/>
      <c r="F11" s="537"/>
      <c r="G11" s="183" t="s">
        <v>262</v>
      </c>
      <c r="H11" s="538">
        <v>967</v>
      </c>
      <c r="I11" s="538"/>
      <c r="J11" s="185"/>
      <c r="K11" s="185"/>
      <c r="M11" s="177" t="s">
        <v>263</v>
      </c>
      <c r="N11" s="181" t="s">
        <v>264</v>
      </c>
    </row>
    <row r="12" spans="2:14" ht="30.75" customHeight="1" x14ac:dyDescent="0.2">
      <c r="B12" s="246" t="s">
        <v>265</v>
      </c>
      <c r="C12" s="539" t="s">
        <v>263</v>
      </c>
      <c r="D12" s="539"/>
      <c r="E12" s="539"/>
      <c r="F12" s="539"/>
      <c r="G12" s="183" t="s">
        <v>266</v>
      </c>
      <c r="H12" s="540" t="s">
        <v>367</v>
      </c>
      <c r="I12" s="540"/>
      <c r="J12" s="186"/>
      <c r="K12" s="186"/>
      <c r="M12" s="187" t="s">
        <v>267</v>
      </c>
    </row>
    <row r="13" spans="2:14" ht="30.75" customHeight="1" x14ac:dyDescent="0.2">
      <c r="B13" s="246" t="s">
        <v>268</v>
      </c>
      <c r="C13" s="541" t="s">
        <v>295</v>
      </c>
      <c r="D13" s="541"/>
      <c r="E13" s="541"/>
      <c r="F13" s="541"/>
      <c r="G13" s="541"/>
      <c r="H13" s="541"/>
      <c r="I13" s="541"/>
      <c r="J13" s="188"/>
      <c r="K13" s="188"/>
      <c r="M13" s="187"/>
    </row>
    <row r="14" spans="2:14" ht="30.75" customHeight="1" x14ac:dyDescent="0.2">
      <c r="B14" s="246" t="s">
        <v>269</v>
      </c>
      <c r="C14" s="542" t="s">
        <v>368</v>
      </c>
      <c r="D14" s="542"/>
      <c r="E14" s="542"/>
      <c r="F14" s="542"/>
      <c r="G14" s="542"/>
      <c r="H14" s="542"/>
      <c r="I14" s="542"/>
      <c r="J14" s="184"/>
      <c r="K14" s="184"/>
      <c r="M14" s="187"/>
      <c r="N14" s="181" t="s">
        <v>270</v>
      </c>
    </row>
    <row r="15" spans="2:14" ht="30.75" customHeight="1" x14ac:dyDescent="0.2">
      <c r="B15" s="246" t="s">
        <v>271</v>
      </c>
      <c r="C15" s="543" t="s">
        <v>394</v>
      </c>
      <c r="D15" s="543"/>
      <c r="E15" s="543"/>
      <c r="F15" s="543"/>
      <c r="G15" s="183" t="s">
        <v>272</v>
      </c>
      <c r="H15" s="535" t="s">
        <v>288</v>
      </c>
      <c r="I15" s="535"/>
      <c r="J15" s="184"/>
      <c r="K15" s="184"/>
      <c r="M15" s="187" t="s">
        <v>274</v>
      </c>
      <c r="N15" s="181" t="s">
        <v>275</v>
      </c>
    </row>
    <row r="16" spans="2:14" ht="30.75" customHeight="1" x14ac:dyDescent="0.2">
      <c r="B16" s="246" t="s">
        <v>276</v>
      </c>
      <c r="C16" s="613" t="s">
        <v>498</v>
      </c>
      <c r="D16" s="613"/>
      <c r="E16" s="613"/>
      <c r="F16" s="613"/>
      <c r="G16" s="183" t="s">
        <v>277</v>
      </c>
      <c r="H16" s="535" t="s">
        <v>264</v>
      </c>
      <c r="I16" s="535"/>
      <c r="J16" s="184"/>
      <c r="K16" s="184"/>
      <c r="M16" s="187" t="s">
        <v>278</v>
      </c>
    </row>
    <row r="17" spans="2:14" ht="40.5" customHeight="1" x14ac:dyDescent="0.2">
      <c r="B17" s="246" t="s">
        <v>279</v>
      </c>
      <c r="C17" s="543" t="s">
        <v>395</v>
      </c>
      <c r="D17" s="543"/>
      <c r="E17" s="543"/>
      <c r="F17" s="543"/>
      <c r="G17" s="543"/>
      <c r="H17" s="543"/>
      <c r="I17" s="543"/>
      <c r="J17" s="188"/>
      <c r="K17" s="188"/>
      <c r="M17" s="187" t="s">
        <v>280</v>
      </c>
      <c r="N17" s="181" t="s">
        <v>281</v>
      </c>
    </row>
    <row r="18" spans="2:14" ht="30.75" customHeight="1" x14ac:dyDescent="0.2">
      <c r="B18" s="246" t="s">
        <v>282</v>
      </c>
      <c r="C18" s="543" t="s">
        <v>383</v>
      </c>
      <c r="D18" s="543"/>
      <c r="E18" s="543"/>
      <c r="F18" s="543"/>
      <c r="G18" s="543"/>
      <c r="H18" s="543"/>
      <c r="I18" s="543"/>
      <c r="J18" s="189"/>
      <c r="K18" s="189"/>
      <c r="M18" s="187" t="s">
        <v>283</v>
      </c>
      <c r="N18" s="181" t="s">
        <v>284</v>
      </c>
    </row>
    <row r="19" spans="2:14" ht="30.75" customHeight="1" x14ac:dyDescent="0.2">
      <c r="B19" s="246" t="s">
        <v>285</v>
      </c>
      <c r="C19" s="545" t="s">
        <v>345</v>
      </c>
      <c r="D19" s="545"/>
      <c r="E19" s="545"/>
      <c r="F19" s="545"/>
      <c r="G19" s="545"/>
      <c r="H19" s="545"/>
      <c r="I19" s="545"/>
      <c r="J19" s="190"/>
      <c r="K19" s="190"/>
      <c r="M19" s="187"/>
      <c r="N19" s="181" t="s">
        <v>495</v>
      </c>
    </row>
    <row r="20" spans="2:14" ht="30.75" customHeight="1" x14ac:dyDescent="0.2">
      <c r="B20" s="246" t="s">
        <v>287</v>
      </c>
      <c r="C20" s="546" t="s">
        <v>346</v>
      </c>
      <c r="D20" s="546"/>
      <c r="E20" s="546"/>
      <c r="F20" s="546"/>
      <c r="G20" s="546"/>
      <c r="H20" s="546"/>
      <c r="I20" s="546"/>
      <c r="J20" s="191"/>
      <c r="K20" s="191"/>
      <c r="M20" s="187" t="s">
        <v>288</v>
      </c>
      <c r="N20" s="181" t="s">
        <v>289</v>
      </c>
    </row>
    <row r="21" spans="2:14" ht="27.75" customHeight="1" x14ac:dyDescent="0.2">
      <c r="B21" s="534" t="s">
        <v>290</v>
      </c>
      <c r="C21" s="547" t="s">
        <v>291</v>
      </c>
      <c r="D21" s="547"/>
      <c r="E21" s="547"/>
      <c r="F21" s="548" t="s">
        <v>292</v>
      </c>
      <c r="G21" s="548"/>
      <c r="H21" s="548"/>
      <c r="I21" s="548"/>
      <c r="J21" s="192"/>
      <c r="K21" s="192"/>
      <c r="M21" s="187" t="s">
        <v>273</v>
      </c>
      <c r="N21" s="181" t="s">
        <v>462</v>
      </c>
    </row>
    <row r="22" spans="2:14" ht="27" customHeight="1" x14ac:dyDescent="0.2">
      <c r="B22" s="534"/>
      <c r="C22" s="549" t="s">
        <v>347</v>
      </c>
      <c r="D22" s="549"/>
      <c r="E22" s="549"/>
      <c r="F22" s="549" t="s">
        <v>348</v>
      </c>
      <c r="G22" s="549"/>
      <c r="H22" s="549"/>
      <c r="I22" s="549"/>
      <c r="J22" s="190"/>
      <c r="K22" s="190"/>
      <c r="M22" s="187" t="s">
        <v>294</v>
      </c>
      <c r="N22" s="181" t="s">
        <v>295</v>
      </c>
    </row>
    <row r="23" spans="2:14" ht="39.75" customHeight="1" x14ac:dyDescent="0.2">
      <c r="B23" s="246" t="s">
        <v>296</v>
      </c>
      <c r="C23" s="550" t="s">
        <v>346</v>
      </c>
      <c r="D23" s="550"/>
      <c r="E23" s="550"/>
      <c r="F23" s="550" t="s">
        <v>346</v>
      </c>
      <c r="G23" s="550"/>
      <c r="H23" s="550"/>
      <c r="I23" s="550"/>
      <c r="J23" s="184"/>
      <c r="K23" s="184"/>
      <c r="M23" s="187"/>
      <c r="N23" s="181" t="s">
        <v>297</v>
      </c>
    </row>
    <row r="24" spans="2:14" ht="44.25" customHeight="1" x14ac:dyDescent="0.2">
      <c r="B24" s="246" t="s">
        <v>298</v>
      </c>
      <c r="C24" s="549" t="s">
        <v>350</v>
      </c>
      <c r="D24" s="549"/>
      <c r="E24" s="549"/>
      <c r="F24" s="549" t="s">
        <v>349</v>
      </c>
      <c r="G24" s="549"/>
      <c r="H24" s="549"/>
      <c r="I24" s="549"/>
      <c r="J24" s="189"/>
      <c r="K24" s="189"/>
      <c r="M24" s="193"/>
      <c r="N24" s="181" t="s">
        <v>299</v>
      </c>
    </row>
    <row r="25" spans="2:14" ht="29.25" customHeight="1" x14ac:dyDescent="0.2">
      <c r="B25" s="246" t="s">
        <v>300</v>
      </c>
      <c r="C25" s="615">
        <v>43101</v>
      </c>
      <c r="D25" s="543"/>
      <c r="E25" s="543"/>
      <c r="F25" s="183" t="s">
        <v>301</v>
      </c>
      <c r="G25" s="616">
        <v>0.3</v>
      </c>
      <c r="H25" s="617"/>
      <c r="I25" s="618"/>
      <c r="J25" s="194"/>
      <c r="K25" s="194"/>
      <c r="M25" s="193"/>
    </row>
    <row r="26" spans="2:14" ht="27" customHeight="1" x14ac:dyDescent="0.2">
      <c r="B26" s="246" t="s">
        <v>302</v>
      </c>
      <c r="C26" s="615">
        <v>43465</v>
      </c>
      <c r="D26" s="543"/>
      <c r="E26" s="543"/>
      <c r="F26" s="183" t="s">
        <v>303</v>
      </c>
      <c r="G26" s="642">
        <v>0.2</v>
      </c>
      <c r="H26" s="642"/>
      <c r="I26" s="642"/>
      <c r="J26" s="195"/>
      <c r="K26" s="195"/>
      <c r="M26" s="193"/>
    </row>
    <row r="27" spans="2:14" ht="47.25" customHeight="1" x14ac:dyDescent="0.2">
      <c r="B27" s="246" t="s">
        <v>304</v>
      </c>
      <c r="C27" s="535" t="s">
        <v>280</v>
      </c>
      <c r="D27" s="535"/>
      <c r="E27" s="535"/>
      <c r="F27" s="233" t="s">
        <v>305</v>
      </c>
      <c r="G27" s="553"/>
      <c r="H27" s="553"/>
      <c r="I27" s="553"/>
      <c r="J27" s="192"/>
      <c r="K27" s="192"/>
      <c r="M27" s="193"/>
    </row>
    <row r="28" spans="2:14" ht="30" customHeight="1" x14ac:dyDescent="0.2">
      <c r="B28" s="554" t="s">
        <v>306</v>
      </c>
      <c r="C28" s="554"/>
      <c r="D28" s="554"/>
      <c r="E28" s="554"/>
      <c r="F28" s="554"/>
      <c r="G28" s="554"/>
      <c r="H28" s="554"/>
      <c r="I28" s="554"/>
      <c r="J28" s="180"/>
      <c r="K28" s="180"/>
      <c r="M28" s="193"/>
    </row>
    <row r="29" spans="2:14" ht="56.25" customHeight="1" x14ac:dyDescent="0.2">
      <c r="B29" s="248" t="s">
        <v>307</v>
      </c>
      <c r="C29" s="248" t="s">
        <v>308</v>
      </c>
      <c r="D29" s="248" t="s">
        <v>309</v>
      </c>
      <c r="E29" s="248" t="s">
        <v>310</v>
      </c>
      <c r="F29" s="248" t="s">
        <v>311</v>
      </c>
      <c r="G29" s="196" t="s">
        <v>312</v>
      </c>
      <c r="H29" s="196" t="s">
        <v>313</v>
      </c>
      <c r="I29" s="248" t="s">
        <v>314</v>
      </c>
      <c r="J29" s="190"/>
      <c r="K29" s="190"/>
      <c r="M29" s="193"/>
    </row>
    <row r="30" spans="2:14" ht="19.5" customHeight="1" x14ac:dyDescent="0.2">
      <c r="B30" s="247" t="s">
        <v>315</v>
      </c>
      <c r="C30" s="217">
        <v>0</v>
      </c>
      <c r="D30" s="218">
        <f>+C30</f>
        <v>0</v>
      </c>
      <c r="E30" s="230">
        <v>0</v>
      </c>
      <c r="F30" s="219">
        <f>+E30</f>
        <v>0</v>
      </c>
      <c r="G30" s="220" t="e">
        <f>+C30/E30</f>
        <v>#DIV/0!</v>
      </c>
      <c r="H30" s="221" t="e">
        <f>+D30/F30</f>
        <v>#DIV/0!</v>
      </c>
      <c r="I30" s="234">
        <f>+D30/$G$26</f>
        <v>0</v>
      </c>
      <c r="J30" s="197"/>
      <c r="K30" s="197"/>
      <c r="M30" s="193"/>
    </row>
    <row r="31" spans="2:14" ht="19.5" customHeight="1" x14ac:dyDescent="0.2">
      <c r="B31" s="247" t="s">
        <v>316</v>
      </c>
      <c r="C31" s="217">
        <v>0</v>
      </c>
      <c r="D31" s="218">
        <f>+D30+C31</f>
        <v>0</v>
      </c>
      <c r="E31" s="230">
        <v>0</v>
      </c>
      <c r="F31" s="219">
        <f>+E31+F30</f>
        <v>0</v>
      </c>
      <c r="G31" s="220" t="e">
        <f t="shared" ref="G31:G41" si="0">+C31/E31</f>
        <v>#DIV/0!</v>
      </c>
      <c r="H31" s="221" t="e">
        <f t="shared" ref="H31:H41" si="1">+D31/F31</f>
        <v>#DIV/0!</v>
      </c>
      <c r="I31" s="234">
        <f t="shared" ref="I31:I41" si="2">+D31/$G$26</f>
        <v>0</v>
      </c>
      <c r="J31" s="197"/>
      <c r="K31" s="197"/>
      <c r="M31" s="193"/>
    </row>
    <row r="32" spans="2:14" ht="19.5" customHeight="1" x14ac:dyDescent="0.2">
      <c r="B32" s="247" t="s">
        <v>317</v>
      </c>
      <c r="C32" s="217">
        <v>0.02</v>
      </c>
      <c r="D32" s="218">
        <f t="shared" ref="D32:D41" si="3">+D31+C32</f>
        <v>0.02</v>
      </c>
      <c r="E32" s="230">
        <f>+[3]ACT_15!G14</f>
        <v>0.02</v>
      </c>
      <c r="F32" s="219">
        <f t="shared" ref="F32:F41" si="4">+E32+F31</f>
        <v>0.02</v>
      </c>
      <c r="G32" s="220">
        <f t="shared" si="0"/>
        <v>1</v>
      </c>
      <c r="H32" s="221">
        <f t="shared" si="1"/>
        <v>1</v>
      </c>
      <c r="I32" s="234">
        <f t="shared" si="2"/>
        <v>9.9999999999999992E-2</v>
      </c>
      <c r="J32" s="197"/>
      <c r="K32" s="197"/>
      <c r="M32" s="193"/>
    </row>
    <row r="33" spans="2:11" ht="19.5" customHeight="1" x14ac:dyDescent="0.2">
      <c r="B33" s="247" t="s">
        <v>318</v>
      </c>
      <c r="C33" s="217">
        <v>0</v>
      </c>
      <c r="D33" s="218">
        <f t="shared" si="3"/>
        <v>0.02</v>
      </c>
      <c r="E33" s="230">
        <v>0</v>
      </c>
      <c r="F33" s="219">
        <f t="shared" si="4"/>
        <v>0.02</v>
      </c>
      <c r="G33" s="220" t="e">
        <f t="shared" si="0"/>
        <v>#DIV/0!</v>
      </c>
      <c r="H33" s="221">
        <f t="shared" si="1"/>
        <v>1</v>
      </c>
      <c r="I33" s="234">
        <f t="shared" si="2"/>
        <v>9.9999999999999992E-2</v>
      </c>
      <c r="J33" s="197"/>
      <c r="K33" s="197"/>
    </row>
    <row r="34" spans="2:11" ht="19.5" customHeight="1" x14ac:dyDescent="0.2">
      <c r="B34" s="247" t="s">
        <v>319</v>
      </c>
      <c r="C34" s="217">
        <v>0</v>
      </c>
      <c r="D34" s="218">
        <f t="shared" si="3"/>
        <v>0.02</v>
      </c>
      <c r="E34" s="230">
        <v>0</v>
      </c>
      <c r="F34" s="219">
        <f t="shared" si="4"/>
        <v>0.02</v>
      </c>
      <c r="G34" s="220" t="e">
        <f t="shared" si="0"/>
        <v>#DIV/0!</v>
      </c>
      <c r="H34" s="221">
        <f t="shared" si="1"/>
        <v>1</v>
      </c>
      <c r="I34" s="234">
        <f>+D34/$G$26</f>
        <v>9.9999999999999992E-2</v>
      </c>
      <c r="J34" s="197"/>
      <c r="K34" s="197"/>
    </row>
    <row r="35" spans="2:11" ht="19.5" customHeight="1" x14ac:dyDescent="0.2">
      <c r="B35" s="247" t="s">
        <v>320</v>
      </c>
      <c r="C35" s="217">
        <v>0.04</v>
      </c>
      <c r="D35" s="218">
        <f t="shared" si="3"/>
        <v>0.06</v>
      </c>
      <c r="E35" s="230">
        <v>7.0000000000000007E-2</v>
      </c>
      <c r="F35" s="219">
        <f t="shared" si="4"/>
        <v>9.0000000000000011E-2</v>
      </c>
      <c r="G35" s="220">
        <f t="shared" si="0"/>
        <v>0.5714285714285714</v>
      </c>
      <c r="H35" s="221">
        <f t="shared" si="1"/>
        <v>0.66666666666666652</v>
      </c>
      <c r="I35" s="234">
        <f t="shared" si="2"/>
        <v>0.3</v>
      </c>
      <c r="J35" s="197"/>
      <c r="K35" s="197"/>
    </row>
    <row r="36" spans="2:11" ht="19.5" customHeight="1" x14ac:dyDescent="0.2">
      <c r="B36" s="247" t="s">
        <v>321</v>
      </c>
      <c r="C36" s="217">
        <v>0</v>
      </c>
      <c r="D36" s="218">
        <f t="shared" si="3"/>
        <v>0.06</v>
      </c>
      <c r="E36" s="230">
        <v>0.04</v>
      </c>
      <c r="F36" s="219">
        <f t="shared" si="4"/>
        <v>0.13</v>
      </c>
      <c r="G36" s="220">
        <f t="shared" si="0"/>
        <v>0</v>
      </c>
      <c r="H36" s="221">
        <f t="shared" si="1"/>
        <v>0.46153846153846151</v>
      </c>
      <c r="I36" s="234">
        <f t="shared" si="2"/>
        <v>0.3</v>
      </c>
      <c r="J36" s="197"/>
      <c r="K36" s="197"/>
    </row>
    <row r="37" spans="2:11" ht="19.5" customHeight="1" x14ac:dyDescent="0.2">
      <c r="B37" s="247" t="s">
        <v>322</v>
      </c>
      <c r="C37" s="217">
        <v>0</v>
      </c>
      <c r="D37" s="218">
        <f t="shared" si="3"/>
        <v>0.06</v>
      </c>
      <c r="E37" s="230">
        <v>0.03</v>
      </c>
      <c r="F37" s="219">
        <f t="shared" si="4"/>
        <v>0.16</v>
      </c>
      <c r="G37" s="220">
        <f t="shared" si="0"/>
        <v>0</v>
      </c>
      <c r="H37" s="221">
        <f t="shared" si="1"/>
        <v>0.375</v>
      </c>
      <c r="I37" s="234">
        <f t="shared" si="2"/>
        <v>0.3</v>
      </c>
      <c r="J37" s="197"/>
      <c r="K37" s="197"/>
    </row>
    <row r="38" spans="2:11" ht="19.5" customHeight="1" x14ac:dyDescent="0.2">
      <c r="B38" s="247" t="s">
        <v>323</v>
      </c>
      <c r="C38" s="217">
        <v>0.11</v>
      </c>
      <c r="D38" s="218">
        <f t="shared" si="3"/>
        <v>0.16999999999999998</v>
      </c>
      <c r="E38" s="230">
        <v>0</v>
      </c>
      <c r="F38" s="219">
        <f t="shared" si="4"/>
        <v>0.16</v>
      </c>
      <c r="G38" s="220" t="e">
        <f t="shared" si="0"/>
        <v>#DIV/0!</v>
      </c>
      <c r="H38" s="221">
        <f t="shared" si="1"/>
        <v>1.0624999999999998</v>
      </c>
      <c r="I38" s="234">
        <f t="shared" si="2"/>
        <v>0.84999999999999987</v>
      </c>
      <c r="J38" s="197"/>
      <c r="K38" s="197"/>
    </row>
    <row r="39" spans="2:11" ht="19.5" customHeight="1" x14ac:dyDescent="0.2">
      <c r="B39" s="247" t="s">
        <v>324</v>
      </c>
      <c r="C39" s="217">
        <v>0</v>
      </c>
      <c r="D39" s="218">
        <f t="shared" si="3"/>
        <v>0.16999999999999998</v>
      </c>
      <c r="E39" s="230">
        <v>0.01</v>
      </c>
      <c r="F39" s="219">
        <f t="shared" si="4"/>
        <v>0.17</v>
      </c>
      <c r="G39" s="220">
        <f t="shared" si="0"/>
        <v>0</v>
      </c>
      <c r="H39" s="221">
        <f t="shared" si="1"/>
        <v>0.99999999999999989</v>
      </c>
      <c r="I39" s="234">
        <f t="shared" si="2"/>
        <v>0.84999999999999987</v>
      </c>
      <c r="J39" s="197"/>
      <c r="K39" s="197"/>
    </row>
    <row r="40" spans="2:11" ht="19.5" customHeight="1" x14ac:dyDescent="0.2">
      <c r="B40" s="247" t="s">
        <v>325</v>
      </c>
      <c r="C40" s="217">
        <v>0</v>
      </c>
      <c r="D40" s="218">
        <f t="shared" si="3"/>
        <v>0.16999999999999998</v>
      </c>
      <c r="E40" s="230">
        <v>0</v>
      </c>
      <c r="F40" s="219">
        <f t="shared" si="4"/>
        <v>0.17</v>
      </c>
      <c r="G40" s="220" t="e">
        <f t="shared" si="0"/>
        <v>#DIV/0!</v>
      </c>
      <c r="H40" s="221">
        <f t="shared" si="1"/>
        <v>0.99999999999999989</v>
      </c>
      <c r="I40" s="234">
        <f t="shared" si="2"/>
        <v>0.84999999999999987</v>
      </c>
      <c r="J40" s="197"/>
      <c r="K40" s="197"/>
    </row>
    <row r="41" spans="2:11" ht="19.5" customHeight="1" x14ac:dyDescent="0.2">
      <c r="B41" s="247" t="s">
        <v>326</v>
      </c>
      <c r="C41" s="217">
        <v>0.03</v>
      </c>
      <c r="D41" s="218">
        <f t="shared" si="3"/>
        <v>0.19999999999999998</v>
      </c>
      <c r="E41" s="230">
        <v>0.03</v>
      </c>
      <c r="F41" s="219">
        <f t="shared" si="4"/>
        <v>0.2</v>
      </c>
      <c r="G41" s="220">
        <f t="shared" si="0"/>
        <v>1</v>
      </c>
      <c r="H41" s="221">
        <f t="shared" si="1"/>
        <v>0.99999999999999989</v>
      </c>
      <c r="I41" s="234">
        <f t="shared" si="2"/>
        <v>0.99999999999999989</v>
      </c>
      <c r="J41" s="197"/>
      <c r="K41" s="197"/>
    </row>
    <row r="42" spans="2:11" ht="65.25" customHeight="1" x14ac:dyDescent="0.2">
      <c r="B42" s="242" t="s">
        <v>327</v>
      </c>
      <c r="C42" s="555" t="s">
        <v>540</v>
      </c>
      <c r="D42" s="556"/>
      <c r="E42" s="556"/>
      <c r="F42" s="556"/>
      <c r="G42" s="556"/>
      <c r="H42" s="556"/>
      <c r="I42" s="557"/>
      <c r="J42" s="198"/>
      <c r="K42" s="198"/>
    </row>
    <row r="43" spans="2:11" ht="29.25" customHeight="1" x14ac:dyDescent="0.2">
      <c r="B43" s="533" t="s">
        <v>328</v>
      </c>
      <c r="C43" s="533"/>
      <c r="D43" s="533"/>
      <c r="E43" s="533"/>
      <c r="F43" s="533"/>
      <c r="G43" s="533"/>
      <c r="H43" s="533"/>
      <c r="I43" s="533"/>
      <c r="J43" s="180"/>
      <c r="K43" s="180"/>
    </row>
    <row r="44" spans="2:11" ht="41.25" customHeight="1" x14ac:dyDescent="0.2">
      <c r="B44" s="558"/>
      <c r="C44" s="558"/>
      <c r="D44" s="558"/>
      <c r="E44" s="558"/>
      <c r="F44" s="558"/>
      <c r="G44" s="558"/>
      <c r="H44" s="558"/>
      <c r="I44" s="558"/>
      <c r="J44" s="180"/>
      <c r="K44" s="180"/>
    </row>
    <row r="45" spans="2:11" ht="41.25" customHeight="1" x14ac:dyDescent="0.2">
      <c r="B45" s="558"/>
      <c r="C45" s="558"/>
      <c r="D45" s="558"/>
      <c r="E45" s="558"/>
      <c r="F45" s="558"/>
      <c r="G45" s="558"/>
      <c r="H45" s="558"/>
      <c r="I45" s="558"/>
      <c r="J45" s="198"/>
      <c r="K45" s="198"/>
    </row>
    <row r="46" spans="2:11" ht="41.25" customHeight="1" x14ac:dyDescent="0.2">
      <c r="B46" s="558"/>
      <c r="C46" s="558"/>
      <c r="D46" s="558"/>
      <c r="E46" s="558"/>
      <c r="F46" s="558"/>
      <c r="G46" s="558"/>
      <c r="H46" s="558"/>
      <c r="I46" s="558"/>
      <c r="J46" s="198"/>
      <c r="K46" s="198"/>
    </row>
    <row r="47" spans="2:11" ht="41.25" customHeight="1" x14ac:dyDescent="0.2">
      <c r="B47" s="558"/>
      <c r="C47" s="558"/>
      <c r="D47" s="558"/>
      <c r="E47" s="558"/>
      <c r="F47" s="558"/>
      <c r="G47" s="558"/>
      <c r="H47" s="558"/>
      <c r="I47" s="558"/>
      <c r="J47" s="198"/>
      <c r="K47" s="198"/>
    </row>
    <row r="48" spans="2:11" ht="41.25" customHeight="1" x14ac:dyDescent="0.2">
      <c r="B48" s="558"/>
      <c r="C48" s="558"/>
      <c r="D48" s="558"/>
      <c r="E48" s="558"/>
      <c r="F48" s="558"/>
      <c r="G48" s="558"/>
      <c r="H48" s="558"/>
      <c r="I48" s="558"/>
      <c r="J48" s="199"/>
      <c r="K48" s="199"/>
    </row>
    <row r="49" spans="2:11" ht="75.75" customHeight="1" x14ac:dyDescent="0.2">
      <c r="B49" s="436" t="s">
        <v>329</v>
      </c>
      <c r="C49" s="559" t="s">
        <v>549</v>
      </c>
      <c r="D49" s="566"/>
      <c r="E49" s="566"/>
      <c r="F49" s="566"/>
      <c r="G49" s="566"/>
      <c r="H49" s="566"/>
      <c r="I49" s="567"/>
      <c r="J49" s="200"/>
      <c r="K49" s="200"/>
    </row>
    <row r="50" spans="2:11" ht="34.5" customHeight="1" x14ac:dyDescent="0.2">
      <c r="B50" s="246" t="s">
        <v>330</v>
      </c>
      <c r="C50" s="562" t="s">
        <v>522</v>
      </c>
      <c r="D50" s="563"/>
      <c r="E50" s="563"/>
      <c r="F50" s="563"/>
      <c r="G50" s="563"/>
      <c r="H50" s="563"/>
      <c r="I50" s="564"/>
      <c r="J50" s="200"/>
      <c r="K50" s="200"/>
    </row>
    <row r="51" spans="2:11" ht="55.5" customHeight="1" x14ac:dyDescent="0.2">
      <c r="B51" s="243" t="s">
        <v>331</v>
      </c>
      <c r="C51" s="559" t="s">
        <v>396</v>
      </c>
      <c r="D51" s="560"/>
      <c r="E51" s="560"/>
      <c r="F51" s="560"/>
      <c r="G51" s="560"/>
      <c r="H51" s="560"/>
      <c r="I51" s="561"/>
      <c r="J51" s="200"/>
      <c r="K51" s="200"/>
    </row>
    <row r="52" spans="2:11" ht="29.25" customHeight="1" x14ac:dyDescent="0.2">
      <c r="B52" s="533" t="s">
        <v>332</v>
      </c>
      <c r="C52" s="533"/>
      <c r="D52" s="533"/>
      <c r="E52" s="533"/>
      <c r="F52" s="533"/>
      <c r="G52" s="533"/>
      <c r="H52" s="533"/>
      <c r="I52" s="533"/>
      <c r="J52" s="200"/>
      <c r="K52" s="200"/>
    </row>
    <row r="53" spans="2:11" ht="33" customHeight="1" x14ac:dyDescent="0.2">
      <c r="B53" s="568" t="s">
        <v>333</v>
      </c>
      <c r="C53" s="244" t="s">
        <v>334</v>
      </c>
      <c r="D53" s="569" t="s">
        <v>335</v>
      </c>
      <c r="E53" s="569"/>
      <c r="F53" s="569"/>
      <c r="G53" s="569" t="s">
        <v>336</v>
      </c>
      <c r="H53" s="569"/>
      <c r="I53" s="569"/>
      <c r="J53" s="201"/>
      <c r="K53" s="201"/>
    </row>
    <row r="54" spans="2:11" ht="31.5" customHeight="1" x14ac:dyDescent="0.2">
      <c r="B54" s="568"/>
      <c r="C54" s="202"/>
      <c r="D54" s="570"/>
      <c r="E54" s="570"/>
      <c r="F54" s="570"/>
      <c r="G54" s="571"/>
      <c r="H54" s="571"/>
      <c r="I54" s="571"/>
      <c r="J54" s="201"/>
      <c r="K54" s="201"/>
    </row>
    <row r="55" spans="2:11" ht="31.5" customHeight="1" x14ac:dyDescent="0.2">
      <c r="B55" s="243" t="s">
        <v>337</v>
      </c>
      <c r="C55" s="573" t="s">
        <v>378</v>
      </c>
      <c r="D55" s="573"/>
      <c r="E55" s="574" t="s">
        <v>338</v>
      </c>
      <c r="F55" s="574"/>
      <c r="G55" s="573" t="s">
        <v>378</v>
      </c>
      <c r="H55" s="573"/>
      <c r="I55" s="575"/>
      <c r="J55" s="203"/>
      <c r="K55" s="203"/>
    </row>
    <row r="56" spans="2:11" ht="31.5" customHeight="1" x14ac:dyDescent="0.2">
      <c r="B56" s="243" t="s">
        <v>339</v>
      </c>
      <c r="C56" s="570" t="s">
        <v>379</v>
      </c>
      <c r="D56" s="570"/>
      <c r="E56" s="576" t="s">
        <v>340</v>
      </c>
      <c r="F56" s="576"/>
      <c r="G56" s="577" t="s">
        <v>493</v>
      </c>
      <c r="H56" s="578"/>
      <c r="I56" s="579"/>
      <c r="J56" s="203"/>
      <c r="K56" s="203"/>
    </row>
    <row r="57" spans="2:11" ht="31.5" customHeight="1" x14ac:dyDescent="0.2">
      <c r="B57" s="243" t="s">
        <v>341</v>
      </c>
      <c r="C57" s="570"/>
      <c r="D57" s="570"/>
      <c r="E57" s="572" t="s">
        <v>342</v>
      </c>
      <c r="F57" s="572"/>
      <c r="G57" s="570"/>
      <c r="H57" s="570"/>
      <c r="I57" s="570"/>
      <c r="J57" s="204"/>
      <c r="K57" s="204"/>
    </row>
    <row r="58" spans="2:11" ht="31.5" customHeight="1" x14ac:dyDescent="0.2">
      <c r="B58" s="243" t="s">
        <v>343</v>
      </c>
      <c r="C58" s="570"/>
      <c r="D58" s="570"/>
      <c r="E58" s="572"/>
      <c r="F58" s="572"/>
      <c r="G58" s="570"/>
      <c r="H58" s="570"/>
      <c r="I58" s="570"/>
      <c r="J58" s="204"/>
      <c r="K58" s="204"/>
    </row>
    <row r="59" spans="2:11" ht="15" hidden="1" x14ac:dyDescent="0.25">
      <c r="B59" s="205"/>
      <c r="C59" s="205"/>
      <c r="D59" s="10"/>
      <c r="E59" s="10"/>
      <c r="F59" s="10"/>
      <c r="G59" s="10"/>
      <c r="H59" s="10"/>
      <c r="I59" s="206"/>
      <c r="J59" s="207"/>
      <c r="K59" s="207"/>
    </row>
    <row r="60" spans="2:11" hidden="1" x14ac:dyDescent="0.2">
      <c r="B60" s="208"/>
      <c r="C60" s="209"/>
      <c r="D60" s="209"/>
      <c r="E60" s="210"/>
      <c r="F60" s="210"/>
      <c r="G60" s="211"/>
      <c r="H60" s="212"/>
      <c r="I60" s="209"/>
      <c r="J60" s="213"/>
      <c r="K60" s="213"/>
    </row>
    <row r="61" spans="2:11" hidden="1" x14ac:dyDescent="0.2">
      <c r="B61" s="208"/>
      <c r="C61" s="209"/>
      <c r="D61" s="209"/>
      <c r="E61" s="210"/>
      <c r="F61" s="210"/>
      <c r="G61" s="211"/>
      <c r="H61" s="212"/>
      <c r="I61" s="209"/>
      <c r="J61" s="213"/>
      <c r="K61" s="213"/>
    </row>
    <row r="62" spans="2:11" hidden="1" x14ac:dyDescent="0.2">
      <c r="B62" s="208"/>
      <c r="C62" s="209"/>
      <c r="D62" s="209"/>
      <c r="E62" s="210"/>
      <c r="F62" s="210"/>
      <c r="G62" s="211"/>
      <c r="H62" s="212"/>
      <c r="I62" s="209"/>
      <c r="J62" s="213"/>
      <c r="K62" s="213"/>
    </row>
    <row r="63" spans="2:11" hidden="1" x14ac:dyDescent="0.2">
      <c r="B63" s="208"/>
      <c r="C63" s="209"/>
      <c r="D63" s="209"/>
      <c r="E63" s="210"/>
      <c r="F63" s="210"/>
      <c r="G63" s="211"/>
      <c r="H63" s="212"/>
      <c r="I63" s="209"/>
      <c r="J63" s="213"/>
      <c r="K63" s="213"/>
    </row>
    <row r="64" spans="2:11" hidden="1" x14ac:dyDescent="0.2">
      <c r="B64" s="208"/>
      <c r="C64" s="209"/>
      <c r="D64" s="209"/>
      <c r="E64" s="210"/>
      <c r="F64" s="210"/>
      <c r="G64" s="211"/>
      <c r="H64" s="212"/>
      <c r="I64" s="209"/>
      <c r="J64" s="213"/>
      <c r="K64" s="213"/>
    </row>
    <row r="65" spans="2:11" hidden="1" x14ac:dyDescent="0.2">
      <c r="B65" s="208"/>
      <c r="C65" s="209"/>
      <c r="D65" s="209"/>
      <c r="E65" s="210"/>
      <c r="F65" s="210"/>
      <c r="G65" s="211"/>
      <c r="H65" s="212"/>
      <c r="I65" s="209"/>
      <c r="J65" s="213"/>
      <c r="K65" s="213"/>
    </row>
    <row r="66" spans="2:11" hidden="1" x14ac:dyDescent="0.2">
      <c r="B66" s="208"/>
      <c r="C66" s="209"/>
      <c r="D66" s="209"/>
      <c r="E66" s="210"/>
      <c r="F66" s="210"/>
      <c r="G66" s="211"/>
      <c r="H66" s="212"/>
      <c r="I66" s="209"/>
      <c r="J66" s="213"/>
      <c r="K66" s="213"/>
    </row>
    <row r="67" spans="2:11" hidden="1" x14ac:dyDescent="0.2">
      <c r="B67" s="208"/>
      <c r="C67" s="209"/>
      <c r="D67" s="209"/>
      <c r="E67" s="210"/>
      <c r="F67" s="210"/>
      <c r="G67" s="211"/>
      <c r="H67" s="212"/>
      <c r="I67" s="209"/>
      <c r="J67" s="213"/>
      <c r="K67" s="213"/>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 type="list" allowBlank="1" showInputMessage="1" showErrorMessage="1" sqref="C13:I13">
      <formula1>$N$17:$N$24</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workbookViewId="0">
      <selection activeCell="A12" sqref="A1:XFD1048576"/>
    </sheetView>
  </sheetViews>
  <sheetFormatPr baseColWidth="10" defaultColWidth="11.5703125" defaultRowHeight="15" x14ac:dyDescent="0.25"/>
  <cols>
    <col min="1" max="1" width="1.28515625" customWidth="1"/>
    <col min="2" max="2" width="21.85546875" style="227"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s>
  <sheetData>
    <row r="1" spans="2:11" ht="15.75" thickBot="1" x14ac:dyDescent="0.3">
      <c r="B1" s="580"/>
      <c r="C1" s="583" t="s">
        <v>144</v>
      </c>
      <c r="D1" s="584"/>
      <c r="E1" s="584"/>
      <c r="F1" s="584"/>
      <c r="G1" s="584"/>
      <c r="H1" s="584"/>
      <c r="I1" s="584"/>
      <c r="J1" s="585"/>
      <c r="K1" s="586"/>
    </row>
    <row r="2" spans="2:11" ht="15.75" thickBot="1" x14ac:dyDescent="0.3">
      <c r="B2" s="581"/>
      <c r="C2" s="589" t="s">
        <v>145</v>
      </c>
      <c r="D2" s="590"/>
      <c r="E2" s="590"/>
      <c r="F2" s="590"/>
      <c r="G2" s="590"/>
      <c r="H2" s="590"/>
      <c r="I2" s="590"/>
      <c r="J2" s="591"/>
      <c r="K2" s="587"/>
    </row>
    <row r="3" spans="2:11" ht="15.75" thickBot="1" x14ac:dyDescent="0.3">
      <c r="B3" s="581"/>
      <c r="C3" s="589" t="s">
        <v>448</v>
      </c>
      <c r="D3" s="590"/>
      <c r="E3" s="590"/>
      <c r="F3" s="590"/>
      <c r="G3" s="590"/>
      <c r="H3" s="590"/>
      <c r="I3" s="590"/>
      <c r="J3" s="591"/>
      <c r="K3" s="587"/>
    </row>
    <row r="4" spans="2:11" ht="15.75" thickBot="1" x14ac:dyDescent="0.3">
      <c r="B4" s="582"/>
      <c r="C4" s="589" t="s">
        <v>351</v>
      </c>
      <c r="D4" s="590"/>
      <c r="E4" s="590"/>
      <c r="F4" s="590"/>
      <c r="G4" s="590"/>
      <c r="H4" s="592" t="s">
        <v>430</v>
      </c>
      <c r="I4" s="593"/>
      <c r="J4" s="594"/>
      <c r="K4" s="588"/>
    </row>
    <row r="5" spans="2:11" ht="15.75" thickBot="1" x14ac:dyDescent="0.3">
      <c r="B5" s="223"/>
      <c r="C5" s="224"/>
      <c r="D5" s="224"/>
      <c r="E5" s="224"/>
      <c r="F5" s="224"/>
      <c r="G5" s="224"/>
      <c r="H5" s="224"/>
      <c r="I5" s="224"/>
      <c r="J5" s="225"/>
    </row>
    <row r="6" spans="2:11" ht="48.75" thickBot="1" x14ac:dyDescent="0.3">
      <c r="B6" s="343" t="s">
        <v>461</v>
      </c>
      <c r="C6" s="487" t="s">
        <v>362</v>
      </c>
      <c r="D6" s="595"/>
      <c r="E6" s="488"/>
      <c r="F6" s="226"/>
      <c r="G6" s="224"/>
      <c r="H6" s="224"/>
      <c r="I6" s="224"/>
      <c r="J6" s="225"/>
    </row>
    <row r="7" spans="2:11" ht="15.75" thickBot="1" x14ac:dyDescent="0.3">
      <c r="B7" s="27" t="s">
        <v>0</v>
      </c>
      <c r="C7" s="487" t="s">
        <v>363</v>
      </c>
      <c r="D7" s="595"/>
      <c r="E7" s="488"/>
      <c r="F7" s="226"/>
      <c r="G7" s="224"/>
      <c r="H7" s="224"/>
      <c r="I7" s="224"/>
      <c r="J7" s="225"/>
    </row>
    <row r="8" spans="2:11" ht="24.75" thickBot="1" x14ac:dyDescent="0.3">
      <c r="B8" s="27" t="s">
        <v>356</v>
      </c>
      <c r="C8" s="487" t="s">
        <v>360</v>
      </c>
      <c r="D8" s="595"/>
      <c r="E8" s="488"/>
      <c r="F8" s="318"/>
      <c r="G8" s="224"/>
      <c r="H8" s="224"/>
      <c r="I8" s="224"/>
      <c r="J8" s="225"/>
    </row>
    <row r="9" spans="2:11" ht="15.75" thickBot="1" x14ac:dyDescent="0.3">
      <c r="B9" s="27" t="s">
        <v>202</v>
      </c>
      <c r="C9" s="487" t="s">
        <v>493</v>
      </c>
      <c r="D9" s="595"/>
      <c r="E9" s="488"/>
      <c r="F9" s="226"/>
      <c r="G9" s="224"/>
      <c r="H9" s="224"/>
      <c r="I9" s="224"/>
      <c r="J9" s="225"/>
    </row>
    <row r="10" spans="2:11" ht="22.5" customHeight="1" thickBot="1" x14ac:dyDescent="0.3">
      <c r="B10" s="27" t="s">
        <v>449</v>
      </c>
      <c r="C10" s="487" t="s">
        <v>454</v>
      </c>
      <c r="D10" s="595"/>
      <c r="E10" s="488"/>
      <c r="F10" s="226"/>
      <c r="G10" s="224"/>
      <c r="H10" s="224"/>
      <c r="I10" s="224"/>
      <c r="J10" s="225"/>
    </row>
    <row r="12" spans="2:11" x14ac:dyDescent="0.25">
      <c r="B12" s="598" t="s">
        <v>520</v>
      </c>
      <c r="C12" s="599"/>
      <c r="D12" s="599"/>
      <c r="E12" s="599"/>
      <c r="F12" s="599"/>
      <c r="G12" s="599"/>
      <c r="H12" s="600"/>
      <c r="I12" s="596" t="s">
        <v>352</v>
      </c>
      <c r="J12" s="597"/>
      <c r="K12" s="597"/>
    </row>
    <row r="13" spans="2:11" s="228" customFormat="1" ht="60" x14ac:dyDescent="0.25">
      <c r="B13" s="317" t="s">
        <v>357</v>
      </c>
      <c r="C13" s="317" t="s">
        <v>353</v>
      </c>
      <c r="D13" s="317" t="s">
        <v>431</v>
      </c>
      <c r="E13" s="317" t="s">
        <v>354</v>
      </c>
      <c r="F13" s="317" t="s">
        <v>355</v>
      </c>
      <c r="G13" s="317" t="s">
        <v>432</v>
      </c>
      <c r="H13" s="317" t="s">
        <v>433</v>
      </c>
      <c r="I13" s="316" t="s">
        <v>434</v>
      </c>
      <c r="J13" s="316" t="s">
        <v>435</v>
      </c>
      <c r="K13" s="316" t="s">
        <v>436</v>
      </c>
    </row>
    <row r="14" spans="2:11" x14ac:dyDescent="0.25">
      <c r="B14" s="643">
        <v>1</v>
      </c>
      <c r="C14" s="649" t="s">
        <v>422</v>
      </c>
      <c r="D14" s="629">
        <v>0.05</v>
      </c>
      <c r="E14" s="236">
        <v>1</v>
      </c>
      <c r="F14" s="298" t="s">
        <v>423</v>
      </c>
      <c r="G14" s="301">
        <v>0.02</v>
      </c>
      <c r="H14" s="313">
        <v>43190</v>
      </c>
      <c r="I14" s="352">
        <v>0.02</v>
      </c>
      <c r="J14" s="313">
        <v>43190</v>
      </c>
      <c r="K14" s="357"/>
    </row>
    <row r="15" spans="2:11" x14ac:dyDescent="0.25">
      <c r="B15" s="645"/>
      <c r="C15" s="651"/>
      <c r="D15" s="630"/>
      <c r="E15" s="236">
        <v>2</v>
      </c>
      <c r="F15" s="298" t="s">
        <v>424</v>
      </c>
      <c r="G15" s="301">
        <v>0.03</v>
      </c>
      <c r="H15" s="414">
        <v>43343</v>
      </c>
      <c r="I15" s="352">
        <v>0.03</v>
      </c>
      <c r="J15" s="313">
        <v>43373</v>
      </c>
      <c r="K15" s="358"/>
    </row>
    <row r="16" spans="2:11" ht="15" customHeight="1" x14ac:dyDescent="0.25">
      <c r="B16" s="643">
        <v>2</v>
      </c>
      <c r="C16" s="649" t="s">
        <v>513</v>
      </c>
      <c r="D16" s="629">
        <v>0.04</v>
      </c>
      <c r="E16" s="432">
        <v>1</v>
      </c>
      <c r="F16" s="302" t="s">
        <v>425</v>
      </c>
      <c r="G16" s="301">
        <v>0.03</v>
      </c>
      <c r="H16" s="414">
        <v>43312</v>
      </c>
      <c r="I16" s="352">
        <v>0.03</v>
      </c>
      <c r="J16" s="313">
        <v>43373</v>
      </c>
      <c r="K16" s="358"/>
    </row>
    <row r="17" spans="2:11" x14ac:dyDescent="0.25">
      <c r="B17" s="645"/>
      <c r="C17" s="651"/>
      <c r="D17" s="630"/>
      <c r="E17" s="300">
        <v>2</v>
      </c>
      <c r="F17" s="302" t="s">
        <v>427</v>
      </c>
      <c r="G17" s="301">
        <v>0.01</v>
      </c>
      <c r="H17" s="414">
        <v>43465</v>
      </c>
      <c r="I17" s="352">
        <v>0.01</v>
      </c>
      <c r="J17" s="313">
        <v>43465</v>
      </c>
      <c r="K17" s="358"/>
    </row>
    <row r="18" spans="2:11" ht="15" customHeight="1" x14ac:dyDescent="0.25">
      <c r="B18" s="643">
        <v>3</v>
      </c>
      <c r="C18" s="649" t="s">
        <v>514</v>
      </c>
      <c r="D18" s="629">
        <v>0.05</v>
      </c>
      <c r="E18" s="432">
        <v>1</v>
      </c>
      <c r="F18" s="302" t="s">
        <v>425</v>
      </c>
      <c r="G18" s="301">
        <v>0.03</v>
      </c>
      <c r="H18" s="414">
        <v>43281</v>
      </c>
      <c r="I18" s="352">
        <v>0.03</v>
      </c>
      <c r="J18" s="313">
        <v>43373</v>
      </c>
      <c r="K18" s="358"/>
    </row>
    <row r="19" spans="2:11" x14ac:dyDescent="0.25">
      <c r="B19" s="645"/>
      <c r="C19" s="651"/>
      <c r="D19" s="630"/>
      <c r="E19" s="432">
        <v>2</v>
      </c>
      <c r="F19" s="302" t="s">
        <v>427</v>
      </c>
      <c r="G19" s="301">
        <v>0.02</v>
      </c>
      <c r="H19" s="414">
        <v>43465</v>
      </c>
      <c r="I19" s="352">
        <v>0.02</v>
      </c>
      <c r="J19" s="313">
        <v>43465</v>
      </c>
      <c r="K19" s="358"/>
    </row>
    <row r="20" spans="2:11" x14ac:dyDescent="0.25">
      <c r="B20" s="430">
        <v>4</v>
      </c>
      <c r="C20" s="431" t="s">
        <v>515</v>
      </c>
      <c r="D20" s="425">
        <v>0.04</v>
      </c>
      <c r="E20" s="432">
        <v>1</v>
      </c>
      <c r="F20" s="364" t="s">
        <v>425</v>
      </c>
      <c r="G20" s="429">
        <v>0.04</v>
      </c>
      <c r="H20" s="414">
        <v>43281</v>
      </c>
      <c r="I20" s="411">
        <v>0.04</v>
      </c>
      <c r="J20" s="414">
        <v>43281</v>
      </c>
      <c r="K20" s="363"/>
    </row>
    <row r="21" spans="2:11" x14ac:dyDescent="0.25">
      <c r="B21" s="430">
        <v>5</v>
      </c>
      <c r="C21" s="431" t="s">
        <v>532</v>
      </c>
      <c r="D21" s="425">
        <v>0.02</v>
      </c>
      <c r="E21" s="432">
        <v>1</v>
      </c>
      <c r="F21" s="364" t="s">
        <v>425</v>
      </c>
      <c r="G21" s="429">
        <v>0.02</v>
      </c>
      <c r="H21" s="414">
        <v>43404</v>
      </c>
      <c r="I21" s="411">
        <v>0.02</v>
      </c>
      <c r="J21" s="414">
        <v>43373</v>
      </c>
      <c r="K21" s="363"/>
    </row>
    <row r="22" spans="2:11" x14ac:dyDescent="0.25">
      <c r="B22" s="601" t="s">
        <v>437</v>
      </c>
      <c r="C22" s="602"/>
      <c r="D22" s="235">
        <f>SUM(D14:D21)</f>
        <v>0.2</v>
      </c>
      <c r="E22" s="603" t="s">
        <v>120</v>
      </c>
      <c r="F22" s="604"/>
      <c r="G22" s="235">
        <f>SUM(G14:G21)</f>
        <v>0.19999999999999998</v>
      </c>
      <c r="H22" s="315"/>
      <c r="I22" s="321">
        <f>SUM(I14:I21)</f>
        <v>0.19999999999999998</v>
      </c>
      <c r="J22" s="322"/>
      <c r="K22" s="322"/>
    </row>
  </sheetData>
  <sheetProtection selectLockedCells="1" selectUnlockedCells="1"/>
  <autoFilter ref="B13:K22"/>
  <mergeCells count="25">
    <mergeCell ref="I12:K12"/>
    <mergeCell ref="B12:H12"/>
    <mergeCell ref="C6:E6"/>
    <mergeCell ref="C7:E7"/>
    <mergeCell ref="C8:E8"/>
    <mergeCell ref="C9:E9"/>
    <mergeCell ref="C10:E10"/>
    <mergeCell ref="B1:B4"/>
    <mergeCell ref="C1:J1"/>
    <mergeCell ref="K1:K4"/>
    <mergeCell ref="C2:J2"/>
    <mergeCell ref="C3:J3"/>
    <mergeCell ref="H4:J4"/>
    <mergeCell ref="C4:G4"/>
    <mergeCell ref="B14:B15"/>
    <mergeCell ref="C14:C15"/>
    <mergeCell ref="D14:D15"/>
    <mergeCell ref="B16:B17"/>
    <mergeCell ref="C16:C17"/>
    <mergeCell ref="D16:D17"/>
    <mergeCell ref="B18:B19"/>
    <mergeCell ref="C18:C19"/>
    <mergeCell ref="D18:D19"/>
    <mergeCell ref="B22:C22"/>
    <mergeCell ref="E22:F2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X67"/>
  <sheetViews>
    <sheetView topLeftCell="A40" zoomScale="110" zoomScaleNormal="110" workbookViewId="0">
      <selection activeCell="A12" sqref="A1:XFD1048576"/>
    </sheetView>
  </sheetViews>
  <sheetFormatPr baseColWidth="10" defaultColWidth="11.42578125" defaultRowHeight="12.75" x14ac:dyDescent="0.2"/>
  <cols>
    <col min="1" max="1" width="1" style="171" customWidth="1"/>
    <col min="2" max="2" width="25.42578125" style="170" customWidth="1"/>
    <col min="3" max="3" width="14.5703125" style="171" customWidth="1"/>
    <col min="4" max="4" width="20.140625" style="171" customWidth="1"/>
    <col min="5" max="5" width="16.42578125" style="171" customWidth="1"/>
    <col min="6" max="6" width="25" style="171" customWidth="1"/>
    <col min="7" max="7" width="22" style="172" customWidth="1"/>
    <col min="8" max="8" width="20.5703125" style="171" customWidth="1"/>
    <col min="9" max="9" width="22.42578125" style="171" customWidth="1"/>
    <col min="10" max="11" width="22.42578125" style="173" customWidth="1"/>
    <col min="12" max="21" width="11.42578125" style="174"/>
    <col min="22" max="24" width="11.42578125" style="175"/>
    <col min="25" max="16384" width="11.42578125" style="171"/>
  </cols>
  <sheetData>
    <row r="1" spans="1:14" ht="6" customHeight="1" x14ac:dyDescent="0.2">
      <c r="A1" s="171" t="s">
        <v>361</v>
      </c>
    </row>
    <row r="2" spans="1:14" ht="25.5" customHeight="1" x14ac:dyDescent="0.2">
      <c r="B2" s="527"/>
      <c r="C2" s="457" t="s">
        <v>144</v>
      </c>
      <c r="D2" s="457"/>
      <c r="E2" s="457"/>
      <c r="F2" s="457"/>
      <c r="G2" s="457"/>
      <c r="H2" s="457"/>
      <c r="I2" s="528"/>
      <c r="J2" s="176"/>
      <c r="K2" s="176"/>
      <c r="M2" s="177" t="s">
        <v>244</v>
      </c>
    </row>
    <row r="3" spans="1:14" ht="25.5" customHeight="1" x14ac:dyDescent="0.2">
      <c r="B3" s="527"/>
      <c r="C3" s="529" t="s">
        <v>145</v>
      </c>
      <c r="D3" s="529"/>
      <c r="E3" s="529"/>
      <c r="F3" s="529"/>
      <c r="G3" s="529"/>
      <c r="H3" s="529"/>
      <c r="I3" s="528"/>
      <c r="J3" s="176"/>
      <c r="K3" s="176"/>
      <c r="M3" s="177" t="s">
        <v>245</v>
      </c>
    </row>
    <row r="4" spans="1:14" ht="25.5" customHeight="1" x14ac:dyDescent="0.2">
      <c r="B4" s="527"/>
      <c r="C4" s="529" t="s">
        <v>246</v>
      </c>
      <c r="D4" s="529"/>
      <c r="E4" s="529"/>
      <c r="F4" s="529"/>
      <c r="G4" s="529"/>
      <c r="H4" s="529"/>
      <c r="I4" s="528"/>
      <c r="J4" s="176"/>
      <c r="K4" s="176"/>
      <c r="M4" s="177" t="s">
        <v>247</v>
      </c>
    </row>
    <row r="5" spans="1:14" ht="25.5" customHeight="1" x14ac:dyDescent="0.2">
      <c r="B5" s="527"/>
      <c r="C5" s="529" t="s">
        <v>494</v>
      </c>
      <c r="D5" s="529"/>
      <c r="E5" s="529"/>
      <c r="F5" s="529"/>
      <c r="G5" s="530" t="s">
        <v>533</v>
      </c>
      <c r="H5" s="530"/>
      <c r="I5" s="528"/>
      <c r="J5" s="176"/>
      <c r="K5" s="176"/>
      <c r="M5" s="177" t="s">
        <v>249</v>
      </c>
    </row>
    <row r="6" spans="1:14" ht="23.25" customHeight="1" x14ac:dyDescent="0.2">
      <c r="B6" s="531" t="s">
        <v>250</v>
      </c>
      <c r="C6" s="531"/>
      <c r="D6" s="531"/>
      <c r="E6" s="531"/>
      <c r="F6" s="531"/>
      <c r="G6" s="531"/>
      <c r="H6" s="531"/>
      <c r="I6" s="531"/>
      <c r="J6" s="178"/>
      <c r="K6" s="178"/>
    </row>
    <row r="7" spans="1:14" ht="24" customHeight="1" x14ac:dyDescent="0.2">
      <c r="B7" s="532" t="s">
        <v>251</v>
      </c>
      <c r="C7" s="532"/>
      <c r="D7" s="532"/>
      <c r="E7" s="532"/>
      <c r="F7" s="532"/>
      <c r="G7" s="532"/>
      <c r="H7" s="532"/>
      <c r="I7" s="532"/>
      <c r="J7" s="179"/>
      <c r="K7" s="179"/>
    </row>
    <row r="8" spans="1:14" ht="24" customHeight="1" x14ac:dyDescent="0.2">
      <c r="B8" s="533" t="s">
        <v>252</v>
      </c>
      <c r="C8" s="533"/>
      <c r="D8" s="533"/>
      <c r="E8" s="533"/>
      <c r="F8" s="533"/>
      <c r="G8" s="533"/>
      <c r="H8" s="533"/>
      <c r="I8" s="533"/>
      <c r="J8" s="180"/>
      <c r="K8" s="180"/>
      <c r="N8" s="181" t="s">
        <v>253</v>
      </c>
    </row>
    <row r="9" spans="1:14" ht="30.75" customHeight="1" x14ac:dyDescent="0.2">
      <c r="B9" s="292" t="s">
        <v>534</v>
      </c>
      <c r="C9" s="291">
        <v>16</v>
      </c>
      <c r="D9" s="534" t="s">
        <v>535</v>
      </c>
      <c r="E9" s="534"/>
      <c r="F9" s="536" t="s">
        <v>397</v>
      </c>
      <c r="G9" s="536"/>
      <c r="H9" s="536"/>
      <c r="I9" s="536"/>
      <c r="J9" s="237"/>
      <c r="K9" s="182"/>
      <c r="M9" s="177" t="s">
        <v>254</v>
      </c>
      <c r="N9" s="181" t="s">
        <v>255</v>
      </c>
    </row>
    <row r="10" spans="1:14" ht="30.75" customHeight="1" x14ac:dyDescent="0.2">
      <c r="B10" s="292" t="s">
        <v>256</v>
      </c>
      <c r="C10" s="222" t="s">
        <v>275</v>
      </c>
      <c r="D10" s="534" t="s">
        <v>257</v>
      </c>
      <c r="E10" s="534"/>
      <c r="F10" s="535" t="s">
        <v>365</v>
      </c>
      <c r="G10" s="535"/>
      <c r="H10" s="183" t="s">
        <v>258</v>
      </c>
      <c r="I10" s="222" t="s">
        <v>275</v>
      </c>
      <c r="J10" s="184"/>
      <c r="K10" s="184"/>
      <c r="M10" s="177" t="s">
        <v>259</v>
      </c>
      <c r="N10" s="181" t="s">
        <v>260</v>
      </c>
    </row>
    <row r="11" spans="1:14" ht="30.75" customHeight="1" x14ac:dyDescent="0.2">
      <c r="B11" s="292" t="s">
        <v>261</v>
      </c>
      <c r="C11" s="612" t="s">
        <v>366</v>
      </c>
      <c r="D11" s="612"/>
      <c r="E11" s="612"/>
      <c r="F11" s="612"/>
      <c r="G11" s="183" t="s">
        <v>262</v>
      </c>
      <c r="H11" s="538">
        <v>967</v>
      </c>
      <c r="I11" s="538"/>
      <c r="J11" s="185"/>
      <c r="K11" s="185"/>
      <c r="M11" s="177" t="s">
        <v>263</v>
      </c>
      <c r="N11" s="181" t="s">
        <v>264</v>
      </c>
    </row>
    <row r="12" spans="1:14" ht="30.75" customHeight="1" x14ac:dyDescent="0.2">
      <c r="B12" s="292" t="s">
        <v>265</v>
      </c>
      <c r="C12" s="539" t="s">
        <v>263</v>
      </c>
      <c r="D12" s="539"/>
      <c r="E12" s="539"/>
      <c r="F12" s="539"/>
      <c r="G12" s="183" t="s">
        <v>266</v>
      </c>
      <c r="H12" s="540" t="s">
        <v>367</v>
      </c>
      <c r="I12" s="540"/>
      <c r="J12" s="186"/>
      <c r="K12" s="186"/>
      <c r="M12" s="187" t="s">
        <v>267</v>
      </c>
    </row>
    <row r="13" spans="1:14" ht="30.75" customHeight="1" x14ac:dyDescent="0.2">
      <c r="B13" s="292" t="s">
        <v>268</v>
      </c>
      <c r="C13" s="541" t="s">
        <v>295</v>
      </c>
      <c r="D13" s="541"/>
      <c r="E13" s="541"/>
      <c r="F13" s="541"/>
      <c r="G13" s="541"/>
      <c r="H13" s="541"/>
      <c r="I13" s="541"/>
      <c r="J13" s="188"/>
      <c r="K13" s="188"/>
      <c r="M13" s="187"/>
    </row>
    <row r="14" spans="1:14" ht="30.75" customHeight="1" x14ac:dyDescent="0.2">
      <c r="B14" s="292" t="s">
        <v>269</v>
      </c>
      <c r="C14" s="542" t="s">
        <v>368</v>
      </c>
      <c r="D14" s="542"/>
      <c r="E14" s="542"/>
      <c r="F14" s="542"/>
      <c r="G14" s="542"/>
      <c r="H14" s="542"/>
      <c r="I14" s="542"/>
      <c r="J14" s="184"/>
      <c r="K14" s="184"/>
      <c r="M14" s="187"/>
      <c r="N14" s="181" t="s">
        <v>270</v>
      </c>
    </row>
    <row r="15" spans="1:14" ht="30.75" customHeight="1" x14ac:dyDescent="0.2">
      <c r="B15" s="292" t="s">
        <v>271</v>
      </c>
      <c r="C15" s="543" t="s">
        <v>496</v>
      </c>
      <c r="D15" s="543"/>
      <c r="E15" s="543"/>
      <c r="F15" s="543"/>
      <c r="G15" s="183" t="s">
        <v>272</v>
      </c>
      <c r="H15" s="535" t="s">
        <v>288</v>
      </c>
      <c r="I15" s="535"/>
      <c r="J15" s="184"/>
      <c r="K15" s="184"/>
      <c r="M15" s="187" t="s">
        <v>274</v>
      </c>
      <c r="N15" s="181" t="s">
        <v>275</v>
      </c>
    </row>
    <row r="16" spans="1:14" ht="30.75" customHeight="1" x14ac:dyDescent="0.2">
      <c r="B16" s="292" t="s">
        <v>276</v>
      </c>
      <c r="C16" s="613" t="s">
        <v>498</v>
      </c>
      <c r="D16" s="613"/>
      <c r="E16" s="613"/>
      <c r="F16" s="613"/>
      <c r="G16" s="183" t="s">
        <v>277</v>
      </c>
      <c r="H16" s="535" t="s">
        <v>264</v>
      </c>
      <c r="I16" s="535"/>
      <c r="J16" s="184"/>
      <c r="K16" s="184"/>
      <c r="M16" s="187" t="s">
        <v>278</v>
      </c>
    </row>
    <row r="17" spans="2:14" ht="40.5" customHeight="1" x14ac:dyDescent="0.2">
      <c r="B17" s="292" t="s">
        <v>279</v>
      </c>
      <c r="C17" s="543" t="s">
        <v>398</v>
      </c>
      <c r="D17" s="543"/>
      <c r="E17" s="543"/>
      <c r="F17" s="543"/>
      <c r="G17" s="543"/>
      <c r="H17" s="543"/>
      <c r="I17" s="543"/>
      <c r="J17" s="188"/>
      <c r="K17" s="188"/>
      <c r="M17" s="187" t="s">
        <v>280</v>
      </c>
      <c r="N17" s="181" t="s">
        <v>281</v>
      </c>
    </row>
    <row r="18" spans="2:14" ht="30.75" customHeight="1" x14ac:dyDescent="0.2">
      <c r="B18" s="292" t="s">
        <v>282</v>
      </c>
      <c r="C18" s="543" t="s">
        <v>383</v>
      </c>
      <c r="D18" s="543"/>
      <c r="E18" s="543"/>
      <c r="F18" s="543"/>
      <c r="G18" s="543"/>
      <c r="H18" s="543"/>
      <c r="I18" s="543"/>
      <c r="J18" s="189"/>
      <c r="K18" s="189"/>
      <c r="M18" s="187" t="s">
        <v>283</v>
      </c>
      <c r="N18" s="181" t="s">
        <v>284</v>
      </c>
    </row>
    <row r="19" spans="2:14" ht="30.75" customHeight="1" x14ac:dyDescent="0.2">
      <c r="B19" s="292" t="s">
        <v>285</v>
      </c>
      <c r="C19" s="545" t="s">
        <v>399</v>
      </c>
      <c r="D19" s="545"/>
      <c r="E19" s="545"/>
      <c r="F19" s="545"/>
      <c r="G19" s="545"/>
      <c r="H19" s="545"/>
      <c r="I19" s="545"/>
      <c r="J19" s="190"/>
      <c r="K19" s="190"/>
      <c r="M19" s="187"/>
      <c r="N19" s="181" t="s">
        <v>495</v>
      </c>
    </row>
    <row r="20" spans="2:14" ht="30.75" customHeight="1" x14ac:dyDescent="0.2">
      <c r="B20" s="292" t="s">
        <v>287</v>
      </c>
      <c r="C20" s="542" t="s">
        <v>400</v>
      </c>
      <c r="D20" s="542"/>
      <c r="E20" s="542"/>
      <c r="F20" s="542"/>
      <c r="G20" s="542"/>
      <c r="H20" s="542"/>
      <c r="I20" s="542"/>
      <c r="J20" s="191"/>
      <c r="K20" s="191"/>
      <c r="M20" s="187" t="s">
        <v>288</v>
      </c>
      <c r="N20" s="181" t="s">
        <v>289</v>
      </c>
    </row>
    <row r="21" spans="2:14" ht="27.75" customHeight="1" x14ac:dyDescent="0.2">
      <c r="B21" s="534" t="s">
        <v>290</v>
      </c>
      <c r="C21" s="547" t="s">
        <v>291</v>
      </c>
      <c r="D21" s="547"/>
      <c r="E21" s="547"/>
      <c r="F21" s="548" t="s">
        <v>292</v>
      </c>
      <c r="G21" s="548"/>
      <c r="H21" s="548"/>
      <c r="I21" s="548"/>
      <c r="J21" s="192"/>
      <c r="K21" s="192"/>
      <c r="M21" s="187" t="s">
        <v>273</v>
      </c>
      <c r="N21" s="181" t="s">
        <v>462</v>
      </c>
    </row>
    <row r="22" spans="2:14" ht="27" customHeight="1" x14ac:dyDescent="0.2">
      <c r="B22" s="534"/>
      <c r="C22" s="652" t="s">
        <v>401</v>
      </c>
      <c r="D22" s="652"/>
      <c r="E22" s="652"/>
      <c r="F22" s="545" t="s">
        <v>402</v>
      </c>
      <c r="G22" s="545"/>
      <c r="H22" s="545"/>
      <c r="I22" s="545"/>
      <c r="J22" s="190"/>
      <c r="K22" s="190"/>
      <c r="M22" s="187" t="s">
        <v>294</v>
      </c>
      <c r="N22" s="181" t="s">
        <v>295</v>
      </c>
    </row>
    <row r="23" spans="2:14" ht="39.75" customHeight="1" x14ac:dyDescent="0.2">
      <c r="B23" s="292" t="s">
        <v>296</v>
      </c>
      <c r="C23" s="653" t="s">
        <v>400</v>
      </c>
      <c r="D23" s="653"/>
      <c r="E23" s="653"/>
      <c r="F23" s="542" t="s">
        <v>400</v>
      </c>
      <c r="G23" s="542"/>
      <c r="H23" s="542"/>
      <c r="I23" s="542"/>
      <c r="J23" s="184"/>
      <c r="K23" s="184"/>
      <c r="M23" s="187"/>
      <c r="N23" s="181" t="s">
        <v>297</v>
      </c>
    </row>
    <row r="24" spans="2:14" ht="44.25" customHeight="1" x14ac:dyDescent="0.2">
      <c r="B24" s="292" t="s">
        <v>298</v>
      </c>
      <c r="C24" s="652" t="s">
        <v>403</v>
      </c>
      <c r="D24" s="652"/>
      <c r="E24" s="652"/>
      <c r="F24" s="654" t="s">
        <v>404</v>
      </c>
      <c r="G24" s="655"/>
      <c r="H24" s="655"/>
      <c r="I24" s="656"/>
      <c r="J24" s="189"/>
      <c r="K24" s="189"/>
      <c r="M24" s="193"/>
      <c r="N24" s="181" t="s">
        <v>299</v>
      </c>
    </row>
    <row r="25" spans="2:14" ht="29.25" customHeight="1" x14ac:dyDescent="0.2">
      <c r="B25" s="292" t="s">
        <v>300</v>
      </c>
      <c r="C25" s="615">
        <v>43101</v>
      </c>
      <c r="D25" s="543"/>
      <c r="E25" s="543"/>
      <c r="F25" s="183" t="s">
        <v>301</v>
      </c>
      <c r="G25" s="545">
        <v>1</v>
      </c>
      <c r="H25" s="545"/>
      <c r="I25" s="545"/>
      <c r="J25" s="194"/>
      <c r="K25" s="194"/>
      <c r="M25" s="193"/>
    </row>
    <row r="26" spans="2:14" ht="27" customHeight="1" x14ac:dyDescent="0.2">
      <c r="B26" s="292" t="s">
        <v>302</v>
      </c>
      <c r="C26" s="615">
        <v>43465</v>
      </c>
      <c r="D26" s="543"/>
      <c r="E26" s="543"/>
      <c r="F26" s="183" t="s">
        <v>303</v>
      </c>
      <c r="G26" s="657">
        <v>1</v>
      </c>
      <c r="H26" s="657"/>
      <c r="I26" s="657"/>
      <c r="J26" s="195"/>
      <c r="K26" s="195"/>
      <c r="M26" s="193"/>
    </row>
    <row r="27" spans="2:14" ht="47.25" customHeight="1" x14ac:dyDescent="0.2">
      <c r="B27" s="292" t="s">
        <v>304</v>
      </c>
      <c r="C27" s="535" t="s">
        <v>280</v>
      </c>
      <c r="D27" s="535"/>
      <c r="E27" s="535"/>
      <c r="F27" s="233" t="s">
        <v>305</v>
      </c>
      <c r="G27" s="553"/>
      <c r="H27" s="553"/>
      <c r="I27" s="553"/>
      <c r="J27" s="192"/>
      <c r="K27" s="192"/>
      <c r="M27" s="193"/>
    </row>
    <row r="28" spans="2:14" ht="30" customHeight="1" x14ac:dyDescent="0.2">
      <c r="B28" s="533" t="s">
        <v>306</v>
      </c>
      <c r="C28" s="533"/>
      <c r="D28" s="533"/>
      <c r="E28" s="533"/>
      <c r="F28" s="533"/>
      <c r="G28" s="533"/>
      <c r="H28" s="533"/>
      <c r="I28" s="533"/>
      <c r="J28" s="180"/>
      <c r="K28" s="180"/>
      <c r="M28" s="193"/>
    </row>
    <row r="29" spans="2:14" ht="56.25" customHeight="1" x14ac:dyDescent="0.2">
      <c r="B29" s="294" t="s">
        <v>307</v>
      </c>
      <c r="C29" s="294" t="s">
        <v>308</v>
      </c>
      <c r="D29" s="294" t="s">
        <v>309</v>
      </c>
      <c r="E29" s="294" t="s">
        <v>310</v>
      </c>
      <c r="F29" s="294" t="s">
        <v>311</v>
      </c>
      <c r="G29" s="196" t="s">
        <v>312</v>
      </c>
      <c r="H29" s="196" t="s">
        <v>313</v>
      </c>
      <c r="I29" s="294" t="s">
        <v>314</v>
      </c>
      <c r="J29" s="190"/>
      <c r="K29" s="190"/>
      <c r="M29" s="193"/>
    </row>
    <row r="30" spans="2:14" ht="19.5" customHeight="1" x14ac:dyDescent="0.2">
      <c r="B30" s="293" t="s">
        <v>315</v>
      </c>
      <c r="C30" s="303">
        <v>0</v>
      </c>
      <c r="D30" s="304">
        <f>+C30</f>
        <v>0</v>
      </c>
      <c r="E30" s="367">
        <v>0</v>
      </c>
      <c r="F30" s="295">
        <f>+E30</f>
        <v>0</v>
      </c>
      <c r="G30" s="220" t="e">
        <f>+C30/E30</f>
        <v>#DIV/0!</v>
      </c>
      <c r="H30" s="221" t="e">
        <f>+D30/F30</f>
        <v>#DIV/0!</v>
      </c>
      <c r="I30" s="234">
        <f>+D30/$G$26</f>
        <v>0</v>
      </c>
      <c r="J30" s="197"/>
      <c r="K30" s="197"/>
      <c r="M30" s="193"/>
    </row>
    <row r="31" spans="2:14" ht="19.5" customHeight="1" x14ac:dyDescent="0.2">
      <c r="B31" s="293" t="s">
        <v>316</v>
      </c>
      <c r="C31" s="303">
        <v>0</v>
      </c>
      <c r="D31" s="304">
        <f>+D30+C31</f>
        <v>0</v>
      </c>
      <c r="E31" s="367">
        <v>0</v>
      </c>
      <c r="F31" s="295">
        <f>+E31+F30</f>
        <v>0</v>
      </c>
      <c r="G31" s="220" t="e">
        <f t="shared" ref="G31:H41" si="0">+C31/E31</f>
        <v>#DIV/0!</v>
      </c>
      <c r="H31" s="221" t="e">
        <f t="shared" si="0"/>
        <v>#DIV/0!</v>
      </c>
      <c r="I31" s="234">
        <f t="shared" ref="I31:I41" si="1">+D31/$G$26</f>
        <v>0</v>
      </c>
      <c r="J31" s="197"/>
      <c r="K31" s="197"/>
      <c r="M31" s="193"/>
    </row>
    <row r="32" spans="2:14" ht="19.5" customHeight="1" x14ac:dyDescent="0.2">
      <c r="B32" s="293" t="s">
        <v>317</v>
      </c>
      <c r="C32" s="303">
        <v>0</v>
      </c>
      <c r="D32" s="304">
        <f t="shared" ref="D32:D41" si="2">+D31+C32</f>
        <v>0</v>
      </c>
      <c r="E32" s="367">
        <v>0</v>
      </c>
      <c r="F32" s="295">
        <f t="shared" ref="F32:F41" si="3">+E32+F31</f>
        <v>0</v>
      </c>
      <c r="G32" s="220" t="e">
        <f t="shared" si="0"/>
        <v>#DIV/0!</v>
      </c>
      <c r="H32" s="221" t="e">
        <f t="shared" si="0"/>
        <v>#DIV/0!</v>
      </c>
      <c r="I32" s="234">
        <f t="shared" si="1"/>
        <v>0</v>
      </c>
      <c r="J32" s="197"/>
      <c r="K32" s="197"/>
      <c r="M32" s="193"/>
    </row>
    <row r="33" spans="2:11" ht="19.5" customHeight="1" x14ac:dyDescent="0.2">
      <c r="B33" s="293" t="s">
        <v>318</v>
      </c>
      <c r="C33" s="303">
        <v>0</v>
      </c>
      <c r="D33" s="304">
        <f t="shared" si="2"/>
        <v>0</v>
      </c>
      <c r="E33" s="367">
        <v>0</v>
      </c>
      <c r="F33" s="295">
        <f t="shared" si="3"/>
        <v>0</v>
      </c>
      <c r="G33" s="220" t="e">
        <f t="shared" si="0"/>
        <v>#DIV/0!</v>
      </c>
      <c r="H33" s="221" t="e">
        <f t="shared" si="0"/>
        <v>#DIV/0!</v>
      </c>
      <c r="I33" s="234">
        <f t="shared" si="1"/>
        <v>0</v>
      </c>
      <c r="J33" s="197"/>
      <c r="K33" s="197"/>
    </row>
    <row r="34" spans="2:11" ht="19.5" customHeight="1" x14ac:dyDescent="0.2">
      <c r="B34" s="293" t="s">
        <v>319</v>
      </c>
      <c r="C34" s="303">
        <v>0</v>
      </c>
      <c r="D34" s="304">
        <f t="shared" si="2"/>
        <v>0</v>
      </c>
      <c r="E34" s="367">
        <v>0</v>
      </c>
      <c r="F34" s="295">
        <f t="shared" si="3"/>
        <v>0</v>
      </c>
      <c r="G34" s="220" t="e">
        <f t="shared" si="0"/>
        <v>#DIV/0!</v>
      </c>
      <c r="H34" s="221" t="e">
        <f t="shared" si="0"/>
        <v>#DIV/0!</v>
      </c>
      <c r="I34" s="234">
        <f t="shared" si="1"/>
        <v>0</v>
      </c>
      <c r="J34" s="197"/>
      <c r="K34" s="197"/>
    </row>
    <row r="35" spans="2:11" ht="19.5" customHeight="1" x14ac:dyDescent="0.2">
      <c r="B35" s="293" t="s">
        <v>320</v>
      </c>
      <c r="C35" s="303">
        <v>0</v>
      </c>
      <c r="D35" s="304">
        <f t="shared" si="2"/>
        <v>0</v>
      </c>
      <c r="E35" s="367">
        <f>+ACT_16!G14</f>
        <v>0.7</v>
      </c>
      <c r="F35" s="295">
        <f t="shared" si="3"/>
        <v>0.7</v>
      </c>
      <c r="G35" s="220">
        <f t="shared" si="0"/>
        <v>0</v>
      </c>
      <c r="H35" s="221">
        <f t="shared" si="0"/>
        <v>0</v>
      </c>
      <c r="I35" s="234">
        <f t="shared" si="1"/>
        <v>0</v>
      </c>
      <c r="J35" s="197"/>
      <c r="K35" s="197"/>
    </row>
    <row r="36" spans="2:11" ht="19.5" customHeight="1" x14ac:dyDescent="0.2">
      <c r="B36" s="293" t="s">
        <v>321</v>
      </c>
      <c r="C36" s="303">
        <v>0</v>
      </c>
      <c r="D36" s="304">
        <f t="shared" si="2"/>
        <v>0</v>
      </c>
      <c r="E36" s="367">
        <v>0</v>
      </c>
      <c r="F36" s="295">
        <f t="shared" si="3"/>
        <v>0.7</v>
      </c>
      <c r="G36" s="220" t="e">
        <f t="shared" si="0"/>
        <v>#DIV/0!</v>
      </c>
      <c r="H36" s="221">
        <f t="shared" si="0"/>
        <v>0</v>
      </c>
      <c r="I36" s="234">
        <f t="shared" si="1"/>
        <v>0</v>
      </c>
      <c r="J36" s="197"/>
      <c r="K36" s="197"/>
    </row>
    <row r="37" spans="2:11" ht="19.5" customHeight="1" x14ac:dyDescent="0.2">
      <c r="B37" s="293" t="s">
        <v>322</v>
      </c>
      <c r="C37" s="303">
        <v>0</v>
      </c>
      <c r="D37" s="304">
        <f t="shared" si="2"/>
        <v>0</v>
      </c>
      <c r="E37" s="367">
        <v>0</v>
      </c>
      <c r="F37" s="295">
        <f t="shared" si="3"/>
        <v>0.7</v>
      </c>
      <c r="G37" s="220" t="e">
        <f t="shared" si="0"/>
        <v>#DIV/0!</v>
      </c>
      <c r="H37" s="221">
        <f t="shared" si="0"/>
        <v>0</v>
      </c>
      <c r="I37" s="234">
        <f t="shared" si="1"/>
        <v>0</v>
      </c>
      <c r="J37" s="197"/>
      <c r="K37" s="197"/>
    </row>
    <row r="38" spans="2:11" ht="19.5" customHeight="1" x14ac:dyDescent="0.2">
      <c r="B38" s="293" t="s">
        <v>323</v>
      </c>
      <c r="C38" s="303">
        <v>0</v>
      </c>
      <c r="D38" s="304">
        <f t="shared" si="2"/>
        <v>0</v>
      </c>
      <c r="E38" s="367">
        <v>0</v>
      </c>
      <c r="F38" s="295">
        <f t="shared" si="3"/>
        <v>0.7</v>
      </c>
      <c r="G38" s="220" t="e">
        <f t="shared" si="0"/>
        <v>#DIV/0!</v>
      </c>
      <c r="H38" s="221">
        <f t="shared" si="0"/>
        <v>0</v>
      </c>
      <c r="I38" s="234">
        <f t="shared" si="1"/>
        <v>0</v>
      </c>
      <c r="J38" s="197"/>
      <c r="K38" s="197"/>
    </row>
    <row r="39" spans="2:11" ht="19.5" customHeight="1" x14ac:dyDescent="0.2">
      <c r="B39" s="293" t="s">
        <v>324</v>
      </c>
      <c r="C39" s="303">
        <v>0.7</v>
      </c>
      <c r="D39" s="304">
        <f t="shared" si="2"/>
        <v>0.7</v>
      </c>
      <c r="E39" s="367">
        <v>0</v>
      </c>
      <c r="F39" s="295">
        <f t="shared" si="3"/>
        <v>0.7</v>
      </c>
      <c r="G39" s="220" t="e">
        <f t="shared" si="0"/>
        <v>#DIV/0!</v>
      </c>
      <c r="H39" s="221">
        <f t="shared" si="0"/>
        <v>1</v>
      </c>
      <c r="I39" s="234">
        <f t="shared" si="1"/>
        <v>0.7</v>
      </c>
      <c r="J39" s="197"/>
      <c r="K39" s="197"/>
    </row>
    <row r="40" spans="2:11" ht="19.5" customHeight="1" x14ac:dyDescent="0.2">
      <c r="B40" s="293" t="s">
        <v>325</v>
      </c>
      <c r="C40" s="303">
        <v>0</v>
      </c>
      <c r="D40" s="304">
        <f t="shared" si="2"/>
        <v>0.7</v>
      </c>
      <c r="E40" s="367">
        <v>0</v>
      </c>
      <c r="F40" s="295">
        <f t="shared" si="3"/>
        <v>0.7</v>
      </c>
      <c r="G40" s="220" t="e">
        <f t="shared" si="0"/>
        <v>#DIV/0!</v>
      </c>
      <c r="H40" s="221">
        <f t="shared" si="0"/>
        <v>1</v>
      </c>
      <c r="I40" s="234">
        <f t="shared" si="1"/>
        <v>0.7</v>
      </c>
      <c r="J40" s="197"/>
      <c r="K40" s="197"/>
    </row>
    <row r="41" spans="2:11" ht="19.5" customHeight="1" x14ac:dyDescent="0.2">
      <c r="B41" s="293" t="s">
        <v>326</v>
      </c>
      <c r="C41" s="303">
        <v>0.3</v>
      </c>
      <c r="D41" s="360">
        <f t="shared" si="2"/>
        <v>1</v>
      </c>
      <c r="E41" s="367">
        <f>+ACT_16!G15</f>
        <v>0.3</v>
      </c>
      <c r="F41" s="295">
        <f t="shared" si="3"/>
        <v>1</v>
      </c>
      <c r="G41" s="220">
        <f t="shared" si="0"/>
        <v>1</v>
      </c>
      <c r="H41" s="221">
        <f t="shared" si="0"/>
        <v>1</v>
      </c>
      <c r="I41" s="234">
        <f t="shared" si="1"/>
        <v>1</v>
      </c>
      <c r="J41" s="197"/>
      <c r="K41" s="197"/>
    </row>
    <row r="42" spans="2:11" ht="54" customHeight="1" x14ac:dyDescent="0.2">
      <c r="B42" s="288" t="s">
        <v>327</v>
      </c>
      <c r="C42" s="555" t="s">
        <v>540</v>
      </c>
      <c r="D42" s="556"/>
      <c r="E42" s="556"/>
      <c r="F42" s="556"/>
      <c r="G42" s="556"/>
      <c r="H42" s="556"/>
      <c r="I42" s="557"/>
      <c r="J42" s="198"/>
      <c r="K42" s="198"/>
    </row>
    <row r="43" spans="2:11" ht="29.25" customHeight="1" x14ac:dyDescent="0.2">
      <c r="B43" s="533" t="s">
        <v>328</v>
      </c>
      <c r="C43" s="533"/>
      <c r="D43" s="533"/>
      <c r="E43" s="533"/>
      <c r="F43" s="533"/>
      <c r="G43" s="533"/>
      <c r="H43" s="533"/>
      <c r="I43" s="533"/>
      <c r="J43" s="180"/>
      <c r="K43" s="180"/>
    </row>
    <row r="44" spans="2:11" ht="42.75" customHeight="1" x14ac:dyDescent="0.2">
      <c r="B44" s="558"/>
      <c r="C44" s="558"/>
      <c r="D44" s="558"/>
      <c r="E44" s="558"/>
      <c r="F44" s="558"/>
      <c r="G44" s="558"/>
      <c r="H44" s="558"/>
      <c r="I44" s="558"/>
      <c r="J44" s="180"/>
      <c r="K44" s="180"/>
    </row>
    <row r="45" spans="2:11" ht="42.75" customHeight="1" x14ac:dyDescent="0.2">
      <c r="B45" s="558"/>
      <c r="C45" s="558"/>
      <c r="D45" s="558"/>
      <c r="E45" s="558"/>
      <c r="F45" s="558"/>
      <c r="G45" s="558"/>
      <c r="H45" s="558"/>
      <c r="I45" s="558"/>
      <c r="J45" s="198"/>
      <c r="K45" s="198"/>
    </row>
    <row r="46" spans="2:11" ht="42.75" customHeight="1" x14ac:dyDescent="0.2">
      <c r="B46" s="558"/>
      <c r="C46" s="558"/>
      <c r="D46" s="558"/>
      <c r="E46" s="558"/>
      <c r="F46" s="558"/>
      <c r="G46" s="558"/>
      <c r="H46" s="558"/>
      <c r="I46" s="558"/>
      <c r="J46" s="198"/>
      <c r="K46" s="198"/>
    </row>
    <row r="47" spans="2:11" ht="42.75" customHeight="1" x14ac:dyDescent="0.2">
      <c r="B47" s="558"/>
      <c r="C47" s="558"/>
      <c r="D47" s="558"/>
      <c r="E47" s="558"/>
      <c r="F47" s="558"/>
      <c r="G47" s="558"/>
      <c r="H47" s="558"/>
      <c r="I47" s="558"/>
      <c r="J47" s="198"/>
      <c r="K47" s="198"/>
    </row>
    <row r="48" spans="2:11" ht="42.75" customHeight="1" x14ac:dyDescent="0.2">
      <c r="B48" s="558"/>
      <c r="C48" s="558"/>
      <c r="D48" s="558"/>
      <c r="E48" s="558"/>
      <c r="F48" s="558"/>
      <c r="G48" s="558"/>
      <c r="H48" s="558"/>
      <c r="I48" s="558"/>
      <c r="J48" s="199"/>
      <c r="K48" s="199"/>
    </row>
    <row r="49" spans="2:11" ht="34.5" customHeight="1" x14ac:dyDescent="0.2">
      <c r="B49" s="292" t="s">
        <v>329</v>
      </c>
      <c r="C49" s="625" t="s">
        <v>550</v>
      </c>
      <c r="D49" s="626"/>
      <c r="E49" s="626"/>
      <c r="F49" s="626"/>
      <c r="G49" s="626"/>
      <c r="H49" s="626"/>
      <c r="I49" s="626"/>
      <c r="J49" s="200"/>
      <c r="K49" s="200"/>
    </row>
    <row r="50" spans="2:11" ht="34.5" customHeight="1" x14ac:dyDescent="0.2">
      <c r="B50" s="292" t="s">
        <v>330</v>
      </c>
      <c r="C50" s="562" t="s">
        <v>522</v>
      </c>
      <c r="D50" s="563"/>
      <c r="E50" s="563"/>
      <c r="F50" s="563"/>
      <c r="G50" s="563"/>
      <c r="H50" s="563"/>
      <c r="I50" s="564"/>
      <c r="J50" s="200"/>
      <c r="K50" s="200"/>
    </row>
    <row r="51" spans="2:11" ht="60" customHeight="1" x14ac:dyDescent="0.2">
      <c r="B51" s="289" t="s">
        <v>331</v>
      </c>
      <c r="C51" s="658" t="s">
        <v>524</v>
      </c>
      <c r="D51" s="659"/>
      <c r="E51" s="659"/>
      <c r="F51" s="659"/>
      <c r="G51" s="659"/>
      <c r="H51" s="659"/>
      <c r="I51" s="659"/>
      <c r="J51" s="200"/>
      <c r="K51" s="200"/>
    </row>
    <row r="52" spans="2:11" ht="29.25" customHeight="1" x14ac:dyDescent="0.2">
      <c r="B52" s="533" t="s">
        <v>332</v>
      </c>
      <c r="C52" s="533"/>
      <c r="D52" s="533"/>
      <c r="E52" s="533"/>
      <c r="F52" s="533"/>
      <c r="G52" s="533"/>
      <c r="H52" s="533"/>
      <c r="I52" s="533"/>
      <c r="J52" s="200"/>
      <c r="K52" s="200"/>
    </row>
    <row r="53" spans="2:11" ht="33" customHeight="1" x14ac:dyDescent="0.2">
      <c r="B53" s="568" t="s">
        <v>333</v>
      </c>
      <c r="C53" s="290" t="s">
        <v>334</v>
      </c>
      <c r="D53" s="569" t="s">
        <v>335</v>
      </c>
      <c r="E53" s="569"/>
      <c r="F53" s="569"/>
      <c r="G53" s="569" t="s">
        <v>336</v>
      </c>
      <c r="H53" s="569"/>
      <c r="I53" s="569"/>
      <c r="J53" s="201"/>
      <c r="K53" s="201"/>
    </row>
    <row r="54" spans="2:11" ht="31.5" customHeight="1" x14ac:dyDescent="0.2">
      <c r="B54" s="568"/>
      <c r="C54" s="202"/>
      <c r="D54" s="570"/>
      <c r="E54" s="570"/>
      <c r="F54" s="570"/>
      <c r="G54" s="571"/>
      <c r="H54" s="571"/>
      <c r="I54" s="571"/>
      <c r="J54" s="201"/>
      <c r="K54" s="201"/>
    </row>
    <row r="55" spans="2:11" ht="31.5" customHeight="1" x14ac:dyDescent="0.2">
      <c r="B55" s="289" t="s">
        <v>337</v>
      </c>
      <c r="C55" s="573" t="s">
        <v>378</v>
      </c>
      <c r="D55" s="573"/>
      <c r="E55" s="574" t="s">
        <v>338</v>
      </c>
      <c r="F55" s="574"/>
      <c r="G55" s="573" t="s">
        <v>378</v>
      </c>
      <c r="H55" s="573"/>
      <c r="I55" s="573"/>
      <c r="J55" s="203"/>
      <c r="K55" s="203"/>
    </row>
    <row r="56" spans="2:11" ht="31.5" customHeight="1" x14ac:dyDescent="0.2">
      <c r="B56" s="289" t="s">
        <v>339</v>
      </c>
      <c r="C56" s="570" t="s">
        <v>379</v>
      </c>
      <c r="D56" s="570"/>
      <c r="E56" s="576" t="s">
        <v>340</v>
      </c>
      <c r="F56" s="576"/>
      <c r="G56" s="570" t="s">
        <v>493</v>
      </c>
      <c r="H56" s="570"/>
      <c r="I56" s="570"/>
      <c r="J56" s="203"/>
      <c r="K56" s="203"/>
    </row>
    <row r="57" spans="2:11" ht="31.5" customHeight="1" x14ac:dyDescent="0.2">
      <c r="B57" s="289" t="s">
        <v>341</v>
      </c>
      <c r="C57" s="570"/>
      <c r="D57" s="570"/>
      <c r="E57" s="572" t="s">
        <v>342</v>
      </c>
      <c r="F57" s="572"/>
      <c r="G57" s="570"/>
      <c r="H57" s="570"/>
      <c r="I57" s="570"/>
      <c r="J57" s="204"/>
      <c r="K57" s="204"/>
    </row>
    <row r="58" spans="2:11" ht="31.5" customHeight="1" x14ac:dyDescent="0.2">
      <c r="B58" s="289" t="s">
        <v>343</v>
      </c>
      <c r="C58" s="570"/>
      <c r="D58" s="570"/>
      <c r="E58" s="572"/>
      <c r="F58" s="572"/>
      <c r="G58" s="570"/>
      <c r="H58" s="570"/>
      <c r="I58" s="570"/>
      <c r="J58" s="204"/>
      <c r="K58" s="204"/>
    </row>
    <row r="59" spans="2:11" ht="15" hidden="1" x14ac:dyDescent="0.25">
      <c r="B59" s="205"/>
      <c r="C59" s="205"/>
      <c r="D59" s="10"/>
      <c r="E59" s="10"/>
      <c r="F59" s="10"/>
      <c r="G59" s="10"/>
      <c r="H59" s="10"/>
      <c r="I59" s="206"/>
      <c r="J59" s="207"/>
      <c r="K59" s="207"/>
    </row>
    <row r="60" spans="2:11" hidden="1" x14ac:dyDescent="0.2">
      <c r="B60" s="208"/>
      <c r="C60" s="209"/>
      <c r="D60" s="209"/>
      <c r="E60" s="210"/>
      <c r="F60" s="210"/>
      <c r="G60" s="211"/>
      <c r="H60" s="212"/>
      <c r="I60" s="209"/>
      <c r="J60" s="213"/>
      <c r="K60" s="213"/>
    </row>
    <row r="61" spans="2:11" hidden="1" x14ac:dyDescent="0.2">
      <c r="B61" s="208"/>
      <c r="C61" s="209"/>
      <c r="D61" s="209"/>
      <c r="E61" s="210"/>
      <c r="F61" s="210"/>
      <c r="G61" s="211"/>
      <c r="H61" s="212"/>
      <c r="I61" s="209"/>
      <c r="J61" s="213"/>
      <c r="K61" s="213"/>
    </row>
    <row r="62" spans="2:11" hidden="1" x14ac:dyDescent="0.2">
      <c r="B62" s="208"/>
      <c r="C62" s="209"/>
      <c r="D62" s="209"/>
      <c r="E62" s="210"/>
      <c r="F62" s="210"/>
      <c r="G62" s="211"/>
      <c r="H62" s="212"/>
      <c r="I62" s="209"/>
      <c r="J62" s="213"/>
      <c r="K62" s="213"/>
    </row>
    <row r="63" spans="2:11" hidden="1" x14ac:dyDescent="0.2">
      <c r="B63" s="208"/>
      <c r="C63" s="209"/>
      <c r="D63" s="209"/>
      <c r="E63" s="210"/>
      <c r="F63" s="210"/>
      <c r="G63" s="211"/>
      <c r="H63" s="212"/>
      <c r="I63" s="209"/>
      <c r="J63" s="213"/>
      <c r="K63" s="213"/>
    </row>
    <row r="64" spans="2:11" hidden="1" x14ac:dyDescent="0.2">
      <c r="B64" s="208"/>
      <c r="C64" s="209"/>
      <c r="D64" s="209"/>
      <c r="E64" s="210"/>
      <c r="F64" s="210"/>
      <c r="G64" s="211"/>
      <c r="H64" s="212"/>
      <c r="I64" s="209"/>
      <c r="J64" s="213"/>
      <c r="K64" s="213"/>
    </row>
    <row r="65" spans="2:11" hidden="1" x14ac:dyDescent="0.2">
      <c r="B65" s="208"/>
      <c r="C65" s="209"/>
      <c r="D65" s="209"/>
      <c r="E65" s="210"/>
      <c r="F65" s="210"/>
      <c r="G65" s="211"/>
      <c r="H65" s="212"/>
      <c r="I65" s="209"/>
      <c r="J65" s="213"/>
      <c r="K65" s="213"/>
    </row>
    <row r="66" spans="2:11" hidden="1" x14ac:dyDescent="0.2">
      <c r="B66" s="208"/>
      <c r="C66" s="209"/>
      <c r="D66" s="209"/>
      <c r="E66" s="210"/>
      <c r="F66" s="210"/>
      <c r="G66" s="211"/>
      <c r="H66" s="212"/>
      <c r="I66" s="209"/>
      <c r="J66" s="213"/>
      <c r="K66" s="213"/>
    </row>
    <row r="67" spans="2:11" hidden="1" x14ac:dyDescent="0.2">
      <c r="B67" s="208"/>
      <c r="C67" s="209"/>
      <c r="D67" s="209"/>
      <c r="E67" s="210"/>
      <c r="F67" s="210"/>
      <c r="G67" s="211"/>
      <c r="H67" s="212"/>
      <c r="I67" s="209"/>
      <c r="J67" s="213"/>
      <c r="K67" s="213"/>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5:E25"/>
    <mergeCell ref="G25:I25"/>
    <mergeCell ref="C23:E23"/>
    <mergeCell ref="F23:I23"/>
    <mergeCell ref="C24:E24"/>
    <mergeCell ref="F24:I24"/>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27:E27">
      <formula1>$M$15:$M$18</formula1>
    </dataValidation>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topLeftCell="A3" workbookViewId="0">
      <selection activeCell="A12" sqref="A1:XFD1048576"/>
    </sheetView>
  </sheetViews>
  <sheetFormatPr baseColWidth="10" defaultColWidth="11.5703125" defaultRowHeight="15" x14ac:dyDescent="0.25"/>
  <cols>
    <col min="1" max="1" width="1.28515625" customWidth="1"/>
    <col min="2" max="2" width="21.85546875" style="227"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s>
  <sheetData>
    <row r="1" spans="2:11" ht="18" customHeight="1" thickBot="1" x14ac:dyDescent="0.3">
      <c r="B1" s="580"/>
      <c r="C1" s="583" t="s">
        <v>144</v>
      </c>
      <c r="D1" s="584"/>
      <c r="E1" s="584"/>
      <c r="F1" s="584"/>
      <c r="G1" s="584"/>
      <c r="H1" s="584"/>
      <c r="I1" s="584"/>
      <c r="J1" s="585"/>
      <c r="K1" s="586"/>
    </row>
    <row r="2" spans="2:11" ht="18" customHeight="1" thickBot="1" x14ac:dyDescent="0.3">
      <c r="B2" s="581"/>
      <c r="C2" s="589" t="s">
        <v>145</v>
      </c>
      <c r="D2" s="590"/>
      <c r="E2" s="590"/>
      <c r="F2" s="590"/>
      <c r="G2" s="590"/>
      <c r="H2" s="590"/>
      <c r="I2" s="590"/>
      <c r="J2" s="591"/>
      <c r="K2" s="587"/>
    </row>
    <row r="3" spans="2:11" ht="18" customHeight="1" thickBot="1" x14ac:dyDescent="0.3">
      <c r="B3" s="581"/>
      <c r="C3" s="589" t="s">
        <v>448</v>
      </c>
      <c r="D3" s="590"/>
      <c r="E3" s="590"/>
      <c r="F3" s="590"/>
      <c r="G3" s="590"/>
      <c r="H3" s="590"/>
      <c r="I3" s="590"/>
      <c r="J3" s="591"/>
      <c r="K3" s="587"/>
    </row>
    <row r="4" spans="2:11" ht="18" customHeight="1" thickBot="1" x14ac:dyDescent="0.3">
      <c r="B4" s="582"/>
      <c r="C4" s="589" t="s">
        <v>351</v>
      </c>
      <c r="D4" s="590"/>
      <c r="E4" s="590"/>
      <c r="F4" s="590"/>
      <c r="G4" s="590"/>
      <c r="H4" s="592" t="s">
        <v>430</v>
      </c>
      <c r="I4" s="593"/>
      <c r="J4" s="594"/>
      <c r="K4" s="588"/>
    </row>
    <row r="5" spans="2:11" ht="18" customHeight="1" thickBot="1" x14ac:dyDescent="0.3">
      <c r="B5" s="223"/>
      <c r="C5" s="224"/>
      <c r="D5" s="224"/>
      <c r="E5" s="224"/>
      <c r="F5" s="224"/>
      <c r="G5" s="224"/>
      <c r="H5" s="224"/>
      <c r="I5" s="224"/>
      <c r="J5" s="225"/>
    </row>
    <row r="6" spans="2:11" ht="51.75" customHeight="1" thickBot="1" x14ac:dyDescent="0.3">
      <c r="B6" s="343" t="s">
        <v>461</v>
      </c>
      <c r="C6" s="487" t="s">
        <v>362</v>
      </c>
      <c r="D6" s="595"/>
      <c r="E6" s="488"/>
      <c r="F6" s="226"/>
      <c r="G6" s="224"/>
      <c r="H6" s="224"/>
      <c r="I6" s="224"/>
      <c r="J6" s="225"/>
    </row>
    <row r="7" spans="2:11" ht="32.25" customHeight="1" thickBot="1" x14ac:dyDescent="0.3">
      <c r="B7" s="27" t="s">
        <v>0</v>
      </c>
      <c r="C7" s="487" t="s">
        <v>363</v>
      </c>
      <c r="D7" s="595"/>
      <c r="E7" s="488"/>
      <c r="F7" s="226"/>
      <c r="G7" s="224"/>
      <c r="H7" s="224"/>
      <c r="I7" s="224"/>
      <c r="J7" s="225"/>
    </row>
    <row r="8" spans="2:11" ht="32.25" customHeight="1" thickBot="1" x14ac:dyDescent="0.3">
      <c r="B8" s="27" t="s">
        <v>356</v>
      </c>
      <c r="C8" s="487" t="s">
        <v>360</v>
      </c>
      <c r="D8" s="595"/>
      <c r="E8" s="488"/>
      <c r="F8" s="318"/>
      <c r="G8" s="224"/>
      <c r="H8" s="224"/>
      <c r="I8" s="224"/>
      <c r="J8" s="225"/>
    </row>
    <row r="9" spans="2:11" ht="33.75" customHeight="1" thickBot="1" x14ac:dyDescent="0.3">
      <c r="B9" s="27" t="s">
        <v>202</v>
      </c>
      <c r="C9" s="487" t="s">
        <v>493</v>
      </c>
      <c r="D9" s="595"/>
      <c r="E9" s="488"/>
      <c r="F9" s="226"/>
      <c r="G9" s="224"/>
      <c r="H9" s="224"/>
      <c r="I9" s="224"/>
      <c r="J9" s="225"/>
    </row>
    <row r="10" spans="2:11" ht="35.25" customHeight="1" thickBot="1" x14ac:dyDescent="0.3">
      <c r="B10" s="27" t="s">
        <v>449</v>
      </c>
      <c r="C10" s="487" t="s">
        <v>455</v>
      </c>
      <c r="D10" s="595"/>
      <c r="E10" s="488"/>
      <c r="F10" s="226"/>
      <c r="G10" s="224"/>
      <c r="H10" s="224"/>
      <c r="I10" s="224"/>
      <c r="J10" s="225"/>
    </row>
    <row r="12" spans="2:11" x14ac:dyDescent="0.25">
      <c r="B12" s="598" t="s">
        <v>520</v>
      </c>
      <c r="C12" s="599"/>
      <c r="D12" s="599"/>
      <c r="E12" s="599"/>
      <c r="F12" s="599"/>
      <c r="G12" s="599"/>
      <c r="H12" s="600"/>
      <c r="I12" s="596" t="s">
        <v>352</v>
      </c>
      <c r="J12" s="597"/>
      <c r="K12" s="597"/>
    </row>
    <row r="13" spans="2:11" s="228" customFormat="1" ht="56.25" customHeight="1" x14ac:dyDescent="0.25">
      <c r="B13" s="317" t="s">
        <v>357</v>
      </c>
      <c r="C13" s="317" t="s">
        <v>353</v>
      </c>
      <c r="D13" s="317" t="s">
        <v>431</v>
      </c>
      <c r="E13" s="317" t="s">
        <v>354</v>
      </c>
      <c r="F13" s="317" t="s">
        <v>355</v>
      </c>
      <c r="G13" s="317" t="s">
        <v>432</v>
      </c>
      <c r="H13" s="317" t="s">
        <v>433</v>
      </c>
      <c r="I13" s="316" t="s">
        <v>434</v>
      </c>
      <c r="J13" s="316" t="s">
        <v>435</v>
      </c>
      <c r="K13" s="316" t="s">
        <v>436</v>
      </c>
    </row>
    <row r="14" spans="2:11" ht="15" customHeight="1" x14ac:dyDescent="0.25">
      <c r="B14" s="660">
        <v>1</v>
      </c>
      <c r="C14" s="661" t="s">
        <v>405</v>
      </c>
      <c r="D14" s="606">
        <v>1</v>
      </c>
      <c r="E14" s="236">
        <v>1</v>
      </c>
      <c r="F14" s="298" t="s">
        <v>425</v>
      </c>
      <c r="G14" s="306">
        <v>0.7</v>
      </c>
      <c r="H14" s="433">
        <v>43311</v>
      </c>
      <c r="I14" s="416">
        <v>0.7</v>
      </c>
      <c r="J14" s="417">
        <v>43383</v>
      </c>
      <c r="K14" s="319" t="s">
        <v>536</v>
      </c>
    </row>
    <row r="15" spans="2:11" ht="33" customHeight="1" x14ac:dyDescent="0.25">
      <c r="B15" s="660"/>
      <c r="C15" s="661"/>
      <c r="D15" s="606"/>
      <c r="E15" s="236">
        <v>2</v>
      </c>
      <c r="F15" s="298" t="s">
        <v>427</v>
      </c>
      <c r="G15" s="306">
        <v>0.3</v>
      </c>
      <c r="H15" s="305">
        <v>43465</v>
      </c>
      <c r="I15" s="359">
        <v>0.3</v>
      </c>
      <c r="J15" s="362">
        <v>43465</v>
      </c>
      <c r="K15" s="320"/>
    </row>
    <row r="16" spans="2:11" s="238" customFormat="1" ht="21.75" customHeight="1" x14ac:dyDescent="0.25">
      <c r="B16" s="601" t="s">
        <v>437</v>
      </c>
      <c r="C16" s="602"/>
      <c r="D16" s="332">
        <f>SUM(D14:D15)</f>
        <v>1</v>
      </c>
      <c r="E16" s="603" t="s">
        <v>120</v>
      </c>
      <c r="F16" s="604"/>
      <c r="G16" s="332">
        <f>SUM(G14:G15)</f>
        <v>1</v>
      </c>
      <c r="H16" s="315"/>
      <c r="I16" s="321">
        <f>SUM(I14:I15)</f>
        <v>1</v>
      </c>
      <c r="J16" s="322"/>
      <c r="K16" s="322"/>
    </row>
    <row r="20" spans="9:9" x14ac:dyDescent="0.25">
      <c r="I20" s="323"/>
    </row>
  </sheetData>
  <sheetProtection selectLockedCells="1" selectUnlockedCells="1"/>
  <mergeCells count="19">
    <mergeCell ref="I12:K12"/>
    <mergeCell ref="B12:H12"/>
    <mergeCell ref="B16:C16"/>
    <mergeCell ref="E16:F16"/>
    <mergeCell ref="B14:B15"/>
    <mergeCell ref="C14:C15"/>
    <mergeCell ref="D14:D15"/>
    <mergeCell ref="C6:E6"/>
    <mergeCell ref="C7:E7"/>
    <mergeCell ref="C8:E8"/>
    <mergeCell ref="C9:E9"/>
    <mergeCell ref="C10:E10"/>
    <mergeCell ref="B1:B4"/>
    <mergeCell ref="C1:J1"/>
    <mergeCell ref="K1:K4"/>
    <mergeCell ref="C2:J2"/>
    <mergeCell ref="C3:J3"/>
    <mergeCell ref="C4:G4"/>
    <mergeCell ref="H4:J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1:X67"/>
  <sheetViews>
    <sheetView topLeftCell="B36" zoomScale="110" zoomScaleNormal="110" workbookViewId="0">
      <selection activeCell="A12" sqref="A1:XFD1048576"/>
    </sheetView>
  </sheetViews>
  <sheetFormatPr baseColWidth="10" defaultColWidth="11.42578125" defaultRowHeight="12.75" x14ac:dyDescent="0.2"/>
  <cols>
    <col min="1" max="1" width="1" style="171" customWidth="1"/>
    <col min="2" max="2" width="25.42578125" style="170" customWidth="1"/>
    <col min="3" max="3" width="14.5703125" style="171" customWidth="1"/>
    <col min="4" max="4" width="20.140625" style="171" customWidth="1"/>
    <col min="5" max="5" width="16.42578125" style="171" customWidth="1"/>
    <col min="6" max="6" width="25" style="171" customWidth="1"/>
    <col min="7" max="7" width="22" style="172" customWidth="1"/>
    <col min="8" max="8" width="20.5703125" style="171" customWidth="1"/>
    <col min="9" max="9" width="22.42578125" style="171" customWidth="1"/>
    <col min="10" max="11" width="22.42578125" style="173" customWidth="1"/>
    <col min="12" max="21" width="11.42578125" style="174"/>
    <col min="22" max="24" width="11.42578125" style="175"/>
    <col min="25" max="16384" width="11.42578125" style="171"/>
  </cols>
  <sheetData>
    <row r="1" spans="2:14" ht="6" customHeight="1" x14ac:dyDescent="0.2"/>
    <row r="2" spans="2:14" ht="25.5" customHeight="1" x14ac:dyDescent="0.2">
      <c r="B2" s="527"/>
      <c r="C2" s="457" t="s">
        <v>144</v>
      </c>
      <c r="D2" s="457"/>
      <c r="E2" s="457"/>
      <c r="F2" s="457"/>
      <c r="G2" s="457"/>
      <c r="H2" s="457"/>
      <c r="I2" s="528"/>
      <c r="J2" s="176"/>
      <c r="K2" s="176"/>
      <c r="M2" s="177" t="s">
        <v>244</v>
      </c>
    </row>
    <row r="3" spans="2:14" ht="25.5" customHeight="1" x14ac:dyDescent="0.2">
      <c r="B3" s="527"/>
      <c r="C3" s="529" t="s">
        <v>145</v>
      </c>
      <c r="D3" s="529"/>
      <c r="E3" s="529"/>
      <c r="F3" s="529"/>
      <c r="G3" s="529"/>
      <c r="H3" s="529"/>
      <c r="I3" s="528"/>
      <c r="J3" s="176"/>
      <c r="K3" s="176"/>
      <c r="M3" s="177" t="s">
        <v>245</v>
      </c>
    </row>
    <row r="4" spans="2:14" ht="25.5" customHeight="1" x14ac:dyDescent="0.2">
      <c r="B4" s="527"/>
      <c r="C4" s="529" t="s">
        <v>246</v>
      </c>
      <c r="D4" s="529"/>
      <c r="E4" s="529"/>
      <c r="F4" s="529"/>
      <c r="G4" s="529"/>
      <c r="H4" s="529"/>
      <c r="I4" s="528"/>
      <c r="J4" s="176"/>
      <c r="K4" s="176"/>
      <c r="M4" s="177" t="s">
        <v>247</v>
      </c>
    </row>
    <row r="5" spans="2:14" ht="25.5" customHeight="1" x14ac:dyDescent="0.2">
      <c r="B5" s="527"/>
      <c r="C5" s="529" t="s">
        <v>248</v>
      </c>
      <c r="D5" s="529"/>
      <c r="E5" s="529"/>
      <c r="F5" s="529"/>
      <c r="G5" s="530" t="s">
        <v>533</v>
      </c>
      <c r="H5" s="530"/>
      <c r="I5" s="528"/>
      <c r="J5" s="176"/>
      <c r="K5" s="176"/>
      <c r="M5" s="177" t="s">
        <v>249</v>
      </c>
    </row>
    <row r="6" spans="2:14" ht="23.25" customHeight="1" x14ac:dyDescent="0.2">
      <c r="B6" s="531" t="s">
        <v>250</v>
      </c>
      <c r="C6" s="531"/>
      <c r="D6" s="531"/>
      <c r="E6" s="531"/>
      <c r="F6" s="531"/>
      <c r="G6" s="531"/>
      <c r="H6" s="531"/>
      <c r="I6" s="531"/>
      <c r="J6" s="178"/>
      <c r="K6" s="178"/>
    </row>
    <row r="7" spans="2:14" ht="24" customHeight="1" x14ac:dyDescent="0.2">
      <c r="B7" s="532" t="s">
        <v>251</v>
      </c>
      <c r="C7" s="532"/>
      <c r="D7" s="532"/>
      <c r="E7" s="532"/>
      <c r="F7" s="532"/>
      <c r="G7" s="532"/>
      <c r="H7" s="532"/>
      <c r="I7" s="532"/>
      <c r="J7" s="179"/>
      <c r="K7" s="179"/>
    </row>
    <row r="8" spans="2:14" ht="24" customHeight="1" x14ac:dyDescent="0.2">
      <c r="B8" s="533" t="s">
        <v>252</v>
      </c>
      <c r="C8" s="533"/>
      <c r="D8" s="533"/>
      <c r="E8" s="533"/>
      <c r="F8" s="533"/>
      <c r="G8" s="533"/>
      <c r="H8" s="533"/>
      <c r="I8" s="533"/>
      <c r="J8" s="180"/>
      <c r="K8" s="180"/>
      <c r="N8" s="181" t="s">
        <v>253</v>
      </c>
    </row>
    <row r="9" spans="2:14" ht="30.75" customHeight="1" x14ac:dyDescent="0.2">
      <c r="B9" s="292" t="s">
        <v>534</v>
      </c>
      <c r="C9" s="291">
        <v>17</v>
      </c>
      <c r="D9" s="534" t="s">
        <v>535</v>
      </c>
      <c r="E9" s="534"/>
      <c r="F9" s="536" t="s">
        <v>406</v>
      </c>
      <c r="G9" s="536"/>
      <c r="H9" s="536"/>
      <c r="I9" s="536"/>
      <c r="J9" s="182"/>
      <c r="K9" s="182"/>
      <c r="M9" s="177" t="s">
        <v>254</v>
      </c>
      <c r="N9" s="181" t="s">
        <v>255</v>
      </c>
    </row>
    <row r="10" spans="2:14" ht="30.75" customHeight="1" x14ac:dyDescent="0.2">
      <c r="B10" s="292" t="s">
        <v>256</v>
      </c>
      <c r="C10" s="222" t="s">
        <v>275</v>
      </c>
      <c r="D10" s="534" t="s">
        <v>257</v>
      </c>
      <c r="E10" s="534"/>
      <c r="F10" s="535" t="s">
        <v>365</v>
      </c>
      <c r="G10" s="535"/>
      <c r="H10" s="183" t="s">
        <v>258</v>
      </c>
      <c r="I10" s="222" t="s">
        <v>275</v>
      </c>
      <c r="J10" s="184"/>
      <c r="K10" s="184"/>
      <c r="M10" s="177" t="s">
        <v>259</v>
      </c>
      <c r="N10" s="181" t="s">
        <v>260</v>
      </c>
    </row>
    <row r="11" spans="2:14" ht="30.75" customHeight="1" x14ac:dyDescent="0.2">
      <c r="B11" s="292" t="s">
        <v>261</v>
      </c>
      <c r="C11" s="612" t="s">
        <v>366</v>
      </c>
      <c r="D11" s="612"/>
      <c r="E11" s="612"/>
      <c r="F11" s="612"/>
      <c r="G11" s="183" t="s">
        <v>262</v>
      </c>
      <c r="H11" s="538">
        <v>967</v>
      </c>
      <c r="I11" s="538"/>
      <c r="J11" s="185"/>
      <c r="K11" s="185"/>
      <c r="M11" s="177" t="s">
        <v>263</v>
      </c>
      <c r="N11" s="181" t="s">
        <v>264</v>
      </c>
    </row>
    <row r="12" spans="2:14" ht="30.75" customHeight="1" x14ac:dyDescent="0.2">
      <c r="B12" s="292" t="s">
        <v>265</v>
      </c>
      <c r="C12" s="539" t="s">
        <v>263</v>
      </c>
      <c r="D12" s="539"/>
      <c r="E12" s="539"/>
      <c r="F12" s="539"/>
      <c r="G12" s="183" t="s">
        <v>266</v>
      </c>
      <c r="H12" s="540" t="s">
        <v>367</v>
      </c>
      <c r="I12" s="540"/>
      <c r="J12" s="186"/>
      <c r="K12" s="186"/>
      <c r="M12" s="187" t="s">
        <v>267</v>
      </c>
    </row>
    <row r="13" spans="2:14" ht="30.75" customHeight="1" x14ac:dyDescent="0.2">
      <c r="B13" s="292" t="s">
        <v>268</v>
      </c>
      <c r="C13" s="541" t="s">
        <v>297</v>
      </c>
      <c r="D13" s="541"/>
      <c r="E13" s="541"/>
      <c r="F13" s="541"/>
      <c r="G13" s="541"/>
      <c r="H13" s="541"/>
      <c r="I13" s="541"/>
      <c r="J13" s="188"/>
      <c r="K13" s="188"/>
      <c r="M13" s="187"/>
    </row>
    <row r="14" spans="2:14" ht="30.75" customHeight="1" x14ac:dyDescent="0.2">
      <c r="B14" s="292" t="s">
        <v>269</v>
      </c>
      <c r="C14" s="542" t="s">
        <v>368</v>
      </c>
      <c r="D14" s="542"/>
      <c r="E14" s="542"/>
      <c r="F14" s="542"/>
      <c r="G14" s="542"/>
      <c r="H14" s="542"/>
      <c r="I14" s="542"/>
      <c r="J14" s="184"/>
      <c r="K14" s="184"/>
      <c r="M14" s="187"/>
      <c r="N14" s="181" t="s">
        <v>270</v>
      </c>
    </row>
    <row r="15" spans="2:14" ht="30.75" customHeight="1" x14ac:dyDescent="0.2">
      <c r="B15" s="292" t="s">
        <v>271</v>
      </c>
      <c r="C15" s="543" t="s">
        <v>407</v>
      </c>
      <c r="D15" s="543"/>
      <c r="E15" s="543"/>
      <c r="F15" s="543"/>
      <c r="G15" s="183" t="s">
        <v>272</v>
      </c>
      <c r="H15" s="535" t="s">
        <v>288</v>
      </c>
      <c r="I15" s="535"/>
      <c r="J15" s="184"/>
      <c r="K15" s="184"/>
      <c r="M15" s="187" t="s">
        <v>274</v>
      </c>
      <c r="N15" s="181" t="s">
        <v>275</v>
      </c>
    </row>
    <row r="16" spans="2:14" ht="30.75" customHeight="1" x14ac:dyDescent="0.2">
      <c r="B16" s="292" t="s">
        <v>276</v>
      </c>
      <c r="C16" s="613" t="s">
        <v>498</v>
      </c>
      <c r="D16" s="613"/>
      <c r="E16" s="613"/>
      <c r="F16" s="613"/>
      <c r="G16" s="183" t="s">
        <v>277</v>
      </c>
      <c r="H16" s="535" t="s">
        <v>264</v>
      </c>
      <c r="I16" s="535"/>
      <c r="J16" s="184"/>
      <c r="K16" s="184"/>
      <c r="M16" s="187" t="s">
        <v>278</v>
      </c>
    </row>
    <row r="17" spans="2:14" ht="40.5" customHeight="1" x14ac:dyDescent="0.2">
      <c r="B17" s="292" t="s">
        <v>279</v>
      </c>
      <c r="C17" s="662" t="s">
        <v>408</v>
      </c>
      <c r="D17" s="662"/>
      <c r="E17" s="662"/>
      <c r="F17" s="662"/>
      <c r="G17" s="662"/>
      <c r="H17" s="662"/>
      <c r="I17" s="662"/>
      <c r="J17" s="188"/>
      <c r="K17" s="188"/>
      <c r="M17" s="187" t="s">
        <v>280</v>
      </c>
      <c r="N17" s="181" t="s">
        <v>281</v>
      </c>
    </row>
    <row r="18" spans="2:14" ht="30.75" customHeight="1" x14ac:dyDescent="0.2">
      <c r="B18" s="292" t="s">
        <v>282</v>
      </c>
      <c r="C18" s="543" t="s">
        <v>383</v>
      </c>
      <c r="D18" s="543"/>
      <c r="E18" s="543"/>
      <c r="F18" s="543"/>
      <c r="G18" s="543"/>
      <c r="H18" s="543"/>
      <c r="I18" s="543"/>
      <c r="J18" s="189"/>
      <c r="K18" s="189"/>
      <c r="M18" s="187" t="s">
        <v>283</v>
      </c>
      <c r="N18" s="181" t="s">
        <v>284</v>
      </c>
    </row>
    <row r="19" spans="2:14" ht="30.75" customHeight="1" x14ac:dyDescent="0.2">
      <c r="B19" s="292" t="s">
        <v>285</v>
      </c>
      <c r="C19" s="545" t="s">
        <v>345</v>
      </c>
      <c r="D19" s="545"/>
      <c r="E19" s="545"/>
      <c r="F19" s="545"/>
      <c r="G19" s="545"/>
      <c r="H19" s="545"/>
      <c r="I19" s="545"/>
      <c r="J19" s="190"/>
      <c r="K19" s="190"/>
      <c r="M19" s="187"/>
      <c r="N19" s="181" t="s">
        <v>286</v>
      </c>
    </row>
    <row r="20" spans="2:14" ht="30.75" customHeight="1" x14ac:dyDescent="0.2">
      <c r="B20" s="292" t="s">
        <v>287</v>
      </c>
      <c r="C20" s="546" t="s">
        <v>346</v>
      </c>
      <c r="D20" s="546"/>
      <c r="E20" s="546"/>
      <c r="F20" s="546"/>
      <c r="G20" s="546"/>
      <c r="H20" s="546"/>
      <c r="I20" s="546"/>
      <c r="J20" s="191"/>
      <c r="K20" s="191"/>
      <c r="M20" s="187" t="s">
        <v>288</v>
      </c>
      <c r="N20" s="181" t="s">
        <v>289</v>
      </c>
    </row>
    <row r="21" spans="2:14" ht="27.75" customHeight="1" x14ac:dyDescent="0.2">
      <c r="B21" s="534" t="s">
        <v>290</v>
      </c>
      <c r="C21" s="547" t="s">
        <v>291</v>
      </c>
      <c r="D21" s="547"/>
      <c r="E21" s="547"/>
      <c r="F21" s="548" t="s">
        <v>292</v>
      </c>
      <c r="G21" s="548"/>
      <c r="H21" s="548"/>
      <c r="I21" s="548"/>
      <c r="J21" s="192"/>
      <c r="K21" s="192"/>
      <c r="M21" s="187" t="s">
        <v>273</v>
      </c>
      <c r="N21" s="181" t="s">
        <v>293</v>
      </c>
    </row>
    <row r="22" spans="2:14" ht="27" customHeight="1" x14ac:dyDescent="0.2">
      <c r="B22" s="534"/>
      <c r="C22" s="549" t="s">
        <v>347</v>
      </c>
      <c r="D22" s="549"/>
      <c r="E22" s="549"/>
      <c r="F22" s="549" t="s">
        <v>348</v>
      </c>
      <c r="G22" s="549"/>
      <c r="H22" s="549"/>
      <c r="I22" s="549"/>
      <c r="J22" s="190"/>
      <c r="K22" s="190"/>
      <c r="M22" s="187" t="s">
        <v>294</v>
      </c>
      <c r="N22" s="181" t="s">
        <v>295</v>
      </c>
    </row>
    <row r="23" spans="2:14" ht="39.75" customHeight="1" x14ac:dyDescent="0.2">
      <c r="B23" s="292" t="s">
        <v>296</v>
      </c>
      <c r="C23" s="550" t="s">
        <v>346</v>
      </c>
      <c r="D23" s="550"/>
      <c r="E23" s="550"/>
      <c r="F23" s="550" t="s">
        <v>346</v>
      </c>
      <c r="G23" s="550"/>
      <c r="H23" s="550"/>
      <c r="I23" s="550"/>
      <c r="J23" s="184"/>
      <c r="K23" s="184"/>
      <c r="M23" s="187"/>
      <c r="N23" s="181" t="s">
        <v>297</v>
      </c>
    </row>
    <row r="24" spans="2:14" ht="44.25" customHeight="1" x14ac:dyDescent="0.2">
      <c r="B24" s="292" t="s">
        <v>298</v>
      </c>
      <c r="C24" s="549" t="s">
        <v>350</v>
      </c>
      <c r="D24" s="549"/>
      <c r="E24" s="549"/>
      <c r="F24" s="549" t="s">
        <v>349</v>
      </c>
      <c r="G24" s="549"/>
      <c r="H24" s="549"/>
      <c r="I24" s="549"/>
      <c r="J24" s="189"/>
      <c r="K24" s="189"/>
      <c r="M24" s="193"/>
      <c r="N24" s="181" t="s">
        <v>299</v>
      </c>
    </row>
    <row r="25" spans="2:14" ht="29.25" customHeight="1" x14ac:dyDescent="0.2">
      <c r="B25" s="292" t="s">
        <v>300</v>
      </c>
      <c r="C25" s="615">
        <v>43101</v>
      </c>
      <c r="D25" s="543"/>
      <c r="E25" s="543"/>
      <c r="F25" s="183" t="s">
        <v>301</v>
      </c>
      <c r="G25" s="616">
        <v>0.8</v>
      </c>
      <c r="H25" s="617"/>
      <c r="I25" s="618"/>
      <c r="J25" s="194"/>
      <c r="K25" s="194"/>
      <c r="M25" s="193"/>
    </row>
    <row r="26" spans="2:14" ht="27" customHeight="1" x14ac:dyDescent="0.2">
      <c r="B26" s="292" t="s">
        <v>302</v>
      </c>
      <c r="C26" s="615">
        <v>43465</v>
      </c>
      <c r="D26" s="543"/>
      <c r="E26" s="543"/>
      <c r="F26" s="183" t="s">
        <v>303</v>
      </c>
      <c r="G26" s="642">
        <v>1</v>
      </c>
      <c r="H26" s="642"/>
      <c r="I26" s="642"/>
      <c r="J26" s="195"/>
      <c r="K26" s="195"/>
      <c r="M26" s="193"/>
    </row>
    <row r="27" spans="2:14" ht="47.25" customHeight="1" x14ac:dyDescent="0.2">
      <c r="B27" s="292" t="s">
        <v>304</v>
      </c>
      <c r="C27" s="535" t="s">
        <v>280</v>
      </c>
      <c r="D27" s="535"/>
      <c r="E27" s="535"/>
      <c r="F27" s="233" t="s">
        <v>305</v>
      </c>
      <c r="G27" s="553"/>
      <c r="H27" s="553"/>
      <c r="I27" s="553"/>
      <c r="J27" s="192"/>
      <c r="K27" s="192"/>
      <c r="M27" s="193"/>
    </row>
    <row r="28" spans="2:14" ht="30" customHeight="1" x14ac:dyDescent="0.2">
      <c r="B28" s="554" t="s">
        <v>306</v>
      </c>
      <c r="C28" s="554"/>
      <c r="D28" s="554"/>
      <c r="E28" s="554"/>
      <c r="F28" s="554"/>
      <c r="G28" s="554"/>
      <c r="H28" s="554"/>
      <c r="I28" s="554"/>
      <c r="J28" s="180"/>
      <c r="K28" s="180"/>
      <c r="M28" s="193"/>
    </row>
    <row r="29" spans="2:14" ht="56.25" customHeight="1" x14ac:dyDescent="0.2">
      <c r="B29" s="294" t="s">
        <v>307</v>
      </c>
      <c r="C29" s="294" t="s">
        <v>308</v>
      </c>
      <c r="D29" s="294" t="s">
        <v>309</v>
      </c>
      <c r="E29" s="294" t="s">
        <v>310</v>
      </c>
      <c r="F29" s="294" t="s">
        <v>311</v>
      </c>
      <c r="G29" s="196" t="s">
        <v>312</v>
      </c>
      <c r="H29" s="196" t="s">
        <v>313</v>
      </c>
      <c r="I29" s="294" t="s">
        <v>314</v>
      </c>
      <c r="J29" s="190"/>
      <c r="K29" s="190"/>
      <c r="M29" s="193"/>
    </row>
    <row r="30" spans="2:14" ht="19.5" customHeight="1" x14ac:dyDescent="0.2">
      <c r="B30" s="293" t="s">
        <v>315</v>
      </c>
      <c r="C30" s="217">
        <v>0</v>
      </c>
      <c r="D30" s="218">
        <f>+C30</f>
        <v>0</v>
      </c>
      <c r="E30" s="230">
        <v>0</v>
      </c>
      <c r="F30" s="219">
        <f>+E30</f>
        <v>0</v>
      </c>
      <c r="G30" s="220" t="e">
        <f>+C30/E30</f>
        <v>#DIV/0!</v>
      </c>
      <c r="H30" s="221" t="e">
        <f>+D30/F30</f>
        <v>#DIV/0!</v>
      </c>
      <c r="I30" s="234">
        <f>+D30/$G$26</f>
        <v>0</v>
      </c>
      <c r="J30" s="197"/>
      <c r="K30" s="197"/>
      <c r="M30" s="193"/>
    </row>
    <row r="31" spans="2:14" ht="19.5" customHeight="1" x14ac:dyDescent="0.2">
      <c r="B31" s="293" t="s">
        <v>316</v>
      </c>
      <c r="C31" s="217">
        <f>+[3]ACT_17!I14</f>
        <v>0.1</v>
      </c>
      <c r="D31" s="218">
        <f>+D30+C31</f>
        <v>0.1</v>
      </c>
      <c r="E31" s="230">
        <f>+ACT_17!G16</f>
        <v>0.2</v>
      </c>
      <c r="F31" s="219">
        <f>+E31+F30</f>
        <v>0.2</v>
      </c>
      <c r="G31" s="220">
        <f t="shared" ref="G31:H41" si="0">+C31/E31</f>
        <v>0.5</v>
      </c>
      <c r="H31" s="221">
        <f t="shared" si="0"/>
        <v>0.5</v>
      </c>
      <c r="I31" s="234">
        <f t="shared" ref="I31:I40" si="1">+D31/$G$26</f>
        <v>0.1</v>
      </c>
      <c r="J31" s="197"/>
      <c r="K31" s="197"/>
      <c r="M31" s="193"/>
    </row>
    <row r="32" spans="2:14" ht="19.5" customHeight="1" x14ac:dyDescent="0.2">
      <c r="B32" s="293" t="s">
        <v>317</v>
      </c>
      <c r="C32" s="217">
        <f>+[3]ACT_17!I16</f>
        <v>0.2</v>
      </c>
      <c r="D32" s="218">
        <f t="shared" ref="D32:D41" si="2">+D31+C32</f>
        <v>0.30000000000000004</v>
      </c>
      <c r="E32" s="230">
        <f>+ACT_17!G14</f>
        <v>0.1</v>
      </c>
      <c r="F32" s="219">
        <f t="shared" ref="F32:F41" si="3">+E32+F31</f>
        <v>0.30000000000000004</v>
      </c>
      <c r="G32" s="220">
        <f t="shared" si="0"/>
        <v>2</v>
      </c>
      <c r="H32" s="221">
        <f t="shared" si="0"/>
        <v>1</v>
      </c>
      <c r="I32" s="234">
        <f t="shared" si="1"/>
        <v>0.30000000000000004</v>
      </c>
      <c r="J32" s="197"/>
      <c r="K32" s="197"/>
      <c r="M32" s="193"/>
    </row>
    <row r="33" spans="2:11" ht="19.5" customHeight="1" x14ac:dyDescent="0.2">
      <c r="B33" s="293" t="s">
        <v>318</v>
      </c>
      <c r="C33" s="217">
        <v>0.25</v>
      </c>
      <c r="D33" s="218">
        <f t="shared" si="2"/>
        <v>0.55000000000000004</v>
      </c>
      <c r="E33" s="230">
        <f>+ACT_17!G17</f>
        <v>0.25</v>
      </c>
      <c r="F33" s="219">
        <f t="shared" si="3"/>
        <v>0.55000000000000004</v>
      </c>
      <c r="G33" s="220">
        <f t="shared" si="0"/>
        <v>1</v>
      </c>
      <c r="H33" s="221">
        <f t="shared" si="0"/>
        <v>1</v>
      </c>
      <c r="I33" s="234">
        <f>+D33/$G$26</f>
        <v>0.55000000000000004</v>
      </c>
      <c r="J33" s="197"/>
      <c r="K33" s="197"/>
    </row>
    <row r="34" spans="2:11" ht="19.5" customHeight="1" x14ac:dyDescent="0.2">
      <c r="B34" s="293" t="s">
        <v>319</v>
      </c>
      <c r="C34" s="217">
        <v>0</v>
      </c>
      <c r="D34" s="218">
        <f t="shared" si="2"/>
        <v>0.55000000000000004</v>
      </c>
      <c r="E34" s="230">
        <v>0</v>
      </c>
      <c r="F34" s="219">
        <f t="shared" si="3"/>
        <v>0.55000000000000004</v>
      </c>
      <c r="G34" s="220" t="e">
        <f t="shared" si="0"/>
        <v>#DIV/0!</v>
      </c>
      <c r="H34" s="221">
        <f t="shared" si="0"/>
        <v>1</v>
      </c>
      <c r="I34" s="234">
        <f t="shared" si="1"/>
        <v>0.55000000000000004</v>
      </c>
      <c r="J34" s="197"/>
      <c r="K34" s="197"/>
    </row>
    <row r="35" spans="2:11" ht="19.5" customHeight="1" x14ac:dyDescent="0.2">
      <c r="B35" s="293" t="s">
        <v>320</v>
      </c>
      <c r="C35" s="217">
        <v>0</v>
      </c>
      <c r="D35" s="218">
        <f t="shared" si="2"/>
        <v>0.55000000000000004</v>
      </c>
      <c r="E35" s="230">
        <v>0</v>
      </c>
      <c r="F35" s="219">
        <f t="shared" si="3"/>
        <v>0.55000000000000004</v>
      </c>
      <c r="G35" s="220" t="e">
        <f t="shared" si="0"/>
        <v>#DIV/0!</v>
      </c>
      <c r="H35" s="221">
        <f t="shared" si="0"/>
        <v>1</v>
      </c>
      <c r="I35" s="234">
        <f t="shared" si="1"/>
        <v>0.55000000000000004</v>
      </c>
      <c r="J35" s="197"/>
      <c r="K35" s="197"/>
    </row>
    <row r="36" spans="2:11" ht="19.5" customHeight="1" x14ac:dyDescent="0.2">
      <c r="B36" s="293" t="s">
        <v>321</v>
      </c>
      <c r="C36" s="217">
        <v>0</v>
      </c>
      <c r="D36" s="218">
        <f t="shared" si="2"/>
        <v>0.55000000000000004</v>
      </c>
      <c r="E36" s="230">
        <v>0</v>
      </c>
      <c r="F36" s="219">
        <f t="shared" si="3"/>
        <v>0.55000000000000004</v>
      </c>
      <c r="G36" s="220" t="e">
        <f t="shared" si="0"/>
        <v>#DIV/0!</v>
      </c>
      <c r="H36" s="221">
        <f t="shared" si="0"/>
        <v>1</v>
      </c>
      <c r="I36" s="234">
        <f t="shared" si="1"/>
        <v>0.55000000000000004</v>
      </c>
      <c r="J36" s="197"/>
      <c r="K36" s="197"/>
    </row>
    <row r="37" spans="2:11" ht="19.5" customHeight="1" x14ac:dyDescent="0.2">
      <c r="B37" s="293" t="s">
        <v>322</v>
      </c>
      <c r="C37" s="217">
        <v>0.3</v>
      </c>
      <c r="D37" s="218">
        <f t="shared" si="2"/>
        <v>0.85000000000000009</v>
      </c>
      <c r="E37" s="230">
        <f>+ACT_17!G15</f>
        <v>0.3</v>
      </c>
      <c r="F37" s="219">
        <f t="shared" si="3"/>
        <v>0.85000000000000009</v>
      </c>
      <c r="G37" s="220">
        <f t="shared" si="0"/>
        <v>1</v>
      </c>
      <c r="H37" s="221">
        <f t="shared" si="0"/>
        <v>1</v>
      </c>
      <c r="I37" s="234">
        <f t="shared" si="1"/>
        <v>0.85000000000000009</v>
      </c>
      <c r="J37" s="197"/>
      <c r="K37" s="197"/>
    </row>
    <row r="38" spans="2:11" ht="19.5" customHeight="1" x14ac:dyDescent="0.2">
      <c r="B38" s="293" t="s">
        <v>323</v>
      </c>
      <c r="C38" s="217">
        <v>0</v>
      </c>
      <c r="D38" s="218">
        <f t="shared" si="2"/>
        <v>0.85000000000000009</v>
      </c>
      <c r="E38" s="230">
        <v>0</v>
      </c>
      <c r="F38" s="219">
        <f t="shared" si="3"/>
        <v>0.85000000000000009</v>
      </c>
      <c r="G38" s="220" t="e">
        <f t="shared" si="0"/>
        <v>#DIV/0!</v>
      </c>
      <c r="H38" s="221">
        <f t="shared" si="0"/>
        <v>1</v>
      </c>
      <c r="I38" s="234">
        <f t="shared" si="1"/>
        <v>0.85000000000000009</v>
      </c>
      <c r="J38" s="197"/>
      <c r="K38" s="197"/>
    </row>
    <row r="39" spans="2:11" ht="19.5" customHeight="1" x14ac:dyDescent="0.2">
      <c r="B39" s="293" t="s">
        <v>324</v>
      </c>
      <c r="C39" s="217">
        <v>0</v>
      </c>
      <c r="D39" s="218">
        <f t="shared" si="2"/>
        <v>0.85000000000000009</v>
      </c>
      <c r="E39" s="230">
        <v>0</v>
      </c>
      <c r="F39" s="219">
        <f t="shared" si="3"/>
        <v>0.85000000000000009</v>
      </c>
      <c r="G39" s="220" t="e">
        <f t="shared" si="0"/>
        <v>#DIV/0!</v>
      </c>
      <c r="H39" s="221">
        <f t="shared" si="0"/>
        <v>1</v>
      </c>
      <c r="I39" s="234">
        <f t="shared" si="1"/>
        <v>0.85000000000000009</v>
      </c>
      <c r="J39" s="197"/>
      <c r="K39" s="197"/>
    </row>
    <row r="40" spans="2:11" ht="19.5" customHeight="1" x14ac:dyDescent="0.2">
      <c r="B40" s="293" t="s">
        <v>325</v>
      </c>
      <c r="C40" s="217">
        <v>0</v>
      </c>
      <c r="D40" s="218">
        <f t="shared" si="2"/>
        <v>0.85000000000000009</v>
      </c>
      <c r="E40" s="230">
        <v>0</v>
      </c>
      <c r="F40" s="219">
        <f t="shared" si="3"/>
        <v>0.85000000000000009</v>
      </c>
      <c r="G40" s="220" t="e">
        <f t="shared" si="0"/>
        <v>#DIV/0!</v>
      </c>
      <c r="H40" s="221">
        <f t="shared" si="0"/>
        <v>1</v>
      </c>
      <c r="I40" s="234">
        <f t="shared" si="1"/>
        <v>0.85000000000000009</v>
      </c>
      <c r="J40" s="197"/>
      <c r="K40" s="197"/>
    </row>
    <row r="41" spans="2:11" ht="19.5" customHeight="1" x14ac:dyDescent="0.2">
      <c r="B41" s="293" t="s">
        <v>326</v>
      </c>
      <c r="C41" s="217">
        <v>0.15</v>
      </c>
      <c r="D41" s="218">
        <f t="shared" si="2"/>
        <v>1</v>
      </c>
      <c r="E41" s="230">
        <f>+ACT_17!G18</f>
        <v>0.15</v>
      </c>
      <c r="F41" s="219">
        <f t="shared" si="3"/>
        <v>1</v>
      </c>
      <c r="G41" s="220">
        <f t="shared" si="0"/>
        <v>1</v>
      </c>
      <c r="H41" s="221">
        <f t="shared" si="0"/>
        <v>1</v>
      </c>
      <c r="I41" s="234">
        <f>+D41/$G$26</f>
        <v>1</v>
      </c>
      <c r="J41" s="197"/>
      <c r="K41" s="197"/>
    </row>
    <row r="42" spans="2:11" ht="54" customHeight="1" x14ac:dyDescent="0.2">
      <c r="B42" s="288" t="s">
        <v>327</v>
      </c>
      <c r="C42" s="555" t="s">
        <v>540</v>
      </c>
      <c r="D42" s="556"/>
      <c r="E42" s="556"/>
      <c r="F42" s="556"/>
      <c r="G42" s="556"/>
      <c r="H42" s="556"/>
      <c r="I42" s="557"/>
      <c r="J42" s="198"/>
      <c r="K42" s="198"/>
    </row>
    <row r="43" spans="2:11" ht="29.25" customHeight="1" x14ac:dyDescent="0.2">
      <c r="B43" s="533" t="s">
        <v>328</v>
      </c>
      <c r="C43" s="533"/>
      <c r="D43" s="533"/>
      <c r="E43" s="533"/>
      <c r="F43" s="533"/>
      <c r="G43" s="533"/>
      <c r="H43" s="533"/>
      <c r="I43" s="533"/>
      <c r="J43" s="180"/>
      <c r="K43" s="180"/>
    </row>
    <row r="44" spans="2:11" ht="40.5" customHeight="1" x14ac:dyDescent="0.2">
      <c r="B44" s="558"/>
      <c r="C44" s="558"/>
      <c r="D44" s="558"/>
      <c r="E44" s="558"/>
      <c r="F44" s="558"/>
      <c r="G44" s="558"/>
      <c r="H44" s="558"/>
      <c r="I44" s="558"/>
      <c r="J44" s="180"/>
      <c r="K44" s="180"/>
    </row>
    <row r="45" spans="2:11" ht="40.5" customHeight="1" x14ac:dyDescent="0.2">
      <c r="B45" s="558"/>
      <c r="C45" s="558"/>
      <c r="D45" s="558"/>
      <c r="E45" s="558"/>
      <c r="F45" s="558"/>
      <c r="G45" s="558"/>
      <c r="H45" s="558"/>
      <c r="I45" s="558"/>
      <c r="J45" s="198"/>
      <c r="K45" s="198"/>
    </row>
    <row r="46" spans="2:11" ht="40.5" customHeight="1" x14ac:dyDescent="0.2">
      <c r="B46" s="558"/>
      <c r="C46" s="558"/>
      <c r="D46" s="558"/>
      <c r="E46" s="558"/>
      <c r="F46" s="558"/>
      <c r="G46" s="558"/>
      <c r="H46" s="558"/>
      <c r="I46" s="558"/>
      <c r="J46" s="198"/>
      <c r="K46" s="198"/>
    </row>
    <row r="47" spans="2:11" ht="40.5" customHeight="1" x14ac:dyDescent="0.2">
      <c r="B47" s="558"/>
      <c r="C47" s="558"/>
      <c r="D47" s="558"/>
      <c r="E47" s="558"/>
      <c r="F47" s="558"/>
      <c r="G47" s="558"/>
      <c r="H47" s="558"/>
      <c r="I47" s="558"/>
      <c r="J47" s="198"/>
      <c r="K47" s="198"/>
    </row>
    <row r="48" spans="2:11" ht="40.5" customHeight="1" x14ac:dyDescent="0.2">
      <c r="B48" s="558"/>
      <c r="C48" s="558"/>
      <c r="D48" s="558"/>
      <c r="E48" s="558"/>
      <c r="F48" s="558"/>
      <c r="G48" s="558"/>
      <c r="H48" s="558"/>
      <c r="I48" s="558"/>
      <c r="J48" s="199"/>
      <c r="K48" s="199"/>
    </row>
    <row r="49" spans="2:11" ht="66" customHeight="1" x14ac:dyDescent="0.2">
      <c r="B49" s="292" t="s">
        <v>329</v>
      </c>
      <c r="C49" s="627" t="s">
        <v>551</v>
      </c>
      <c r="D49" s="628"/>
      <c r="E49" s="628"/>
      <c r="F49" s="628"/>
      <c r="G49" s="628"/>
      <c r="H49" s="628"/>
      <c r="I49" s="628"/>
      <c r="J49" s="200"/>
      <c r="K49" s="200"/>
    </row>
    <row r="50" spans="2:11" ht="34.5" customHeight="1" x14ac:dyDescent="0.2">
      <c r="B50" s="292" t="s">
        <v>330</v>
      </c>
      <c r="C50" s="562" t="s">
        <v>522</v>
      </c>
      <c r="D50" s="563"/>
      <c r="E50" s="563"/>
      <c r="F50" s="563"/>
      <c r="G50" s="563"/>
      <c r="H50" s="563"/>
      <c r="I50" s="564"/>
      <c r="J50" s="200"/>
      <c r="K50" s="200"/>
    </row>
    <row r="51" spans="2:11" ht="54.75" customHeight="1" x14ac:dyDescent="0.2">
      <c r="B51" s="289" t="s">
        <v>331</v>
      </c>
      <c r="C51" s="628" t="s">
        <v>409</v>
      </c>
      <c r="D51" s="628"/>
      <c r="E51" s="628"/>
      <c r="F51" s="628"/>
      <c r="G51" s="628"/>
      <c r="H51" s="628"/>
      <c r="I51" s="628"/>
      <c r="J51" s="200"/>
      <c r="K51" s="200"/>
    </row>
    <row r="52" spans="2:11" ht="29.25" customHeight="1" x14ac:dyDescent="0.2">
      <c r="B52" s="533" t="s">
        <v>332</v>
      </c>
      <c r="C52" s="533"/>
      <c r="D52" s="533"/>
      <c r="E52" s="533"/>
      <c r="F52" s="533"/>
      <c r="G52" s="533"/>
      <c r="H52" s="533"/>
      <c r="I52" s="533"/>
      <c r="J52" s="200"/>
      <c r="K52" s="200"/>
    </row>
    <row r="53" spans="2:11" ht="33" customHeight="1" x14ac:dyDescent="0.2">
      <c r="B53" s="568" t="s">
        <v>333</v>
      </c>
      <c r="C53" s="290" t="s">
        <v>334</v>
      </c>
      <c r="D53" s="569" t="s">
        <v>335</v>
      </c>
      <c r="E53" s="569"/>
      <c r="F53" s="569"/>
      <c r="G53" s="569" t="s">
        <v>336</v>
      </c>
      <c r="H53" s="569"/>
      <c r="I53" s="569"/>
      <c r="J53" s="201"/>
      <c r="K53" s="201"/>
    </row>
    <row r="54" spans="2:11" ht="31.5" customHeight="1" x14ac:dyDescent="0.2">
      <c r="B54" s="568"/>
      <c r="C54" s="341"/>
      <c r="D54" s="663"/>
      <c r="E54" s="663"/>
      <c r="F54" s="663"/>
      <c r="G54" s="664"/>
      <c r="H54" s="664"/>
      <c r="I54" s="664"/>
      <c r="J54" s="201"/>
      <c r="K54" s="201"/>
    </row>
    <row r="55" spans="2:11" ht="31.5" customHeight="1" x14ac:dyDescent="0.2">
      <c r="B55" s="289" t="s">
        <v>337</v>
      </c>
      <c r="C55" s="573" t="s">
        <v>410</v>
      </c>
      <c r="D55" s="573"/>
      <c r="E55" s="574" t="s">
        <v>338</v>
      </c>
      <c r="F55" s="574"/>
      <c r="G55" s="573" t="s">
        <v>378</v>
      </c>
      <c r="H55" s="573"/>
      <c r="I55" s="573"/>
      <c r="J55" s="203"/>
      <c r="K55" s="203"/>
    </row>
    <row r="56" spans="2:11" ht="31.5" customHeight="1" x14ac:dyDescent="0.2">
      <c r="B56" s="289" t="s">
        <v>339</v>
      </c>
      <c r="C56" s="570" t="s">
        <v>379</v>
      </c>
      <c r="D56" s="570"/>
      <c r="E56" s="576" t="s">
        <v>340</v>
      </c>
      <c r="F56" s="576"/>
      <c r="G56" s="570" t="s">
        <v>493</v>
      </c>
      <c r="H56" s="570"/>
      <c r="I56" s="570"/>
      <c r="J56" s="203"/>
      <c r="K56" s="203"/>
    </row>
    <row r="57" spans="2:11" ht="31.5" customHeight="1" x14ac:dyDescent="0.2">
      <c r="B57" s="289" t="s">
        <v>341</v>
      </c>
      <c r="C57" s="570"/>
      <c r="D57" s="570"/>
      <c r="E57" s="572" t="s">
        <v>342</v>
      </c>
      <c r="F57" s="572"/>
      <c r="G57" s="570"/>
      <c r="H57" s="570"/>
      <c r="I57" s="570"/>
      <c r="J57" s="204"/>
      <c r="K57" s="204"/>
    </row>
    <row r="58" spans="2:11" ht="31.5" customHeight="1" x14ac:dyDescent="0.2">
      <c r="B58" s="289" t="s">
        <v>343</v>
      </c>
      <c r="C58" s="570"/>
      <c r="D58" s="570"/>
      <c r="E58" s="572"/>
      <c r="F58" s="572"/>
      <c r="G58" s="570"/>
      <c r="H58" s="570"/>
      <c r="I58" s="570"/>
      <c r="J58" s="204"/>
      <c r="K58" s="204"/>
    </row>
    <row r="59" spans="2:11" ht="15" hidden="1" x14ac:dyDescent="0.25">
      <c r="B59" s="205"/>
      <c r="C59" s="205"/>
      <c r="D59" s="10"/>
      <c r="E59" s="10"/>
      <c r="F59" s="10"/>
      <c r="G59" s="10"/>
      <c r="H59" s="10"/>
      <c r="I59" s="206"/>
      <c r="J59" s="207"/>
      <c r="K59" s="207"/>
    </row>
    <row r="60" spans="2:11" hidden="1" x14ac:dyDescent="0.2">
      <c r="B60" s="208"/>
      <c r="C60" s="209"/>
      <c r="D60" s="209"/>
      <c r="E60" s="210"/>
      <c r="F60" s="210"/>
      <c r="G60" s="211"/>
      <c r="H60" s="212"/>
      <c r="I60" s="209"/>
      <c r="J60" s="213"/>
      <c r="K60" s="213"/>
    </row>
    <row r="61" spans="2:11" hidden="1" x14ac:dyDescent="0.2">
      <c r="B61" s="208"/>
      <c r="C61" s="209"/>
      <c r="D61" s="209"/>
      <c r="E61" s="210"/>
      <c r="F61" s="210"/>
      <c r="G61" s="211"/>
      <c r="H61" s="212"/>
      <c r="I61" s="209"/>
      <c r="J61" s="213"/>
      <c r="K61" s="213"/>
    </row>
    <row r="62" spans="2:11" hidden="1" x14ac:dyDescent="0.2">
      <c r="B62" s="208"/>
      <c r="C62" s="209"/>
      <c r="D62" s="209"/>
      <c r="E62" s="210"/>
      <c r="F62" s="210"/>
      <c r="G62" s="211"/>
      <c r="H62" s="212"/>
      <c r="I62" s="209"/>
      <c r="J62" s="213"/>
      <c r="K62" s="213"/>
    </row>
    <row r="63" spans="2:11" hidden="1" x14ac:dyDescent="0.2">
      <c r="B63" s="208"/>
      <c r="C63" s="209"/>
      <c r="D63" s="209"/>
      <c r="E63" s="210"/>
      <c r="F63" s="210"/>
      <c r="G63" s="211"/>
      <c r="H63" s="212"/>
      <c r="I63" s="209"/>
      <c r="J63" s="213"/>
      <c r="K63" s="213"/>
    </row>
    <row r="64" spans="2:11" hidden="1" x14ac:dyDescent="0.2">
      <c r="B64" s="208"/>
      <c r="C64" s="209"/>
      <c r="D64" s="209"/>
      <c r="E64" s="210"/>
      <c r="F64" s="210"/>
      <c r="G64" s="211"/>
      <c r="H64" s="212"/>
      <c r="I64" s="209"/>
      <c r="J64" s="213"/>
      <c r="K64" s="213"/>
    </row>
    <row r="65" spans="2:11" hidden="1" x14ac:dyDescent="0.2">
      <c r="B65" s="208"/>
      <c r="C65" s="209"/>
      <c r="D65" s="209"/>
      <c r="E65" s="210"/>
      <c r="F65" s="210"/>
      <c r="G65" s="211"/>
      <c r="H65" s="212"/>
      <c r="I65" s="209"/>
      <c r="J65" s="213"/>
      <c r="K65" s="213"/>
    </row>
    <row r="66" spans="2:11" hidden="1" x14ac:dyDescent="0.2">
      <c r="B66" s="208"/>
      <c r="C66" s="209"/>
      <c r="D66" s="209"/>
      <c r="E66" s="210"/>
      <c r="F66" s="210"/>
      <c r="G66" s="211"/>
      <c r="H66" s="212"/>
      <c r="I66" s="209"/>
      <c r="J66" s="213"/>
      <c r="K66" s="213"/>
    </row>
    <row r="67" spans="2:11" hidden="1" x14ac:dyDescent="0.2">
      <c r="B67" s="208"/>
      <c r="C67" s="209"/>
      <c r="D67" s="209"/>
      <c r="E67" s="210"/>
      <c r="F67" s="210"/>
      <c r="G67" s="211"/>
      <c r="H67" s="212"/>
      <c r="I67" s="209"/>
      <c r="J67" s="213"/>
      <c r="K67" s="213"/>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 type="list" allowBlank="1" showInputMessage="1" showErrorMessage="1" sqref="C13:I13">
      <formula1>$N$17:$N$24</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3"/>
  <sheetViews>
    <sheetView topLeftCell="A7" workbookViewId="0">
      <selection activeCell="A12" sqref="A1:XFD1048576"/>
    </sheetView>
  </sheetViews>
  <sheetFormatPr baseColWidth="10" defaultColWidth="11.5703125" defaultRowHeight="15" x14ac:dyDescent="0.25"/>
  <cols>
    <col min="1" max="1" width="1.28515625" customWidth="1"/>
    <col min="2" max="2" width="21.85546875" style="227"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s>
  <sheetData>
    <row r="1" spans="2:11" ht="18" customHeight="1" thickBot="1" x14ac:dyDescent="0.3">
      <c r="B1" s="580"/>
      <c r="C1" s="583" t="s">
        <v>144</v>
      </c>
      <c r="D1" s="584"/>
      <c r="E1" s="584"/>
      <c r="F1" s="584"/>
      <c r="G1" s="584"/>
      <c r="H1" s="584"/>
      <c r="I1" s="584"/>
      <c r="J1" s="585"/>
      <c r="K1" s="586"/>
    </row>
    <row r="2" spans="2:11" ht="18" customHeight="1" thickBot="1" x14ac:dyDescent="0.3">
      <c r="B2" s="581"/>
      <c r="C2" s="589" t="s">
        <v>145</v>
      </c>
      <c r="D2" s="590"/>
      <c r="E2" s="590"/>
      <c r="F2" s="590"/>
      <c r="G2" s="590"/>
      <c r="H2" s="590"/>
      <c r="I2" s="590"/>
      <c r="J2" s="591"/>
      <c r="K2" s="587"/>
    </row>
    <row r="3" spans="2:11" ht="18" customHeight="1" thickBot="1" x14ac:dyDescent="0.3">
      <c r="B3" s="581"/>
      <c r="C3" s="589" t="s">
        <v>448</v>
      </c>
      <c r="D3" s="590"/>
      <c r="E3" s="590"/>
      <c r="F3" s="590"/>
      <c r="G3" s="590"/>
      <c r="H3" s="590"/>
      <c r="I3" s="590"/>
      <c r="J3" s="591"/>
      <c r="K3" s="587"/>
    </row>
    <row r="4" spans="2:11" ht="18" customHeight="1" thickBot="1" x14ac:dyDescent="0.3">
      <c r="B4" s="582"/>
      <c r="C4" s="589" t="s">
        <v>351</v>
      </c>
      <c r="D4" s="590"/>
      <c r="E4" s="590"/>
      <c r="F4" s="590"/>
      <c r="G4" s="590"/>
      <c r="H4" s="592" t="s">
        <v>430</v>
      </c>
      <c r="I4" s="593"/>
      <c r="J4" s="594"/>
      <c r="K4" s="588"/>
    </row>
    <row r="5" spans="2:11" ht="18" customHeight="1" thickBot="1" x14ac:dyDescent="0.3">
      <c r="B5" s="223"/>
      <c r="C5" s="224"/>
      <c r="D5" s="224"/>
      <c r="E5" s="224"/>
      <c r="F5" s="224"/>
      <c r="G5" s="224"/>
      <c r="H5" s="224"/>
      <c r="I5" s="224"/>
      <c r="J5" s="225"/>
    </row>
    <row r="6" spans="2:11" ht="51.75" customHeight="1" thickBot="1" x14ac:dyDescent="0.3">
      <c r="B6" s="343" t="s">
        <v>461</v>
      </c>
      <c r="C6" s="487" t="s">
        <v>362</v>
      </c>
      <c r="D6" s="595"/>
      <c r="E6" s="488"/>
      <c r="F6" s="226"/>
      <c r="G6" s="224"/>
      <c r="H6" s="224"/>
      <c r="I6" s="224"/>
      <c r="J6" s="225"/>
    </row>
    <row r="7" spans="2:11" ht="32.25" customHeight="1" thickBot="1" x14ac:dyDescent="0.3">
      <c r="B7" s="27" t="s">
        <v>0</v>
      </c>
      <c r="C7" s="487" t="s">
        <v>363</v>
      </c>
      <c r="D7" s="595"/>
      <c r="E7" s="488"/>
      <c r="F7" s="226"/>
      <c r="G7" s="224"/>
      <c r="H7" s="224"/>
      <c r="I7" s="224"/>
      <c r="J7" s="225"/>
    </row>
    <row r="8" spans="2:11" ht="32.25" customHeight="1" thickBot="1" x14ac:dyDescent="0.3">
      <c r="B8" s="27" t="s">
        <v>356</v>
      </c>
      <c r="C8" s="487" t="s">
        <v>360</v>
      </c>
      <c r="D8" s="595"/>
      <c r="E8" s="488"/>
      <c r="F8" s="318"/>
      <c r="G8" s="224"/>
      <c r="H8" s="224"/>
      <c r="I8" s="224"/>
      <c r="J8" s="225"/>
    </row>
    <row r="9" spans="2:11" ht="33.75" customHeight="1" thickBot="1" x14ac:dyDescent="0.3">
      <c r="B9" s="27" t="s">
        <v>202</v>
      </c>
      <c r="C9" s="487" t="s">
        <v>493</v>
      </c>
      <c r="D9" s="595"/>
      <c r="E9" s="488"/>
      <c r="F9" s="226"/>
      <c r="G9" s="224"/>
      <c r="H9" s="224"/>
      <c r="I9" s="224"/>
      <c r="J9" s="225"/>
    </row>
    <row r="10" spans="2:11" ht="35.25" customHeight="1" thickBot="1" x14ac:dyDescent="0.3">
      <c r="B10" s="27" t="s">
        <v>449</v>
      </c>
      <c r="C10" s="487" t="s">
        <v>456</v>
      </c>
      <c r="D10" s="595"/>
      <c r="E10" s="488"/>
      <c r="F10" s="226"/>
      <c r="G10" s="224"/>
      <c r="H10" s="224"/>
      <c r="I10" s="224"/>
      <c r="J10" s="225"/>
    </row>
    <row r="12" spans="2:11" x14ac:dyDescent="0.25">
      <c r="B12" s="598" t="s">
        <v>520</v>
      </c>
      <c r="C12" s="599"/>
      <c r="D12" s="599"/>
      <c r="E12" s="599"/>
      <c r="F12" s="599"/>
      <c r="G12" s="599"/>
      <c r="H12" s="600"/>
      <c r="I12" s="596" t="s">
        <v>352</v>
      </c>
      <c r="J12" s="597"/>
      <c r="K12" s="597"/>
    </row>
    <row r="13" spans="2:11" s="228" customFormat="1" ht="56.25" customHeight="1" x14ac:dyDescent="0.25">
      <c r="B13" s="317" t="s">
        <v>357</v>
      </c>
      <c r="C13" s="317" t="s">
        <v>353</v>
      </c>
      <c r="D13" s="317" t="s">
        <v>431</v>
      </c>
      <c r="E13" s="317" t="s">
        <v>354</v>
      </c>
      <c r="F13" s="317" t="s">
        <v>355</v>
      </c>
      <c r="G13" s="317" t="s">
        <v>432</v>
      </c>
      <c r="H13" s="317" t="s">
        <v>433</v>
      </c>
      <c r="I13" s="316" t="s">
        <v>434</v>
      </c>
      <c r="J13" s="316" t="s">
        <v>435</v>
      </c>
      <c r="K13" s="316" t="s">
        <v>436</v>
      </c>
    </row>
    <row r="14" spans="2:11" ht="29.25" customHeight="1" x14ac:dyDescent="0.25">
      <c r="B14" s="643">
        <v>1</v>
      </c>
      <c r="C14" s="646" t="s">
        <v>412</v>
      </c>
      <c r="D14" s="665">
        <v>0.4</v>
      </c>
      <c r="E14" s="432">
        <v>1</v>
      </c>
      <c r="F14" s="366" t="s">
        <v>500</v>
      </c>
      <c r="G14" s="299">
        <v>0.1</v>
      </c>
      <c r="H14" s="307">
        <v>43190</v>
      </c>
      <c r="I14" s="365">
        <v>0.1</v>
      </c>
      <c r="J14" s="418">
        <v>43159</v>
      </c>
      <c r="K14" s="419"/>
    </row>
    <row r="15" spans="2:11" ht="36.75" customHeight="1" x14ac:dyDescent="0.25">
      <c r="B15" s="645"/>
      <c r="C15" s="648"/>
      <c r="D15" s="666"/>
      <c r="E15" s="432">
        <v>2</v>
      </c>
      <c r="F15" s="366" t="s">
        <v>501</v>
      </c>
      <c r="G15" s="299">
        <v>0.3</v>
      </c>
      <c r="H15" s="434">
        <v>43342</v>
      </c>
      <c r="I15" s="365">
        <v>0.3</v>
      </c>
      <c r="J15" s="418">
        <v>43342</v>
      </c>
      <c r="K15" s="419"/>
    </row>
    <row r="16" spans="2:11" ht="41.25" customHeight="1" x14ac:dyDescent="0.25">
      <c r="B16" s="427">
        <v>2</v>
      </c>
      <c r="C16" s="240" t="s">
        <v>411</v>
      </c>
      <c r="D16" s="299">
        <v>0.2</v>
      </c>
      <c r="E16" s="432">
        <v>1</v>
      </c>
      <c r="F16" s="428" t="s">
        <v>497</v>
      </c>
      <c r="G16" s="299">
        <v>0.2</v>
      </c>
      <c r="H16" s="307">
        <v>43159</v>
      </c>
      <c r="I16" s="299">
        <v>0.2</v>
      </c>
      <c r="J16" s="420">
        <v>43190</v>
      </c>
      <c r="K16" s="422"/>
    </row>
    <row r="17" spans="2:11" ht="41.25" customHeight="1" x14ac:dyDescent="0.25">
      <c r="B17" s="667">
        <v>3</v>
      </c>
      <c r="C17" s="669" t="s">
        <v>516</v>
      </c>
      <c r="D17" s="665">
        <v>0.4</v>
      </c>
      <c r="E17" s="432">
        <v>1</v>
      </c>
      <c r="F17" s="428" t="s">
        <v>497</v>
      </c>
      <c r="G17" s="299">
        <v>0.25</v>
      </c>
      <c r="H17" s="307">
        <v>43220</v>
      </c>
      <c r="I17" s="365">
        <v>0.25</v>
      </c>
      <c r="J17" s="418">
        <v>43220</v>
      </c>
      <c r="K17" s="421"/>
    </row>
    <row r="18" spans="2:11" ht="41.25" customHeight="1" x14ac:dyDescent="0.25">
      <c r="B18" s="668"/>
      <c r="C18" s="669"/>
      <c r="D18" s="666"/>
      <c r="E18" s="432">
        <v>2</v>
      </c>
      <c r="F18" s="428" t="s">
        <v>505</v>
      </c>
      <c r="G18" s="299">
        <v>0.15</v>
      </c>
      <c r="H18" s="307">
        <v>43465</v>
      </c>
      <c r="I18" s="299">
        <v>0.15</v>
      </c>
      <c r="J18" s="420">
        <v>43465</v>
      </c>
      <c r="K18" s="422"/>
    </row>
    <row r="19" spans="2:11" s="238" customFormat="1" ht="21.75" customHeight="1" x14ac:dyDescent="0.25">
      <c r="B19" s="601" t="s">
        <v>437</v>
      </c>
      <c r="C19" s="602"/>
      <c r="D19" s="235">
        <f>SUM(D14:D17)</f>
        <v>1</v>
      </c>
      <c r="E19" s="603" t="s">
        <v>120</v>
      </c>
      <c r="F19" s="604"/>
      <c r="G19" s="235">
        <f>SUM(G14:G18)</f>
        <v>1</v>
      </c>
      <c r="H19" s="315"/>
      <c r="I19" s="321">
        <f>SUM(I14:I18)</f>
        <v>1</v>
      </c>
      <c r="J19" s="322"/>
      <c r="K19" s="322"/>
    </row>
    <row r="23" spans="2:11" x14ac:dyDescent="0.25">
      <c r="I23" s="323"/>
    </row>
  </sheetData>
  <sheetProtection selectLockedCells="1" selectUnlockedCells="1"/>
  <mergeCells count="22">
    <mergeCell ref="B19:C19"/>
    <mergeCell ref="E19:F19"/>
    <mergeCell ref="I12:K12"/>
    <mergeCell ref="C6:E6"/>
    <mergeCell ref="C7:E7"/>
    <mergeCell ref="C8:E8"/>
    <mergeCell ref="C9:E9"/>
    <mergeCell ref="C10:E10"/>
    <mergeCell ref="B12:H12"/>
    <mergeCell ref="C14:C15"/>
    <mergeCell ref="B14:B15"/>
    <mergeCell ref="D14:D15"/>
    <mergeCell ref="D17:D18"/>
    <mergeCell ref="B17:B18"/>
    <mergeCell ref="C17:C18"/>
    <mergeCell ref="B1:B4"/>
    <mergeCell ref="C1:J1"/>
    <mergeCell ref="K1:K4"/>
    <mergeCell ref="C2:J2"/>
    <mergeCell ref="C3:J3"/>
    <mergeCell ref="C4:G4"/>
    <mergeCell ref="H4:J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workbookViewId="0">
      <selection sqref="A1:IV65536"/>
    </sheetView>
  </sheetViews>
  <sheetFormatPr baseColWidth="10" defaultColWidth="11.42578125" defaultRowHeight="12.75" x14ac:dyDescent="0.2"/>
  <cols>
    <col min="1" max="1" width="65.28515625" style="3" bestFit="1" customWidth="1"/>
    <col min="2" max="2" width="11.42578125" style="3"/>
    <col min="3" max="3" width="63.42578125" style="20" customWidth="1"/>
    <col min="4" max="4" width="11.42578125" style="20"/>
    <col min="5" max="5" width="11.42578125" style="21"/>
    <col min="6" max="6" width="18.85546875" style="21" customWidth="1"/>
    <col min="7" max="7" width="11.42578125" style="3" customWidth="1"/>
    <col min="8" max="11" width="20.7109375" style="3" customWidth="1"/>
    <col min="12" max="12" width="11.42578125" style="3"/>
    <col min="13" max="16" width="11.42578125" style="3" hidden="1" customWidth="1"/>
    <col min="17" max="17" width="15.85546875" style="3" hidden="1" customWidth="1"/>
    <col min="18" max="20" width="11.42578125" style="3" hidden="1" customWidth="1"/>
    <col min="21" max="22" width="0" style="3" hidden="1" customWidth="1"/>
    <col min="23" max="16384" width="11.42578125" style="3"/>
  </cols>
  <sheetData>
    <row r="1" spans="1:20" ht="37.5" customHeight="1" x14ac:dyDescent="0.2">
      <c r="A1" s="342" t="s">
        <v>457</v>
      </c>
      <c r="C1" s="342" t="s">
        <v>11</v>
      </c>
      <c r="E1" s="342" t="s">
        <v>33</v>
      </c>
      <c r="F1" s="342" t="s">
        <v>10</v>
      </c>
      <c r="H1" s="672" t="s">
        <v>438</v>
      </c>
      <c r="I1" s="672"/>
      <c r="J1" s="672"/>
      <c r="K1" s="672"/>
      <c r="L1" s="673" t="s">
        <v>34</v>
      </c>
      <c r="M1" s="674"/>
      <c r="N1" s="674"/>
      <c r="O1" s="674"/>
      <c r="P1" s="4"/>
      <c r="Q1" s="675" t="s">
        <v>177</v>
      </c>
      <c r="R1" s="675"/>
      <c r="S1" s="675"/>
      <c r="T1" s="675"/>
    </row>
    <row r="2" spans="1:20" ht="21" customHeight="1" thickBot="1" x14ac:dyDescent="0.25">
      <c r="A2" s="94" t="s">
        <v>458</v>
      </c>
      <c r="C2" s="24" t="s">
        <v>35</v>
      </c>
      <c r="E2" s="26">
        <v>1</v>
      </c>
      <c r="F2" s="26" t="s">
        <v>36</v>
      </c>
      <c r="H2" s="676" t="s">
        <v>183</v>
      </c>
      <c r="I2" s="677"/>
      <c r="J2" s="677"/>
      <c r="K2" s="678"/>
      <c r="M2" s="95">
        <v>2012</v>
      </c>
      <c r="N2" s="95"/>
      <c r="O2" s="95"/>
      <c r="P2" s="96"/>
      <c r="Q2" s="342"/>
      <c r="R2" s="97" t="s">
        <v>40</v>
      </c>
      <c r="S2" s="97" t="s">
        <v>41</v>
      </c>
      <c r="T2" s="97" t="s">
        <v>42</v>
      </c>
    </row>
    <row r="3" spans="1:20" ht="19.5" customHeight="1" x14ac:dyDescent="0.2">
      <c r="A3" s="98" t="s">
        <v>459</v>
      </c>
      <c r="C3" s="24" t="s">
        <v>38</v>
      </c>
      <c r="E3" s="26">
        <v>2</v>
      </c>
      <c r="F3" s="26" t="s">
        <v>39</v>
      </c>
      <c r="H3" s="679" t="s">
        <v>37</v>
      </c>
      <c r="I3" s="99">
        <v>2017</v>
      </c>
      <c r="J3" s="100"/>
      <c r="K3" s="101"/>
      <c r="M3" s="102" t="s">
        <v>40</v>
      </c>
      <c r="N3" s="102" t="s">
        <v>41</v>
      </c>
      <c r="O3" s="102" t="s">
        <v>42</v>
      </c>
      <c r="P3" s="96"/>
      <c r="Q3" s="103" t="s">
        <v>45</v>
      </c>
      <c r="R3" s="104">
        <v>479830</v>
      </c>
      <c r="S3" s="104">
        <v>222331</v>
      </c>
      <c r="T3" s="104">
        <v>257499</v>
      </c>
    </row>
    <row r="4" spans="1:20" ht="15.75" customHeight="1" x14ac:dyDescent="0.2">
      <c r="A4" s="17" t="s">
        <v>460</v>
      </c>
      <c r="C4" s="24" t="s">
        <v>43</v>
      </c>
      <c r="E4" s="26">
        <v>3</v>
      </c>
      <c r="F4" s="26" t="s">
        <v>44</v>
      </c>
      <c r="H4" s="680"/>
      <c r="I4" s="105" t="s">
        <v>40</v>
      </c>
      <c r="J4" s="106" t="s">
        <v>41</v>
      </c>
      <c r="K4" s="107" t="s">
        <v>42</v>
      </c>
      <c r="M4" s="104">
        <v>7571345</v>
      </c>
      <c r="N4" s="104">
        <v>3653868</v>
      </c>
      <c r="O4" s="104">
        <v>3917477</v>
      </c>
      <c r="P4" s="96"/>
      <c r="Q4" s="103" t="s">
        <v>48</v>
      </c>
      <c r="R4" s="104">
        <v>135160</v>
      </c>
      <c r="S4" s="104">
        <v>62795</v>
      </c>
      <c r="T4" s="104">
        <v>72365</v>
      </c>
    </row>
    <row r="5" spans="1:20" x14ac:dyDescent="0.2">
      <c r="C5" s="24" t="s">
        <v>46</v>
      </c>
      <c r="E5" s="26">
        <v>4</v>
      </c>
      <c r="F5" s="26" t="s">
        <v>47</v>
      </c>
      <c r="H5" s="109" t="s">
        <v>184</v>
      </c>
      <c r="I5" s="110"/>
      <c r="J5" s="111"/>
      <c r="K5" s="112"/>
      <c r="M5" s="113">
        <v>120482</v>
      </c>
      <c r="N5" s="113">
        <v>61704</v>
      </c>
      <c r="O5" s="113">
        <v>58778</v>
      </c>
      <c r="P5" s="96"/>
      <c r="Q5" s="103" t="s">
        <v>51</v>
      </c>
      <c r="R5" s="104">
        <v>109955</v>
      </c>
      <c r="S5" s="104">
        <v>55153</v>
      </c>
      <c r="T5" s="104">
        <v>54802</v>
      </c>
    </row>
    <row r="6" spans="1:20" x14ac:dyDescent="0.2">
      <c r="A6" s="16" t="s">
        <v>181</v>
      </c>
      <c r="C6" s="24" t="s">
        <v>49</v>
      </c>
      <c r="E6" s="26">
        <v>5</v>
      </c>
      <c r="F6" s="26" t="s">
        <v>50</v>
      </c>
      <c r="H6" s="324" t="s">
        <v>40</v>
      </c>
      <c r="I6" s="325">
        <v>8080734</v>
      </c>
      <c r="J6" s="325">
        <v>3912910</v>
      </c>
      <c r="K6" s="325">
        <v>4167824</v>
      </c>
      <c r="M6" s="113">
        <v>120064</v>
      </c>
      <c r="N6" s="113">
        <v>61454</v>
      </c>
      <c r="O6" s="113">
        <v>58610</v>
      </c>
      <c r="P6" s="96"/>
      <c r="Q6" s="103" t="s">
        <v>54</v>
      </c>
      <c r="R6" s="104">
        <v>409257</v>
      </c>
      <c r="S6" s="104">
        <v>199566</v>
      </c>
      <c r="T6" s="104">
        <v>209691</v>
      </c>
    </row>
    <row r="7" spans="1:20" ht="12.75" customHeight="1" x14ac:dyDescent="0.2">
      <c r="A7" s="17" t="s">
        <v>165</v>
      </c>
      <c r="C7" s="24" t="s">
        <v>52</v>
      </c>
      <c r="E7" s="26">
        <v>6</v>
      </c>
      <c r="F7" s="26" t="s">
        <v>53</v>
      </c>
      <c r="H7" s="326" t="s">
        <v>185</v>
      </c>
      <c r="I7" s="327">
        <v>607390</v>
      </c>
      <c r="J7" s="327">
        <v>312062</v>
      </c>
      <c r="K7" s="327">
        <v>295328</v>
      </c>
      <c r="M7" s="113">
        <v>119780</v>
      </c>
      <c r="N7" s="113">
        <v>61272</v>
      </c>
      <c r="O7" s="113">
        <v>58508</v>
      </c>
      <c r="P7" s="96"/>
      <c r="Q7" s="103" t="s">
        <v>56</v>
      </c>
      <c r="R7" s="104">
        <v>400686</v>
      </c>
      <c r="S7" s="104">
        <v>197911</v>
      </c>
      <c r="T7" s="104">
        <v>202775</v>
      </c>
    </row>
    <row r="8" spans="1:20" ht="14.25" customHeight="1" x14ac:dyDescent="0.2">
      <c r="A8" s="17" t="s">
        <v>166</v>
      </c>
      <c r="C8" s="24" t="s">
        <v>92</v>
      </c>
      <c r="E8" s="26">
        <v>7</v>
      </c>
      <c r="F8" s="26" t="s">
        <v>55</v>
      </c>
      <c r="H8" s="326" t="s">
        <v>186</v>
      </c>
      <c r="I8" s="327">
        <v>601914</v>
      </c>
      <c r="J8" s="327">
        <v>308936</v>
      </c>
      <c r="K8" s="327">
        <v>292978</v>
      </c>
      <c r="M8" s="113">
        <v>119273</v>
      </c>
      <c r="N8" s="113">
        <v>61064</v>
      </c>
      <c r="O8" s="113">
        <v>58209</v>
      </c>
      <c r="P8" s="96"/>
      <c r="Q8" s="103" t="s">
        <v>58</v>
      </c>
      <c r="R8" s="104">
        <v>201593</v>
      </c>
      <c r="S8" s="104">
        <v>99557</v>
      </c>
      <c r="T8" s="104">
        <v>102036</v>
      </c>
    </row>
    <row r="9" spans="1:20" ht="15.75" customHeight="1" x14ac:dyDescent="0.2">
      <c r="A9" s="17" t="s">
        <v>167</v>
      </c>
      <c r="C9" s="342" t="s">
        <v>8</v>
      </c>
      <c r="E9" s="26">
        <v>8</v>
      </c>
      <c r="F9" s="26" t="s">
        <v>57</v>
      </c>
      <c r="H9" s="326" t="s">
        <v>187</v>
      </c>
      <c r="I9" s="327">
        <v>602967</v>
      </c>
      <c r="J9" s="327">
        <v>308654</v>
      </c>
      <c r="K9" s="327">
        <v>294313</v>
      </c>
      <c r="M9" s="113">
        <v>118935</v>
      </c>
      <c r="N9" s="113">
        <v>60931</v>
      </c>
      <c r="O9" s="113">
        <v>58004</v>
      </c>
      <c r="P9" s="96"/>
      <c r="Q9" s="103" t="s">
        <v>60</v>
      </c>
      <c r="R9" s="104">
        <v>597522</v>
      </c>
      <c r="S9" s="104">
        <v>292176</v>
      </c>
      <c r="T9" s="104">
        <v>305346</v>
      </c>
    </row>
    <row r="10" spans="1:20" x14ac:dyDescent="0.2">
      <c r="A10" s="17" t="s">
        <v>168</v>
      </c>
      <c r="C10" s="24" t="s">
        <v>63</v>
      </c>
      <c r="E10" s="26">
        <v>9</v>
      </c>
      <c r="F10" s="26" t="s">
        <v>59</v>
      </c>
      <c r="H10" s="326" t="s">
        <v>188</v>
      </c>
      <c r="I10" s="327">
        <v>632370</v>
      </c>
      <c r="J10" s="327">
        <v>321173</v>
      </c>
      <c r="K10" s="327">
        <v>311197</v>
      </c>
      <c r="M10" s="113">
        <v>118833</v>
      </c>
      <c r="N10" s="113">
        <v>60903</v>
      </c>
      <c r="O10" s="113">
        <v>57930</v>
      </c>
      <c r="P10" s="96"/>
      <c r="Q10" s="103" t="s">
        <v>62</v>
      </c>
      <c r="R10" s="104">
        <v>1030623</v>
      </c>
      <c r="S10" s="104">
        <v>502287</v>
      </c>
      <c r="T10" s="104">
        <v>528336</v>
      </c>
    </row>
    <row r="11" spans="1:20" x14ac:dyDescent="0.2">
      <c r="A11" s="17" t="s">
        <v>169</v>
      </c>
      <c r="C11" s="24" t="s">
        <v>66</v>
      </c>
      <c r="E11" s="26">
        <v>10</v>
      </c>
      <c r="F11" s="26" t="s">
        <v>61</v>
      </c>
      <c r="H11" s="326" t="s">
        <v>189</v>
      </c>
      <c r="I11" s="327">
        <v>672749</v>
      </c>
      <c r="J11" s="327">
        <v>339928</v>
      </c>
      <c r="K11" s="327">
        <v>332821</v>
      </c>
      <c r="M11" s="113">
        <v>118730</v>
      </c>
      <c r="N11" s="113">
        <v>60874</v>
      </c>
      <c r="O11" s="113">
        <v>57856</v>
      </c>
      <c r="P11" s="96"/>
      <c r="Q11" s="103" t="s">
        <v>65</v>
      </c>
      <c r="R11" s="104">
        <v>353859</v>
      </c>
      <c r="S11" s="104">
        <v>167533</v>
      </c>
      <c r="T11" s="104">
        <v>186326</v>
      </c>
    </row>
    <row r="12" spans="1:20" x14ac:dyDescent="0.2">
      <c r="A12" s="17" t="s">
        <v>170</v>
      </c>
      <c r="C12" s="24" t="s">
        <v>68</v>
      </c>
      <c r="E12" s="26">
        <v>11</v>
      </c>
      <c r="F12" s="26" t="s">
        <v>64</v>
      </c>
      <c r="H12" s="326" t="s">
        <v>190</v>
      </c>
      <c r="I12" s="327">
        <v>650902</v>
      </c>
      <c r="J12" s="327">
        <v>329064</v>
      </c>
      <c r="K12" s="327">
        <v>321838</v>
      </c>
      <c r="M12" s="113">
        <v>118696</v>
      </c>
      <c r="N12" s="113">
        <v>60878</v>
      </c>
      <c r="O12" s="113">
        <v>57818</v>
      </c>
      <c r="P12" s="96"/>
      <c r="Q12" s="103" t="s">
        <v>67</v>
      </c>
      <c r="R12" s="104">
        <v>851299</v>
      </c>
      <c r="S12" s="104">
        <v>406597</v>
      </c>
      <c r="T12" s="104">
        <v>444702</v>
      </c>
    </row>
    <row r="13" spans="1:20" x14ac:dyDescent="0.2">
      <c r="A13" s="17" t="s">
        <v>171</v>
      </c>
      <c r="C13" s="24" t="s">
        <v>70</v>
      </c>
      <c r="E13" s="26">
        <v>12</v>
      </c>
      <c r="F13" s="26" t="s">
        <v>13</v>
      </c>
      <c r="H13" s="326" t="s">
        <v>191</v>
      </c>
      <c r="I13" s="327">
        <v>651442</v>
      </c>
      <c r="J13" s="327">
        <v>316050</v>
      </c>
      <c r="K13" s="327">
        <v>335392</v>
      </c>
      <c r="M13" s="113">
        <v>119101</v>
      </c>
      <c r="N13" s="113">
        <v>61076</v>
      </c>
      <c r="O13" s="113">
        <v>58025</v>
      </c>
      <c r="P13" s="96"/>
      <c r="Q13" s="103" t="s">
        <v>69</v>
      </c>
      <c r="R13" s="104">
        <v>1094488</v>
      </c>
      <c r="S13" s="104">
        <v>518960</v>
      </c>
      <c r="T13" s="104">
        <v>575528</v>
      </c>
    </row>
    <row r="14" spans="1:20" x14ac:dyDescent="0.2">
      <c r="A14" s="17" t="s">
        <v>172</v>
      </c>
      <c r="C14" s="24" t="s">
        <v>72</v>
      </c>
      <c r="E14" s="26">
        <v>13</v>
      </c>
      <c r="F14" s="26" t="s">
        <v>15</v>
      </c>
      <c r="H14" s="326" t="s">
        <v>192</v>
      </c>
      <c r="I14" s="327">
        <v>640060</v>
      </c>
      <c r="J14" s="327">
        <v>303971</v>
      </c>
      <c r="K14" s="327">
        <v>336089</v>
      </c>
      <c r="M14" s="113">
        <v>119856</v>
      </c>
      <c r="N14" s="113">
        <v>61418</v>
      </c>
      <c r="O14" s="113">
        <v>58438</v>
      </c>
      <c r="P14" s="96"/>
      <c r="Q14" s="103" t="s">
        <v>71</v>
      </c>
      <c r="R14" s="104">
        <v>234948</v>
      </c>
      <c r="S14" s="104">
        <v>112703</v>
      </c>
      <c r="T14" s="104">
        <v>122245</v>
      </c>
    </row>
    <row r="15" spans="1:20" x14ac:dyDescent="0.2">
      <c r="A15" s="17" t="s">
        <v>173</v>
      </c>
      <c r="C15" s="24" t="s">
        <v>74</v>
      </c>
      <c r="E15" s="26">
        <v>14</v>
      </c>
      <c r="F15" s="26" t="s">
        <v>17</v>
      </c>
      <c r="H15" s="326" t="s">
        <v>193</v>
      </c>
      <c r="I15" s="327">
        <v>563389</v>
      </c>
      <c r="J15" s="327">
        <v>268367</v>
      </c>
      <c r="K15" s="327">
        <v>295022</v>
      </c>
      <c r="M15" s="113">
        <v>121019</v>
      </c>
      <c r="N15" s="113">
        <v>61921</v>
      </c>
      <c r="O15" s="113">
        <v>59098</v>
      </c>
      <c r="P15" s="96"/>
      <c r="Q15" s="103" t="s">
        <v>73</v>
      </c>
      <c r="R15" s="104">
        <v>147933</v>
      </c>
      <c r="S15" s="104">
        <v>68544</v>
      </c>
      <c r="T15" s="104">
        <v>79389</v>
      </c>
    </row>
    <row r="16" spans="1:20" x14ac:dyDescent="0.2">
      <c r="A16" s="17" t="s">
        <v>174</v>
      </c>
      <c r="C16" s="24" t="s">
        <v>76</v>
      </c>
      <c r="E16" s="26">
        <v>15</v>
      </c>
      <c r="F16" s="26" t="s">
        <v>19</v>
      </c>
      <c r="H16" s="326" t="s">
        <v>194</v>
      </c>
      <c r="I16" s="327">
        <v>519261</v>
      </c>
      <c r="J16" s="327">
        <v>244556</v>
      </c>
      <c r="K16" s="327">
        <v>274705</v>
      </c>
      <c r="M16" s="113">
        <v>122272</v>
      </c>
      <c r="N16" s="113">
        <v>62471</v>
      </c>
      <c r="O16" s="113">
        <v>59801</v>
      </c>
      <c r="P16" s="96"/>
      <c r="Q16" s="103" t="s">
        <v>75</v>
      </c>
      <c r="R16" s="104">
        <v>98209</v>
      </c>
      <c r="S16" s="104">
        <v>49277</v>
      </c>
      <c r="T16" s="104">
        <v>48932</v>
      </c>
    </row>
    <row r="17" spans="1:20" x14ac:dyDescent="0.2">
      <c r="A17" s="18" t="s">
        <v>175</v>
      </c>
      <c r="C17" s="24" t="s">
        <v>79</v>
      </c>
      <c r="E17" s="26">
        <v>16</v>
      </c>
      <c r="F17" s="26" t="s">
        <v>21</v>
      </c>
      <c r="H17" s="326" t="s">
        <v>195</v>
      </c>
      <c r="I17" s="327">
        <v>503389</v>
      </c>
      <c r="J17" s="327">
        <v>233302</v>
      </c>
      <c r="K17" s="327">
        <v>270087</v>
      </c>
      <c r="M17" s="113">
        <v>123722</v>
      </c>
      <c r="N17" s="113">
        <v>63080</v>
      </c>
      <c r="O17" s="113">
        <v>60642</v>
      </c>
      <c r="P17" s="96"/>
      <c r="Q17" s="103" t="s">
        <v>78</v>
      </c>
      <c r="R17" s="104">
        <v>108457</v>
      </c>
      <c r="S17" s="104">
        <v>52580</v>
      </c>
      <c r="T17" s="104">
        <v>55877</v>
      </c>
    </row>
    <row r="18" spans="1:20" ht="33.75" customHeight="1" x14ac:dyDescent="0.2">
      <c r="A18" s="19" t="s">
        <v>281</v>
      </c>
      <c r="C18" s="24" t="s">
        <v>81</v>
      </c>
      <c r="E18" s="26">
        <v>17</v>
      </c>
      <c r="F18" s="26" t="s">
        <v>77</v>
      </c>
      <c r="H18" s="326" t="s">
        <v>196</v>
      </c>
      <c r="I18" s="327">
        <v>439872</v>
      </c>
      <c r="J18" s="327">
        <v>200142</v>
      </c>
      <c r="K18" s="327">
        <v>239730</v>
      </c>
      <c r="M18" s="113">
        <v>125124</v>
      </c>
      <c r="N18" s="113">
        <v>63639</v>
      </c>
      <c r="O18" s="113">
        <v>61485</v>
      </c>
      <c r="P18" s="96"/>
      <c r="Q18" s="103" t="s">
        <v>80</v>
      </c>
      <c r="R18" s="104">
        <v>258212</v>
      </c>
      <c r="S18" s="104">
        <v>125944</v>
      </c>
      <c r="T18" s="104">
        <v>132268</v>
      </c>
    </row>
    <row r="19" spans="1:20" ht="33.75" customHeight="1" x14ac:dyDescent="0.2">
      <c r="A19" s="19" t="s">
        <v>284</v>
      </c>
      <c r="C19" s="24" t="s">
        <v>83</v>
      </c>
      <c r="E19" s="26">
        <v>18</v>
      </c>
      <c r="F19" s="26" t="s">
        <v>23</v>
      </c>
      <c r="H19" s="326" t="s">
        <v>197</v>
      </c>
      <c r="I19" s="327">
        <v>341916</v>
      </c>
      <c r="J19" s="327">
        <v>152813</v>
      </c>
      <c r="K19" s="327">
        <v>189103</v>
      </c>
      <c r="M19" s="113">
        <v>126598</v>
      </c>
      <c r="N19" s="113">
        <v>64282</v>
      </c>
      <c r="O19" s="113">
        <v>62316</v>
      </c>
      <c r="P19" s="96"/>
      <c r="Q19" s="103" t="s">
        <v>82</v>
      </c>
      <c r="R19" s="104">
        <v>24160</v>
      </c>
      <c r="S19" s="104">
        <v>12726</v>
      </c>
      <c r="T19" s="104">
        <v>11434</v>
      </c>
    </row>
    <row r="20" spans="1:20" ht="33.75" customHeight="1" x14ac:dyDescent="0.2">
      <c r="A20" s="19" t="s">
        <v>286</v>
      </c>
      <c r="C20" s="24" t="s">
        <v>85</v>
      </c>
      <c r="E20" s="26">
        <v>19</v>
      </c>
      <c r="F20" s="26" t="s">
        <v>25</v>
      </c>
      <c r="H20" s="326" t="s">
        <v>198</v>
      </c>
      <c r="I20" s="327">
        <v>253646</v>
      </c>
      <c r="J20" s="327">
        <v>111646</v>
      </c>
      <c r="K20" s="327">
        <v>142000</v>
      </c>
      <c r="M20" s="113">
        <v>128143</v>
      </c>
      <c r="N20" s="113">
        <v>65043</v>
      </c>
      <c r="O20" s="113">
        <v>63100</v>
      </c>
      <c r="P20" s="96"/>
      <c r="Q20" s="103" t="s">
        <v>84</v>
      </c>
      <c r="R20" s="104">
        <v>377272</v>
      </c>
      <c r="S20" s="104">
        <v>184951</v>
      </c>
      <c r="T20" s="104">
        <v>192321</v>
      </c>
    </row>
    <row r="21" spans="1:20" ht="33.75" customHeight="1" x14ac:dyDescent="0.2">
      <c r="A21" s="19" t="s">
        <v>289</v>
      </c>
      <c r="C21" s="24" t="s">
        <v>14</v>
      </c>
      <c r="E21" s="26">
        <v>20</v>
      </c>
      <c r="F21" s="26" t="s">
        <v>27</v>
      </c>
      <c r="H21" s="326" t="s">
        <v>199</v>
      </c>
      <c r="I21" s="327">
        <v>177853</v>
      </c>
      <c r="J21" s="327">
        <v>76747</v>
      </c>
      <c r="K21" s="327">
        <v>101106</v>
      </c>
      <c r="M21" s="113">
        <v>129625</v>
      </c>
      <c r="N21" s="113">
        <v>65820</v>
      </c>
      <c r="O21" s="113">
        <v>63805</v>
      </c>
      <c r="P21" s="96"/>
      <c r="Q21" s="103" t="s">
        <v>86</v>
      </c>
      <c r="R21" s="104">
        <v>651586</v>
      </c>
      <c r="S21" s="104">
        <v>319009</v>
      </c>
      <c r="T21" s="104">
        <v>332577</v>
      </c>
    </row>
    <row r="22" spans="1:20" ht="33.75" customHeight="1" x14ac:dyDescent="0.2">
      <c r="A22" s="19" t="s">
        <v>462</v>
      </c>
      <c r="C22" s="24" t="s">
        <v>16</v>
      </c>
      <c r="E22" s="26">
        <v>55</v>
      </c>
      <c r="F22" s="26" t="s">
        <v>29</v>
      </c>
      <c r="H22" s="326" t="s">
        <v>200</v>
      </c>
      <c r="I22" s="327">
        <v>113108</v>
      </c>
      <c r="J22" s="327">
        <v>45521</v>
      </c>
      <c r="K22" s="327">
        <v>67587</v>
      </c>
      <c r="M22" s="113">
        <v>131107</v>
      </c>
      <c r="N22" s="113">
        <v>66558</v>
      </c>
      <c r="O22" s="113">
        <v>64549</v>
      </c>
      <c r="P22" s="96"/>
      <c r="Q22" s="103" t="s">
        <v>87</v>
      </c>
      <c r="R22" s="104">
        <v>6296</v>
      </c>
      <c r="S22" s="104">
        <v>3268</v>
      </c>
      <c r="T22" s="104">
        <v>3028</v>
      </c>
    </row>
    <row r="23" spans="1:20" ht="33.75" customHeight="1" x14ac:dyDescent="0.2">
      <c r="A23" s="19" t="s">
        <v>295</v>
      </c>
      <c r="C23" s="25" t="s">
        <v>18</v>
      </c>
      <c r="E23" s="26">
        <v>66</v>
      </c>
      <c r="F23" s="26" t="s">
        <v>31</v>
      </c>
      <c r="H23" s="326" t="s">
        <v>100</v>
      </c>
      <c r="I23" s="327">
        <v>108506</v>
      </c>
      <c r="J23" s="327">
        <v>39978</v>
      </c>
      <c r="K23" s="327">
        <v>68528</v>
      </c>
      <c r="M23" s="113">
        <v>132790</v>
      </c>
      <c r="N23" s="113">
        <v>67353</v>
      </c>
      <c r="O23" s="113">
        <v>65437</v>
      </c>
      <c r="P23" s="96"/>
      <c r="Q23" s="108" t="s">
        <v>40</v>
      </c>
      <c r="R23" s="122">
        <f>SUM(R3:R22)</f>
        <v>7571345</v>
      </c>
      <c r="S23" s="122">
        <f>SUM(S3:S22)</f>
        <v>3653868</v>
      </c>
      <c r="T23" s="122">
        <f>SUM(T3:T22)</f>
        <v>3917477</v>
      </c>
    </row>
    <row r="24" spans="1:20" ht="33.75" customHeight="1" thickBot="1" x14ac:dyDescent="0.25">
      <c r="A24" s="19" t="s">
        <v>297</v>
      </c>
      <c r="C24" s="24" t="s">
        <v>20</v>
      </c>
      <c r="E24" s="26">
        <v>77</v>
      </c>
      <c r="F24" s="26" t="s">
        <v>88</v>
      </c>
      <c r="M24" s="113">
        <v>133340</v>
      </c>
      <c r="N24" s="113">
        <v>67602</v>
      </c>
      <c r="O24" s="113">
        <v>65738</v>
      </c>
      <c r="P24" s="96"/>
    </row>
    <row r="25" spans="1:20" ht="33.75" customHeight="1" x14ac:dyDescent="0.2">
      <c r="A25" s="19" t="s">
        <v>299</v>
      </c>
      <c r="C25" s="24" t="s">
        <v>22</v>
      </c>
      <c r="E25" s="26">
        <v>88</v>
      </c>
      <c r="F25" s="26" t="s">
        <v>89</v>
      </c>
      <c r="M25" s="113">
        <v>132165</v>
      </c>
      <c r="N25" s="113">
        <v>67024</v>
      </c>
      <c r="O25" s="113">
        <v>65141</v>
      </c>
      <c r="P25" s="96"/>
      <c r="Q25" s="681" t="s">
        <v>182</v>
      </c>
      <c r="R25" s="682"/>
      <c r="S25" s="682"/>
      <c r="T25" s="683"/>
    </row>
    <row r="26" spans="1:20" ht="15" customHeight="1" thickBot="1" x14ac:dyDescent="0.25">
      <c r="A26" s="18" t="s">
        <v>344</v>
      </c>
      <c r="C26" s="24" t="s">
        <v>91</v>
      </c>
      <c r="E26" s="26">
        <v>98</v>
      </c>
      <c r="F26" s="26" t="s">
        <v>90</v>
      </c>
      <c r="M26" s="113">
        <v>129957</v>
      </c>
      <c r="N26" s="113">
        <v>65924</v>
      </c>
      <c r="O26" s="113">
        <v>64033</v>
      </c>
      <c r="P26" s="96"/>
      <c r="Q26" s="676" t="s">
        <v>183</v>
      </c>
      <c r="R26" s="677"/>
      <c r="S26" s="677"/>
      <c r="T26" s="678"/>
    </row>
    <row r="27" spans="1:20" s="123" customFormat="1" ht="26.25" customHeight="1" x14ac:dyDescent="0.2">
      <c r="A27" s="344" t="s">
        <v>463</v>
      </c>
      <c r="C27" s="124" t="s">
        <v>24</v>
      </c>
      <c r="D27" s="125"/>
      <c r="E27" s="126"/>
      <c r="F27" s="126"/>
      <c r="M27" s="127">
        <v>127797</v>
      </c>
      <c r="N27" s="127">
        <v>64838</v>
      </c>
      <c r="O27" s="127">
        <v>62959</v>
      </c>
      <c r="P27" s="128"/>
      <c r="Q27" s="670" t="s">
        <v>37</v>
      </c>
      <c r="R27" s="129">
        <v>2015</v>
      </c>
      <c r="S27" s="130"/>
      <c r="T27" s="131"/>
    </row>
    <row r="28" spans="1:20" s="123" customFormat="1" ht="26.25" customHeight="1" x14ac:dyDescent="0.2">
      <c r="A28" s="344" t="s">
        <v>464</v>
      </c>
      <c r="C28" s="124" t="s">
        <v>26</v>
      </c>
      <c r="D28" s="125"/>
      <c r="E28" s="132"/>
      <c r="F28" s="132"/>
      <c r="M28" s="127">
        <v>125232</v>
      </c>
      <c r="N28" s="127">
        <v>63602</v>
      </c>
      <c r="O28" s="127">
        <v>61630</v>
      </c>
      <c r="P28" s="128"/>
      <c r="Q28" s="671"/>
      <c r="R28" s="133" t="s">
        <v>40</v>
      </c>
      <c r="S28" s="134" t="s">
        <v>41</v>
      </c>
      <c r="T28" s="135" t="s">
        <v>42</v>
      </c>
    </row>
    <row r="29" spans="1:20" s="123" customFormat="1" ht="44.25" customHeight="1" x14ac:dyDescent="0.2">
      <c r="A29" s="344" t="s">
        <v>465</v>
      </c>
      <c r="C29" s="124" t="s">
        <v>28</v>
      </c>
      <c r="D29" s="125"/>
      <c r="E29" s="132"/>
      <c r="F29" s="132"/>
      <c r="M29" s="127">
        <v>124055</v>
      </c>
      <c r="N29" s="127">
        <v>62761</v>
      </c>
      <c r="O29" s="127">
        <v>61294</v>
      </c>
      <c r="P29" s="128"/>
      <c r="Q29" s="136" t="s">
        <v>184</v>
      </c>
      <c r="R29" s="137"/>
      <c r="S29" s="138"/>
      <c r="T29" s="139"/>
    </row>
    <row r="30" spans="1:20" s="123" customFormat="1" ht="26.25" customHeight="1" x14ac:dyDescent="0.2">
      <c r="A30" s="344" t="s">
        <v>466</v>
      </c>
      <c r="C30" s="124" t="s">
        <v>30</v>
      </c>
      <c r="D30" s="125"/>
      <c r="E30" s="132"/>
      <c r="F30" s="132"/>
      <c r="M30" s="127">
        <v>125190</v>
      </c>
      <c r="N30" s="127">
        <v>62619</v>
      </c>
      <c r="O30" s="127">
        <v>62571</v>
      </c>
      <c r="P30" s="128"/>
      <c r="Q30" s="140" t="s">
        <v>40</v>
      </c>
      <c r="R30" s="141">
        <v>7878783</v>
      </c>
      <c r="S30" s="142">
        <v>3810013</v>
      </c>
      <c r="T30" s="143">
        <v>4068770</v>
      </c>
    </row>
    <row r="31" spans="1:20" s="123" customFormat="1" ht="26.25" customHeight="1" x14ac:dyDescent="0.2">
      <c r="A31" s="18" t="s">
        <v>467</v>
      </c>
      <c r="C31" s="124" t="s">
        <v>32</v>
      </c>
      <c r="D31" s="125"/>
      <c r="E31" s="132"/>
      <c r="F31" s="132"/>
      <c r="M31" s="127">
        <v>127692</v>
      </c>
      <c r="N31" s="127">
        <v>62895</v>
      </c>
      <c r="O31" s="127">
        <v>64797</v>
      </c>
      <c r="P31" s="128"/>
      <c r="Q31" s="144" t="s">
        <v>185</v>
      </c>
      <c r="R31" s="145">
        <v>603230</v>
      </c>
      <c r="S31" s="146">
        <v>309432</v>
      </c>
      <c r="T31" s="147">
        <v>293798</v>
      </c>
    </row>
    <row r="32" spans="1:20" ht="14.25" customHeight="1" x14ac:dyDescent="0.2">
      <c r="A32" s="345" t="s">
        <v>468</v>
      </c>
      <c r="C32" s="24" t="s">
        <v>97</v>
      </c>
      <c r="M32" s="113">
        <v>129742</v>
      </c>
      <c r="N32" s="113">
        <v>62993</v>
      </c>
      <c r="O32" s="113">
        <v>66749</v>
      </c>
      <c r="P32" s="96"/>
      <c r="Q32" s="114" t="s">
        <v>186</v>
      </c>
      <c r="R32" s="115">
        <v>598182</v>
      </c>
      <c r="S32" s="116">
        <v>306434</v>
      </c>
      <c r="T32" s="117">
        <v>291748</v>
      </c>
    </row>
    <row r="33" spans="1:20" x14ac:dyDescent="0.2">
      <c r="A33" s="345" t="s">
        <v>469</v>
      </c>
      <c r="C33" s="342" t="s">
        <v>9</v>
      </c>
      <c r="M33" s="113">
        <v>131768</v>
      </c>
      <c r="N33" s="113">
        <v>63030</v>
      </c>
      <c r="O33" s="113">
        <v>68738</v>
      </c>
      <c r="P33" s="96"/>
      <c r="Q33" s="114" t="s">
        <v>187</v>
      </c>
      <c r="R33" s="115">
        <v>605068</v>
      </c>
      <c r="S33" s="116">
        <v>309819</v>
      </c>
      <c r="T33" s="117">
        <v>295249</v>
      </c>
    </row>
    <row r="34" spans="1:20" ht="25.5" x14ac:dyDescent="0.2">
      <c r="A34" s="345" t="s">
        <v>470</v>
      </c>
      <c r="C34" s="24" t="s">
        <v>92</v>
      </c>
      <c r="M34" s="113">
        <v>132712</v>
      </c>
      <c r="N34" s="113">
        <v>62862</v>
      </c>
      <c r="O34" s="113">
        <v>69850</v>
      </c>
      <c r="P34" s="96"/>
      <c r="Q34" s="114" t="s">
        <v>188</v>
      </c>
      <c r="R34" s="115">
        <v>642476</v>
      </c>
      <c r="S34" s="116">
        <v>325752</v>
      </c>
      <c r="T34" s="117">
        <v>316724</v>
      </c>
    </row>
    <row r="35" spans="1:20" x14ac:dyDescent="0.2">
      <c r="A35" s="345" t="s">
        <v>471</v>
      </c>
      <c r="C35" s="24" t="s">
        <v>93</v>
      </c>
      <c r="M35" s="113">
        <v>131882</v>
      </c>
      <c r="N35" s="113">
        <v>62354</v>
      </c>
      <c r="O35" s="113">
        <v>69528</v>
      </c>
      <c r="P35" s="96"/>
      <c r="Q35" s="114" t="s">
        <v>189</v>
      </c>
      <c r="R35" s="115">
        <v>669960</v>
      </c>
      <c r="S35" s="116">
        <v>338888</v>
      </c>
      <c r="T35" s="117">
        <v>331072</v>
      </c>
    </row>
    <row r="36" spans="1:20" ht="25.5" x14ac:dyDescent="0.2">
      <c r="A36" s="345" t="s">
        <v>472</v>
      </c>
      <c r="C36" s="24" t="s">
        <v>94</v>
      </c>
      <c r="M36" s="113">
        <v>129823</v>
      </c>
      <c r="N36" s="113">
        <v>61588</v>
      </c>
      <c r="O36" s="113">
        <v>68235</v>
      </c>
      <c r="P36" s="96"/>
      <c r="Q36" s="114" t="s">
        <v>190</v>
      </c>
      <c r="R36" s="115">
        <v>635633</v>
      </c>
      <c r="S36" s="116">
        <v>319048</v>
      </c>
      <c r="T36" s="117">
        <v>316585</v>
      </c>
    </row>
    <row r="37" spans="1:20" ht="25.5" x14ac:dyDescent="0.2">
      <c r="A37" s="345" t="s">
        <v>473</v>
      </c>
      <c r="C37" s="24" t="s">
        <v>95</v>
      </c>
      <c r="D37" s="22"/>
      <c r="M37" s="113">
        <v>127922</v>
      </c>
      <c r="N37" s="113">
        <v>60850</v>
      </c>
      <c r="O37" s="113">
        <v>67072</v>
      </c>
      <c r="P37" s="96"/>
      <c r="Q37" s="114" t="s">
        <v>191</v>
      </c>
      <c r="R37" s="115">
        <v>657874</v>
      </c>
      <c r="S37" s="116">
        <v>313458</v>
      </c>
      <c r="T37" s="117">
        <v>344416</v>
      </c>
    </row>
    <row r="38" spans="1:20" x14ac:dyDescent="0.2">
      <c r="A38" s="342" t="s">
        <v>474</v>
      </c>
      <c r="C38" s="24" t="s">
        <v>96</v>
      </c>
      <c r="D38" s="23"/>
      <c r="M38" s="113">
        <v>126082</v>
      </c>
      <c r="N38" s="113">
        <v>60165</v>
      </c>
      <c r="O38" s="113">
        <v>65917</v>
      </c>
      <c r="P38" s="96"/>
      <c r="Q38" s="114" t="s">
        <v>192</v>
      </c>
      <c r="R38" s="115">
        <v>614779</v>
      </c>
      <c r="S38" s="116">
        <v>293158</v>
      </c>
      <c r="T38" s="117">
        <v>321621</v>
      </c>
    </row>
    <row r="39" spans="1:20" x14ac:dyDescent="0.2">
      <c r="A39" s="94" t="s">
        <v>475</v>
      </c>
      <c r="C39" s="24" t="s">
        <v>98</v>
      </c>
      <c r="D39" s="23"/>
      <c r="M39" s="113">
        <v>123600</v>
      </c>
      <c r="N39" s="113">
        <v>59117</v>
      </c>
      <c r="O39" s="113">
        <v>64483</v>
      </c>
      <c r="P39" s="96"/>
      <c r="Q39" s="114" t="s">
        <v>193</v>
      </c>
      <c r="R39" s="115">
        <v>536343</v>
      </c>
      <c r="S39" s="116">
        <v>254902</v>
      </c>
      <c r="T39" s="117">
        <v>281441</v>
      </c>
    </row>
    <row r="40" spans="1:20" x14ac:dyDescent="0.2">
      <c r="A40" s="98" t="s">
        <v>476</v>
      </c>
      <c r="C40" s="24" t="s">
        <v>99</v>
      </c>
      <c r="D40" s="23"/>
      <c r="M40" s="113">
        <v>120324</v>
      </c>
      <c r="N40" s="113">
        <v>57551</v>
      </c>
      <c r="O40" s="113">
        <v>62773</v>
      </c>
      <c r="P40" s="96"/>
      <c r="Q40" s="114" t="s">
        <v>194</v>
      </c>
      <c r="R40" s="115">
        <v>516837</v>
      </c>
      <c r="S40" s="116">
        <v>242123</v>
      </c>
      <c r="T40" s="117">
        <v>274714</v>
      </c>
    </row>
    <row r="41" spans="1:20" x14ac:dyDescent="0.2">
      <c r="A41" s="17" t="s">
        <v>477</v>
      </c>
      <c r="M41" s="113">
        <v>116606</v>
      </c>
      <c r="N41" s="113">
        <v>55686</v>
      </c>
      <c r="O41" s="113">
        <v>60920</v>
      </c>
      <c r="P41" s="96"/>
      <c r="Q41" s="114" t="s">
        <v>195</v>
      </c>
      <c r="R41" s="115">
        <v>489703</v>
      </c>
      <c r="S41" s="116">
        <v>225926</v>
      </c>
      <c r="T41" s="117">
        <v>263777</v>
      </c>
    </row>
    <row r="42" spans="1:20" x14ac:dyDescent="0.2">
      <c r="A42" s="17" t="s">
        <v>478</v>
      </c>
      <c r="M42" s="113">
        <v>112852</v>
      </c>
      <c r="N42" s="113">
        <v>53849</v>
      </c>
      <c r="O42" s="113">
        <v>59003</v>
      </c>
      <c r="P42" s="96"/>
      <c r="Q42" s="114" t="s">
        <v>196</v>
      </c>
      <c r="R42" s="115">
        <v>406084</v>
      </c>
      <c r="S42" s="116">
        <v>183930</v>
      </c>
      <c r="T42" s="117">
        <v>222154</v>
      </c>
    </row>
    <row r="43" spans="1:20" x14ac:dyDescent="0.2">
      <c r="A43" s="17" t="s">
        <v>479</v>
      </c>
      <c r="M43" s="113">
        <v>108852</v>
      </c>
      <c r="N43" s="113">
        <v>51919</v>
      </c>
      <c r="O43" s="113">
        <v>56933</v>
      </c>
      <c r="P43" s="96"/>
      <c r="Q43" s="114" t="s">
        <v>197</v>
      </c>
      <c r="R43" s="115">
        <v>309925</v>
      </c>
      <c r="S43" s="116">
        <v>138521</v>
      </c>
      <c r="T43" s="117">
        <v>171404</v>
      </c>
    </row>
    <row r="44" spans="1:20" x14ac:dyDescent="0.2">
      <c r="A44" s="342" t="s">
        <v>480</v>
      </c>
      <c r="M44" s="113">
        <v>105945</v>
      </c>
      <c r="N44" s="113">
        <v>50470</v>
      </c>
      <c r="O44" s="113">
        <v>55475</v>
      </c>
      <c r="P44" s="96"/>
      <c r="Q44" s="114" t="s">
        <v>198</v>
      </c>
      <c r="R44" s="115">
        <v>230197</v>
      </c>
      <c r="S44" s="116">
        <v>101631</v>
      </c>
      <c r="T44" s="117">
        <v>128566</v>
      </c>
    </row>
    <row r="45" spans="1:20" ht="15" x14ac:dyDescent="0.25">
      <c r="A45" s="346" t="s">
        <v>481</v>
      </c>
      <c r="M45" s="113">
        <v>104800</v>
      </c>
      <c r="N45" s="113">
        <v>49806</v>
      </c>
      <c r="O45" s="113">
        <v>54994</v>
      </c>
      <c r="P45" s="96"/>
      <c r="Q45" s="114" t="s">
        <v>199</v>
      </c>
      <c r="R45" s="115">
        <v>158670</v>
      </c>
      <c r="S45" s="116">
        <v>68583</v>
      </c>
      <c r="T45" s="117">
        <v>90087</v>
      </c>
    </row>
    <row r="46" spans="1:20" ht="15" x14ac:dyDescent="0.25">
      <c r="A46" s="346" t="s">
        <v>482</v>
      </c>
      <c r="M46" s="113">
        <v>104794</v>
      </c>
      <c r="N46" s="113">
        <v>49648</v>
      </c>
      <c r="O46" s="113">
        <v>55146</v>
      </c>
      <c r="P46" s="96"/>
      <c r="Q46" s="114" t="s">
        <v>200</v>
      </c>
      <c r="R46" s="115">
        <v>103406</v>
      </c>
      <c r="S46" s="116">
        <v>41392</v>
      </c>
      <c r="T46" s="117">
        <v>62014</v>
      </c>
    </row>
    <row r="47" spans="1:20" ht="15.75" thickBot="1" x14ac:dyDescent="0.3">
      <c r="A47" s="346" t="s">
        <v>483</v>
      </c>
      <c r="M47" s="113">
        <v>104561</v>
      </c>
      <c r="N47" s="113">
        <v>49381</v>
      </c>
      <c r="O47" s="113">
        <v>55180</v>
      </c>
      <c r="P47" s="96"/>
      <c r="Q47" s="118" t="s">
        <v>100</v>
      </c>
      <c r="R47" s="119">
        <v>100416</v>
      </c>
      <c r="S47" s="120">
        <v>37016</v>
      </c>
      <c r="T47" s="121">
        <v>63400</v>
      </c>
    </row>
    <row r="48" spans="1:20" ht="15" x14ac:dyDescent="0.25">
      <c r="A48" s="346" t="s">
        <v>484</v>
      </c>
      <c r="M48" s="113">
        <v>104278</v>
      </c>
      <c r="N48" s="113">
        <v>49084</v>
      </c>
      <c r="O48" s="113">
        <v>55194</v>
      </c>
      <c r="P48" s="96"/>
      <c r="Q48" s="96"/>
      <c r="R48" s="96"/>
      <c r="S48" s="96"/>
      <c r="T48" s="96"/>
    </row>
    <row r="49" spans="1:20" ht="15" x14ac:dyDescent="0.25">
      <c r="A49" s="346" t="s">
        <v>485</v>
      </c>
      <c r="M49" s="113">
        <v>103962</v>
      </c>
      <c r="N49" s="113">
        <v>48778</v>
      </c>
      <c r="O49" s="113">
        <v>55184</v>
      </c>
      <c r="P49" s="96"/>
      <c r="Q49" s="96"/>
      <c r="R49" s="96"/>
      <c r="S49" s="96"/>
      <c r="T49" s="96"/>
    </row>
    <row r="50" spans="1:20" ht="15" x14ac:dyDescent="0.25">
      <c r="A50" s="346" t="s">
        <v>486</v>
      </c>
      <c r="M50" s="113">
        <v>103448</v>
      </c>
      <c r="N50" s="113">
        <v>48396</v>
      </c>
      <c r="O50" s="113">
        <v>55052</v>
      </c>
      <c r="P50" s="96"/>
      <c r="Q50" s="96"/>
      <c r="R50" s="96"/>
      <c r="S50" s="96"/>
      <c r="T50" s="96"/>
    </row>
    <row r="51" spans="1:20" ht="15" x14ac:dyDescent="0.25">
      <c r="A51" s="346" t="s">
        <v>487</v>
      </c>
      <c r="M51" s="113">
        <v>102715</v>
      </c>
      <c r="N51" s="113">
        <v>47923</v>
      </c>
      <c r="O51" s="113">
        <v>54792</v>
      </c>
      <c r="P51" s="96"/>
      <c r="Q51" s="96"/>
      <c r="R51" s="96"/>
      <c r="S51" s="96"/>
      <c r="T51" s="96"/>
    </row>
    <row r="52" spans="1:20" ht="15" x14ac:dyDescent="0.25">
      <c r="A52" s="346" t="s">
        <v>488</v>
      </c>
      <c r="M52" s="113">
        <v>101971</v>
      </c>
      <c r="N52" s="113">
        <v>47444</v>
      </c>
      <c r="O52" s="113">
        <v>54527</v>
      </c>
      <c r="P52" s="96"/>
      <c r="Q52" s="96"/>
      <c r="R52" s="96"/>
      <c r="S52" s="96"/>
      <c r="T52" s="96"/>
    </row>
    <row r="53" spans="1:20" ht="15" x14ac:dyDescent="0.25">
      <c r="A53" s="346" t="s">
        <v>489</v>
      </c>
      <c r="M53" s="113">
        <v>101260</v>
      </c>
      <c r="N53" s="113">
        <v>46986</v>
      </c>
      <c r="O53" s="113">
        <v>54274</v>
      </c>
      <c r="P53" s="96"/>
      <c r="Q53" s="96"/>
      <c r="R53" s="96"/>
      <c r="S53" s="96"/>
      <c r="T53" s="96"/>
    </row>
    <row r="54" spans="1:20" ht="15" x14ac:dyDescent="0.25">
      <c r="A54" s="346" t="s">
        <v>490</v>
      </c>
      <c r="M54" s="113">
        <v>99728</v>
      </c>
      <c r="N54" s="113">
        <v>46141</v>
      </c>
      <c r="O54" s="113">
        <v>53587</v>
      </c>
      <c r="P54" s="96"/>
      <c r="Q54" s="96"/>
      <c r="R54" s="96"/>
      <c r="S54" s="96"/>
      <c r="T54" s="96"/>
    </row>
    <row r="55" spans="1:20" x14ac:dyDescent="0.2">
      <c r="A55" s="342" t="s">
        <v>439</v>
      </c>
      <c r="M55" s="113">
        <v>97001</v>
      </c>
      <c r="N55" s="113">
        <v>44730</v>
      </c>
      <c r="O55" s="113">
        <v>52271</v>
      </c>
      <c r="P55" s="96"/>
      <c r="Q55" s="96"/>
      <c r="R55" s="96"/>
      <c r="S55" s="96"/>
      <c r="T55" s="96"/>
    </row>
    <row r="56" spans="1:20" ht="75" x14ac:dyDescent="0.25">
      <c r="A56" s="328" t="s">
        <v>440</v>
      </c>
      <c r="M56" s="113">
        <v>93445</v>
      </c>
      <c r="N56" s="113">
        <v>42931</v>
      </c>
      <c r="O56" s="113">
        <v>50514</v>
      </c>
      <c r="P56" s="96"/>
      <c r="Q56" s="96"/>
      <c r="R56" s="96"/>
      <c r="S56" s="96"/>
      <c r="T56" s="96"/>
    </row>
    <row r="57" spans="1:20" ht="45" x14ac:dyDescent="0.25">
      <c r="A57" s="298" t="s">
        <v>441</v>
      </c>
      <c r="M57" s="113">
        <v>89853</v>
      </c>
      <c r="N57" s="113">
        <v>41126</v>
      </c>
      <c r="O57" s="113">
        <v>48727</v>
      </c>
      <c r="P57" s="96"/>
      <c r="Q57" s="96"/>
      <c r="R57" s="96"/>
      <c r="S57" s="96"/>
      <c r="T57" s="96"/>
    </row>
    <row r="58" spans="1:20" ht="30" x14ac:dyDescent="0.25">
      <c r="A58" s="298" t="s">
        <v>442</v>
      </c>
      <c r="M58" s="113">
        <v>86123</v>
      </c>
      <c r="N58" s="113">
        <v>39261</v>
      </c>
      <c r="O58" s="113">
        <v>46862</v>
      </c>
      <c r="P58" s="96"/>
      <c r="Q58" s="96"/>
      <c r="R58" s="96"/>
      <c r="S58" s="96"/>
      <c r="T58" s="96"/>
    </row>
    <row r="59" spans="1:20" ht="60" x14ac:dyDescent="0.25">
      <c r="A59" s="298" t="s">
        <v>443</v>
      </c>
      <c r="M59" s="113">
        <v>82296</v>
      </c>
      <c r="N59" s="113">
        <v>37385</v>
      </c>
      <c r="O59" s="113">
        <v>44911</v>
      </c>
      <c r="P59" s="96"/>
      <c r="Q59" s="96"/>
      <c r="R59" s="96"/>
      <c r="S59" s="96"/>
      <c r="T59" s="96"/>
    </row>
    <row r="60" spans="1:20" ht="30" x14ac:dyDescent="0.25">
      <c r="A60" s="298" t="s">
        <v>444</v>
      </c>
      <c r="M60" s="113">
        <v>78491</v>
      </c>
      <c r="N60" s="113">
        <v>35569</v>
      </c>
      <c r="O60" s="113">
        <v>42922</v>
      </c>
      <c r="P60" s="96"/>
      <c r="Q60" s="96"/>
      <c r="R60" s="96"/>
      <c r="S60" s="96"/>
      <c r="T60" s="96"/>
    </row>
    <row r="61" spans="1:20" ht="30" x14ac:dyDescent="0.25">
      <c r="A61" s="298" t="s">
        <v>445</v>
      </c>
      <c r="M61" s="113">
        <v>74708</v>
      </c>
      <c r="N61" s="113">
        <v>33799</v>
      </c>
      <c r="O61" s="113">
        <v>40909</v>
      </c>
      <c r="P61" s="96"/>
      <c r="Q61" s="96"/>
      <c r="R61" s="96"/>
      <c r="S61" s="96"/>
      <c r="T61" s="96"/>
    </row>
    <row r="62" spans="1:20" ht="45" x14ac:dyDescent="0.25">
      <c r="A62" s="298" t="s">
        <v>446</v>
      </c>
      <c r="M62" s="113">
        <v>70811</v>
      </c>
      <c r="N62" s="113">
        <v>31979</v>
      </c>
      <c r="O62" s="113">
        <v>38832</v>
      </c>
      <c r="P62" s="96"/>
      <c r="Q62" s="96"/>
      <c r="R62" s="96"/>
      <c r="S62" s="96"/>
      <c r="T62" s="96"/>
    </row>
    <row r="63" spans="1:20" x14ac:dyDescent="0.2">
      <c r="M63" s="113">
        <v>66807</v>
      </c>
      <c r="N63" s="113">
        <v>30117</v>
      </c>
      <c r="O63" s="113">
        <v>36690</v>
      </c>
      <c r="P63" s="96"/>
      <c r="Q63" s="96"/>
      <c r="R63" s="96"/>
      <c r="S63" s="96"/>
      <c r="T63" s="96"/>
    </row>
    <row r="64" spans="1:20" x14ac:dyDescent="0.2">
      <c r="M64" s="113">
        <v>63071</v>
      </c>
      <c r="N64" s="113">
        <v>28387</v>
      </c>
      <c r="O64" s="113">
        <v>34684</v>
      </c>
      <c r="P64" s="96"/>
      <c r="Q64" s="96"/>
      <c r="R64" s="96"/>
      <c r="S64" s="96"/>
      <c r="T64" s="96"/>
    </row>
    <row r="65" spans="13:20" x14ac:dyDescent="0.2">
      <c r="M65" s="113">
        <v>59761</v>
      </c>
      <c r="N65" s="113">
        <v>26856</v>
      </c>
      <c r="O65" s="113">
        <v>32905</v>
      </c>
      <c r="P65" s="96"/>
      <c r="Q65" s="96"/>
      <c r="R65" s="96"/>
      <c r="S65" s="96"/>
      <c r="T65" s="96"/>
    </row>
    <row r="66" spans="13:20" x14ac:dyDescent="0.2">
      <c r="M66" s="113">
        <v>56749</v>
      </c>
      <c r="N66" s="113">
        <v>25466</v>
      </c>
      <c r="O66" s="113">
        <v>31283</v>
      </c>
      <c r="P66" s="96"/>
      <c r="Q66" s="96"/>
      <c r="R66" s="96"/>
      <c r="S66" s="96"/>
      <c r="T66" s="96"/>
    </row>
    <row r="67" spans="13:20" x14ac:dyDescent="0.2">
      <c r="M67" s="113">
        <v>53748</v>
      </c>
      <c r="N67" s="113">
        <v>24086</v>
      </c>
      <c r="O67" s="113">
        <v>29662</v>
      </c>
      <c r="P67" s="96"/>
      <c r="Q67" s="96"/>
      <c r="R67" s="96"/>
      <c r="S67" s="96"/>
      <c r="T67" s="96"/>
    </row>
    <row r="68" spans="13:20" x14ac:dyDescent="0.2">
      <c r="M68" s="113">
        <v>50833</v>
      </c>
      <c r="N68" s="113">
        <v>22745</v>
      </c>
      <c r="O68" s="113">
        <v>28088</v>
      </c>
      <c r="P68" s="96"/>
      <c r="Q68" s="96"/>
      <c r="R68" s="96"/>
      <c r="S68" s="96"/>
      <c r="T68" s="96"/>
    </row>
    <row r="69" spans="13:20" x14ac:dyDescent="0.2">
      <c r="M69" s="113">
        <v>47916</v>
      </c>
      <c r="N69" s="113">
        <v>21407</v>
      </c>
      <c r="O69" s="113">
        <v>26509</v>
      </c>
      <c r="P69" s="96"/>
      <c r="Q69" s="96"/>
      <c r="R69" s="96"/>
      <c r="S69" s="96"/>
      <c r="T69" s="96"/>
    </row>
    <row r="70" spans="13:20" x14ac:dyDescent="0.2">
      <c r="M70" s="113">
        <v>44929</v>
      </c>
      <c r="N70" s="113">
        <v>20042</v>
      </c>
      <c r="O70" s="113">
        <v>24887</v>
      </c>
      <c r="P70" s="96"/>
      <c r="Q70" s="96"/>
      <c r="R70" s="96"/>
      <c r="S70" s="96"/>
      <c r="T70" s="96"/>
    </row>
    <row r="71" spans="13:20" x14ac:dyDescent="0.2">
      <c r="M71" s="113">
        <v>41939</v>
      </c>
      <c r="N71" s="113">
        <v>18676</v>
      </c>
      <c r="O71" s="113">
        <v>23263</v>
      </c>
      <c r="P71" s="96"/>
      <c r="Q71" s="96"/>
      <c r="R71" s="96"/>
      <c r="S71" s="96"/>
      <c r="T71" s="96"/>
    </row>
    <row r="72" spans="13:20" x14ac:dyDescent="0.2">
      <c r="M72" s="113">
        <v>39086</v>
      </c>
      <c r="N72" s="113">
        <v>17369</v>
      </c>
      <c r="O72" s="113">
        <v>21717</v>
      </c>
      <c r="P72" s="96"/>
      <c r="Q72" s="96"/>
      <c r="R72" s="96"/>
      <c r="S72" s="96"/>
      <c r="T72" s="96"/>
    </row>
    <row r="73" spans="13:20" x14ac:dyDescent="0.2">
      <c r="M73" s="113">
        <v>36348</v>
      </c>
      <c r="N73" s="113">
        <v>16117</v>
      </c>
      <c r="O73" s="113">
        <v>20231</v>
      </c>
      <c r="P73" s="96"/>
      <c r="Q73" s="96"/>
      <c r="R73" s="96"/>
      <c r="S73" s="96"/>
      <c r="T73" s="96"/>
    </row>
    <row r="74" spans="13:20" x14ac:dyDescent="0.2">
      <c r="M74" s="113">
        <v>33755</v>
      </c>
      <c r="N74" s="113">
        <v>14898</v>
      </c>
      <c r="O74" s="113">
        <v>18857</v>
      </c>
      <c r="P74" s="96"/>
      <c r="Q74" s="96"/>
      <c r="R74" s="96"/>
      <c r="S74" s="96"/>
      <c r="T74" s="96"/>
    </row>
    <row r="75" spans="13:20" x14ac:dyDescent="0.2">
      <c r="M75" s="113">
        <v>31333</v>
      </c>
      <c r="N75" s="113">
        <v>13708</v>
      </c>
      <c r="O75" s="113">
        <v>17625</v>
      </c>
      <c r="P75" s="96"/>
      <c r="Q75" s="96"/>
      <c r="R75" s="96"/>
      <c r="S75" s="96"/>
      <c r="T75" s="96"/>
    </row>
    <row r="76" spans="13:20" x14ac:dyDescent="0.2">
      <c r="M76" s="113">
        <v>28832</v>
      </c>
      <c r="N76" s="113">
        <v>12440</v>
      </c>
      <c r="O76" s="113">
        <v>16392</v>
      </c>
      <c r="P76" s="96"/>
      <c r="Q76" s="96"/>
      <c r="R76" s="96"/>
      <c r="S76" s="96"/>
      <c r="T76" s="96"/>
    </row>
    <row r="77" spans="13:20" x14ac:dyDescent="0.2">
      <c r="M77" s="113">
        <v>26662</v>
      </c>
      <c r="N77" s="113">
        <v>11342</v>
      </c>
      <c r="O77" s="113">
        <v>15320</v>
      </c>
      <c r="P77" s="96"/>
      <c r="Q77" s="96"/>
      <c r="R77" s="96"/>
      <c r="S77" s="96"/>
      <c r="T77" s="96"/>
    </row>
    <row r="78" spans="13:20" x14ac:dyDescent="0.2">
      <c r="M78" s="113">
        <v>24625</v>
      </c>
      <c r="N78" s="113">
        <v>10306</v>
      </c>
      <c r="O78" s="113">
        <v>14319</v>
      </c>
      <c r="P78" s="96"/>
      <c r="Q78" s="96"/>
      <c r="R78" s="96"/>
      <c r="S78" s="96"/>
      <c r="T78" s="96"/>
    </row>
    <row r="79" spans="13:20" x14ac:dyDescent="0.2">
      <c r="M79" s="113">
        <v>22734</v>
      </c>
      <c r="N79" s="113">
        <v>9334</v>
      </c>
      <c r="O79" s="113">
        <v>13400</v>
      </c>
      <c r="P79" s="96"/>
      <c r="Q79" s="96"/>
      <c r="R79" s="96"/>
      <c r="S79" s="96"/>
      <c r="T79" s="96"/>
    </row>
    <row r="80" spans="13:20" x14ac:dyDescent="0.2">
      <c r="M80" s="113">
        <v>20994</v>
      </c>
      <c r="N80" s="113">
        <v>8432</v>
      </c>
      <c r="O80" s="113">
        <v>12562</v>
      </c>
      <c r="P80" s="96"/>
      <c r="Q80" s="96"/>
      <c r="R80" s="96"/>
      <c r="S80" s="96"/>
      <c r="T80" s="96"/>
    </row>
    <row r="81" spans="13:20" x14ac:dyDescent="0.2">
      <c r="M81" s="113">
        <v>19408</v>
      </c>
      <c r="N81" s="113">
        <v>7603</v>
      </c>
      <c r="O81" s="113">
        <v>11805</v>
      </c>
      <c r="P81" s="96"/>
      <c r="Q81" s="96"/>
      <c r="R81" s="96"/>
      <c r="S81" s="96"/>
      <c r="T81" s="96"/>
    </row>
    <row r="82" spans="13:20" x14ac:dyDescent="0.2">
      <c r="M82" s="113">
        <v>17988</v>
      </c>
      <c r="N82" s="113">
        <v>7002</v>
      </c>
      <c r="O82" s="113">
        <v>10986</v>
      </c>
      <c r="P82" s="96"/>
      <c r="Q82" s="96"/>
      <c r="R82" s="96"/>
      <c r="S82" s="96"/>
      <c r="T82" s="96"/>
    </row>
    <row r="83" spans="13:20" x14ac:dyDescent="0.2">
      <c r="M83" s="113">
        <v>16675</v>
      </c>
      <c r="N83" s="113">
        <v>6510</v>
      </c>
      <c r="O83" s="113">
        <v>10165</v>
      </c>
      <c r="P83" s="96"/>
      <c r="Q83" s="96"/>
      <c r="R83" s="96"/>
      <c r="S83" s="96"/>
      <c r="T83" s="96"/>
    </row>
    <row r="84" spans="13:20" x14ac:dyDescent="0.2">
      <c r="M84" s="113">
        <v>15472</v>
      </c>
      <c r="N84" s="113">
        <v>6134</v>
      </c>
      <c r="O84" s="113">
        <v>9338</v>
      </c>
      <c r="P84" s="96"/>
      <c r="Q84" s="96"/>
      <c r="R84" s="96"/>
      <c r="S84" s="96"/>
      <c r="T84" s="96"/>
    </row>
    <row r="85" spans="13:20" x14ac:dyDescent="0.2">
      <c r="M85" s="103">
        <v>89747</v>
      </c>
      <c r="N85" s="103">
        <v>33084</v>
      </c>
      <c r="O85" s="103">
        <v>56663</v>
      </c>
      <c r="P85" s="96"/>
      <c r="Q85" s="96"/>
      <c r="R85" s="96"/>
      <c r="S85" s="96"/>
      <c r="T85" s="96"/>
    </row>
  </sheetData>
  <mergeCells count="8">
    <mergeCell ref="Q27:Q28"/>
    <mergeCell ref="H1:K1"/>
    <mergeCell ref="L1:O1"/>
    <mergeCell ref="Q1:T1"/>
    <mergeCell ref="H2:K2"/>
    <mergeCell ref="H3:H4"/>
    <mergeCell ref="Q25:T25"/>
    <mergeCell ref="Q26:T26"/>
  </mergeCells>
  <dataValidations count="1">
    <dataValidation type="list" allowBlank="1" showInputMessage="1" showErrorMessage="1" sqref="A10">
      <formula1>$A$13:$A$41</formula1>
    </dataValidation>
  </dataValidations>
  <pageMargins left="0.75" right="0.75" top="1" bottom="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S64"/>
  <sheetViews>
    <sheetView zoomScale="80" zoomScaleNormal="80" zoomScaleSheetLayoutView="70" workbookViewId="0">
      <selection activeCell="F7" sqref="F7"/>
    </sheetView>
  </sheetViews>
  <sheetFormatPr baseColWidth="10" defaultColWidth="11.42578125" defaultRowHeight="12.75" x14ac:dyDescent="0.2"/>
  <cols>
    <col min="1" max="1" width="22" style="1" customWidth="1"/>
    <col min="2" max="2" width="9.28515625" style="1" customWidth="1"/>
    <col min="3" max="3" width="22.42578125" style="1" customWidth="1"/>
    <col min="4" max="6" width="20.28515625" style="1" customWidth="1"/>
    <col min="7" max="7" width="16.5703125" style="1" customWidth="1"/>
    <col min="8" max="8" width="16.28515625" style="1" customWidth="1"/>
    <col min="9" max="9" width="11.85546875" style="1" customWidth="1"/>
    <col min="10" max="10" width="16" style="1" customWidth="1"/>
    <col min="11" max="11" width="12" style="1" customWidth="1"/>
    <col min="12" max="12" width="15.85546875" style="1" customWidth="1"/>
    <col min="13" max="13" width="12" style="1" customWidth="1"/>
    <col min="14" max="14" width="15.28515625" style="1" customWidth="1"/>
    <col min="15" max="15" width="11.7109375" style="1" customWidth="1"/>
    <col min="16" max="16" width="8.7109375" style="2" customWidth="1"/>
    <col min="17" max="17" width="9.5703125" style="2" customWidth="1"/>
    <col min="18" max="18" width="15.28515625" style="2" customWidth="1"/>
    <col min="19" max="19" width="13.28515625" style="1" customWidth="1"/>
    <col min="20" max="16384" width="11.42578125" style="1"/>
  </cols>
  <sheetData>
    <row r="1" spans="1:19" s="12" customFormat="1" ht="39.75" customHeight="1" x14ac:dyDescent="0.25">
      <c r="A1" s="486"/>
      <c r="B1" s="521" t="s">
        <v>144</v>
      </c>
      <c r="C1" s="521"/>
      <c r="D1" s="521"/>
      <c r="E1" s="521"/>
      <c r="F1" s="521"/>
      <c r="G1" s="521"/>
      <c r="H1" s="521"/>
      <c r="I1" s="521"/>
      <c r="J1" s="521"/>
      <c r="K1" s="521"/>
      <c r="L1" s="521"/>
      <c r="M1" s="521"/>
      <c r="N1" s="521"/>
      <c r="O1" s="521"/>
      <c r="P1" s="521"/>
      <c r="Q1" s="521"/>
      <c r="R1" s="696"/>
      <c r="S1" s="696"/>
    </row>
    <row r="2" spans="1:19" s="12" customFormat="1" ht="40.5" customHeight="1" x14ac:dyDescent="0.25">
      <c r="A2" s="486"/>
      <c r="B2" s="521" t="s">
        <v>145</v>
      </c>
      <c r="C2" s="521"/>
      <c r="D2" s="521"/>
      <c r="E2" s="521"/>
      <c r="F2" s="521"/>
      <c r="G2" s="521"/>
      <c r="H2" s="521"/>
      <c r="I2" s="521"/>
      <c r="J2" s="521"/>
      <c r="K2" s="521"/>
      <c r="L2" s="521"/>
      <c r="M2" s="521"/>
      <c r="N2" s="521"/>
      <c r="O2" s="521"/>
      <c r="P2" s="521"/>
      <c r="Q2" s="521"/>
      <c r="R2" s="696"/>
      <c r="S2" s="696"/>
    </row>
    <row r="3" spans="1:19" s="12" customFormat="1" ht="42.75" customHeight="1" x14ac:dyDescent="0.25">
      <c r="A3" s="486"/>
      <c r="B3" s="521" t="s">
        <v>146</v>
      </c>
      <c r="C3" s="521"/>
      <c r="D3" s="521"/>
      <c r="E3" s="521"/>
      <c r="F3" s="521"/>
      <c r="G3" s="521"/>
      <c r="H3" s="521"/>
      <c r="I3" s="521"/>
      <c r="J3" s="521"/>
      <c r="K3" s="521"/>
      <c r="L3" s="521"/>
      <c r="M3" s="521"/>
      <c r="N3" s="521"/>
      <c r="O3" s="521"/>
      <c r="P3" s="521"/>
      <c r="Q3" s="521"/>
      <c r="R3" s="696"/>
      <c r="S3" s="696"/>
    </row>
    <row r="4" spans="1:19" s="12" customFormat="1" ht="33.75" customHeight="1" x14ac:dyDescent="0.25">
      <c r="A4" s="486"/>
      <c r="B4" s="463" t="s">
        <v>203</v>
      </c>
      <c r="C4" s="463"/>
      <c r="D4" s="463"/>
      <c r="E4" s="463"/>
      <c r="F4" s="463"/>
      <c r="G4" s="463"/>
      <c r="H4" s="463"/>
      <c r="I4" s="463"/>
      <c r="J4" s="463"/>
      <c r="K4" s="463"/>
      <c r="L4" s="463"/>
      <c r="M4" s="463"/>
      <c r="N4" s="509" t="s">
        <v>428</v>
      </c>
      <c r="O4" s="510"/>
      <c r="P4" s="510"/>
      <c r="Q4" s="511"/>
      <c r="R4" s="696"/>
      <c r="S4" s="696"/>
    </row>
    <row r="5" spans="1:19" ht="12" customHeight="1" x14ac:dyDescent="0.2">
      <c r="A5" s="13"/>
      <c r="B5" s="11"/>
      <c r="C5" s="11"/>
      <c r="D5" s="11"/>
      <c r="E5" s="11"/>
      <c r="F5" s="11"/>
      <c r="G5" s="11"/>
      <c r="H5" s="11"/>
      <c r="I5" s="11"/>
      <c r="J5" s="11"/>
      <c r="K5" s="11"/>
      <c r="L5" s="11"/>
      <c r="M5" s="11"/>
      <c r="N5" s="11"/>
      <c r="O5" s="11"/>
    </row>
    <row r="6" spans="1:19" ht="31.5" customHeight="1" x14ac:dyDescent="0.2">
      <c r="A6" s="88" t="s">
        <v>215</v>
      </c>
      <c r="B6" s="711"/>
      <c r="C6" s="711"/>
      <c r="D6" s="90"/>
      <c r="E6" s="90"/>
      <c r="F6" s="90"/>
      <c r="G6" s="90"/>
      <c r="H6" s="90"/>
      <c r="I6" s="90"/>
      <c r="J6" s="90"/>
      <c r="K6" s="90"/>
      <c r="L6" s="90"/>
      <c r="M6" s="90"/>
      <c r="N6" s="90"/>
      <c r="O6" s="90"/>
      <c r="P6" s="91"/>
      <c r="Q6" s="91"/>
      <c r="R6" s="91"/>
      <c r="S6" s="92"/>
    </row>
    <row r="7" spans="1:19" s="41" customFormat="1" ht="31.5" customHeight="1" x14ac:dyDescent="0.2">
      <c r="A7" s="88" t="s">
        <v>2</v>
      </c>
      <c r="B7" s="705"/>
      <c r="C7" s="705"/>
      <c r="D7" s="93"/>
      <c r="E7" s="93"/>
      <c r="F7" s="93"/>
      <c r="G7" s="93"/>
      <c r="H7" s="93"/>
      <c r="I7" s="93"/>
      <c r="J7" s="93"/>
      <c r="K7" s="93"/>
      <c r="L7" s="93"/>
      <c r="M7" s="93"/>
      <c r="N7" s="93"/>
      <c r="O7" s="93"/>
      <c r="P7" s="40"/>
      <c r="Q7" s="40"/>
      <c r="R7" s="40"/>
    </row>
    <row r="8" spans="1:19" s="41" customFormat="1" ht="31.5" customHeight="1" x14ac:dyDescent="0.2">
      <c r="A8" s="88" t="s">
        <v>221</v>
      </c>
      <c r="B8" s="705"/>
      <c r="C8" s="705"/>
      <c r="D8" s="93"/>
      <c r="E8" s="93"/>
      <c r="F8" s="93"/>
      <c r="G8" s="93"/>
      <c r="H8" s="93"/>
      <c r="I8" s="93"/>
      <c r="J8" s="93"/>
      <c r="K8" s="93"/>
      <c r="L8" s="93"/>
      <c r="M8" s="93"/>
      <c r="N8" s="93"/>
      <c r="O8" s="93"/>
      <c r="P8" s="40"/>
      <c r="Q8" s="40"/>
      <c r="R8" s="40"/>
    </row>
    <row r="9" spans="1:19" s="41" customFormat="1" ht="12" x14ac:dyDescent="0.2">
      <c r="P9" s="40"/>
      <c r="Q9" s="40"/>
      <c r="R9" s="40"/>
    </row>
    <row r="10" spans="1:19" s="41" customFormat="1" ht="27.75" customHeight="1" x14ac:dyDescent="0.2">
      <c r="A10" s="719" t="s">
        <v>222</v>
      </c>
      <c r="B10" s="719" t="s">
        <v>6</v>
      </c>
      <c r="C10" s="719"/>
      <c r="D10" s="720" t="s">
        <v>227</v>
      </c>
      <c r="E10" s="720"/>
      <c r="F10" s="720"/>
      <c r="G10" s="720"/>
      <c r="H10" s="695" t="s">
        <v>236</v>
      </c>
      <c r="I10" s="695"/>
      <c r="J10" s="695"/>
      <c r="K10" s="695"/>
      <c r="L10" s="695" t="s">
        <v>143</v>
      </c>
      <c r="M10" s="695"/>
      <c r="N10" s="695"/>
      <c r="O10" s="695"/>
      <c r="P10" s="695" t="s">
        <v>155</v>
      </c>
      <c r="Q10" s="695"/>
      <c r="R10" s="695"/>
      <c r="S10" s="695"/>
    </row>
    <row r="11" spans="1:19" s="41" customFormat="1" ht="33.75" customHeight="1" x14ac:dyDescent="0.2">
      <c r="A11" s="719"/>
      <c r="B11" s="150" t="s">
        <v>154</v>
      </c>
      <c r="C11" s="150" t="s">
        <v>7</v>
      </c>
      <c r="D11" s="150" t="s">
        <v>1</v>
      </c>
      <c r="E11" s="150" t="s">
        <v>232</v>
      </c>
      <c r="F11" s="150" t="s">
        <v>122</v>
      </c>
      <c r="G11" s="150" t="s">
        <v>233</v>
      </c>
      <c r="H11" s="150" t="s">
        <v>1</v>
      </c>
      <c r="I11" s="150" t="s">
        <v>232</v>
      </c>
      <c r="J11" s="150" t="s">
        <v>122</v>
      </c>
      <c r="K11" s="150" t="s">
        <v>233</v>
      </c>
      <c r="L11" s="150" t="s">
        <v>1</v>
      </c>
      <c r="M11" s="150" t="s">
        <v>234</v>
      </c>
      <c r="N11" s="150" t="s">
        <v>122</v>
      </c>
      <c r="O11" s="150" t="s">
        <v>233</v>
      </c>
      <c r="P11" s="155" t="s">
        <v>158</v>
      </c>
      <c r="Q11" s="155" t="s">
        <v>156</v>
      </c>
      <c r="R11" s="155" t="s">
        <v>157</v>
      </c>
      <c r="S11" s="155" t="s">
        <v>130</v>
      </c>
    </row>
    <row r="12" spans="1:19" s="41" customFormat="1" ht="10.5" customHeight="1" x14ac:dyDescent="0.2">
      <c r="A12" s="712" t="s">
        <v>149</v>
      </c>
      <c r="B12" s="160">
        <v>1</v>
      </c>
      <c r="C12" s="161" t="s">
        <v>36</v>
      </c>
      <c r="D12" s="686" t="s">
        <v>235</v>
      </c>
      <c r="E12" s="687"/>
      <c r="F12" s="687"/>
      <c r="G12" s="688"/>
      <c r="H12" s="685" t="s">
        <v>148</v>
      </c>
      <c r="I12" s="685"/>
      <c r="J12" s="685"/>
      <c r="K12" s="685"/>
      <c r="L12" s="701" t="s">
        <v>150</v>
      </c>
      <c r="M12" s="701"/>
      <c r="N12" s="701"/>
      <c r="O12" s="701"/>
      <c r="P12" s="684" t="s">
        <v>151</v>
      </c>
      <c r="Q12" s="684" t="s">
        <v>152</v>
      </c>
      <c r="R12" s="684" t="s">
        <v>153</v>
      </c>
      <c r="S12" s="684" t="s">
        <v>176</v>
      </c>
    </row>
    <row r="13" spans="1:19" s="41" customFormat="1" ht="10.5" customHeight="1" x14ac:dyDescent="0.2">
      <c r="A13" s="712"/>
      <c r="B13" s="160">
        <v>2</v>
      </c>
      <c r="C13" s="161" t="s">
        <v>39</v>
      </c>
      <c r="D13" s="689"/>
      <c r="E13" s="690"/>
      <c r="F13" s="690"/>
      <c r="G13" s="691"/>
      <c r="H13" s="685"/>
      <c r="I13" s="685"/>
      <c r="J13" s="685"/>
      <c r="K13" s="685"/>
      <c r="L13" s="701"/>
      <c r="M13" s="701"/>
      <c r="N13" s="701"/>
      <c r="O13" s="701"/>
      <c r="P13" s="684"/>
      <c r="Q13" s="684"/>
      <c r="R13" s="684"/>
      <c r="S13" s="684"/>
    </row>
    <row r="14" spans="1:19" s="41" customFormat="1" ht="10.5" customHeight="1" x14ac:dyDescent="0.2">
      <c r="A14" s="712"/>
      <c r="B14" s="160">
        <v>3</v>
      </c>
      <c r="C14" s="161" t="s">
        <v>44</v>
      </c>
      <c r="D14" s="689"/>
      <c r="E14" s="690"/>
      <c r="F14" s="690"/>
      <c r="G14" s="691"/>
      <c r="H14" s="685"/>
      <c r="I14" s="685"/>
      <c r="J14" s="685"/>
      <c r="K14" s="685"/>
      <c r="L14" s="701"/>
      <c r="M14" s="701"/>
      <c r="N14" s="701"/>
      <c r="O14" s="701"/>
      <c r="P14" s="684"/>
      <c r="Q14" s="684"/>
      <c r="R14" s="684"/>
      <c r="S14" s="684"/>
    </row>
    <row r="15" spans="1:19" s="41" customFormat="1" ht="10.5" customHeight="1" x14ac:dyDescent="0.2">
      <c r="A15" s="712"/>
      <c r="B15" s="160">
        <v>4</v>
      </c>
      <c r="C15" s="161" t="s">
        <v>47</v>
      </c>
      <c r="D15" s="689"/>
      <c r="E15" s="690"/>
      <c r="F15" s="690"/>
      <c r="G15" s="691"/>
      <c r="H15" s="685"/>
      <c r="I15" s="685"/>
      <c r="J15" s="685"/>
      <c r="K15" s="685"/>
      <c r="L15" s="701"/>
      <c r="M15" s="701"/>
      <c r="N15" s="701"/>
      <c r="O15" s="701"/>
      <c r="P15" s="684"/>
      <c r="Q15" s="684"/>
      <c r="R15" s="684"/>
      <c r="S15" s="684"/>
    </row>
    <row r="16" spans="1:19" s="41" customFormat="1" ht="10.5" customHeight="1" x14ac:dyDescent="0.2">
      <c r="A16" s="712"/>
      <c r="B16" s="160">
        <v>5</v>
      </c>
      <c r="C16" s="161" t="s">
        <v>50</v>
      </c>
      <c r="D16" s="689"/>
      <c r="E16" s="690"/>
      <c r="F16" s="690"/>
      <c r="G16" s="691"/>
      <c r="H16" s="685"/>
      <c r="I16" s="685"/>
      <c r="J16" s="685"/>
      <c r="K16" s="685"/>
      <c r="L16" s="701"/>
      <c r="M16" s="701"/>
      <c r="N16" s="701"/>
      <c r="O16" s="701"/>
      <c r="P16" s="684"/>
      <c r="Q16" s="684"/>
      <c r="R16" s="684"/>
      <c r="S16" s="684"/>
    </row>
    <row r="17" spans="1:19" s="41" customFormat="1" ht="10.5" customHeight="1" x14ac:dyDescent="0.2">
      <c r="A17" s="712"/>
      <c r="B17" s="160">
        <v>6</v>
      </c>
      <c r="C17" s="161" t="s">
        <v>53</v>
      </c>
      <c r="D17" s="689"/>
      <c r="E17" s="690"/>
      <c r="F17" s="690"/>
      <c r="G17" s="691"/>
      <c r="H17" s="685"/>
      <c r="I17" s="685"/>
      <c r="J17" s="685"/>
      <c r="K17" s="685"/>
      <c r="L17" s="701"/>
      <c r="M17" s="701"/>
      <c r="N17" s="701"/>
      <c r="O17" s="701"/>
      <c r="P17" s="684"/>
      <c r="Q17" s="684"/>
      <c r="R17" s="684"/>
      <c r="S17" s="684"/>
    </row>
    <row r="18" spans="1:19" s="41" customFormat="1" ht="10.5" customHeight="1" x14ac:dyDescent="0.2">
      <c r="A18" s="712"/>
      <c r="B18" s="160">
        <v>7</v>
      </c>
      <c r="C18" s="161" t="s">
        <v>55</v>
      </c>
      <c r="D18" s="689"/>
      <c r="E18" s="690"/>
      <c r="F18" s="690"/>
      <c r="G18" s="691"/>
      <c r="H18" s="685"/>
      <c r="I18" s="685"/>
      <c r="J18" s="685"/>
      <c r="K18" s="685"/>
      <c r="L18" s="701"/>
      <c r="M18" s="701"/>
      <c r="N18" s="701"/>
      <c r="O18" s="701"/>
      <c r="P18" s="684"/>
      <c r="Q18" s="684"/>
      <c r="R18" s="684"/>
      <c r="S18" s="684"/>
    </row>
    <row r="19" spans="1:19" s="41" customFormat="1" ht="10.5" customHeight="1" x14ac:dyDescent="0.2">
      <c r="A19" s="712"/>
      <c r="B19" s="160">
        <v>8</v>
      </c>
      <c r="C19" s="161" t="s">
        <v>57</v>
      </c>
      <c r="D19" s="689"/>
      <c r="E19" s="690"/>
      <c r="F19" s="690"/>
      <c r="G19" s="691"/>
      <c r="H19" s="685"/>
      <c r="I19" s="685"/>
      <c r="J19" s="685"/>
      <c r="K19" s="685"/>
      <c r="L19" s="701"/>
      <c r="M19" s="701"/>
      <c r="N19" s="701"/>
      <c r="O19" s="701"/>
      <c r="P19" s="684"/>
      <c r="Q19" s="684"/>
      <c r="R19" s="684"/>
      <c r="S19" s="684"/>
    </row>
    <row r="20" spans="1:19" s="41" customFormat="1" ht="10.5" customHeight="1" x14ac:dyDescent="0.2">
      <c r="A20" s="712"/>
      <c r="B20" s="160">
        <v>9</v>
      </c>
      <c r="C20" s="161" t="s">
        <v>59</v>
      </c>
      <c r="D20" s="689"/>
      <c r="E20" s="690"/>
      <c r="F20" s="690"/>
      <c r="G20" s="691"/>
      <c r="H20" s="685"/>
      <c r="I20" s="685"/>
      <c r="J20" s="685"/>
      <c r="K20" s="685"/>
      <c r="L20" s="701"/>
      <c r="M20" s="701"/>
      <c r="N20" s="701"/>
      <c r="O20" s="701"/>
      <c r="P20" s="684"/>
      <c r="Q20" s="684"/>
      <c r="R20" s="684"/>
      <c r="S20" s="684"/>
    </row>
    <row r="21" spans="1:19" s="41" customFormat="1" ht="10.5" customHeight="1" x14ac:dyDescent="0.2">
      <c r="A21" s="712"/>
      <c r="B21" s="160">
        <v>10</v>
      </c>
      <c r="C21" s="161" t="s">
        <v>61</v>
      </c>
      <c r="D21" s="689"/>
      <c r="E21" s="690"/>
      <c r="F21" s="690"/>
      <c r="G21" s="691"/>
      <c r="H21" s="685"/>
      <c r="I21" s="685"/>
      <c r="J21" s="685"/>
      <c r="K21" s="685"/>
      <c r="L21" s="701"/>
      <c r="M21" s="701"/>
      <c r="N21" s="701"/>
      <c r="O21" s="701"/>
      <c r="P21" s="684"/>
      <c r="Q21" s="684"/>
      <c r="R21" s="684"/>
      <c r="S21" s="684"/>
    </row>
    <row r="22" spans="1:19" s="41" customFormat="1" ht="10.5" customHeight="1" x14ac:dyDescent="0.2">
      <c r="A22" s="712"/>
      <c r="B22" s="160">
        <v>11</v>
      </c>
      <c r="C22" s="161" t="s">
        <v>64</v>
      </c>
      <c r="D22" s="689"/>
      <c r="E22" s="690"/>
      <c r="F22" s="690"/>
      <c r="G22" s="691"/>
      <c r="H22" s="685"/>
      <c r="I22" s="685"/>
      <c r="J22" s="685"/>
      <c r="K22" s="685"/>
      <c r="L22" s="701"/>
      <c r="M22" s="701"/>
      <c r="N22" s="701"/>
      <c r="O22" s="701"/>
      <c r="P22" s="684"/>
      <c r="Q22" s="684"/>
      <c r="R22" s="684"/>
      <c r="S22" s="684"/>
    </row>
    <row r="23" spans="1:19" s="41" customFormat="1" ht="10.5" customHeight="1" x14ac:dyDescent="0.2">
      <c r="A23" s="712"/>
      <c r="B23" s="160">
        <v>12</v>
      </c>
      <c r="C23" s="161" t="s">
        <v>13</v>
      </c>
      <c r="D23" s="689"/>
      <c r="E23" s="690"/>
      <c r="F23" s="690"/>
      <c r="G23" s="691"/>
      <c r="H23" s="685"/>
      <c r="I23" s="685"/>
      <c r="J23" s="685"/>
      <c r="K23" s="685"/>
      <c r="L23" s="701"/>
      <c r="M23" s="701"/>
      <c r="N23" s="701"/>
      <c r="O23" s="701"/>
      <c r="P23" s="684"/>
      <c r="Q23" s="684"/>
      <c r="R23" s="684"/>
      <c r="S23" s="684"/>
    </row>
    <row r="24" spans="1:19" s="41" customFormat="1" ht="10.5" customHeight="1" x14ac:dyDescent="0.2">
      <c r="A24" s="712"/>
      <c r="B24" s="160">
        <v>13</v>
      </c>
      <c r="C24" s="161" t="s">
        <v>15</v>
      </c>
      <c r="D24" s="689"/>
      <c r="E24" s="690"/>
      <c r="F24" s="690"/>
      <c r="G24" s="691"/>
      <c r="H24" s="685"/>
      <c r="I24" s="685"/>
      <c r="J24" s="685"/>
      <c r="K24" s="685"/>
      <c r="L24" s="701"/>
      <c r="M24" s="701"/>
      <c r="N24" s="701"/>
      <c r="O24" s="701"/>
      <c r="P24" s="684"/>
      <c r="Q24" s="684"/>
      <c r="R24" s="684"/>
      <c r="S24" s="684"/>
    </row>
    <row r="25" spans="1:19" s="41" customFormat="1" ht="10.5" customHeight="1" x14ac:dyDescent="0.2">
      <c r="A25" s="712"/>
      <c r="B25" s="160">
        <v>14</v>
      </c>
      <c r="C25" s="161" t="s">
        <v>17</v>
      </c>
      <c r="D25" s="689"/>
      <c r="E25" s="690"/>
      <c r="F25" s="690"/>
      <c r="G25" s="691"/>
      <c r="H25" s="685"/>
      <c r="I25" s="685"/>
      <c r="J25" s="685"/>
      <c r="K25" s="685"/>
      <c r="L25" s="701"/>
      <c r="M25" s="701"/>
      <c r="N25" s="701"/>
      <c r="O25" s="701"/>
      <c r="P25" s="684"/>
      <c r="Q25" s="684"/>
      <c r="R25" s="684"/>
      <c r="S25" s="684"/>
    </row>
    <row r="26" spans="1:19" s="41" customFormat="1" ht="10.5" customHeight="1" x14ac:dyDescent="0.2">
      <c r="A26" s="712"/>
      <c r="B26" s="160">
        <v>15</v>
      </c>
      <c r="C26" s="161" t="s">
        <v>19</v>
      </c>
      <c r="D26" s="689"/>
      <c r="E26" s="690"/>
      <c r="F26" s="690"/>
      <c r="G26" s="691"/>
      <c r="H26" s="685"/>
      <c r="I26" s="685"/>
      <c r="J26" s="685"/>
      <c r="K26" s="685"/>
      <c r="L26" s="701"/>
      <c r="M26" s="701"/>
      <c r="N26" s="701"/>
      <c r="O26" s="701"/>
      <c r="P26" s="684"/>
      <c r="Q26" s="684"/>
      <c r="R26" s="684"/>
      <c r="S26" s="684"/>
    </row>
    <row r="27" spans="1:19" s="41" customFormat="1" ht="10.5" customHeight="1" x14ac:dyDescent="0.2">
      <c r="A27" s="712"/>
      <c r="B27" s="160">
        <v>16</v>
      </c>
      <c r="C27" s="161" t="s">
        <v>21</v>
      </c>
      <c r="D27" s="689"/>
      <c r="E27" s="690"/>
      <c r="F27" s="690"/>
      <c r="G27" s="691"/>
      <c r="H27" s="685"/>
      <c r="I27" s="685"/>
      <c r="J27" s="685"/>
      <c r="K27" s="685"/>
      <c r="L27" s="701"/>
      <c r="M27" s="701"/>
      <c r="N27" s="701"/>
      <c r="O27" s="701"/>
      <c r="P27" s="684"/>
      <c r="Q27" s="684"/>
      <c r="R27" s="684"/>
      <c r="S27" s="684"/>
    </row>
    <row r="28" spans="1:19" s="41" customFormat="1" ht="10.5" customHeight="1" x14ac:dyDescent="0.2">
      <c r="A28" s="712"/>
      <c r="B28" s="160">
        <v>17</v>
      </c>
      <c r="C28" s="161" t="s">
        <v>77</v>
      </c>
      <c r="D28" s="689"/>
      <c r="E28" s="690"/>
      <c r="F28" s="690"/>
      <c r="G28" s="691"/>
      <c r="H28" s="685"/>
      <c r="I28" s="685"/>
      <c r="J28" s="685"/>
      <c r="K28" s="685"/>
      <c r="L28" s="701"/>
      <c r="M28" s="701"/>
      <c r="N28" s="701"/>
      <c r="O28" s="701"/>
      <c r="P28" s="684"/>
      <c r="Q28" s="684"/>
      <c r="R28" s="684"/>
      <c r="S28" s="684"/>
    </row>
    <row r="29" spans="1:19" s="41" customFormat="1" ht="10.5" customHeight="1" x14ac:dyDescent="0.2">
      <c r="A29" s="712"/>
      <c r="B29" s="160">
        <v>18</v>
      </c>
      <c r="C29" s="161" t="s">
        <v>23</v>
      </c>
      <c r="D29" s="689"/>
      <c r="E29" s="690"/>
      <c r="F29" s="690"/>
      <c r="G29" s="691"/>
      <c r="H29" s="685"/>
      <c r="I29" s="685"/>
      <c r="J29" s="685"/>
      <c r="K29" s="685"/>
      <c r="L29" s="701"/>
      <c r="M29" s="701"/>
      <c r="N29" s="701"/>
      <c r="O29" s="701"/>
      <c r="P29" s="684"/>
      <c r="Q29" s="684"/>
      <c r="R29" s="684"/>
      <c r="S29" s="684"/>
    </row>
    <row r="30" spans="1:19" s="41" customFormat="1" ht="10.5" customHeight="1" x14ac:dyDescent="0.2">
      <c r="A30" s="712"/>
      <c r="B30" s="160">
        <v>19</v>
      </c>
      <c r="C30" s="161" t="s">
        <v>25</v>
      </c>
      <c r="D30" s="689"/>
      <c r="E30" s="690"/>
      <c r="F30" s="690"/>
      <c r="G30" s="691"/>
      <c r="H30" s="685"/>
      <c r="I30" s="685"/>
      <c r="J30" s="685"/>
      <c r="K30" s="685"/>
      <c r="L30" s="701"/>
      <c r="M30" s="701"/>
      <c r="N30" s="701"/>
      <c r="O30" s="701"/>
      <c r="P30" s="684"/>
      <c r="Q30" s="684"/>
      <c r="R30" s="684"/>
      <c r="S30" s="684"/>
    </row>
    <row r="31" spans="1:19" s="41" customFormat="1" ht="10.5" customHeight="1" x14ac:dyDescent="0.2">
      <c r="A31" s="712"/>
      <c r="B31" s="160">
        <v>20</v>
      </c>
      <c r="C31" s="161" t="s">
        <v>27</v>
      </c>
      <c r="D31" s="689"/>
      <c r="E31" s="690"/>
      <c r="F31" s="690"/>
      <c r="G31" s="691"/>
      <c r="H31" s="685"/>
      <c r="I31" s="685"/>
      <c r="J31" s="685"/>
      <c r="K31" s="685"/>
      <c r="L31" s="701"/>
      <c r="M31" s="701"/>
      <c r="N31" s="701"/>
      <c r="O31" s="701"/>
      <c r="P31" s="684"/>
      <c r="Q31" s="684"/>
      <c r="R31" s="684"/>
      <c r="S31" s="684"/>
    </row>
    <row r="32" spans="1:19" s="41" customFormat="1" ht="10.5" customHeight="1" x14ac:dyDescent="0.2">
      <c r="A32" s="712"/>
      <c r="B32" s="160">
        <v>21</v>
      </c>
      <c r="C32" s="161" t="s">
        <v>29</v>
      </c>
      <c r="D32" s="689"/>
      <c r="E32" s="690"/>
      <c r="F32" s="690"/>
      <c r="G32" s="691"/>
      <c r="H32" s="685"/>
      <c r="I32" s="685"/>
      <c r="J32" s="685"/>
      <c r="K32" s="685"/>
      <c r="L32" s="701"/>
      <c r="M32" s="701"/>
      <c r="N32" s="701"/>
      <c r="O32" s="701"/>
      <c r="P32" s="684"/>
      <c r="Q32" s="684"/>
      <c r="R32" s="684"/>
      <c r="S32" s="684"/>
    </row>
    <row r="33" spans="1:19" s="40" customFormat="1" ht="10.5" customHeight="1" x14ac:dyDescent="0.2">
      <c r="A33" s="712"/>
      <c r="B33" s="160">
        <v>22</v>
      </c>
      <c r="C33" s="161" t="s">
        <v>31</v>
      </c>
      <c r="D33" s="689"/>
      <c r="E33" s="690"/>
      <c r="F33" s="690"/>
      <c r="G33" s="691"/>
      <c r="H33" s="685"/>
      <c r="I33" s="685"/>
      <c r="J33" s="685"/>
      <c r="K33" s="685"/>
      <c r="L33" s="701"/>
      <c r="M33" s="701"/>
      <c r="N33" s="701"/>
      <c r="O33" s="701"/>
      <c r="P33" s="684"/>
      <c r="Q33" s="684"/>
      <c r="R33" s="684"/>
      <c r="S33" s="684"/>
    </row>
    <row r="34" spans="1:19" s="40" customFormat="1" ht="10.5" customHeight="1" x14ac:dyDescent="0.2">
      <c r="A34" s="712"/>
      <c r="B34" s="160">
        <v>23</v>
      </c>
      <c r="C34" s="161" t="s">
        <v>88</v>
      </c>
      <c r="D34" s="689"/>
      <c r="E34" s="690"/>
      <c r="F34" s="690"/>
      <c r="G34" s="691"/>
      <c r="H34" s="685"/>
      <c r="I34" s="685"/>
      <c r="J34" s="685"/>
      <c r="K34" s="685"/>
      <c r="L34" s="701"/>
      <c r="M34" s="701"/>
      <c r="N34" s="701"/>
      <c r="O34" s="701"/>
      <c r="P34" s="684"/>
      <c r="Q34" s="684"/>
      <c r="R34" s="684"/>
      <c r="S34" s="684"/>
    </row>
    <row r="35" spans="1:19" s="40" customFormat="1" ht="10.5" customHeight="1" x14ac:dyDescent="0.2">
      <c r="A35" s="712"/>
      <c r="B35" s="160">
        <v>24</v>
      </c>
      <c r="C35" s="161" t="s">
        <v>89</v>
      </c>
      <c r="D35" s="689"/>
      <c r="E35" s="690"/>
      <c r="F35" s="690"/>
      <c r="G35" s="691"/>
      <c r="H35" s="685"/>
      <c r="I35" s="685"/>
      <c r="J35" s="685"/>
      <c r="K35" s="685"/>
      <c r="L35" s="701"/>
      <c r="M35" s="701"/>
      <c r="N35" s="701"/>
      <c r="O35" s="701"/>
      <c r="P35" s="684"/>
      <c r="Q35" s="684"/>
      <c r="R35" s="684"/>
      <c r="S35" s="684"/>
    </row>
    <row r="36" spans="1:19" s="40" customFormat="1" ht="10.5" customHeight="1" x14ac:dyDescent="0.2">
      <c r="A36" s="712"/>
      <c r="B36" s="160">
        <v>25</v>
      </c>
      <c r="C36" s="161" t="s">
        <v>90</v>
      </c>
      <c r="D36" s="692"/>
      <c r="E36" s="693"/>
      <c r="F36" s="693"/>
      <c r="G36" s="694"/>
      <c r="H36" s="685"/>
      <c r="I36" s="685"/>
      <c r="J36" s="685"/>
      <c r="K36" s="685"/>
      <c r="L36" s="701"/>
      <c r="M36" s="701"/>
      <c r="N36" s="701"/>
      <c r="O36" s="701"/>
      <c r="P36" s="684"/>
      <c r="Q36" s="684"/>
      <c r="R36" s="684"/>
      <c r="S36" s="684"/>
    </row>
    <row r="37" spans="1:19" s="40" customFormat="1" ht="15.75" customHeight="1" x14ac:dyDescent="0.2">
      <c r="A37" s="712"/>
      <c r="B37" s="697" t="s">
        <v>120</v>
      </c>
      <c r="C37" s="697"/>
      <c r="D37" s="702" t="s">
        <v>120</v>
      </c>
      <c r="E37" s="703"/>
      <c r="F37" s="703"/>
      <c r="G37" s="704"/>
      <c r="H37" s="713" t="s">
        <v>120</v>
      </c>
      <c r="I37" s="714"/>
      <c r="J37" s="714"/>
      <c r="K37" s="715"/>
      <c r="L37" s="716" t="s">
        <v>120</v>
      </c>
      <c r="M37" s="717"/>
      <c r="N37" s="717"/>
      <c r="O37" s="718"/>
      <c r="P37" s="156"/>
      <c r="Q37" s="157"/>
      <c r="R37" s="158"/>
      <c r="S37" s="159"/>
    </row>
    <row r="38" spans="1:19" s="40" customFormat="1" ht="32.25" customHeight="1" x14ac:dyDescent="0.2">
      <c r="A38" s="706" t="s">
        <v>12</v>
      </c>
      <c r="B38" s="42">
        <v>1</v>
      </c>
      <c r="C38" s="43" t="s">
        <v>36</v>
      </c>
      <c r="D38" s="44"/>
      <c r="E38" s="151"/>
      <c r="F38" s="45"/>
      <c r="G38" s="46"/>
      <c r="H38" s="47"/>
      <c r="I38" s="48"/>
      <c r="J38" s="48"/>
      <c r="K38" s="49"/>
      <c r="L38" s="50"/>
      <c r="M38" s="50"/>
      <c r="N38" s="50"/>
      <c r="O38" s="50"/>
      <c r="P38" s="51"/>
      <c r="Q38" s="52"/>
      <c r="R38" s="53"/>
      <c r="S38" s="54"/>
    </row>
    <row r="39" spans="1:19" s="40" customFormat="1" ht="32.25" customHeight="1" x14ac:dyDescent="0.2">
      <c r="A39" s="706"/>
      <c r="B39" s="42">
        <v>2</v>
      </c>
      <c r="C39" s="55" t="s">
        <v>39</v>
      </c>
      <c r="D39" s="44"/>
      <c r="E39" s="151"/>
      <c r="F39" s="45"/>
      <c r="G39" s="46"/>
      <c r="H39" s="56"/>
      <c r="I39" s="57"/>
      <c r="J39" s="57"/>
      <c r="K39" s="58"/>
      <c r="L39" s="59"/>
      <c r="M39" s="59"/>
      <c r="N39" s="59"/>
      <c r="O39" s="59"/>
      <c r="P39" s="60"/>
      <c r="Q39" s="52"/>
      <c r="R39" s="53"/>
      <c r="S39" s="54"/>
    </row>
    <row r="40" spans="1:19" s="40" customFormat="1" ht="32.25" customHeight="1" x14ac:dyDescent="0.2">
      <c r="A40" s="706"/>
      <c r="B40" s="61">
        <v>3</v>
      </c>
      <c r="C40" s="55" t="s">
        <v>44</v>
      </c>
      <c r="D40" s="44"/>
      <c r="E40" s="151"/>
      <c r="F40" s="45"/>
      <c r="G40" s="46"/>
      <c r="H40" s="56"/>
      <c r="I40" s="57"/>
      <c r="J40" s="57"/>
      <c r="K40" s="58"/>
      <c r="L40" s="59"/>
      <c r="M40" s="59"/>
      <c r="N40" s="59"/>
      <c r="O40" s="59"/>
      <c r="P40" s="60"/>
      <c r="Q40" s="52"/>
      <c r="R40" s="53"/>
      <c r="S40" s="54"/>
    </row>
    <row r="41" spans="1:19" s="40" customFormat="1" ht="32.25" customHeight="1" x14ac:dyDescent="0.2">
      <c r="A41" s="706"/>
      <c r="B41" s="42">
        <v>4</v>
      </c>
      <c r="C41" s="55" t="s">
        <v>47</v>
      </c>
      <c r="D41" s="44"/>
      <c r="E41" s="151"/>
      <c r="F41" s="45"/>
      <c r="G41" s="46"/>
      <c r="H41" s="56"/>
      <c r="I41" s="57"/>
      <c r="J41" s="57"/>
      <c r="K41" s="58"/>
      <c r="L41" s="59"/>
      <c r="M41" s="59"/>
      <c r="N41" s="59"/>
      <c r="O41" s="59"/>
      <c r="P41" s="60"/>
      <c r="Q41" s="52"/>
      <c r="R41" s="53"/>
      <c r="S41" s="54"/>
    </row>
    <row r="42" spans="1:19" s="40" customFormat="1" ht="32.25" customHeight="1" x14ac:dyDescent="0.2">
      <c r="A42" s="706"/>
      <c r="B42" s="42">
        <v>5</v>
      </c>
      <c r="C42" s="55" t="s">
        <v>50</v>
      </c>
      <c r="D42" s="44"/>
      <c r="E42" s="151"/>
      <c r="F42" s="45"/>
      <c r="G42" s="46"/>
      <c r="H42" s="56"/>
      <c r="I42" s="57"/>
      <c r="J42" s="57"/>
      <c r="K42" s="58"/>
      <c r="L42" s="59"/>
      <c r="M42" s="59"/>
      <c r="N42" s="59"/>
      <c r="O42" s="59"/>
      <c r="P42" s="60"/>
      <c r="Q42" s="52"/>
      <c r="R42" s="53"/>
      <c r="S42" s="54"/>
    </row>
    <row r="43" spans="1:19" s="40" customFormat="1" ht="32.25" customHeight="1" x14ac:dyDescent="0.2">
      <c r="A43" s="706"/>
      <c r="B43" s="61">
        <v>6</v>
      </c>
      <c r="C43" s="55" t="s">
        <v>53</v>
      </c>
      <c r="D43" s="44"/>
      <c r="E43" s="151"/>
      <c r="F43" s="45"/>
      <c r="G43" s="46"/>
      <c r="H43" s="56"/>
      <c r="I43" s="57"/>
      <c r="J43" s="57"/>
      <c r="K43" s="58"/>
      <c r="L43" s="59"/>
      <c r="M43" s="59"/>
      <c r="N43" s="59"/>
      <c r="O43" s="59"/>
      <c r="P43" s="60"/>
      <c r="Q43" s="52"/>
      <c r="R43" s="53"/>
      <c r="S43" s="54"/>
    </row>
    <row r="44" spans="1:19" s="40" customFormat="1" ht="32.25" customHeight="1" x14ac:dyDescent="0.2">
      <c r="A44" s="706"/>
      <c r="B44" s="42">
        <v>7</v>
      </c>
      <c r="C44" s="55" t="s">
        <v>55</v>
      </c>
      <c r="D44" s="44"/>
      <c r="E44" s="151"/>
      <c r="F44" s="45"/>
      <c r="G44" s="46"/>
      <c r="H44" s="56"/>
      <c r="I44" s="57"/>
      <c r="J44" s="57"/>
      <c r="K44" s="58"/>
      <c r="L44" s="59"/>
      <c r="M44" s="59"/>
      <c r="N44" s="59"/>
      <c r="O44" s="59"/>
      <c r="P44" s="60"/>
      <c r="Q44" s="52"/>
      <c r="R44" s="53"/>
      <c r="S44" s="54"/>
    </row>
    <row r="45" spans="1:19" s="40" customFormat="1" ht="32.25" customHeight="1" x14ac:dyDescent="0.2">
      <c r="A45" s="706"/>
      <c r="B45" s="42">
        <v>8</v>
      </c>
      <c r="C45" s="55" t="s">
        <v>57</v>
      </c>
      <c r="D45" s="44"/>
      <c r="E45" s="151"/>
      <c r="F45" s="45"/>
      <c r="G45" s="46"/>
      <c r="H45" s="56"/>
      <c r="I45" s="57"/>
      <c r="J45" s="57"/>
      <c r="K45" s="58"/>
      <c r="L45" s="59"/>
      <c r="M45" s="59"/>
      <c r="N45" s="59"/>
      <c r="O45" s="59"/>
      <c r="P45" s="60"/>
      <c r="Q45" s="52"/>
      <c r="R45" s="53"/>
      <c r="S45" s="54"/>
    </row>
    <row r="46" spans="1:19" s="40" customFormat="1" ht="32.25" customHeight="1" x14ac:dyDescent="0.2">
      <c r="A46" s="706"/>
      <c r="B46" s="61">
        <v>9</v>
      </c>
      <c r="C46" s="55" t="s">
        <v>59</v>
      </c>
      <c r="D46" s="44"/>
      <c r="E46" s="151"/>
      <c r="F46" s="45"/>
      <c r="G46" s="46"/>
      <c r="H46" s="56"/>
      <c r="I46" s="57"/>
      <c r="J46" s="57"/>
      <c r="K46" s="58"/>
      <c r="L46" s="59"/>
      <c r="M46" s="59"/>
      <c r="N46" s="59"/>
      <c r="O46" s="59"/>
      <c r="P46" s="60"/>
      <c r="Q46" s="52"/>
      <c r="R46" s="53"/>
      <c r="S46" s="54"/>
    </row>
    <row r="47" spans="1:19" s="40" customFormat="1" ht="32.25" customHeight="1" x14ac:dyDescent="0.2">
      <c r="A47" s="706"/>
      <c r="B47" s="42">
        <v>10</v>
      </c>
      <c r="C47" s="55" t="s">
        <v>61</v>
      </c>
      <c r="D47" s="44"/>
      <c r="E47" s="151"/>
      <c r="F47" s="45"/>
      <c r="G47" s="46"/>
      <c r="H47" s="56"/>
      <c r="I47" s="57"/>
      <c r="J47" s="57"/>
      <c r="K47" s="58"/>
      <c r="L47" s="59"/>
      <c r="M47" s="59"/>
      <c r="N47" s="59"/>
      <c r="O47" s="59"/>
      <c r="P47" s="60"/>
      <c r="Q47" s="52"/>
      <c r="R47" s="53"/>
      <c r="S47" s="54"/>
    </row>
    <row r="48" spans="1:19" s="40" customFormat="1" ht="32.25" customHeight="1" x14ac:dyDescent="0.2">
      <c r="A48" s="707"/>
      <c r="B48" s="42">
        <v>11</v>
      </c>
      <c r="C48" s="55" t="s">
        <v>64</v>
      </c>
      <c r="D48" s="62"/>
      <c r="E48" s="152"/>
      <c r="F48" s="63"/>
      <c r="G48" s="64"/>
      <c r="H48" s="56"/>
      <c r="I48" s="57"/>
      <c r="J48" s="57"/>
      <c r="K48" s="58"/>
      <c r="L48" s="59"/>
      <c r="M48" s="59"/>
      <c r="N48" s="59"/>
      <c r="O48" s="59"/>
      <c r="P48" s="60"/>
      <c r="Q48" s="65"/>
      <c r="R48" s="66"/>
      <c r="S48" s="67"/>
    </row>
    <row r="49" spans="1:19" s="40" customFormat="1" ht="32.25" customHeight="1" x14ac:dyDescent="0.2">
      <c r="A49" s="707"/>
      <c r="B49" s="61">
        <v>12</v>
      </c>
      <c r="C49" s="55" t="s">
        <v>13</v>
      </c>
      <c r="D49" s="62"/>
      <c r="E49" s="152"/>
      <c r="F49" s="63"/>
      <c r="G49" s="64"/>
      <c r="H49" s="56"/>
      <c r="I49" s="57"/>
      <c r="J49" s="57"/>
      <c r="K49" s="58"/>
      <c r="L49" s="59"/>
      <c r="M49" s="59"/>
      <c r="N49" s="59"/>
      <c r="O49" s="59"/>
      <c r="P49" s="60"/>
      <c r="Q49" s="65"/>
      <c r="R49" s="66"/>
      <c r="S49" s="67"/>
    </row>
    <row r="50" spans="1:19" s="40" customFormat="1" ht="32.25" customHeight="1" x14ac:dyDescent="0.2">
      <c r="A50" s="707"/>
      <c r="B50" s="42">
        <v>13</v>
      </c>
      <c r="C50" s="55" t="s">
        <v>15</v>
      </c>
      <c r="D50" s="62"/>
      <c r="E50" s="152"/>
      <c r="F50" s="63"/>
      <c r="G50" s="64"/>
      <c r="H50" s="56"/>
      <c r="I50" s="57"/>
      <c r="J50" s="57"/>
      <c r="K50" s="58"/>
      <c r="L50" s="59"/>
      <c r="M50" s="59"/>
      <c r="N50" s="59"/>
      <c r="O50" s="59"/>
      <c r="P50" s="60"/>
      <c r="Q50" s="65"/>
      <c r="R50" s="66"/>
      <c r="S50" s="67"/>
    </row>
    <row r="51" spans="1:19" s="40" customFormat="1" ht="32.25" customHeight="1" x14ac:dyDescent="0.2">
      <c r="A51" s="707"/>
      <c r="B51" s="42">
        <v>14</v>
      </c>
      <c r="C51" s="55" t="s">
        <v>17</v>
      </c>
      <c r="D51" s="62"/>
      <c r="E51" s="152"/>
      <c r="F51" s="63"/>
      <c r="G51" s="64"/>
      <c r="H51" s="56"/>
      <c r="I51" s="57"/>
      <c r="J51" s="57"/>
      <c r="K51" s="58"/>
      <c r="L51" s="59"/>
      <c r="M51" s="59"/>
      <c r="N51" s="59"/>
      <c r="O51" s="59"/>
      <c r="P51" s="60"/>
      <c r="Q51" s="65"/>
      <c r="R51" s="66"/>
      <c r="S51" s="67"/>
    </row>
    <row r="52" spans="1:19" s="40" customFormat="1" ht="32.25" customHeight="1" x14ac:dyDescent="0.2">
      <c r="A52" s="707"/>
      <c r="B52" s="42">
        <v>15</v>
      </c>
      <c r="C52" s="55" t="s">
        <v>19</v>
      </c>
      <c r="D52" s="62"/>
      <c r="E52" s="152"/>
      <c r="F52" s="63"/>
      <c r="G52" s="64"/>
      <c r="H52" s="56"/>
      <c r="I52" s="57"/>
      <c r="J52" s="57"/>
      <c r="K52" s="58"/>
      <c r="L52" s="59"/>
      <c r="M52" s="59"/>
      <c r="N52" s="59"/>
      <c r="O52" s="59"/>
      <c r="P52" s="60"/>
      <c r="Q52" s="65"/>
      <c r="R52" s="66"/>
      <c r="S52" s="67"/>
    </row>
    <row r="53" spans="1:19" s="41" customFormat="1" ht="32.25" customHeight="1" x14ac:dyDescent="0.2">
      <c r="A53" s="707"/>
      <c r="B53" s="61">
        <v>16</v>
      </c>
      <c r="C53" s="55" t="s">
        <v>21</v>
      </c>
      <c r="D53" s="62"/>
      <c r="E53" s="152"/>
      <c r="F53" s="63"/>
      <c r="G53" s="64"/>
      <c r="H53" s="56"/>
      <c r="I53" s="57"/>
      <c r="J53" s="57"/>
      <c r="K53" s="58"/>
      <c r="L53" s="59"/>
      <c r="M53" s="59"/>
      <c r="N53" s="59"/>
      <c r="O53" s="59"/>
      <c r="P53" s="60"/>
      <c r="Q53" s="65"/>
      <c r="R53" s="66"/>
      <c r="S53" s="67"/>
    </row>
    <row r="54" spans="1:19" s="40" customFormat="1" ht="32.25" customHeight="1" x14ac:dyDescent="0.2">
      <c r="A54" s="707"/>
      <c r="B54" s="42">
        <v>17</v>
      </c>
      <c r="C54" s="55" t="s">
        <v>77</v>
      </c>
      <c r="D54" s="62"/>
      <c r="E54" s="152"/>
      <c r="F54" s="63"/>
      <c r="G54" s="64"/>
      <c r="H54" s="56"/>
      <c r="I54" s="57"/>
      <c r="J54" s="57"/>
      <c r="K54" s="58"/>
      <c r="L54" s="59"/>
      <c r="M54" s="59"/>
      <c r="N54" s="59"/>
      <c r="O54" s="59"/>
      <c r="P54" s="60"/>
      <c r="Q54" s="65"/>
      <c r="R54" s="66"/>
      <c r="S54" s="67"/>
    </row>
    <row r="55" spans="1:19" s="41" customFormat="1" ht="32.25" customHeight="1" x14ac:dyDescent="0.2">
      <c r="A55" s="707"/>
      <c r="B55" s="42">
        <v>18</v>
      </c>
      <c r="C55" s="55" t="s">
        <v>23</v>
      </c>
      <c r="D55" s="62"/>
      <c r="E55" s="152"/>
      <c r="F55" s="63"/>
      <c r="G55" s="64"/>
      <c r="H55" s="56"/>
      <c r="I55" s="57"/>
      <c r="J55" s="57"/>
      <c r="K55" s="58"/>
      <c r="L55" s="59"/>
      <c r="M55" s="59"/>
      <c r="N55" s="59"/>
      <c r="O55" s="59"/>
      <c r="P55" s="60"/>
      <c r="Q55" s="65"/>
      <c r="R55" s="66"/>
      <c r="S55" s="67"/>
    </row>
    <row r="56" spans="1:19" s="41" customFormat="1" ht="32.25" customHeight="1" x14ac:dyDescent="0.2">
      <c r="A56" s="707"/>
      <c r="B56" s="42">
        <v>19</v>
      </c>
      <c r="C56" s="55" t="s">
        <v>25</v>
      </c>
      <c r="D56" s="62"/>
      <c r="E56" s="152"/>
      <c r="F56" s="63"/>
      <c r="G56" s="64"/>
      <c r="H56" s="56"/>
      <c r="I56" s="57"/>
      <c r="J56" s="57"/>
      <c r="K56" s="58"/>
      <c r="L56" s="59"/>
      <c r="M56" s="59"/>
      <c r="N56" s="59"/>
      <c r="O56" s="59"/>
      <c r="P56" s="60"/>
      <c r="Q56" s="65"/>
      <c r="R56" s="66"/>
      <c r="S56" s="67"/>
    </row>
    <row r="57" spans="1:19" s="41" customFormat="1" ht="32.25" customHeight="1" x14ac:dyDescent="0.2">
      <c r="A57" s="707"/>
      <c r="B57" s="61">
        <v>20</v>
      </c>
      <c r="C57" s="55" t="s">
        <v>27</v>
      </c>
      <c r="D57" s="62"/>
      <c r="E57" s="152"/>
      <c r="F57" s="63"/>
      <c r="G57" s="64"/>
      <c r="H57" s="56"/>
      <c r="I57" s="57"/>
      <c r="J57" s="57"/>
      <c r="K57" s="58"/>
      <c r="L57" s="59"/>
      <c r="M57" s="59"/>
      <c r="N57" s="59"/>
      <c r="O57" s="59"/>
      <c r="P57" s="60"/>
      <c r="Q57" s="65"/>
      <c r="R57" s="66"/>
      <c r="S57" s="67"/>
    </row>
    <row r="58" spans="1:19" s="41" customFormat="1" ht="32.25" customHeight="1" x14ac:dyDescent="0.2">
      <c r="A58" s="707"/>
      <c r="B58" s="42">
        <v>21</v>
      </c>
      <c r="C58" s="55" t="s">
        <v>29</v>
      </c>
      <c r="D58" s="62"/>
      <c r="E58" s="152"/>
      <c r="F58" s="63"/>
      <c r="G58" s="64"/>
      <c r="H58" s="56"/>
      <c r="I58" s="57"/>
      <c r="J58" s="57"/>
      <c r="K58" s="58"/>
      <c r="L58" s="59"/>
      <c r="M58" s="59"/>
      <c r="N58" s="59"/>
      <c r="O58" s="59"/>
      <c r="P58" s="60"/>
      <c r="Q58" s="65"/>
      <c r="R58" s="66"/>
      <c r="S58" s="67"/>
    </row>
    <row r="59" spans="1:19" s="41" customFormat="1" ht="32.25" customHeight="1" x14ac:dyDescent="0.2">
      <c r="A59" s="707"/>
      <c r="B59" s="42">
        <v>22</v>
      </c>
      <c r="C59" s="55" t="s">
        <v>31</v>
      </c>
      <c r="D59" s="62"/>
      <c r="E59" s="152"/>
      <c r="F59" s="63"/>
      <c r="G59" s="64"/>
      <c r="H59" s="56"/>
      <c r="I59" s="57"/>
      <c r="J59" s="57"/>
      <c r="K59" s="58"/>
      <c r="L59" s="59"/>
      <c r="M59" s="59"/>
      <c r="N59" s="59"/>
      <c r="O59" s="59"/>
      <c r="P59" s="60"/>
      <c r="Q59" s="65"/>
      <c r="R59" s="66"/>
      <c r="S59" s="67"/>
    </row>
    <row r="60" spans="1:19" s="41" customFormat="1" ht="32.25" customHeight="1" x14ac:dyDescent="0.2">
      <c r="A60" s="707"/>
      <c r="B60" s="42">
        <v>23</v>
      </c>
      <c r="C60" s="55" t="s">
        <v>88</v>
      </c>
      <c r="D60" s="62"/>
      <c r="E60" s="152"/>
      <c r="F60" s="63"/>
      <c r="G60" s="64"/>
      <c r="H60" s="56"/>
      <c r="I60" s="57"/>
      <c r="J60" s="57"/>
      <c r="K60" s="58"/>
      <c r="L60" s="59"/>
      <c r="M60" s="59"/>
      <c r="N60" s="59"/>
      <c r="O60" s="59"/>
      <c r="P60" s="60"/>
      <c r="Q60" s="65"/>
      <c r="R60" s="66"/>
      <c r="S60" s="67"/>
    </row>
    <row r="61" spans="1:19" s="41" customFormat="1" ht="32.25" customHeight="1" x14ac:dyDescent="0.2">
      <c r="A61" s="707"/>
      <c r="B61" s="61">
        <v>24</v>
      </c>
      <c r="C61" s="55" t="s">
        <v>89</v>
      </c>
      <c r="D61" s="62"/>
      <c r="E61" s="152"/>
      <c r="F61" s="63"/>
      <c r="G61" s="64"/>
      <c r="H61" s="56"/>
      <c r="I61" s="57"/>
      <c r="J61" s="57"/>
      <c r="K61" s="58"/>
      <c r="L61" s="59"/>
      <c r="M61" s="59"/>
      <c r="N61" s="59"/>
      <c r="O61" s="59"/>
      <c r="P61" s="60"/>
      <c r="Q61" s="65"/>
      <c r="R61" s="66"/>
      <c r="S61" s="67"/>
    </row>
    <row r="62" spans="1:19" s="41" customFormat="1" ht="32.25" customHeight="1" thickBot="1" x14ac:dyDescent="0.25">
      <c r="A62" s="707"/>
      <c r="B62" s="68">
        <v>25</v>
      </c>
      <c r="C62" s="69" t="s">
        <v>90</v>
      </c>
      <c r="D62" s="70"/>
      <c r="E62" s="153"/>
      <c r="F62" s="71"/>
      <c r="G62" s="72"/>
      <c r="H62" s="73"/>
      <c r="I62" s="74"/>
      <c r="J62" s="74"/>
      <c r="K62" s="75"/>
      <c r="L62" s="59"/>
      <c r="M62" s="59"/>
      <c r="N62" s="59"/>
      <c r="O62" s="59"/>
      <c r="P62" s="76"/>
      <c r="Q62" s="77"/>
      <c r="R62" s="78"/>
      <c r="S62" s="79"/>
    </row>
    <row r="63" spans="1:19" s="41" customFormat="1" ht="32.25" customHeight="1" thickBot="1" x14ac:dyDescent="0.25">
      <c r="A63" s="708"/>
      <c r="B63" s="709" t="s">
        <v>120</v>
      </c>
      <c r="C63" s="710"/>
      <c r="D63" s="80"/>
      <c r="E63" s="154"/>
      <c r="F63" s="81"/>
      <c r="G63" s="82"/>
      <c r="H63" s="83"/>
      <c r="I63" s="84"/>
      <c r="J63" s="84"/>
      <c r="K63" s="85"/>
      <c r="L63" s="86"/>
      <c r="M63" s="86"/>
      <c r="N63" s="86"/>
      <c r="O63" s="86"/>
      <c r="P63" s="698"/>
      <c r="Q63" s="699"/>
      <c r="R63" s="700"/>
      <c r="S63" s="87">
        <f>+SUM(S38:S62)</f>
        <v>0</v>
      </c>
    </row>
    <row r="64" spans="1:19" s="41" customFormat="1" ht="12" x14ac:dyDescent="0.2">
      <c r="P64" s="40"/>
      <c r="Q64" s="40"/>
      <c r="R64" s="40"/>
    </row>
  </sheetData>
  <mergeCells count="31">
    <mergeCell ref="A1:A4"/>
    <mergeCell ref="B7:C7"/>
    <mergeCell ref="B8:C8"/>
    <mergeCell ref="A38:A63"/>
    <mergeCell ref="B63:C63"/>
    <mergeCell ref="B6:C6"/>
    <mergeCell ref="A12:A37"/>
    <mergeCell ref="B3:Q3"/>
    <mergeCell ref="B4:M4"/>
    <mergeCell ref="H37:K37"/>
    <mergeCell ref="L37:O37"/>
    <mergeCell ref="Q12:Q36"/>
    <mergeCell ref="A10:A11"/>
    <mergeCell ref="B10:C10"/>
    <mergeCell ref="P10:S10"/>
    <mergeCell ref="D10:G10"/>
    <mergeCell ref="B37:C37"/>
    <mergeCell ref="P63:R63"/>
    <mergeCell ref="P12:P36"/>
    <mergeCell ref="L12:O36"/>
    <mergeCell ref="D37:G37"/>
    <mergeCell ref="S12:S36"/>
    <mergeCell ref="N4:Q4"/>
    <mergeCell ref="H12:K36"/>
    <mergeCell ref="D12:G36"/>
    <mergeCell ref="H10:K10"/>
    <mergeCell ref="R1:S4"/>
    <mergeCell ref="L10:O10"/>
    <mergeCell ref="B1:Q1"/>
    <mergeCell ref="B2:Q2"/>
    <mergeCell ref="R12:R36"/>
  </mergeCells>
  <conditionalFormatting sqref="I38:J38">
    <cfRule type="expression" dxfId="4" priority="4" stopIfTrue="1">
      <formula>IF(F38&gt;0,1,0)</formula>
    </cfRule>
  </conditionalFormatting>
  <conditionalFormatting sqref="I39:J62">
    <cfRule type="expression" dxfId="3" priority="2" stopIfTrue="1">
      <formula>IF(F39&gt;0,1,0)</formula>
    </cfRule>
  </conditionalFormatting>
  <conditionalFormatting sqref="O38:O62">
    <cfRule type="expression" dxfId="2" priority="29" stopIfTrue="1">
      <formula>IF(H38&gt;0,1,0)</formula>
    </cfRule>
  </conditionalFormatting>
  <conditionalFormatting sqref="M38:N62">
    <cfRule type="expression" dxfId="1" priority="31" stopIfTrue="1">
      <formula>IF(H38&gt;0,1,0)</formula>
    </cfRule>
  </conditionalFormatting>
  <conditionalFormatting sqref="H38:L62">
    <cfRule type="expression" dxfId="0" priority="32" stopIfTrue="1">
      <formula>IF(D38&gt;0,1,0)</formula>
    </cfRule>
  </conditionalFormatting>
  <printOptions horizontalCentered="1" verticalCentered="1"/>
  <pageMargins left="0.78740157480314965" right="0.78740157480314965" top="0.19685039370078741" bottom="0.70866141732283472" header="0.19685039370078741" footer="0.31496062992125984"/>
  <pageSetup scale="62" orientation="landscape" r:id="rId1"/>
  <headerFooter alignWithMargins="0">
    <oddFooter>&amp;L&amp;"Arial,Normal"&amp;7PE01-PR01-F01&amp;C&amp;"Arial,Normal"&amp;7Versión Impresa no controlada, verificar su vigencia en el listado Maestro de Documentos&amp;R&amp;"Arial,Normal"Pag &amp;P de  &amp;N</oddFooter>
  </headerFooter>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AD59"/>
  <sheetViews>
    <sheetView showGridLines="0" topLeftCell="A10" zoomScale="70" zoomScaleNormal="70" zoomScaleSheetLayoutView="80" workbookViewId="0">
      <selection activeCell="A8" sqref="A8"/>
    </sheetView>
  </sheetViews>
  <sheetFormatPr baseColWidth="10" defaultColWidth="11.42578125" defaultRowHeight="15" x14ac:dyDescent="0.25"/>
  <cols>
    <col min="1" max="1" width="1.85546875" style="10" customWidth="1"/>
    <col min="2" max="2" width="15.5703125" style="10" customWidth="1"/>
    <col min="3" max="3" width="20.140625" style="10" customWidth="1"/>
    <col min="4" max="4" width="17" style="10" customWidth="1"/>
    <col min="5" max="5" width="16.5703125" style="10" customWidth="1"/>
    <col min="6" max="6" width="27.28515625" style="309" customWidth="1"/>
    <col min="7" max="7" width="24.140625" style="10" customWidth="1"/>
    <col min="8" max="8" width="23.42578125" style="10" customWidth="1"/>
    <col min="9" max="9" width="27.28515625" style="443" customWidth="1"/>
    <col min="10" max="10" width="25.42578125" style="10" customWidth="1"/>
    <col min="11" max="11" width="28.140625" style="10" customWidth="1"/>
    <col min="12" max="12" width="20.85546875" style="10" customWidth="1"/>
    <col min="13" max="13" width="23.28515625" style="10" customWidth="1"/>
    <col min="14" max="25" width="23.85546875" style="10" customWidth="1"/>
    <col min="26" max="26" width="27.140625" style="10" customWidth="1"/>
    <col min="27" max="27" width="19" style="10" customWidth="1"/>
    <col min="28" max="28" width="18.28515625" style="10" customWidth="1"/>
    <col min="29" max="29" width="14.28515625" style="10" bestFit="1" customWidth="1"/>
    <col min="30" max="30" width="13" style="10" bestFit="1" customWidth="1"/>
    <col min="31" max="16384" width="11.42578125" style="10"/>
  </cols>
  <sheetData>
    <row r="1" spans="1:30" s="12" customFormat="1" ht="39.75" customHeight="1" x14ac:dyDescent="0.25">
      <c r="B1" s="486"/>
      <c r="C1" s="486"/>
      <c r="D1" s="503" t="s">
        <v>144</v>
      </c>
      <c r="E1" s="504"/>
      <c r="F1" s="504"/>
      <c r="G1" s="504"/>
      <c r="H1" s="504"/>
      <c r="I1" s="504"/>
      <c r="J1" s="504"/>
      <c r="K1" s="504"/>
      <c r="L1" s="504"/>
      <c r="M1" s="504"/>
      <c r="N1" s="504"/>
      <c r="O1" s="504"/>
      <c r="P1" s="504"/>
      <c r="Q1" s="504"/>
      <c r="R1" s="504"/>
      <c r="S1" s="504"/>
      <c r="T1" s="504"/>
      <c r="U1" s="504"/>
      <c r="V1" s="504"/>
      <c r="W1" s="504"/>
      <c r="X1" s="504"/>
      <c r="Y1" s="504"/>
      <c r="Z1" s="505"/>
      <c r="AA1" s="497"/>
      <c r="AB1" s="498"/>
    </row>
    <row r="2" spans="1:30" s="12" customFormat="1" ht="40.5" customHeight="1" x14ac:dyDescent="0.25">
      <c r="B2" s="486"/>
      <c r="C2" s="486"/>
      <c r="D2" s="503" t="s">
        <v>145</v>
      </c>
      <c r="E2" s="504"/>
      <c r="F2" s="504"/>
      <c r="G2" s="504"/>
      <c r="H2" s="504"/>
      <c r="I2" s="504"/>
      <c r="J2" s="504"/>
      <c r="K2" s="504"/>
      <c r="L2" s="504"/>
      <c r="M2" s="504"/>
      <c r="N2" s="504"/>
      <c r="O2" s="504"/>
      <c r="P2" s="504"/>
      <c r="Q2" s="504"/>
      <c r="R2" s="504"/>
      <c r="S2" s="504"/>
      <c r="T2" s="504"/>
      <c r="U2" s="504"/>
      <c r="V2" s="504"/>
      <c r="W2" s="504"/>
      <c r="X2" s="504"/>
      <c r="Y2" s="504"/>
      <c r="Z2" s="505"/>
      <c r="AA2" s="499"/>
      <c r="AB2" s="500"/>
    </row>
    <row r="3" spans="1:30" s="12" customFormat="1" ht="42.75" customHeight="1" x14ac:dyDescent="0.25">
      <c r="B3" s="486"/>
      <c r="C3" s="486"/>
      <c r="D3" s="503" t="s">
        <v>447</v>
      </c>
      <c r="E3" s="504"/>
      <c r="F3" s="504"/>
      <c r="G3" s="504"/>
      <c r="H3" s="504"/>
      <c r="I3" s="504"/>
      <c r="J3" s="504"/>
      <c r="K3" s="504"/>
      <c r="L3" s="504"/>
      <c r="M3" s="504"/>
      <c r="N3" s="504"/>
      <c r="O3" s="504"/>
      <c r="P3" s="504"/>
      <c r="Q3" s="504"/>
      <c r="R3" s="504"/>
      <c r="S3" s="504"/>
      <c r="T3" s="504"/>
      <c r="U3" s="504"/>
      <c r="V3" s="504"/>
      <c r="W3" s="504"/>
      <c r="X3" s="504"/>
      <c r="Y3" s="504"/>
      <c r="Z3" s="505"/>
      <c r="AA3" s="499"/>
      <c r="AB3" s="500"/>
    </row>
    <row r="4" spans="1:30" s="12" customFormat="1" ht="33.75" customHeight="1" x14ac:dyDescent="0.25">
      <c r="B4" s="486"/>
      <c r="C4" s="486"/>
      <c r="D4" s="506" t="s">
        <v>203</v>
      </c>
      <c r="E4" s="507"/>
      <c r="F4" s="507"/>
      <c r="G4" s="507"/>
      <c r="H4" s="507"/>
      <c r="I4" s="507"/>
      <c r="J4" s="507"/>
      <c r="K4" s="507"/>
      <c r="L4" s="507"/>
      <c r="M4" s="508"/>
      <c r="N4" s="509" t="s">
        <v>428</v>
      </c>
      <c r="O4" s="510"/>
      <c r="P4" s="510"/>
      <c r="Q4" s="510"/>
      <c r="R4" s="510"/>
      <c r="S4" s="510"/>
      <c r="T4" s="510"/>
      <c r="U4" s="510"/>
      <c r="V4" s="510"/>
      <c r="W4" s="510"/>
      <c r="X4" s="510"/>
      <c r="Y4" s="510"/>
      <c r="Z4" s="511"/>
      <c r="AA4" s="501"/>
      <c r="AB4" s="502"/>
    </row>
    <row r="5" spans="1:30" s="12" customFormat="1" ht="33.75" customHeight="1" thickBot="1" x14ac:dyDescent="0.3">
      <c r="B5" s="15"/>
      <c r="C5" s="15"/>
      <c r="D5" s="14"/>
      <c r="E5" s="14"/>
      <c r="F5" s="14"/>
      <c r="G5" s="14"/>
      <c r="H5" s="14"/>
      <c r="I5" s="14"/>
      <c r="J5" s="14"/>
      <c r="K5" s="14"/>
      <c r="L5" s="14"/>
      <c r="M5" s="14"/>
      <c r="N5" s="14"/>
      <c r="O5" s="14"/>
      <c r="P5" s="14"/>
      <c r="Q5" s="14"/>
      <c r="R5" s="14"/>
      <c r="S5" s="14"/>
      <c r="T5" s="14"/>
      <c r="U5" s="14"/>
      <c r="V5" s="14"/>
      <c r="W5" s="14"/>
      <c r="X5" s="14"/>
      <c r="Y5" s="14"/>
      <c r="Z5" s="14"/>
      <c r="AA5" s="14"/>
      <c r="AB5" s="14"/>
    </row>
    <row r="6" spans="1:30" s="5" customFormat="1" ht="47.25" customHeight="1" thickBot="1" x14ac:dyDescent="0.3">
      <c r="A6" s="9"/>
      <c r="B6" s="489" t="s">
        <v>131</v>
      </c>
      <c r="C6" s="491"/>
      <c r="D6" s="489" t="str">
        <f>+'Sección 1. Metas - Magnitud'!C7</f>
        <v>967 - TECNOLOGÍAS DE INFORMACIÓN Y COMUNICACIONES PARA LOGRAR UNA MOVILIDAD SOSTENIBLE EN BOGOTÁ</v>
      </c>
      <c r="E6" s="490"/>
      <c r="F6" s="491"/>
      <c r="G6" s="8"/>
      <c r="H6" s="8"/>
      <c r="I6" s="8"/>
      <c r="J6" s="8"/>
      <c r="K6" s="8"/>
      <c r="L6" s="8"/>
      <c r="M6" s="8"/>
    </row>
    <row r="7" spans="1:30" ht="32.25" customHeight="1" thickBot="1" x14ac:dyDescent="0.3">
      <c r="A7" s="7"/>
      <c r="B7" s="492" t="s">
        <v>0</v>
      </c>
      <c r="C7" s="493"/>
      <c r="D7" s="489" t="str">
        <f>+'Sección 1. Metas - Magnitud'!C8</f>
        <v>OFICINA DE INFORMACIÓN SECTORIAL</v>
      </c>
      <c r="E7" s="490"/>
      <c r="F7" s="491"/>
    </row>
    <row r="8" spans="1:30" ht="32.25" customHeight="1" thickBot="1" x14ac:dyDescent="0.3">
      <c r="A8" s="7"/>
      <c r="B8" s="487" t="s">
        <v>201</v>
      </c>
      <c r="C8" s="488"/>
      <c r="D8" s="489" t="str">
        <f>+'Sección 1. Metas - Magnitud'!C9</f>
        <v>SUBSECRETARÍA DE POLÍTICA SECTORIAL</v>
      </c>
      <c r="E8" s="490"/>
      <c r="F8" s="491"/>
    </row>
    <row r="9" spans="1:30" ht="32.25" customHeight="1" thickBot="1" x14ac:dyDescent="0.3">
      <c r="A9" s="7"/>
      <c r="B9" s="487" t="s">
        <v>202</v>
      </c>
      <c r="C9" s="488"/>
      <c r="D9" s="489" t="s">
        <v>542</v>
      </c>
      <c r="E9" s="490"/>
      <c r="F9" s="491"/>
      <c r="O9" s="442"/>
      <c r="P9" s="442"/>
      <c r="Q9" s="442"/>
      <c r="R9" s="442"/>
      <c r="S9" s="442"/>
      <c r="T9" s="442"/>
      <c r="U9" s="442"/>
      <c r="V9" s="442"/>
      <c r="W9" s="442"/>
      <c r="X9" s="442"/>
      <c r="Y9" s="442"/>
    </row>
    <row r="10" spans="1:30" s="34" customFormat="1" ht="38.25" customHeight="1" x14ac:dyDescent="0.2">
      <c r="A10" s="31"/>
      <c r="B10" s="32"/>
      <c r="C10" s="33"/>
      <c r="D10" s="33"/>
      <c r="E10" s="33"/>
      <c r="F10" s="308"/>
      <c r="I10" s="444"/>
    </row>
    <row r="11" spans="1:30" s="30" customFormat="1" ht="36.75" customHeight="1" x14ac:dyDescent="0.2">
      <c r="B11" s="485" t="s">
        <v>212</v>
      </c>
      <c r="C11" s="485"/>
      <c r="D11" s="485"/>
      <c r="E11" s="485"/>
      <c r="F11" s="485"/>
      <c r="G11" s="485"/>
      <c r="H11" s="485"/>
      <c r="I11" s="485"/>
      <c r="J11" s="485"/>
      <c r="K11" s="485"/>
      <c r="L11" s="485"/>
      <c r="M11" s="485"/>
      <c r="N11" s="485" t="s">
        <v>519</v>
      </c>
      <c r="O11" s="485"/>
      <c r="P11" s="485"/>
      <c r="Q11" s="485"/>
      <c r="R11" s="485"/>
      <c r="S11" s="485"/>
      <c r="T11" s="485"/>
      <c r="U11" s="485"/>
      <c r="V11" s="485"/>
      <c r="W11" s="485"/>
      <c r="X11" s="485"/>
      <c r="Y11" s="485"/>
      <c r="Z11" s="485"/>
      <c r="AA11" s="485" t="s">
        <v>213</v>
      </c>
      <c r="AB11" s="485"/>
    </row>
    <row r="12" spans="1:30" s="30" customFormat="1" ht="38.25" customHeight="1" x14ac:dyDescent="0.2">
      <c r="B12" s="376" t="s">
        <v>123</v>
      </c>
      <c r="C12" s="376" t="s">
        <v>5</v>
      </c>
      <c r="D12" s="376" t="s">
        <v>237</v>
      </c>
      <c r="E12" s="376" t="s">
        <v>209</v>
      </c>
      <c r="F12" s="376" t="s">
        <v>210</v>
      </c>
      <c r="G12" s="376" t="s">
        <v>239</v>
      </c>
      <c r="H12" s="376" t="s">
        <v>240</v>
      </c>
      <c r="I12" s="435" t="s">
        <v>241</v>
      </c>
      <c r="J12" s="376" t="s">
        <v>242</v>
      </c>
      <c r="K12" s="376" t="s">
        <v>243</v>
      </c>
      <c r="L12" s="376" t="s">
        <v>161</v>
      </c>
      <c r="M12" s="376" t="s">
        <v>162</v>
      </c>
      <c r="N12" s="376" t="s">
        <v>141</v>
      </c>
      <c r="O12" s="376" t="s">
        <v>137</v>
      </c>
      <c r="P12" s="376" t="s">
        <v>138</v>
      </c>
      <c r="Q12" s="376" t="s">
        <v>139</v>
      </c>
      <c r="R12" s="376" t="s">
        <v>140</v>
      </c>
      <c r="S12" s="376" t="s">
        <v>113</v>
      </c>
      <c r="T12" s="376" t="s">
        <v>114</v>
      </c>
      <c r="U12" s="376" t="s">
        <v>115</v>
      </c>
      <c r="V12" s="376" t="s">
        <v>116</v>
      </c>
      <c r="W12" s="376" t="s">
        <v>117</v>
      </c>
      <c r="X12" s="376" t="s">
        <v>118</v>
      </c>
      <c r="Y12" s="376" t="s">
        <v>119</v>
      </c>
      <c r="Z12" s="376" t="s">
        <v>214</v>
      </c>
      <c r="AA12" s="278" t="s">
        <v>108</v>
      </c>
      <c r="AB12" s="278" t="s">
        <v>109</v>
      </c>
    </row>
    <row r="13" spans="1:30" s="28" customFormat="1" ht="57" customHeight="1" x14ac:dyDescent="0.2">
      <c r="B13" s="494">
        <f>+'Sección 1. Metas - Magnitud'!A15</f>
        <v>11</v>
      </c>
      <c r="C13" s="470" t="str">
        <f>+'Sección 1. Metas - Magnitud'!$J$15</f>
        <v>Estructurar e implementar 1 dependencia de tecnología y sistemas de la información y las comunicaciones</v>
      </c>
      <c r="D13" s="495" t="str">
        <f>+'11'!H16</f>
        <v>Suma</v>
      </c>
      <c r="E13" s="377" t="s">
        <v>127</v>
      </c>
      <c r="F13" s="378">
        <f>+SUM(G13:K13)</f>
        <v>0.99999999999999989</v>
      </c>
      <c r="G13" s="379">
        <v>0.1</v>
      </c>
      <c r="H13" s="379">
        <v>0.3</v>
      </c>
      <c r="I13" s="446">
        <v>0.3</v>
      </c>
      <c r="J13" s="379">
        <v>0.2</v>
      </c>
      <c r="K13" s="379">
        <v>0.1</v>
      </c>
      <c r="L13" s="380" t="s">
        <v>163</v>
      </c>
      <c r="M13" s="380" t="s">
        <v>163</v>
      </c>
      <c r="N13" s="310">
        <f>+'Sección 1. Metas - Magnitud'!M15</f>
        <v>0.05</v>
      </c>
      <c r="O13" s="310">
        <f>+'Sección 1. Metas - Magnitud'!N15</f>
        <v>0</v>
      </c>
      <c r="P13" s="310">
        <f>+'Sección 1. Metas - Magnitud'!O15</f>
        <v>2.5000000000000001E-2</v>
      </c>
      <c r="Q13" s="310">
        <f>+'Sección 1. Metas - Magnitud'!P15</f>
        <v>0</v>
      </c>
      <c r="R13" s="310">
        <f>+'Sección 1. Metas - Magnitud'!Q15</f>
        <v>0</v>
      </c>
      <c r="S13" s="310">
        <f>+'Sección 1. Metas - Magnitud'!R15</f>
        <v>0</v>
      </c>
      <c r="T13" s="310">
        <f>+'Sección 1. Metas - Magnitud'!S15</f>
        <v>0</v>
      </c>
      <c r="U13" s="310">
        <f>+'Sección 1. Metas - Magnitud'!T15</f>
        <v>0.125</v>
      </c>
      <c r="V13" s="310">
        <f>+'Sección 1. Metas - Magnitud'!U15</f>
        <v>0</v>
      </c>
      <c r="W13" s="310">
        <f>+'Sección 1. Metas - Magnitud'!V15</f>
        <v>0</v>
      </c>
      <c r="X13" s="310">
        <f>+'Sección 1. Metas - Magnitud'!W15</f>
        <v>0</v>
      </c>
      <c r="Y13" s="310">
        <f>+'Sección 1. Metas - Magnitud'!X15</f>
        <v>0.1</v>
      </c>
      <c r="Z13" s="381">
        <f>+SUM(N13:Y13)</f>
        <v>0.30000000000000004</v>
      </c>
      <c r="AA13" s="496">
        <f>+Z14/I14</f>
        <v>0.96202862304213321</v>
      </c>
      <c r="AB13" s="496">
        <f>+(G14+H14+Z14)/F14</f>
        <v>0.31230961827603626</v>
      </c>
    </row>
    <row r="14" spans="1:30" s="374" customFormat="1" ht="57" customHeight="1" x14ac:dyDescent="0.2">
      <c r="B14" s="494"/>
      <c r="C14" s="470"/>
      <c r="D14" s="495"/>
      <c r="E14" s="382" t="s">
        <v>128</v>
      </c>
      <c r="F14" s="383">
        <f>+SUM(G14:K14)</f>
        <v>6314869560.8114986</v>
      </c>
      <c r="G14" s="384">
        <v>834921928</v>
      </c>
      <c r="H14" s="385">
        <v>278460000</v>
      </c>
      <c r="I14" s="450">
        <v>892710002</v>
      </c>
      <c r="J14" s="384">
        <v>750421000</v>
      </c>
      <c r="K14" s="384">
        <v>3558356630.8114982</v>
      </c>
      <c r="L14" s="386" t="s">
        <v>163</v>
      </c>
      <c r="M14" s="386" t="s">
        <v>163</v>
      </c>
      <c r="N14" s="375">
        <v>47707029</v>
      </c>
      <c r="O14" s="375">
        <v>76974114</v>
      </c>
      <c r="P14" s="375">
        <v>59793617</v>
      </c>
      <c r="Q14" s="375">
        <v>18140464</v>
      </c>
      <c r="R14" s="375">
        <v>24336929</v>
      </c>
      <c r="S14" s="375">
        <v>47807325</v>
      </c>
      <c r="T14" s="375">
        <v>110949437</v>
      </c>
      <c r="U14" s="375">
        <v>320448677</v>
      </c>
      <c r="V14" s="375">
        <v>23569345</v>
      </c>
      <c r="W14" s="375">
        <f>18765996+5464374+18765996-14429202</f>
        <v>28567164</v>
      </c>
      <c r="X14" s="375">
        <f>18765996+6080341</f>
        <v>24846337</v>
      </c>
      <c r="Y14" s="375">
        <v>75672136</v>
      </c>
      <c r="Z14" s="387">
        <f>+SUM(N14:Y14)</f>
        <v>858812574</v>
      </c>
      <c r="AA14" s="496"/>
      <c r="AB14" s="496"/>
      <c r="AD14" s="441"/>
    </row>
    <row r="15" spans="1:30" s="28" customFormat="1" ht="57" customHeight="1" x14ac:dyDescent="0.2">
      <c r="B15" s="494"/>
      <c r="C15" s="470"/>
      <c r="D15" s="495"/>
      <c r="E15" s="377" t="s">
        <v>230</v>
      </c>
      <c r="F15" s="388">
        <f>+SUM(G15:K15)</f>
        <v>0</v>
      </c>
      <c r="G15" s="389">
        <v>0</v>
      </c>
      <c r="H15" s="389">
        <v>0</v>
      </c>
      <c r="I15" s="447">
        <v>0</v>
      </c>
      <c r="J15" s="389">
        <v>0</v>
      </c>
      <c r="K15" s="389">
        <v>0</v>
      </c>
      <c r="L15" s="386" t="s">
        <v>163</v>
      </c>
      <c r="M15" s="386" t="s">
        <v>163</v>
      </c>
      <c r="N15" s="310">
        <v>0</v>
      </c>
      <c r="O15" s="310">
        <v>0</v>
      </c>
      <c r="P15" s="310">
        <v>0</v>
      </c>
      <c r="Q15" s="310">
        <v>0</v>
      </c>
      <c r="R15" s="310">
        <v>0</v>
      </c>
      <c r="S15" s="310">
        <v>0</v>
      </c>
      <c r="T15" s="310">
        <v>0</v>
      </c>
      <c r="U15" s="310">
        <v>0</v>
      </c>
      <c r="V15" s="310">
        <v>0</v>
      </c>
      <c r="W15" s="310">
        <v>0</v>
      </c>
      <c r="X15" s="310">
        <v>0</v>
      </c>
      <c r="Y15" s="310">
        <v>0</v>
      </c>
      <c r="Z15" s="391">
        <f>+SUM(N15:Y15)</f>
        <v>0</v>
      </c>
      <c r="AA15" s="496"/>
      <c r="AB15" s="496"/>
    </row>
    <row r="16" spans="1:30" s="374" customFormat="1" ht="57" customHeight="1" x14ac:dyDescent="0.2">
      <c r="B16" s="494"/>
      <c r="C16" s="470"/>
      <c r="D16" s="495"/>
      <c r="E16" s="392" t="s">
        <v>129</v>
      </c>
      <c r="F16" s="383">
        <f>+SUM(G16:K16)</f>
        <v>756839639</v>
      </c>
      <c r="G16" s="393">
        <v>0</v>
      </c>
      <c r="H16" s="394">
        <v>656947640</v>
      </c>
      <c r="I16" s="451">
        <v>99891999</v>
      </c>
      <c r="J16" s="393">
        <v>0</v>
      </c>
      <c r="K16" s="393">
        <v>0</v>
      </c>
      <c r="L16" s="386">
        <v>0</v>
      </c>
      <c r="M16" s="386">
        <f>+I16-L16</f>
        <v>99891999</v>
      </c>
      <c r="N16" s="375">
        <v>0</v>
      </c>
      <c r="O16" s="375">
        <v>34320000</v>
      </c>
      <c r="P16" s="375">
        <v>29683333</v>
      </c>
      <c r="Q16" s="375">
        <v>16128666</v>
      </c>
      <c r="R16" s="375">
        <v>14950000</v>
      </c>
      <c r="S16" s="375">
        <v>3683333</v>
      </c>
      <c r="T16" s="375">
        <v>1126667</v>
      </c>
      <c r="U16" s="375">
        <v>0</v>
      </c>
      <c r="V16" s="375">
        <v>0</v>
      </c>
      <c r="W16" s="375">
        <v>0</v>
      </c>
      <c r="X16" s="375">
        <v>0</v>
      </c>
      <c r="Y16" s="375">
        <v>0</v>
      </c>
      <c r="Z16" s="387">
        <f>+SUM(N16:Y16)</f>
        <v>99891999</v>
      </c>
      <c r="AA16" s="496"/>
      <c r="AB16" s="496"/>
      <c r="AC16" s="441">
        <f>+M16-Z16</f>
        <v>0</v>
      </c>
    </row>
    <row r="17" spans="2:29" s="28" customFormat="1" ht="57" customHeight="1" x14ac:dyDescent="0.2">
      <c r="B17" s="494"/>
      <c r="C17" s="470"/>
      <c r="D17" s="495"/>
      <c r="E17" s="395" t="s">
        <v>231</v>
      </c>
      <c r="F17" s="396">
        <f t="shared" ref="F17:K17" si="0">+F13+F15</f>
        <v>0.99999999999999989</v>
      </c>
      <c r="G17" s="396">
        <f t="shared" si="0"/>
        <v>0.1</v>
      </c>
      <c r="H17" s="396">
        <v>0.3</v>
      </c>
      <c r="I17" s="448">
        <v>0.3</v>
      </c>
      <c r="J17" s="396">
        <f t="shared" si="0"/>
        <v>0.2</v>
      </c>
      <c r="K17" s="396">
        <f t="shared" si="0"/>
        <v>0.1</v>
      </c>
      <c r="L17" s="397" t="s">
        <v>163</v>
      </c>
      <c r="M17" s="397" t="s">
        <v>163</v>
      </c>
      <c r="N17" s="215">
        <f>+N13+N15</f>
        <v>0.05</v>
      </c>
      <c r="O17" s="215">
        <f t="shared" ref="O17:Z17" si="1">+O13+O15</f>
        <v>0</v>
      </c>
      <c r="P17" s="215">
        <f t="shared" si="1"/>
        <v>2.5000000000000001E-2</v>
      </c>
      <c r="Q17" s="215">
        <f t="shared" si="1"/>
        <v>0</v>
      </c>
      <c r="R17" s="215">
        <f t="shared" si="1"/>
        <v>0</v>
      </c>
      <c r="S17" s="215">
        <f t="shared" si="1"/>
        <v>0</v>
      </c>
      <c r="T17" s="215">
        <f t="shared" si="1"/>
        <v>0</v>
      </c>
      <c r="U17" s="215">
        <f t="shared" si="1"/>
        <v>0.125</v>
      </c>
      <c r="V17" s="215">
        <f t="shared" si="1"/>
        <v>0</v>
      </c>
      <c r="W17" s="215">
        <f t="shared" si="1"/>
        <v>0</v>
      </c>
      <c r="X17" s="215">
        <f t="shared" si="1"/>
        <v>0</v>
      </c>
      <c r="Y17" s="215">
        <f t="shared" si="1"/>
        <v>0.1</v>
      </c>
      <c r="Z17" s="398">
        <f t="shared" si="1"/>
        <v>0.30000000000000004</v>
      </c>
      <c r="AA17" s="496"/>
      <c r="AB17" s="496"/>
      <c r="AC17" s="441" t="e">
        <f t="shared" ref="AC17:AC49" si="2">+M17-Z17</f>
        <v>#VALUE!</v>
      </c>
    </row>
    <row r="18" spans="2:29" s="28" customFormat="1" ht="57" customHeight="1" x14ac:dyDescent="0.2">
      <c r="B18" s="494">
        <f>+'Sección 1. Metas - Magnitud'!A18</f>
        <v>12</v>
      </c>
      <c r="C18" s="470" t="str">
        <f>+'Sección 1. Metas - Magnitud'!$J$18</f>
        <v>Gestionar y mantener el 100% de los canales de comunicación interactivos a cargo de la OIS que dispongan información de movilidad a la ciudadanía</v>
      </c>
      <c r="D18" s="495" t="str">
        <f>+'12'!H16</f>
        <v>Suma</v>
      </c>
      <c r="E18" s="377" t="s">
        <v>127</v>
      </c>
      <c r="F18" s="388">
        <f>+SUM(G18:K18)</f>
        <v>1</v>
      </c>
      <c r="G18" s="389">
        <v>0.05</v>
      </c>
      <c r="H18" s="389">
        <v>0.3</v>
      </c>
      <c r="I18" s="447">
        <v>0.3</v>
      </c>
      <c r="J18" s="389">
        <v>0.3</v>
      </c>
      <c r="K18" s="389">
        <v>0.05</v>
      </c>
      <c r="L18" s="380" t="s">
        <v>163</v>
      </c>
      <c r="M18" s="380" t="s">
        <v>163</v>
      </c>
      <c r="N18" s="167">
        <f>+'Sección 1. Metas - Magnitud'!M18</f>
        <v>0</v>
      </c>
      <c r="O18" s="167">
        <f>+'Sección 1. Metas - Magnitud'!N18</f>
        <v>0</v>
      </c>
      <c r="P18" s="167">
        <f>+'Sección 1. Metas - Magnitud'!O18</f>
        <v>0</v>
      </c>
      <c r="Q18" s="167">
        <f>+'Sección 1. Metas - Magnitud'!P18</f>
        <v>0</v>
      </c>
      <c r="R18" s="167">
        <f>+'Sección 1. Metas - Magnitud'!Q18</f>
        <v>0</v>
      </c>
      <c r="S18" s="167">
        <f>+'Sección 1. Metas - Magnitud'!R18</f>
        <v>0</v>
      </c>
      <c r="T18" s="167">
        <f>+'Sección 1. Metas - Magnitud'!S18</f>
        <v>0</v>
      </c>
      <c r="U18" s="167">
        <f>+'Sección 1. Metas - Magnitud'!T18</f>
        <v>0</v>
      </c>
      <c r="V18" s="167">
        <f>+'Sección 1. Metas - Magnitud'!U18</f>
        <v>0.05</v>
      </c>
      <c r="W18" s="167">
        <f>+'Sección 1. Metas - Magnitud'!V18</f>
        <v>0</v>
      </c>
      <c r="X18" s="167">
        <f>+'Sección 1. Metas - Magnitud'!W18</f>
        <v>0</v>
      </c>
      <c r="Y18" s="167">
        <f>+'Sección 1. Metas - Magnitud'!X18</f>
        <v>0.25</v>
      </c>
      <c r="Z18" s="391">
        <f>+SUM(N18:Y18)</f>
        <v>0.3</v>
      </c>
      <c r="AA18" s="496">
        <f>+Z19/I19</f>
        <v>1</v>
      </c>
      <c r="AB18" s="496">
        <f t="shared" ref="AB18" si="3">+(G19+H19+Z19)/F19</f>
        <v>0.45304905632157577</v>
      </c>
      <c r="AC18" s="441" t="e">
        <f t="shared" si="2"/>
        <v>#VALUE!</v>
      </c>
    </row>
    <row r="19" spans="2:29" s="374" customFormat="1" ht="57" customHeight="1" x14ac:dyDescent="0.2">
      <c r="B19" s="494"/>
      <c r="C19" s="470"/>
      <c r="D19" s="495"/>
      <c r="E19" s="382" t="s">
        <v>128</v>
      </c>
      <c r="F19" s="383">
        <f>+SUM(G19:K19)</f>
        <v>2891715770.5546446</v>
      </c>
      <c r="G19" s="384">
        <v>32961312</v>
      </c>
      <c r="H19" s="385">
        <v>707181789</v>
      </c>
      <c r="I19" s="450">
        <v>569946000</v>
      </c>
      <c r="J19" s="384">
        <v>1370442000</v>
      </c>
      <c r="K19" s="384">
        <v>211184669.55464441</v>
      </c>
      <c r="L19" s="386" t="s">
        <v>163</v>
      </c>
      <c r="M19" s="386" t="s">
        <v>163</v>
      </c>
      <c r="N19" s="375">
        <v>0</v>
      </c>
      <c r="O19" s="375">
        <v>0</v>
      </c>
      <c r="P19" s="375">
        <v>0</v>
      </c>
      <c r="Q19" s="375">
        <v>0</v>
      </c>
      <c r="R19" s="375">
        <v>0</v>
      </c>
      <c r="S19" s="375">
        <v>0</v>
      </c>
      <c r="T19" s="375">
        <v>0</v>
      </c>
      <c r="U19" s="375">
        <v>0</v>
      </c>
      <c r="V19" s="375">
        <v>35000000</v>
      </c>
      <c r="W19" s="375">
        <v>0</v>
      </c>
      <c r="X19" s="375">
        <v>134946000</v>
      </c>
      <c r="Y19" s="375">
        <v>400000000</v>
      </c>
      <c r="Z19" s="387">
        <f>+SUM(N19:Y19)</f>
        <v>569946000</v>
      </c>
      <c r="AA19" s="496"/>
      <c r="AB19" s="496"/>
      <c r="AC19" s="441" t="e">
        <f t="shared" si="2"/>
        <v>#VALUE!</v>
      </c>
    </row>
    <row r="20" spans="2:29" s="28" customFormat="1" ht="57" customHeight="1" x14ac:dyDescent="0.2">
      <c r="B20" s="494"/>
      <c r="C20" s="470"/>
      <c r="D20" s="495"/>
      <c r="E20" s="377" t="s">
        <v>230</v>
      </c>
      <c r="F20" s="388">
        <f>+SUM(G20:K20)</f>
        <v>0</v>
      </c>
      <c r="G20" s="389">
        <v>0</v>
      </c>
      <c r="H20" s="389">
        <v>0</v>
      </c>
      <c r="I20" s="447">
        <v>0</v>
      </c>
      <c r="J20" s="389">
        <v>0</v>
      </c>
      <c r="K20" s="389">
        <v>0</v>
      </c>
      <c r="L20" s="386" t="s">
        <v>163</v>
      </c>
      <c r="M20" s="386" t="s">
        <v>163</v>
      </c>
      <c r="N20" s="167">
        <v>0</v>
      </c>
      <c r="O20" s="167">
        <v>0</v>
      </c>
      <c r="P20" s="167">
        <v>0</v>
      </c>
      <c r="Q20" s="167">
        <v>0</v>
      </c>
      <c r="R20" s="167">
        <v>0</v>
      </c>
      <c r="S20" s="167">
        <v>0</v>
      </c>
      <c r="T20" s="167">
        <v>0</v>
      </c>
      <c r="U20" s="167">
        <v>0</v>
      </c>
      <c r="V20" s="167">
        <v>0</v>
      </c>
      <c r="W20" s="452">
        <v>0</v>
      </c>
      <c r="X20" s="452">
        <v>0</v>
      </c>
      <c r="Y20" s="452">
        <v>0</v>
      </c>
      <c r="Z20" s="391">
        <f>+SUM(N20:Y20)</f>
        <v>0</v>
      </c>
      <c r="AA20" s="496"/>
      <c r="AB20" s="496"/>
      <c r="AC20" s="441" t="e">
        <f t="shared" si="2"/>
        <v>#VALUE!</v>
      </c>
    </row>
    <row r="21" spans="2:29" s="374" customFormat="1" ht="57" customHeight="1" x14ac:dyDescent="0.2">
      <c r="B21" s="494"/>
      <c r="C21" s="470"/>
      <c r="D21" s="495"/>
      <c r="E21" s="392" t="s">
        <v>129</v>
      </c>
      <c r="F21" s="383">
        <f>+SUM(G21:K21)</f>
        <v>441199041</v>
      </c>
      <c r="G21" s="393">
        <v>0</v>
      </c>
      <c r="H21" s="394">
        <v>22687979</v>
      </c>
      <c r="I21" s="451">
        <v>418511062</v>
      </c>
      <c r="J21" s="393">
        <v>0</v>
      </c>
      <c r="K21" s="393">
        <v>0</v>
      </c>
      <c r="L21" s="386">
        <v>9000000</v>
      </c>
      <c r="M21" s="386">
        <f>+I21-L21</f>
        <v>409511062</v>
      </c>
      <c r="N21" s="375">
        <v>0</v>
      </c>
      <c r="O21" s="375">
        <v>194375591</v>
      </c>
      <c r="P21" s="375">
        <v>0</v>
      </c>
      <c r="Q21" s="375">
        <v>215135471</v>
      </c>
      <c r="R21" s="375">
        <v>0</v>
      </c>
      <c r="S21" s="375">
        <v>0</v>
      </c>
      <c r="T21" s="375">
        <v>0</v>
      </c>
      <c r="U21" s="375">
        <v>0</v>
      </c>
      <c r="V21" s="375">
        <v>0</v>
      </c>
      <c r="W21" s="375">
        <v>0</v>
      </c>
      <c r="X21" s="375">
        <v>0</v>
      </c>
      <c r="Y21" s="375">
        <v>0</v>
      </c>
      <c r="Z21" s="387">
        <f>+SUM(N21:Y21)</f>
        <v>409511062</v>
      </c>
      <c r="AA21" s="496"/>
      <c r="AB21" s="496"/>
      <c r="AC21" s="441">
        <f t="shared" si="2"/>
        <v>0</v>
      </c>
    </row>
    <row r="22" spans="2:29" s="28" customFormat="1" ht="57" customHeight="1" x14ac:dyDescent="0.2">
      <c r="B22" s="494"/>
      <c r="C22" s="470"/>
      <c r="D22" s="495"/>
      <c r="E22" s="395" t="s">
        <v>231</v>
      </c>
      <c r="F22" s="396">
        <f t="shared" ref="F22:K22" si="4">+F18+F20</f>
        <v>1</v>
      </c>
      <c r="G22" s="396">
        <f t="shared" si="4"/>
        <v>0.05</v>
      </c>
      <c r="H22" s="396">
        <v>0.3</v>
      </c>
      <c r="I22" s="448">
        <v>0.3</v>
      </c>
      <c r="J22" s="396">
        <f t="shared" si="4"/>
        <v>0.3</v>
      </c>
      <c r="K22" s="396">
        <f t="shared" si="4"/>
        <v>0.05</v>
      </c>
      <c r="L22" s="397" t="s">
        <v>163</v>
      </c>
      <c r="M22" s="397" t="s">
        <v>163</v>
      </c>
      <c r="N22" s="215">
        <f>+N18+N20</f>
        <v>0</v>
      </c>
      <c r="O22" s="215">
        <f t="shared" ref="O22:Z22" si="5">+O18+O20</f>
        <v>0</v>
      </c>
      <c r="P22" s="215">
        <f t="shared" si="5"/>
        <v>0</v>
      </c>
      <c r="Q22" s="215">
        <f t="shared" si="5"/>
        <v>0</v>
      </c>
      <c r="R22" s="215">
        <f t="shared" si="5"/>
        <v>0</v>
      </c>
      <c r="S22" s="215">
        <f t="shared" si="5"/>
        <v>0</v>
      </c>
      <c r="T22" s="215">
        <f t="shared" si="5"/>
        <v>0</v>
      </c>
      <c r="U22" s="215">
        <f t="shared" si="5"/>
        <v>0</v>
      </c>
      <c r="V22" s="215">
        <f t="shared" si="5"/>
        <v>0.05</v>
      </c>
      <c r="W22" s="215">
        <f t="shared" si="5"/>
        <v>0</v>
      </c>
      <c r="X22" s="215">
        <f t="shared" si="5"/>
        <v>0</v>
      </c>
      <c r="Y22" s="215">
        <f t="shared" si="5"/>
        <v>0.25</v>
      </c>
      <c r="Z22" s="398">
        <f t="shared" si="5"/>
        <v>0.3</v>
      </c>
      <c r="AA22" s="496"/>
      <c r="AB22" s="496"/>
      <c r="AC22" s="441" t="e">
        <f t="shared" si="2"/>
        <v>#VALUE!</v>
      </c>
    </row>
    <row r="23" spans="2:29" s="28" customFormat="1" ht="57" customHeight="1" x14ac:dyDescent="0.2">
      <c r="B23" s="494">
        <f>+'Sección 1. Metas - Magnitud'!A21</f>
        <v>13</v>
      </c>
      <c r="C23" s="470" t="str">
        <f>+'Sección 1. Metas - Magnitud'!$J$21</f>
        <v>Desarrollar y fortalecer el 100% de los sistemas de información misionales y estratégicos a cargo de la OIS para que sean utilizados como habilitadores en el desarrollo de las estrategias institucionales y sectoriales.</v>
      </c>
      <c r="D23" s="495" t="str">
        <f>+'13'!H16</f>
        <v>Suma</v>
      </c>
      <c r="E23" s="377" t="s">
        <v>127</v>
      </c>
      <c r="F23" s="388">
        <f>+SUM(G23:K23)</f>
        <v>0.99999999999999989</v>
      </c>
      <c r="G23" s="389">
        <v>0.1</v>
      </c>
      <c r="H23" s="389">
        <v>0.3</v>
      </c>
      <c r="I23" s="447">
        <v>0.3</v>
      </c>
      <c r="J23" s="389">
        <v>0.2</v>
      </c>
      <c r="K23" s="389">
        <v>0.1</v>
      </c>
      <c r="L23" s="380" t="s">
        <v>163</v>
      </c>
      <c r="M23" s="380" t="s">
        <v>163</v>
      </c>
      <c r="N23" s="167">
        <f>+'Sección 1. Metas - Magnitud'!M21</f>
        <v>0</v>
      </c>
      <c r="O23" s="167">
        <f>+'Sección 1. Metas - Magnitud'!N21</f>
        <v>0.02</v>
      </c>
      <c r="P23" s="167">
        <f>+'Sección 1. Metas - Magnitud'!O21</f>
        <v>0</v>
      </c>
      <c r="Q23" s="167">
        <f>+'Sección 1. Metas - Magnitud'!P21</f>
        <v>0.05</v>
      </c>
      <c r="R23" s="167">
        <f>+'Sección 1. Metas - Magnitud'!Q21</f>
        <v>0</v>
      </c>
      <c r="S23" s="167">
        <f>+'Sección 1. Metas - Magnitud'!R21</f>
        <v>0.03</v>
      </c>
      <c r="T23" s="167">
        <f>+'Sección 1. Metas - Magnitud'!S21</f>
        <v>0</v>
      </c>
      <c r="U23" s="167">
        <f>+'Sección 1. Metas - Magnitud'!T21</f>
        <v>0.11</v>
      </c>
      <c r="V23" s="167">
        <f>+'Sección 1. Metas - Magnitud'!U21</f>
        <v>0.01</v>
      </c>
      <c r="W23" s="167">
        <f>+'Sección 1. Metas - Magnitud'!V21</f>
        <v>0</v>
      </c>
      <c r="X23" s="167">
        <f>+'Sección 1. Metas - Magnitud'!W21</f>
        <v>0</v>
      </c>
      <c r="Y23" s="167">
        <f>+'Sección 1. Metas - Magnitud'!X21</f>
        <v>0.06</v>
      </c>
      <c r="Z23" s="391">
        <f>+SUM(N23:Y23)</f>
        <v>0.28000000000000003</v>
      </c>
      <c r="AA23" s="496">
        <f>+Z24/I24</f>
        <v>0.78032271274622567</v>
      </c>
      <c r="AB23" s="496">
        <f t="shared" ref="AB23" si="6">+(G24+H24+Z24)/F24</f>
        <v>0.28604405239482766</v>
      </c>
      <c r="AC23" s="441" t="e">
        <f t="shared" si="2"/>
        <v>#VALUE!</v>
      </c>
    </row>
    <row r="24" spans="2:29" s="374" customFormat="1" ht="57" customHeight="1" x14ac:dyDescent="0.2">
      <c r="B24" s="494"/>
      <c r="C24" s="470"/>
      <c r="D24" s="495"/>
      <c r="E24" s="382" t="s">
        <v>128</v>
      </c>
      <c r="F24" s="383">
        <f>+SUM(G24:K24)</f>
        <v>22819246344.581673</v>
      </c>
      <c r="G24" s="384">
        <v>2365278425</v>
      </c>
      <c r="H24" s="385">
        <v>1866653649</v>
      </c>
      <c r="I24" s="450">
        <v>2941574794</v>
      </c>
      <c r="J24" s="384">
        <v>7797021266.4220695</v>
      </c>
      <c r="K24" s="384">
        <v>7848718210.1596031</v>
      </c>
      <c r="L24" s="386" t="s">
        <v>163</v>
      </c>
      <c r="M24" s="386" t="s">
        <v>163</v>
      </c>
      <c r="N24" s="375">
        <v>27486000</v>
      </c>
      <c r="O24" s="375">
        <v>34440000</v>
      </c>
      <c r="P24" s="375">
        <v>0</v>
      </c>
      <c r="Q24" s="375">
        <v>472969728</v>
      </c>
      <c r="R24" s="375">
        <v>0</v>
      </c>
      <c r="S24" s="375">
        <v>153748000</v>
      </c>
      <c r="T24" s="375">
        <v>56757120</v>
      </c>
      <c r="U24" s="375">
        <v>1084020389</v>
      </c>
      <c r="V24" s="375">
        <v>7316530</v>
      </c>
      <c r="W24" s="375">
        <v>99814545</v>
      </c>
      <c r="X24" s="375">
        <v>287731766</v>
      </c>
      <c r="Y24" s="375">
        <v>71093545</v>
      </c>
      <c r="Z24" s="387">
        <f>+SUM(N24:Y24)</f>
        <v>2295377623</v>
      </c>
      <c r="AA24" s="496"/>
      <c r="AB24" s="496"/>
      <c r="AC24" s="441" t="e">
        <f t="shared" si="2"/>
        <v>#VALUE!</v>
      </c>
    </row>
    <row r="25" spans="2:29" s="28" customFormat="1" ht="57" customHeight="1" x14ac:dyDescent="0.2">
      <c r="B25" s="494"/>
      <c r="C25" s="470"/>
      <c r="D25" s="495"/>
      <c r="E25" s="377" t="s">
        <v>230</v>
      </c>
      <c r="F25" s="388">
        <f>+SUM(G25:K25)</f>
        <v>0</v>
      </c>
      <c r="G25" s="389">
        <v>0</v>
      </c>
      <c r="H25" s="389">
        <v>0</v>
      </c>
      <c r="I25" s="447">
        <v>0</v>
      </c>
      <c r="J25" s="389">
        <v>0</v>
      </c>
      <c r="K25" s="389">
        <v>0</v>
      </c>
      <c r="L25" s="386" t="s">
        <v>163</v>
      </c>
      <c r="M25" s="386" t="s">
        <v>163</v>
      </c>
      <c r="N25" s="167">
        <v>0</v>
      </c>
      <c r="O25" s="167">
        <v>0</v>
      </c>
      <c r="P25" s="167">
        <v>0</v>
      </c>
      <c r="Q25" s="167">
        <v>0</v>
      </c>
      <c r="R25" s="167">
        <v>0</v>
      </c>
      <c r="S25" s="167">
        <v>0</v>
      </c>
      <c r="T25" s="167">
        <v>0</v>
      </c>
      <c r="U25" s="167">
        <v>0</v>
      </c>
      <c r="V25" s="167">
        <v>0</v>
      </c>
      <c r="W25" s="452">
        <v>0</v>
      </c>
      <c r="X25" s="452">
        <v>0</v>
      </c>
      <c r="Y25" s="452">
        <v>0</v>
      </c>
      <c r="Z25" s="391">
        <f>+SUM(N25:Y25)</f>
        <v>0</v>
      </c>
      <c r="AA25" s="496"/>
      <c r="AB25" s="496"/>
      <c r="AC25" s="441" t="e">
        <f t="shared" si="2"/>
        <v>#VALUE!</v>
      </c>
    </row>
    <row r="26" spans="2:29" s="374" customFormat="1" ht="57" customHeight="1" x14ac:dyDescent="0.2">
      <c r="B26" s="494"/>
      <c r="C26" s="470"/>
      <c r="D26" s="495"/>
      <c r="E26" s="392" t="s">
        <v>129</v>
      </c>
      <c r="F26" s="383">
        <f>+SUM(G26:K26)</f>
        <v>3055303839</v>
      </c>
      <c r="G26" s="393">
        <v>0</v>
      </c>
      <c r="H26" s="394">
        <v>2167286502</v>
      </c>
      <c r="I26" s="451">
        <v>888017337</v>
      </c>
      <c r="J26" s="393">
        <v>0</v>
      </c>
      <c r="K26" s="393">
        <v>0</v>
      </c>
      <c r="L26" s="386">
        <v>22194666</v>
      </c>
      <c r="M26" s="386">
        <f>+I26-L26</f>
        <v>865822671</v>
      </c>
      <c r="N26" s="375">
        <v>0</v>
      </c>
      <c r="O26" s="375">
        <v>150166421</v>
      </c>
      <c r="P26" s="375">
        <v>176397776</v>
      </c>
      <c r="Q26" s="375">
        <v>347239128</v>
      </c>
      <c r="R26" s="375">
        <v>87546005</v>
      </c>
      <c r="S26" s="375">
        <v>39129899</v>
      </c>
      <c r="T26" s="375">
        <v>16822849</v>
      </c>
      <c r="U26" s="375">
        <v>3080000</v>
      </c>
      <c r="V26" s="375">
        <v>0</v>
      </c>
      <c r="W26" s="375">
        <v>0</v>
      </c>
      <c r="X26" s="375">
        <v>572000</v>
      </c>
      <c r="Y26" s="375">
        <v>44868593</v>
      </c>
      <c r="Z26" s="387">
        <f>+SUM(N26:Y26)</f>
        <v>865822671</v>
      </c>
      <c r="AA26" s="496"/>
      <c r="AB26" s="496"/>
      <c r="AC26" s="441">
        <f t="shared" si="2"/>
        <v>0</v>
      </c>
    </row>
    <row r="27" spans="2:29" s="28" customFormat="1" ht="57" customHeight="1" x14ac:dyDescent="0.2">
      <c r="B27" s="494"/>
      <c r="C27" s="470"/>
      <c r="D27" s="495"/>
      <c r="E27" s="395" t="s">
        <v>231</v>
      </c>
      <c r="F27" s="396">
        <f t="shared" ref="F27:K27" si="7">+F23+F25</f>
        <v>0.99999999999999989</v>
      </c>
      <c r="G27" s="396">
        <f t="shared" si="7"/>
        <v>0.1</v>
      </c>
      <c r="H27" s="396">
        <v>0.3</v>
      </c>
      <c r="I27" s="448">
        <v>0.3</v>
      </c>
      <c r="J27" s="396">
        <f t="shared" si="7"/>
        <v>0.2</v>
      </c>
      <c r="K27" s="396">
        <f t="shared" si="7"/>
        <v>0.1</v>
      </c>
      <c r="L27" s="397" t="s">
        <v>163</v>
      </c>
      <c r="M27" s="397" t="s">
        <v>163</v>
      </c>
      <c r="N27" s="215">
        <f>+N23+N25</f>
        <v>0</v>
      </c>
      <c r="O27" s="215">
        <f t="shared" ref="O27:Y27" si="8">+O23+O25</f>
        <v>0.02</v>
      </c>
      <c r="P27" s="215">
        <f t="shared" si="8"/>
        <v>0</v>
      </c>
      <c r="Q27" s="215">
        <f t="shared" si="8"/>
        <v>0.05</v>
      </c>
      <c r="R27" s="215">
        <f t="shared" si="8"/>
        <v>0</v>
      </c>
      <c r="S27" s="215">
        <f t="shared" si="8"/>
        <v>0.03</v>
      </c>
      <c r="T27" s="215">
        <f t="shared" si="8"/>
        <v>0</v>
      </c>
      <c r="U27" s="215">
        <f t="shared" si="8"/>
        <v>0.11</v>
      </c>
      <c r="V27" s="215">
        <f t="shared" si="8"/>
        <v>0.01</v>
      </c>
      <c r="W27" s="215">
        <f t="shared" si="8"/>
        <v>0</v>
      </c>
      <c r="X27" s="215">
        <f t="shared" si="8"/>
        <v>0</v>
      </c>
      <c r="Y27" s="215">
        <f t="shared" si="8"/>
        <v>0.06</v>
      </c>
      <c r="Z27" s="398">
        <f>+Z23+Z25</f>
        <v>0.28000000000000003</v>
      </c>
      <c r="AA27" s="496"/>
      <c r="AB27" s="496"/>
      <c r="AC27" s="441" t="e">
        <f t="shared" si="2"/>
        <v>#VALUE!</v>
      </c>
    </row>
    <row r="28" spans="2:29" s="28" customFormat="1" ht="57" customHeight="1" x14ac:dyDescent="0.2">
      <c r="B28" s="494">
        <f>+'Sección 1. Metas - Magnitud'!A24</f>
        <v>14</v>
      </c>
      <c r="C28" s="470" t="str">
        <f>+'Sección 1. Metas - Magnitud'!$J$24</f>
        <v>Modernizar el 80% de los sistemas de información administrativos de la SDM para soportar las operación interna administrativa y de gestión de la entidad.</v>
      </c>
      <c r="D28" s="495" t="str">
        <f>+'14'!H16</f>
        <v>Suma</v>
      </c>
      <c r="E28" s="377" t="s">
        <v>127</v>
      </c>
      <c r="F28" s="388">
        <f>+SUM(G28:K28)</f>
        <v>0.8</v>
      </c>
      <c r="G28" s="389">
        <v>0.05</v>
      </c>
      <c r="H28" s="389">
        <v>0.3</v>
      </c>
      <c r="I28" s="447">
        <v>0.2</v>
      </c>
      <c r="J28" s="389">
        <v>0.15</v>
      </c>
      <c r="K28" s="389">
        <v>0.1</v>
      </c>
      <c r="L28" s="380" t="s">
        <v>163</v>
      </c>
      <c r="M28" s="380" t="s">
        <v>163</v>
      </c>
      <c r="N28" s="167">
        <f>+'Sección 1. Metas - Magnitud'!M24</f>
        <v>0</v>
      </c>
      <c r="O28" s="167">
        <f>+'Sección 1. Metas - Magnitud'!N24</f>
        <v>0.02</v>
      </c>
      <c r="P28" s="167">
        <f>+'Sección 1. Metas - Magnitud'!O24</f>
        <v>0</v>
      </c>
      <c r="Q28" s="167">
        <f>+'Sección 1. Metas - Magnitud'!P24</f>
        <v>0</v>
      </c>
      <c r="R28" s="167">
        <f>+'Sección 1. Metas - Magnitud'!Q24</f>
        <v>0.01</v>
      </c>
      <c r="S28" s="167">
        <f>+'Sección 1. Metas - Magnitud'!R24</f>
        <v>0</v>
      </c>
      <c r="T28" s="167">
        <f>+'Sección 1. Metas - Magnitud'!S24</f>
        <v>0</v>
      </c>
      <c r="U28" s="167">
        <f>+'Sección 1. Metas - Magnitud'!T24</f>
        <v>0.12</v>
      </c>
      <c r="V28" s="167">
        <f>+'Sección 1. Metas - Magnitud'!U24</f>
        <v>0</v>
      </c>
      <c r="W28" s="167">
        <f>+'Sección 1. Metas - Magnitud'!V24</f>
        <v>0</v>
      </c>
      <c r="X28" s="167">
        <f>+'Sección 1. Metas - Magnitud'!W24</f>
        <v>0</v>
      </c>
      <c r="Y28" s="167">
        <f>+'Sección 1. Metas - Magnitud'!X24</f>
        <v>0.05</v>
      </c>
      <c r="Z28" s="391">
        <f>+SUM(N28:Y28)</f>
        <v>0.2</v>
      </c>
      <c r="AA28" s="496">
        <f t="shared" ref="AA28" si="9">+Z29/I29</f>
        <v>1</v>
      </c>
      <c r="AB28" s="496">
        <f t="shared" ref="AB28" si="10">+(G29+H29+Z29)/F29</f>
        <v>0.8801030156249845</v>
      </c>
      <c r="AC28" s="441" t="e">
        <f t="shared" si="2"/>
        <v>#VALUE!</v>
      </c>
    </row>
    <row r="29" spans="2:29" s="374" customFormat="1" ht="57" customHeight="1" x14ac:dyDescent="0.2">
      <c r="B29" s="494"/>
      <c r="C29" s="470"/>
      <c r="D29" s="495"/>
      <c r="E29" s="382" t="s">
        <v>128</v>
      </c>
      <c r="F29" s="383">
        <f>+SUM(G29:K29)</f>
        <v>1925011015.6671808</v>
      </c>
      <c r="G29" s="384">
        <v>9000000</v>
      </c>
      <c r="H29" s="385">
        <v>981200000</v>
      </c>
      <c r="I29" s="450">
        <v>704008000</v>
      </c>
      <c r="J29" s="384">
        <v>115020196.02236982</v>
      </c>
      <c r="K29" s="384">
        <v>115782819.64481084</v>
      </c>
      <c r="L29" s="386" t="s">
        <v>163</v>
      </c>
      <c r="M29" s="386" t="s">
        <v>163</v>
      </c>
      <c r="N29" s="375">
        <v>0</v>
      </c>
      <c r="O29" s="375">
        <v>12000000</v>
      </c>
      <c r="P29" s="375">
        <v>0</v>
      </c>
      <c r="Q29" s="375">
        <v>16900000</v>
      </c>
      <c r="R29" s="375">
        <v>16250000</v>
      </c>
      <c r="S29" s="375">
        <v>0</v>
      </c>
      <c r="T29" s="375">
        <v>56000000</v>
      </c>
      <c r="U29" s="375">
        <v>602858000</v>
      </c>
      <c r="V29" s="375">
        <v>0</v>
      </c>
      <c r="W29" s="375">
        <v>0</v>
      </c>
      <c r="X29" s="375">
        <v>0</v>
      </c>
      <c r="Y29" s="375">
        <v>0</v>
      </c>
      <c r="Z29" s="387">
        <f>+SUM(N29:Y29)</f>
        <v>704008000</v>
      </c>
      <c r="AA29" s="496"/>
      <c r="AB29" s="496"/>
      <c r="AC29" s="441" t="e">
        <f t="shared" si="2"/>
        <v>#VALUE!</v>
      </c>
    </row>
    <row r="30" spans="2:29" s="28" customFormat="1" ht="57" customHeight="1" x14ac:dyDescent="0.2">
      <c r="B30" s="494"/>
      <c r="C30" s="470"/>
      <c r="D30" s="495"/>
      <c r="E30" s="377" t="s">
        <v>230</v>
      </c>
      <c r="F30" s="388">
        <f>+SUM(G30:K30)</f>
        <v>0</v>
      </c>
      <c r="G30" s="389">
        <v>0</v>
      </c>
      <c r="H30" s="389">
        <v>0</v>
      </c>
      <c r="I30" s="447">
        <v>0</v>
      </c>
      <c r="J30" s="389">
        <v>0</v>
      </c>
      <c r="K30" s="389">
        <v>0</v>
      </c>
      <c r="L30" s="386" t="s">
        <v>163</v>
      </c>
      <c r="M30" s="386" t="s">
        <v>163</v>
      </c>
      <c r="N30" s="167">
        <v>0</v>
      </c>
      <c r="O30" s="167">
        <v>0</v>
      </c>
      <c r="P30" s="167">
        <v>0</v>
      </c>
      <c r="Q30" s="167">
        <v>0</v>
      </c>
      <c r="R30" s="167">
        <v>0</v>
      </c>
      <c r="S30" s="167">
        <v>0</v>
      </c>
      <c r="T30" s="167">
        <v>0</v>
      </c>
      <c r="U30" s="167">
        <v>0</v>
      </c>
      <c r="V30" s="167">
        <v>0</v>
      </c>
      <c r="W30" s="167">
        <v>0</v>
      </c>
      <c r="X30" s="167">
        <v>0</v>
      </c>
      <c r="Y30" s="167">
        <v>0</v>
      </c>
      <c r="Z30" s="391">
        <f>+SUM(N30:Y30)</f>
        <v>0</v>
      </c>
      <c r="AA30" s="496"/>
      <c r="AB30" s="496"/>
      <c r="AC30" s="441" t="e">
        <f t="shared" si="2"/>
        <v>#VALUE!</v>
      </c>
    </row>
    <row r="31" spans="2:29" s="374" customFormat="1" ht="57" customHeight="1" x14ac:dyDescent="0.2">
      <c r="B31" s="494"/>
      <c r="C31" s="470"/>
      <c r="D31" s="495"/>
      <c r="E31" s="392" t="s">
        <v>129</v>
      </c>
      <c r="F31" s="383">
        <f>+SUM(G31:K31)</f>
        <v>637828480</v>
      </c>
      <c r="G31" s="393">
        <v>0</v>
      </c>
      <c r="H31" s="399">
        <v>6750000</v>
      </c>
      <c r="I31" s="451">
        <v>631078480</v>
      </c>
      <c r="J31" s="393">
        <v>0</v>
      </c>
      <c r="K31" s="393">
        <v>0</v>
      </c>
      <c r="L31" s="386">
        <v>46920000</v>
      </c>
      <c r="M31" s="386">
        <f>+I31-L31</f>
        <v>584158480</v>
      </c>
      <c r="N31" s="375">
        <v>0</v>
      </c>
      <c r="O31" s="375">
        <v>284158480</v>
      </c>
      <c r="P31" s="375">
        <v>0</v>
      </c>
      <c r="Q31" s="375">
        <v>208694902</v>
      </c>
      <c r="R31" s="375">
        <v>91305098</v>
      </c>
      <c r="S31" s="375">
        <v>0</v>
      </c>
      <c r="T31" s="375">
        <v>0</v>
      </c>
      <c r="U31" s="375">
        <v>0</v>
      </c>
      <c r="V31" s="375">
        <v>0</v>
      </c>
      <c r="W31" s="375">
        <v>0</v>
      </c>
      <c r="X31" s="375">
        <v>0</v>
      </c>
      <c r="Y31" s="375">
        <v>0</v>
      </c>
      <c r="Z31" s="387">
        <f>+SUM(N31:Y31)</f>
        <v>584158480</v>
      </c>
      <c r="AA31" s="496"/>
      <c r="AB31" s="496"/>
      <c r="AC31" s="441">
        <f t="shared" si="2"/>
        <v>0</v>
      </c>
    </row>
    <row r="32" spans="2:29" s="28" customFormat="1" ht="57" customHeight="1" x14ac:dyDescent="0.2">
      <c r="B32" s="494"/>
      <c r="C32" s="470"/>
      <c r="D32" s="495"/>
      <c r="E32" s="395" t="s">
        <v>231</v>
      </c>
      <c r="F32" s="396">
        <f t="shared" ref="F32:K32" si="11">+F28+F30</f>
        <v>0.8</v>
      </c>
      <c r="G32" s="396">
        <f t="shared" si="11"/>
        <v>0.05</v>
      </c>
      <c r="H32" s="396">
        <v>0.3</v>
      </c>
      <c r="I32" s="448">
        <v>0.2</v>
      </c>
      <c r="J32" s="396">
        <f t="shared" si="11"/>
        <v>0.15</v>
      </c>
      <c r="K32" s="396">
        <f t="shared" si="11"/>
        <v>0.1</v>
      </c>
      <c r="L32" s="397" t="s">
        <v>163</v>
      </c>
      <c r="M32" s="397" t="s">
        <v>163</v>
      </c>
      <c r="N32" s="215">
        <f>+N28+N30</f>
        <v>0</v>
      </c>
      <c r="O32" s="215">
        <f t="shared" ref="O32:Z32" si="12">+O28+O30</f>
        <v>0.02</v>
      </c>
      <c r="P32" s="215">
        <f t="shared" si="12"/>
        <v>0</v>
      </c>
      <c r="Q32" s="215">
        <f t="shared" si="12"/>
        <v>0</v>
      </c>
      <c r="R32" s="215">
        <f t="shared" si="12"/>
        <v>0.01</v>
      </c>
      <c r="S32" s="215">
        <f t="shared" si="12"/>
        <v>0</v>
      </c>
      <c r="T32" s="215">
        <f t="shared" si="12"/>
        <v>0</v>
      </c>
      <c r="U32" s="215">
        <f t="shared" si="12"/>
        <v>0.12</v>
      </c>
      <c r="V32" s="215">
        <f t="shared" si="12"/>
        <v>0</v>
      </c>
      <c r="W32" s="215">
        <f t="shared" si="12"/>
        <v>0</v>
      </c>
      <c r="X32" s="215">
        <f t="shared" si="12"/>
        <v>0</v>
      </c>
      <c r="Y32" s="215">
        <f t="shared" si="12"/>
        <v>0.05</v>
      </c>
      <c r="Z32" s="398">
        <f t="shared" si="12"/>
        <v>0.2</v>
      </c>
      <c r="AA32" s="496"/>
      <c r="AB32" s="496"/>
      <c r="AC32" s="441" t="e">
        <f t="shared" si="2"/>
        <v>#VALUE!</v>
      </c>
    </row>
    <row r="33" spans="2:29" s="28" customFormat="1" ht="57" customHeight="1" x14ac:dyDescent="0.2">
      <c r="B33" s="494">
        <f>+'Sección 1. Metas - Magnitud'!A27</f>
        <v>15</v>
      </c>
      <c r="C33" s="470" t="str">
        <f>+'Sección 1. Metas - Magnitud'!$J$27</f>
        <v>Modernizar el 80% de la plataforma tecnológica de la SDM para asegurar la operación de los servicios institucionales</v>
      </c>
      <c r="D33" s="495" t="str">
        <f>+'15'!H16</f>
        <v>Suma</v>
      </c>
      <c r="E33" s="377" t="s">
        <v>127</v>
      </c>
      <c r="F33" s="388">
        <f>+SUM(G33:K33)</f>
        <v>0.8</v>
      </c>
      <c r="G33" s="389">
        <v>0.05</v>
      </c>
      <c r="H33" s="390">
        <v>0.3</v>
      </c>
      <c r="I33" s="447">
        <v>0.2</v>
      </c>
      <c r="J33" s="390">
        <v>0.15</v>
      </c>
      <c r="K33" s="390">
        <v>0.1</v>
      </c>
      <c r="L33" s="380" t="s">
        <v>163</v>
      </c>
      <c r="M33" s="380" t="s">
        <v>163</v>
      </c>
      <c r="N33" s="167">
        <f>+'Sección 1. Metas - Magnitud'!M27</f>
        <v>0</v>
      </c>
      <c r="O33" s="167">
        <f>+'Sección 1. Metas - Magnitud'!N27</f>
        <v>0</v>
      </c>
      <c r="P33" s="167">
        <f>+'Sección 1. Metas - Magnitud'!O27</f>
        <v>0.02</v>
      </c>
      <c r="Q33" s="167">
        <f>+'Sección 1. Metas - Magnitud'!P27</f>
        <v>0</v>
      </c>
      <c r="R33" s="167">
        <f>+'Sección 1. Metas - Magnitud'!Q27</f>
        <v>0</v>
      </c>
      <c r="S33" s="167">
        <f>+'Sección 1. Metas - Magnitud'!R27</f>
        <v>0.04</v>
      </c>
      <c r="T33" s="167">
        <f>+'Sección 1. Metas - Magnitud'!S27</f>
        <v>0</v>
      </c>
      <c r="U33" s="167">
        <f>+'Sección 1. Metas - Magnitud'!T27</f>
        <v>0</v>
      </c>
      <c r="V33" s="167">
        <f>+'Sección 1. Metas - Magnitud'!U27</f>
        <v>0.11</v>
      </c>
      <c r="W33" s="167">
        <f>+'Sección 1. Metas - Magnitud'!V27</f>
        <v>0</v>
      </c>
      <c r="X33" s="167">
        <f>+'Sección 1. Metas - Magnitud'!W27</f>
        <v>0</v>
      </c>
      <c r="Y33" s="167">
        <f>+'Sección 1. Metas - Magnitud'!X27</f>
        <v>0.03</v>
      </c>
      <c r="Z33" s="391">
        <f>+SUM(N33:Y33)</f>
        <v>0.19999999999999998</v>
      </c>
      <c r="AA33" s="496">
        <f t="shared" ref="AA33" si="13">+Z34/I34</f>
        <v>1</v>
      </c>
      <c r="AB33" s="496">
        <f t="shared" ref="AB33" si="14">+(G34+H34+Z34)/F34</f>
        <v>0.49095853220553132</v>
      </c>
      <c r="AC33" s="441" t="e">
        <f t="shared" si="2"/>
        <v>#VALUE!</v>
      </c>
    </row>
    <row r="34" spans="2:29" s="374" customFormat="1" ht="57" customHeight="1" x14ac:dyDescent="0.2">
      <c r="B34" s="494"/>
      <c r="C34" s="470"/>
      <c r="D34" s="495"/>
      <c r="E34" s="382" t="s">
        <v>128</v>
      </c>
      <c r="F34" s="383">
        <f>+SUM(G34:K34)</f>
        <v>17695872451.734772</v>
      </c>
      <c r="G34" s="384">
        <v>1868212983</v>
      </c>
      <c r="H34" s="385">
        <v>4666767129</v>
      </c>
      <c r="I34" s="450">
        <v>2152959453</v>
      </c>
      <c r="J34" s="384">
        <v>2617708000</v>
      </c>
      <c r="K34" s="384">
        <v>6390224886.7347698</v>
      </c>
      <c r="L34" s="386" t="s">
        <v>163</v>
      </c>
      <c r="M34" s="386" t="s">
        <v>163</v>
      </c>
      <c r="N34" s="375">
        <v>0</v>
      </c>
      <c r="O34" s="375">
        <v>0</v>
      </c>
      <c r="P34" s="375">
        <v>92652503</v>
      </c>
      <c r="Q34" s="375">
        <v>0</v>
      </c>
      <c r="R34" s="375">
        <v>0</v>
      </c>
      <c r="S34" s="375">
        <v>433908531</v>
      </c>
      <c r="T34" s="375">
        <v>45965472</v>
      </c>
      <c r="U34" s="375">
        <v>73616000</v>
      </c>
      <c r="V34" s="375">
        <v>1506816947</v>
      </c>
      <c r="W34" s="375">
        <v>0</v>
      </c>
      <c r="X34" s="375">
        <v>0</v>
      </c>
      <c r="Y34" s="375">
        <v>0</v>
      </c>
      <c r="Z34" s="387">
        <f>+SUM(N34:Y34)</f>
        <v>2152959453</v>
      </c>
      <c r="AA34" s="496"/>
      <c r="AB34" s="496"/>
      <c r="AC34" s="441" t="e">
        <f t="shared" si="2"/>
        <v>#VALUE!</v>
      </c>
    </row>
    <row r="35" spans="2:29" s="28" customFormat="1" ht="57" customHeight="1" x14ac:dyDescent="0.2">
      <c r="B35" s="494"/>
      <c r="C35" s="470"/>
      <c r="D35" s="495"/>
      <c r="E35" s="377" t="s">
        <v>230</v>
      </c>
      <c r="F35" s="388">
        <f>+SUM(G35:K35)</f>
        <v>0</v>
      </c>
      <c r="G35" s="389">
        <v>0</v>
      </c>
      <c r="H35" s="389">
        <v>0</v>
      </c>
      <c r="I35" s="447">
        <v>0</v>
      </c>
      <c r="J35" s="389">
        <v>0</v>
      </c>
      <c r="K35" s="389">
        <v>0</v>
      </c>
      <c r="L35" s="386" t="s">
        <v>163</v>
      </c>
      <c r="M35" s="386" t="s">
        <v>163</v>
      </c>
      <c r="N35" s="167">
        <v>0</v>
      </c>
      <c r="O35" s="167">
        <v>0</v>
      </c>
      <c r="P35" s="167">
        <v>0</v>
      </c>
      <c r="Q35" s="167">
        <v>0</v>
      </c>
      <c r="R35" s="167">
        <v>0</v>
      </c>
      <c r="S35" s="167">
        <v>0</v>
      </c>
      <c r="T35" s="167">
        <v>0</v>
      </c>
      <c r="U35" s="167">
        <v>0</v>
      </c>
      <c r="V35" s="167">
        <v>0</v>
      </c>
      <c r="W35" s="167">
        <v>0</v>
      </c>
      <c r="X35" s="167">
        <v>0</v>
      </c>
      <c r="Y35" s="167">
        <v>0</v>
      </c>
      <c r="Z35" s="391">
        <f>+SUM(N35:Y35)</f>
        <v>0</v>
      </c>
      <c r="AA35" s="496"/>
      <c r="AB35" s="496"/>
      <c r="AC35" s="441" t="e">
        <f t="shared" si="2"/>
        <v>#VALUE!</v>
      </c>
    </row>
    <row r="36" spans="2:29" s="374" customFormat="1" ht="57" customHeight="1" x14ac:dyDescent="0.2">
      <c r="B36" s="494"/>
      <c r="C36" s="470"/>
      <c r="D36" s="495"/>
      <c r="E36" s="392" t="s">
        <v>129</v>
      </c>
      <c r="F36" s="383">
        <f>+SUM(G36:K36)</f>
        <v>5929433407</v>
      </c>
      <c r="G36" s="393">
        <v>0</v>
      </c>
      <c r="H36" s="399">
        <v>1834846316</v>
      </c>
      <c r="I36" s="451">
        <v>4094587091</v>
      </c>
      <c r="J36" s="393">
        <v>0</v>
      </c>
      <c r="K36" s="393">
        <v>0</v>
      </c>
      <c r="L36" s="386">
        <v>0</v>
      </c>
      <c r="M36" s="386">
        <f>+I36-L36</f>
        <v>4094587091</v>
      </c>
      <c r="N36" s="375">
        <v>0</v>
      </c>
      <c r="O36" s="375">
        <v>976022933</v>
      </c>
      <c r="P36" s="375">
        <v>55338885</v>
      </c>
      <c r="Q36" s="375">
        <v>13326556</v>
      </c>
      <c r="R36" s="375">
        <v>200673285</v>
      </c>
      <c r="S36" s="375">
        <v>923957683</v>
      </c>
      <c r="T36" s="375">
        <v>672541484</v>
      </c>
      <c r="U36" s="375">
        <v>277246593</v>
      </c>
      <c r="V36" s="375">
        <v>111416735</v>
      </c>
      <c r="W36" s="375">
        <v>143176920</v>
      </c>
      <c r="X36" s="375">
        <v>611559200</v>
      </c>
      <c r="Y36" s="375">
        <v>10306189</v>
      </c>
      <c r="Z36" s="387">
        <f>+SUM(N36:Y36)</f>
        <v>3995566463</v>
      </c>
      <c r="AA36" s="496"/>
      <c r="AB36" s="496"/>
      <c r="AC36" s="441">
        <f t="shared" si="2"/>
        <v>99020628</v>
      </c>
    </row>
    <row r="37" spans="2:29" s="28" customFormat="1" ht="57" customHeight="1" x14ac:dyDescent="0.2">
      <c r="B37" s="494"/>
      <c r="C37" s="470"/>
      <c r="D37" s="495"/>
      <c r="E37" s="395" t="s">
        <v>231</v>
      </c>
      <c r="F37" s="396">
        <f t="shared" ref="F37:K37" si="15">+F33+F35</f>
        <v>0.8</v>
      </c>
      <c r="G37" s="396">
        <f t="shared" si="15"/>
        <v>0.05</v>
      </c>
      <c r="H37" s="396">
        <v>0.3</v>
      </c>
      <c r="I37" s="448">
        <v>0.2</v>
      </c>
      <c r="J37" s="396">
        <f t="shared" si="15"/>
        <v>0.15</v>
      </c>
      <c r="K37" s="396">
        <f t="shared" si="15"/>
        <v>0.1</v>
      </c>
      <c r="L37" s="397" t="s">
        <v>163</v>
      </c>
      <c r="M37" s="397" t="s">
        <v>163</v>
      </c>
      <c r="N37" s="215">
        <f>+N33+N35</f>
        <v>0</v>
      </c>
      <c r="O37" s="215">
        <f t="shared" ref="O37:Z37" si="16">+O33+O35</f>
        <v>0</v>
      </c>
      <c r="P37" s="215">
        <f t="shared" si="16"/>
        <v>0.02</v>
      </c>
      <c r="Q37" s="215">
        <f t="shared" si="16"/>
        <v>0</v>
      </c>
      <c r="R37" s="215">
        <f t="shared" si="16"/>
        <v>0</v>
      </c>
      <c r="S37" s="215">
        <f t="shared" si="16"/>
        <v>0.04</v>
      </c>
      <c r="T37" s="215">
        <f t="shared" si="16"/>
        <v>0</v>
      </c>
      <c r="U37" s="215">
        <f t="shared" si="16"/>
        <v>0</v>
      </c>
      <c r="V37" s="215">
        <f t="shared" si="16"/>
        <v>0.11</v>
      </c>
      <c r="W37" s="215">
        <f t="shared" si="16"/>
        <v>0</v>
      </c>
      <c r="X37" s="215">
        <f t="shared" si="16"/>
        <v>0</v>
      </c>
      <c r="Y37" s="215">
        <f t="shared" si="16"/>
        <v>0.03</v>
      </c>
      <c r="Z37" s="398">
        <f t="shared" si="16"/>
        <v>0.19999999999999998</v>
      </c>
      <c r="AA37" s="496"/>
      <c r="AB37" s="496"/>
      <c r="AC37" s="441" t="e">
        <f t="shared" si="2"/>
        <v>#VALUE!</v>
      </c>
    </row>
    <row r="38" spans="2:29" s="28" customFormat="1" ht="57" customHeight="1" x14ac:dyDescent="0.2">
      <c r="B38" s="494">
        <f>+'Sección 1. Metas - Magnitud'!A30</f>
        <v>16</v>
      </c>
      <c r="C38" s="470" t="str">
        <f>+'Sección 1. Metas - Magnitud'!$J$30</f>
        <v>Promover y realizar 4 campañas de sensibilización en TI que permitan generar servicios de calidad y la mejora permanente de las capacidades técnicas de la SDM</v>
      </c>
      <c r="D38" s="495" t="str">
        <f>+'16'!H16</f>
        <v>Suma</v>
      </c>
      <c r="E38" s="377" t="s">
        <v>127</v>
      </c>
      <c r="F38" s="378">
        <f>+SUM(G38:K38)</f>
        <v>4</v>
      </c>
      <c r="G38" s="379">
        <v>0</v>
      </c>
      <c r="H38" s="379">
        <v>1</v>
      </c>
      <c r="I38" s="446">
        <v>1</v>
      </c>
      <c r="J38" s="379">
        <v>1</v>
      </c>
      <c r="K38" s="379">
        <v>1</v>
      </c>
      <c r="L38" s="380" t="s">
        <v>163</v>
      </c>
      <c r="M38" s="380" t="s">
        <v>163</v>
      </c>
      <c r="N38" s="310">
        <f>+'Sección 1. Metas - Magnitud'!M30</f>
        <v>0</v>
      </c>
      <c r="O38" s="310">
        <f>+'Sección 1. Metas - Magnitud'!N30</f>
        <v>0</v>
      </c>
      <c r="P38" s="310">
        <f>+'Sección 1. Metas - Magnitud'!O30</f>
        <v>0</v>
      </c>
      <c r="Q38" s="310">
        <f>+'Sección 1. Metas - Magnitud'!P30</f>
        <v>0</v>
      </c>
      <c r="R38" s="310">
        <f>+'Sección 1. Metas - Magnitud'!Q30</f>
        <v>0</v>
      </c>
      <c r="S38" s="310">
        <f>+'Sección 1. Metas - Magnitud'!R30</f>
        <v>0</v>
      </c>
      <c r="T38" s="310">
        <f>+'Sección 1. Metas - Magnitud'!S30</f>
        <v>0</v>
      </c>
      <c r="U38" s="310">
        <f>+'Sección 1. Metas - Magnitud'!T30</f>
        <v>0</v>
      </c>
      <c r="V38" s="310">
        <f>+'Sección 1. Metas - Magnitud'!U30</f>
        <v>0</v>
      </c>
      <c r="W38" s="310">
        <f>+'Sección 1. Metas - Magnitud'!V30</f>
        <v>0.7</v>
      </c>
      <c r="X38" s="310">
        <f>+'Sección 1. Metas - Magnitud'!W30</f>
        <v>0</v>
      </c>
      <c r="Y38" s="310">
        <f>+'Sección 1. Metas - Magnitud'!X30</f>
        <v>0.3</v>
      </c>
      <c r="Z38" s="381">
        <f>+SUM(N38:Y38)</f>
        <v>1</v>
      </c>
      <c r="AA38" s="496">
        <f t="shared" ref="AA38" si="17">+Z39/I39</f>
        <v>1</v>
      </c>
      <c r="AB38" s="496">
        <f t="shared" ref="AB38" si="18">+(G39+H39+Z39)/F39</f>
        <v>0.6937757553603654</v>
      </c>
      <c r="AC38" s="441" t="e">
        <f t="shared" si="2"/>
        <v>#VALUE!</v>
      </c>
    </row>
    <row r="39" spans="2:29" s="374" customFormat="1" ht="57" customHeight="1" x14ac:dyDescent="0.2">
      <c r="B39" s="494"/>
      <c r="C39" s="470"/>
      <c r="D39" s="495"/>
      <c r="E39" s="382" t="s">
        <v>128</v>
      </c>
      <c r="F39" s="383">
        <f>+SUM(G39:K39)</f>
        <v>570533524.61761868</v>
      </c>
      <c r="G39" s="384">
        <v>0</v>
      </c>
      <c r="H39" s="385">
        <v>195741327</v>
      </c>
      <c r="I39" s="450">
        <v>200081000</v>
      </c>
      <c r="J39" s="384">
        <v>150000000</v>
      </c>
      <c r="K39" s="384">
        <v>24711197.617618661</v>
      </c>
      <c r="L39" s="386" t="s">
        <v>163</v>
      </c>
      <c r="M39" s="386" t="s">
        <v>163</v>
      </c>
      <c r="N39" s="375">
        <v>0</v>
      </c>
      <c r="O39" s="375">
        <v>0</v>
      </c>
      <c r="P39" s="375">
        <v>0</v>
      </c>
      <c r="Q39" s="375">
        <v>0</v>
      </c>
      <c r="R39" s="375">
        <v>0</v>
      </c>
      <c r="S39" s="375">
        <v>0</v>
      </c>
      <c r="T39" s="375">
        <v>0</v>
      </c>
      <c r="U39" s="375">
        <v>0</v>
      </c>
      <c r="V39" s="375">
        <v>0</v>
      </c>
      <c r="W39" s="375">
        <v>200081000</v>
      </c>
      <c r="X39" s="375">
        <v>0</v>
      </c>
      <c r="Y39" s="375">
        <v>0</v>
      </c>
      <c r="Z39" s="387">
        <f>+SUM(N39:Y39)</f>
        <v>200081000</v>
      </c>
      <c r="AA39" s="496"/>
      <c r="AB39" s="496"/>
      <c r="AC39" s="441" t="e">
        <f t="shared" si="2"/>
        <v>#VALUE!</v>
      </c>
    </row>
    <row r="40" spans="2:29" s="28" customFormat="1" ht="57" customHeight="1" x14ac:dyDescent="0.2">
      <c r="B40" s="494"/>
      <c r="C40" s="470"/>
      <c r="D40" s="495"/>
      <c r="E40" s="377" t="s">
        <v>230</v>
      </c>
      <c r="F40" s="388">
        <f>+SUM(G40:K40)</f>
        <v>0</v>
      </c>
      <c r="G40" s="389">
        <v>0</v>
      </c>
      <c r="H40" s="389">
        <v>0</v>
      </c>
      <c r="I40" s="447">
        <v>0</v>
      </c>
      <c r="J40" s="389">
        <v>0</v>
      </c>
      <c r="K40" s="389">
        <v>0</v>
      </c>
      <c r="L40" s="386" t="s">
        <v>163</v>
      </c>
      <c r="M40" s="386" t="s">
        <v>163</v>
      </c>
      <c r="N40" s="310">
        <v>0</v>
      </c>
      <c r="O40" s="310">
        <v>0</v>
      </c>
      <c r="P40" s="310">
        <v>0</v>
      </c>
      <c r="Q40" s="310">
        <v>0</v>
      </c>
      <c r="R40" s="310">
        <v>0</v>
      </c>
      <c r="S40" s="310">
        <v>0</v>
      </c>
      <c r="T40" s="310">
        <v>0</v>
      </c>
      <c r="U40" s="310">
        <v>0</v>
      </c>
      <c r="V40" s="310">
        <v>0</v>
      </c>
      <c r="W40" s="310">
        <v>0</v>
      </c>
      <c r="X40" s="310">
        <v>0</v>
      </c>
      <c r="Y40" s="310">
        <v>0</v>
      </c>
      <c r="Z40" s="391">
        <f>+SUM(N40:Y40)</f>
        <v>0</v>
      </c>
      <c r="AA40" s="496"/>
      <c r="AB40" s="496"/>
      <c r="AC40" s="441" t="e">
        <f t="shared" si="2"/>
        <v>#VALUE!</v>
      </c>
    </row>
    <row r="41" spans="2:29" s="374" customFormat="1" ht="57" customHeight="1" x14ac:dyDescent="0.2">
      <c r="B41" s="494"/>
      <c r="C41" s="470"/>
      <c r="D41" s="495"/>
      <c r="E41" s="392" t="s">
        <v>129</v>
      </c>
      <c r="F41" s="383">
        <f>+SUM(G41:K41)</f>
        <v>185954261</v>
      </c>
      <c r="G41" s="393">
        <v>0</v>
      </c>
      <c r="H41" s="399">
        <v>0</v>
      </c>
      <c r="I41" s="451">
        <v>185954261</v>
      </c>
      <c r="J41" s="393">
        <v>0</v>
      </c>
      <c r="K41" s="393">
        <v>0</v>
      </c>
      <c r="L41" s="386">
        <v>0</v>
      </c>
      <c r="M41" s="386">
        <f>+I41-L41</f>
        <v>185954261</v>
      </c>
      <c r="N41" s="375">
        <v>0</v>
      </c>
      <c r="O41" s="375">
        <v>58722398</v>
      </c>
      <c r="P41" s="375">
        <v>0</v>
      </c>
      <c r="Q41" s="375">
        <v>78296531</v>
      </c>
      <c r="R41" s="375">
        <v>48935332</v>
      </c>
      <c r="S41" s="375">
        <v>0</v>
      </c>
      <c r="T41" s="375">
        <v>0</v>
      </c>
      <c r="U41" s="375">
        <v>0</v>
      </c>
      <c r="V41" s="375">
        <v>0</v>
      </c>
      <c r="W41" s="375">
        <v>0</v>
      </c>
      <c r="X41" s="375">
        <v>0</v>
      </c>
      <c r="Y41" s="375">
        <v>0</v>
      </c>
      <c r="Z41" s="387">
        <f>+SUM(N41:Y41)</f>
        <v>185954261</v>
      </c>
      <c r="AA41" s="496"/>
      <c r="AB41" s="496"/>
      <c r="AC41" s="441">
        <f t="shared" si="2"/>
        <v>0</v>
      </c>
    </row>
    <row r="42" spans="2:29" s="28" customFormat="1" ht="57" customHeight="1" x14ac:dyDescent="0.2">
      <c r="B42" s="494"/>
      <c r="C42" s="470"/>
      <c r="D42" s="495"/>
      <c r="E42" s="395" t="s">
        <v>231</v>
      </c>
      <c r="F42" s="396">
        <f t="shared" ref="F42:K42" si="19">+F38+F40</f>
        <v>4</v>
      </c>
      <c r="G42" s="396">
        <f t="shared" si="19"/>
        <v>0</v>
      </c>
      <c r="H42" s="396">
        <v>1</v>
      </c>
      <c r="I42" s="448">
        <v>1</v>
      </c>
      <c r="J42" s="396">
        <f t="shared" si="19"/>
        <v>1</v>
      </c>
      <c r="K42" s="396">
        <f t="shared" si="19"/>
        <v>1</v>
      </c>
      <c r="L42" s="397" t="s">
        <v>163</v>
      </c>
      <c r="M42" s="397" t="s">
        <v>163</v>
      </c>
      <c r="N42" s="215">
        <f>+N38+N40</f>
        <v>0</v>
      </c>
      <c r="O42" s="215">
        <f t="shared" ref="O42:Z42" si="20">+O38+O40</f>
        <v>0</v>
      </c>
      <c r="P42" s="215">
        <f t="shared" si="20"/>
        <v>0</v>
      </c>
      <c r="Q42" s="215">
        <f t="shared" si="20"/>
        <v>0</v>
      </c>
      <c r="R42" s="215">
        <f t="shared" si="20"/>
        <v>0</v>
      </c>
      <c r="S42" s="215">
        <f t="shared" si="20"/>
        <v>0</v>
      </c>
      <c r="T42" s="215">
        <f t="shared" si="20"/>
        <v>0</v>
      </c>
      <c r="U42" s="215">
        <f t="shared" si="20"/>
        <v>0</v>
      </c>
      <c r="V42" s="215">
        <f t="shared" si="20"/>
        <v>0</v>
      </c>
      <c r="W42" s="215">
        <f t="shared" si="20"/>
        <v>0.7</v>
      </c>
      <c r="X42" s="215">
        <f t="shared" si="20"/>
        <v>0</v>
      </c>
      <c r="Y42" s="215">
        <f t="shared" si="20"/>
        <v>0.3</v>
      </c>
      <c r="Z42" s="398">
        <f t="shared" si="20"/>
        <v>1</v>
      </c>
      <c r="AA42" s="496"/>
      <c r="AB42" s="496"/>
      <c r="AC42" s="441" t="e">
        <f t="shared" si="2"/>
        <v>#VALUE!</v>
      </c>
    </row>
    <row r="43" spans="2:29" s="28" customFormat="1" ht="57" customHeight="1" x14ac:dyDescent="0.2">
      <c r="B43" s="494">
        <f>+'Sección 1. Metas - Magnitud'!A33</f>
        <v>17</v>
      </c>
      <c r="C43" s="470" t="str">
        <f>+'Sección 1. Metas - Magnitud'!$J$33</f>
        <v>Implementar el 100% de la estrategia anual para la sostenibilidad del Subsistema de Gestión Seguridad de la Información.</v>
      </c>
      <c r="D43" s="495" t="str">
        <f>+'17'!H16</f>
        <v>Suma</v>
      </c>
      <c r="E43" s="377" t="s">
        <v>127</v>
      </c>
      <c r="F43" s="388">
        <f>+SUM(G43:K43)/5</f>
        <v>1</v>
      </c>
      <c r="G43" s="389">
        <v>1</v>
      </c>
      <c r="H43" s="389">
        <v>1</v>
      </c>
      <c r="I43" s="447">
        <v>1</v>
      </c>
      <c r="J43" s="389">
        <v>1</v>
      </c>
      <c r="K43" s="389">
        <v>1</v>
      </c>
      <c r="L43" s="380" t="s">
        <v>163</v>
      </c>
      <c r="M43" s="380" t="s">
        <v>163</v>
      </c>
      <c r="N43" s="167">
        <f>+'Sección 1. Metas - Magnitud'!M33</f>
        <v>0</v>
      </c>
      <c r="O43" s="167">
        <f>+'Sección 1. Metas - Magnitud'!N33</f>
        <v>0.1</v>
      </c>
      <c r="P43" s="167">
        <f>+'Sección 1. Metas - Magnitud'!O33</f>
        <v>0.2</v>
      </c>
      <c r="Q43" s="167">
        <f>+'Sección 1. Metas - Magnitud'!P33</f>
        <v>0.25</v>
      </c>
      <c r="R43" s="167">
        <f>+'Sección 1. Metas - Magnitud'!Q33</f>
        <v>0</v>
      </c>
      <c r="S43" s="167">
        <f>+'Sección 1. Metas - Magnitud'!R33</f>
        <v>0</v>
      </c>
      <c r="T43" s="167">
        <f>+'Sección 1. Metas - Magnitud'!S33</f>
        <v>0</v>
      </c>
      <c r="U43" s="167">
        <f>+'Sección 1. Metas - Magnitud'!T33</f>
        <v>0.3</v>
      </c>
      <c r="V43" s="167">
        <f>+'Sección 1. Metas - Magnitud'!U33</f>
        <v>0</v>
      </c>
      <c r="W43" s="167">
        <f>+'Sección 1. Metas - Magnitud'!V33</f>
        <v>0</v>
      </c>
      <c r="X43" s="167">
        <f>+'Sección 1. Metas - Magnitud'!W33</f>
        <v>0</v>
      </c>
      <c r="Y43" s="167">
        <f>+'Sección 1. Metas - Magnitud'!X33</f>
        <v>0.15</v>
      </c>
      <c r="Z43" s="391">
        <f>+SUM(N43:Y43)</f>
        <v>1</v>
      </c>
      <c r="AA43" s="496">
        <f t="shared" ref="AA43" si="21">+Z44/I44</f>
        <v>1</v>
      </c>
      <c r="AB43" s="496">
        <f t="shared" ref="AB43" si="22">+(G44+H44+Z44)/F44</f>
        <v>0.407061319578437</v>
      </c>
      <c r="AC43" s="441" t="e">
        <f t="shared" si="2"/>
        <v>#VALUE!</v>
      </c>
    </row>
    <row r="44" spans="2:29" s="374" customFormat="1" ht="57" customHeight="1" x14ac:dyDescent="0.2">
      <c r="B44" s="494"/>
      <c r="C44" s="470"/>
      <c r="D44" s="495"/>
      <c r="E44" s="382" t="s">
        <v>128</v>
      </c>
      <c r="F44" s="383">
        <f>+SUM(G44:K44)</f>
        <v>4614540551.1516533</v>
      </c>
      <c r="G44" s="384">
        <v>381201802</v>
      </c>
      <c r="H44" s="385">
        <v>519876376</v>
      </c>
      <c r="I44" s="450">
        <v>977322788</v>
      </c>
      <c r="J44" s="384">
        <v>1300118000</v>
      </c>
      <c r="K44" s="384">
        <v>1436021585.1516535</v>
      </c>
      <c r="L44" s="386" t="s">
        <v>163</v>
      </c>
      <c r="M44" s="386" t="s">
        <v>163</v>
      </c>
      <c r="N44" s="375">
        <v>0</v>
      </c>
      <c r="O44" s="375">
        <v>37100000</v>
      </c>
      <c r="P44" s="375">
        <v>344702610</v>
      </c>
      <c r="Q44" s="375">
        <v>0</v>
      </c>
      <c r="R44" s="375">
        <v>534379378</v>
      </c>
      <c r="S44" s="375">
        <v>0</v>
      </c>
      <c r="T44" s="375">
        <v>0</v>
      </c>
      <c r="U44" s="375">
        <v>61140800</v>
      </c>
      <c r="V44" s="375">
        <v>0</v>
      </c>
      <c r="W44" s="375">
        <v>0</v>
      </c>
      <c r="X44" s="375">
        <v>0</v>
      </c>
      <c r="Y44" s="375">
        <v>0</v>
      </c>
      <c r="Z44" s="387">
        <f>+SUM(N44:Y44)</f>
        <v>977322788</v>
      </c>
      <c r="AA44" s="496"/>
      <c r="AB44" s="496"/>
      <c r="AC44" s="441" t="e">
        <f t="shared" si="2"/>
        <v>#VALUE!</v>
      </c>
    </row>
    <row r="45" spans="2:29" s="28" customFormat="1" ht="57" customHeight="1" x14ac:dyDescent="0.2">
      <c r="B45" s="494"/>
      <c r="C45" s="470"/>
      <c r="D45" s="495"/>
      <c r="E45" s="377" t="s">
        <v>230</v>
      </c>
      <c r="F45" s="388">
        <f>+SUM(G45:K45)</f>
        <v>0</v>
      </c>
      <c r="G45" s="389">
        <v>0</v>
      </c>
      <c r="H45" s="389">
        <v>0</v>
      </c>
      <c r="I45" s="447">
        <v>0</v>
      </c>
      <c r="J45" s="389">
        <v>0</v>
      </c>
      <c r="K45" s="389">
        <v>0</v>
      </c>
      <c r="L45" s="386" t="s">
        <v>163</v>
      </c>
      <c r="M45" s="386" t="s">
        <v>163</v>
      </c>
      <c r="N45" s="167">
        <v>0</v>
      </c>
      <c r="O45" s="167">
        <v>0</v>
      </c>
      <c r="P45" s="167">
        <v>0</v>
      </c>
      <c r="Q45" s="167">
        <v>0</v>
      </c>
      <c r="R45" s="167">
        <v>0</v>
      </c>
      <c r="S45" s="167">
        <v>0</v>
      </c>
      <c r="T45" s="167">
        <v>0</v>
      </c>
      <c r="U45" s="167">
        <v>0</v>
      </c>
      <c r="V45" s="167">
        <v>0</v>
      </c>
      <c r="W45" s="167">
        <v>0</v>
      </c>
      <c r="X45" s="167">
        <v>0</v>
      </c>
      <c r="Y45" s="167">
        <v>0</v>
      </c>
      <c r="Z45" s="391">
        <f>+SUM(N45:Y45)</f>
        <v>0</v>
      </c>
      <c r="AA45" s="496"/>
      <c r="AB45" s="496"/>
      <c r="AC45" s="441" t="e">
        <f t="shared" si="2"/>
        <v>#VALUE!</v>
      </c>
    </row>
    <row r="46" spans="2:29" s="374" customFormat="1" ht="57" customHeight="1" x14ac:dyDescent="0.2">
      <c r="B46" s="494"/>
      <c r="C46" s="470"/>
      <c r="D46" s="495"/>
      <c r="E46" s="392" t="s">
        <v>129</v>
      </c>
      <c r="F46" s="383">
        <f>+SUM(G46:K46)</f>
        <v>395299802</v>
      </c>
      <c r="G46" s="393">
        <v>0</v>
      </c>
      <c r="H46" s="399">
        <v>381201802</v>
      </c>
      <c r="I46" s="451">
        <v>14098000</v>
      </c>
      <c r="J46" s="393">
        <v>0</v>
      </c>
      <c r="K46" s="393">
        <v>0</v>
      </c>
      <c r="L46" s="386">
        <v>0</v>
      </c>
      <c r="M46" s="386">
        <f>+I46-L46</f>
        <v>14098000</v>
      </c>
      <c r="N46" s="375">
        <v>0</v>
      </c>
      <c r="O46" s="375">
        <v>7420000</v>
      </c>
      <c r="P46" s="375">
        <v>6678000</v>
      </c>
      <c r="Q46" s="375">
        <v>0</v>
      </c>
      <c r="R46" s="375">
        <v>0</v>
      </c>
      <c r="S46" s="375">
        <v>0</v>
      </c>
      <c r="T46" s="375">
        <v>0</v>
      </c>
      <c r="U46" s="375">
        <v>0</v>
      </c>
      <c r="V46" s="375">
        <v>0</v>
      </c>
      <c r="W46" s="375">
        <v>0</v>
      </c>
      <c r="X46" s="375">
        <v>0</v>
      </c>
      <c r="Y46" s="375">
        <v>0</v>
      </c>
      <c r="Z46" s="387">
        <f>+SUM(N46:Y46)</f>
        <v>14098000</v>
      </c>
      <c r="AA46" s="496"/>
      <c r="AB46" s="496"/>
      <c r="AC46" s="441">
        <f t="shared" si="2"/>
        <v>0</v>
      </c>
    </row>
    <row r="47" spans="2:29" s="28" customFormat="1" ht="57" customHeight="1" x14ac:dyDescent="0.2">
      <c r="B47" s="494"/>
      <c r="C47" s="470"/>
      <c r="D47" s="495"/>
      <c r="E47" s="395" t="s">
        <v>231</v>
      </c>
      <c r="F47" s="396">
        <f t="shared" ref="F47:K47" si="23">+F43+F45</f>
        <v>1</v>
      </c>
      <c r="G47" s="396">
        <f t="shared" si="23"/>
        <v>1</v>
      </c>
      <c r="H47" s="396">
        <v>1</v>
      </c>
      <c r="I47" s="448">
        <v>1</v>
      </c>
      <c r="J47" s="396">
        <f t="shared" si="23"/>
        <v>1</v>
      </c>
      <c r="K47" s="396">
        <f t="shared" si="23"/>
        <v>1</v>
      </c>
      <c r="L47" s="397" t="s">
        <v>163</v>
      </c>
      <c r="M47" s="397" t="s">
        <v>163</v>
      </c>
      <c r="N47" s="215">
        <f>+N43+N45</f>
        <v>0</v>
      </c>
      <c r="O47" s="215">
        <f t="shared" ref="O47:Z47" si="24">+O43+O45</f>
        <v>0.1</v>
      </c>
      <c r="P47" s="215">
        <f t="shared" si="24"/>
        <v>0.2</v>
      </c>
      <c r="Q47" s="215">
        <f t="shared" si="24"/>
        <v>0.25</v>
      </c>
      <c r="R47" s="215">
        <f t="shared" si="24"/>
        <v>0</v>
      </c>
      <c r="S47" s="215">
        <f t="shared" si="24"/>
        <v>0</v>
      </c>
      <c r="T47" s="215">
        <f t="shared" si="24"/>
        <v>0</v>
      </c>
      <c r="U47" s="215">
        <f t="shared" si="24"/>
        <v>0.3</v>
      </c>
      <c r="V47" s="215">
        <f t="shared" si="24"/>
        <v>0</v>
      </c>
      <c r="W47" s="215">
        <f t="shared" si="24"/>
        <v>0</v>
      </c>
      <c r="X47" s="215">
        <f t="shared" si="24"/>
        <v>0</v>
      </c>
      <c r="Y47" s="215">
        <f t="shared" si="24"/>
        <v>0.15</v>
      </c>
      <c r="Z47" s="398">
        <f t="shared" si="24"/>
        <v>1</v>
      </c>
      <c r="AA47" s="496"/>
      <c r="AB47" s="496"/>
      <c r="AC47" s="441" t="e">
        <f t="shared" si="2"/>
        <v>#VALUE!</v>
      </c>
    </row>
    <row r="48" spans="2:29" s="28" customFormat="1" ht="57" customHeight="1" x14ac:dyDescent="0.2">
      <c r="B48" s="400"/>
      <c r="C48" s="400"/>
      <c r="D48" s="400"/>
      <c r="E48" s="401" t="s">
        <v>206</v>
      </c>
      <c r="F48" s="402">
        <f t="shared" ref="F48:K48" si="25">+F14+F19+F24+F29+F34+F39+F44</f>
        <v>56831789219.119034</v>
      </c>
      <c r="G48" s="402">
        <f t="shared" si="25"/>
        <v>5491576450</v>
      </c>
      <c r="H48" s="402">
        <f>+H14+H19+H24+H29+H34+H39+H44</f>
        <v>9215880270</v>
      </c>
      <c r="I48" s="449">
        <f t="shared" si="25"/>
        <v>8438602037</v>
      </c>
      <c r="J48" s="402">
        <f t="shared" si="25"/>
        <v>14100730462.444439</v>
      </c>
      <c r="K48" s="402">
        <f t="shared" si="25"/>
        <v>19584999999.674599</v>
      </c>
      <c r="L48" s="403" t="s">
        <v>163</v>
      </c>
      <c r="M48" s="403" t="s">
        <v>163</v>
      </c>
      <c r="N48" s="402">
        <f t="shared" ref="N48:X48" si="26">+N14+N19+N24+N29+N34+N39+N44</f>
        <v>75193029</v>
      </c>
      <c r="O48" s="402">
        <f t="shared" si="26"/>
        <v>160514114</v>
      </c>
      <c r="P48" s="402">
        <f t="shared" si="26"/>
        <v>497148730</v>
      </c>
      <c r="Q48" s="402">
        <f t="shared" si="26"/>
        <v>508010192</v>
      </c>
      <c r="R48" s="402">
        <f t="shared" si="26"/>
        <v>574966307</v>
      </c>
      <c r="S48" s="402">
        <f t="shared" si="26"/>
        <v>635463856</v>
      </c>
      <c r="T48" s="402">
        <f t="shared" si="26"/>
        <v>269672029</v>
      </c>
      <c r="U48" s="402">
        <f t="shared" si="26"/>
        <v>2142083866</v>
      </c>
      <c r="V48" s="402">
        <f t="shared" si="26"/>
        <v>1572702822</v>
      </c>
      <c r="W48" s="402">
        <f>+W14+W19+W24+W29+W34+W39+W44</f>
        <v>328462709</v>
      </c>
      <c r="X48" s="402">
        <f t="shared" si="26"/>
        <v>447524103</v>
      </c>
      <c r="Y48" s="402">
        <f>Y14+Y19+Y24+Y29+Y34+Y39+Y44</f>
        <v>546765681</v>
      </c>
      <c r="Z48" s="241">
        <f>+SUM(N48:Y48)</f>
        <v>7758507438</v>
      </c>
      <c r="AA48" s="216">
        <f>+Z48/I48</f>
        <v>0.9194067221065706</v>
      </c>
      <c r="AB48" s="216">
        <f>+(G48+H48+Z48)/F48</f>
        <v>0.39530629717429566</v>
      </c>
      <c r="AC48" s="441" t="e">
        <f t="shared" si="2"/>
        <v>#VALUE!</v>
      </c>
    </row>
    <row r="49" spans="2:29" s="28" customFormat="1" ht="57" customHeight="1" x14ac:dyDescent="0.2">
      <c r="B49" s="400"/>
      <c r="C49" s="400"/>
      <c r="D49" s="400"/>
      <c r="E49" s="401" t="s">
        <v>207</v>
      </c>
      <c r="F49" s="402">
        <f>+F16+F21+F26+F31+F36+F41+F46</f>
        <v>11401858469</v>
      </c>
      <c r="G49" s="402">
        <f t="shared" ref="G49:Y49" si="27">+G16+G21+G26+G31+G36+G41+G46</f>
        <v>0</v>
      </c>
      <c r="H49" s="402">
        <f t="shared" si="27"/>
        <v>5069720239</v>
      </c>
      <c r="I49" s="449">
        <f t="shared" si="27"/>
        <v>6332138230</v>
      </c>
      <c r="J49" s="402">
        <f t="shared" si="27"/>
        <v>0</v>
      </c>
      <c r="K49" s="402">
        <f t="shared" si="27"/>
        <v>0</v>
      </c>
      <c r="L49" s="404">
        <f t="shared" si="27"/>
        <v>78114666</v>
      </c>
      <c r="M49" s="404">
        <f t="shared" si="27"/>
        <v>6254023564</v>
      </c>
      <c r="N49" s="402">
        <f t="shared" si="27"/>
        <v>0</v>
      </c>
      <c r="O49" s="402">
        <f>+O16+O21+O26+O31+O36+O41+O46</f>
        <v>1705185823</v>
      </c>
      <c r="P49" s="402">
        <f t="shared" si="27"/>
        <v>268097994</v>
      </c>
      <c r="Q49" s="402">
        <f t="shared" si="27"/>
        <v>878821254</v>
      </c>
      <c r="R49" s="402">
        <f t="shared" si="27"/>
        <v>443409720</v>
      </c>
      <c r="S49" s="402">
        <f t="shared" si="27"/>
        <v>966770915</v>
      </c>
      <c r="T49" s="402">
        <f t="shared" si="27"/>
        <v>690491000</v>
      </c>
      <c r="U49" s="402">
        <f t="shared" si="27"/>
        <v>280326593</v>
      </c>
      <c r="V49" s="402">
        <f t="shared" si="27"/>
        <v>111416735</v>
      </c>
      <c r="W49" s="402">
        <f t="shared" si="27"/>
        <v>143176920</v>
      </c>
      <c r="X49" s="402">
        <f t="shared" si="27"/>
        <v>612131200</v>
      </c>
      <c r="Y49" s="402">
        <f t="shared" si="27"/>
        <v>55174782</v>
      </c>
      <c r="Z49" s="241">
        <f>+SUM(N49:Y49)</f>
        <v>6155002936</v>
      </c>
      <c r="AA49" s="216">
        <f>+Z49/I49</f>
        <v>0.97202599065813511</v>
      </c>
      <c r="AB49" s="216">
        <f>+(G49+H49+Z49)/F49</f>
        <v>0.98446434899349033</v>
      </c>
      <c r="AC49" s="441">
        <f t="shared" si="2"/>
        <v>99020628</v>
      </c>
    </row>
    <row r="50" spans="2:29" s="28" customFormat="1" ht="14.25" x14ac:dyDescent="0.2">
      <c r="B50" s="405"/>
      <c r="C50" s="405"/>
      <c r="D50" s="405"/>
      <c r="E50" s="405"/>
      <c r="F50" s="406"/>
      <c r="G50" s="406"/>
      <c r="H50" s="406"/>
      <c r="I50" s="445"/>
      <c r="J50" s="406"/>
      <c r="K50" s="406"/>
      <c r="L50" s="406"/>
      <c r="M50" s="406"/>
      <c r="N50" s="406"/>
      <c r="O50" s="406"/>
      <c r="P50" s="406"/>
      <c r="Q50" s="406"/>
      <c r="R50" s="406"/>
      <c r="S50" s="406"/>
      <c r="T50" s="406"/>
      <c r="U50" s="406"/>
      <c r="V50" s="406"/>
      <c r="W50" s="406"/>
      <c r="X50" s="406"/>
      <c r="Y50" s="406"/>
      <c r="Z50" s="406"/>
      <c r="AA50" s="29"/>
      <c r="AB50" s="29"/>
    </row>
    <row r="52" spans="2:29" ht="15" customHeight="1" x14ac:dyDescent="0.25">
      <c r="H52" s="484"/>
      <c r="I52" s="484"/>
      <c r="J52" s="484"/>
      <c r="K52" s="484"/>
    </row>
    <row r="53" spans="2:29" ht="15" customHeight="1" x14ac:dyDescent="0.25">
      <c r="H53" s="484"/>
      <c r="I53" s="484"/>
      <c r="J53" s="484"/>
      <c r="K53" s="484"/>
    </row>
    <row r="54" spans="2:29" ht="39.75" customHeight="1" x14ac:dyDescent="0.25">
      <c r="H54" s="484"/>
      <c r="I54" s="484"/>
      <c r="J54" s="484"/>
      <c r="K54" s="484"/>
    </row>
    <row r="57" spans="2:29" x14ac:dyDescent="0.25">
      <c r="H57" s="484"/>
      <c r="I57" s="484"/>
      <c r="J57" s="484"/>
      <c r="K57" s="484"/>
    </row>
    <row r="58" spans="2:29" ht="27.75" customHeight="1" x14ac:dyDescent="0.25">
      <c r="H58" s="484"/>
      <c r="I58" s="484"/>
      <c r="J58" s="484"/>
      <c r="K58" s="484"/>
    </row>
    <row r="59" spans="2:29" x14ac:dyDescent="0.25">
      <c r="H59" s="484"/>
      <c r="I59" s="484"/>
      <c r="J59" s="484"/>
      <c r="K59" s="484"/>
    </row>
  </sheetData>
  <sheetProtection selectLockedCells="1"/>
  <mergeCells count="55">
    <mergeCell ref="AA1:AB4"/>
    <mergeCell ref="D1:Z1"/>
    <mergeCell ref="D2:Z2"/>
    <mergeCell ref="D3:Z3"/>
    <mergeCell ref="D4:M4"/>
    <mergeCell ref="N4:Z4"/>
    <mergeCell ref="AA13:AA17"/>
    <mergeCell ref="AB18:AB22"/>
    <mergeCell ref="B18:B22"/>
    <mergeCell ref="C18:C22"/>
    <mergeCell ref="D18:D22"/>
    <mergeCell ref="AA18:AA22"/>
    <mergeCell ref="AB13:AB17"/>
    <mergeCell ref="AB38:AB42"/>
    <mergeCell ref="B38:B42"/>
    <mergeCell ref="C38:C42"/>
    <mergeCell ref="D38:D42"/>
    <mergeCell ref="AA38:AA42"/>
    <mergeCell ref="AA11:AB11"/>
    <mergeCell ref="AB33:AB37"/>
    <mergeCell ref="B33:B37"/>
    <mergeCell ref="C33:C37"/>
    <mergeCell ref="D33:D37"/>
    <mergeCell ref="AA33:AA37"/>
    <mergeCell ref="AB23:AB27"/>
    <mergeCell ref="B23:B27"/>
    <mergeCell ref="C23:C27"/>
    <mergeCell ref="D23:D27"/>
    <mergeCell ref="AA23:AA27"/>
    <mergeCell ref="AB28:AB32"/>
    <mergeCell ref="B28:B32"/>
    <mergeCell ref="C28:C32"/>
    <mergeCell ref="D28:D32"/>
    <mergeCell ref="AA28:AA32"/>
    <mergeCell ref="AB43:AB47"/>
    <mergeCell ref="B43:B47"/>
    <mergeCell ref="C43:C47"/>
    <mergeCell ref="D43:D47"/>
    <mergeCell ref="AA43:AA47"/>
    <mergeCell ref="H52:K54"/>
    <mergeCell ref="H57:K59"/>
    <mergeCell ref="N11:Z11"/>
    <mergeCell ref="B1:C4"/>
    <mergeCell ref="B9:C9"/>
    <mergeCell ref="D9:F9"/>
    <mergeCell ref="B11:M11"/>
    <mergeCell ref="B8:C8"/>
    <mergeCell ref="D8:F8"/>
    <mergeCell ref="B6:C6"/>
    <mergeCell ref="B7:C7"/>
    <mergeCell ref="D6:F6"/>
    <mergeCell ref="D7:F7"/>
    <mergeCell ref="B13:B17"/>
    <mergeCell ref="C13:C17"/>
    <mergeCell ref="D13:D17"/>
  </mergeCells>
  <printOptions horizontalCentered="1"/>
  <pageMargins left="0.31496062992125984" right="0.31496062992125984" top="0.74803149606299213" bottom="0.74803149606299213" header="0.31496062992125984" footer="0.31496062992125984"/>
  <pageSetup scale="44" orientation="portrait" r:id="rId1"/>
  <headerFooter>
    <oddFooter>&amp;L&amp;"Arial,Normal"&amp;7PE01-PR01-F01&amp;C&amp;"Arial,Normal"&amp;7Versión Impresa no controlada, verificar su vigencia en el listado Maestro de Documentos&amp;RPag &amp;P de  &amp;N</oddFooter>
  </headerFooter>
  <ignoredErrors>
    <ignoredError sqref="Z47" formula="1"/>
    <ignoredError sqref="W14:X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AF16"/>
  <sheetViews>
    <sheetView showGridLines="0" tabSelected="1" topLeftCell="E1" zoomScale="80" zoomScaleNormal="80" zoomScaleSheetLayoutView="80" workbookViewId="0">
      <selection activeCell="AD13" sqref="AD13"/>
    </sheetView>
  </sheetViews>
  <sheetFormatPr baseColWidth="10" defaultColWidth="11.42578125" defaultRowHeight="15" x14ac:dyDescent="0.25"/>
  <cols>
    <col min="1" max="1" width="15.85546875" style="5" customWidth="1"/>
    <col min="2" max="2" width="23.140625" style="5" customWidth="1"/>
    <col min="3" max="3" width="16.140625" style="5" customWidth="1"/>
    <col min="4" max="4" width="16.42578125" style="6" customWidth="1"/>
    <col min="5" max="5" width="17.42578125" style="5" customWidth="1"/>
    <col min="6" max="7" width="17.140625" style="5" customWidth="1"/>
    <col min="8" max="8" width="16.5703125" style="5" customWidth="1"/>
    <col min="9" max="9" width="18.140625" style="5" customWidth="1"/>
    <col min="10" max="14" width="13.85546875" style="5" customWidth="1"/>
    <col min="15" max="16" width="6.5703125" style="5" customWidth="1"/>
    <col min="17" max="17" width="7" style="5" customWidth="1"/>
    <col min="18" max="22" width="6.5703125" style="5" customWidth="1"/>
    <col min="23" max="23" width="8.85546875" style="5" customWidth="1"/>
    <col min="24" max="25" width="6.5703125" style="5" customWidth="1"/>
    <col min="26" max="26" width="9.28515625" style="5" customWidth="1"/>
    <col min="27" max="27" width="11.5703125" style="5" customWidth="1"/>
    <col min="28" max="28" width="14.85546875" style="5" customWidth="1"/>
    <col min="29" max="29" width="14.42578125" style="5" customWidth="1"/>
    <col min="30" max="30" width="51.42578125" style="5" customWidth="1"/>
    <col min="31" max="31" width="33.42578125" style="5" customWidth="1"/>
    <col min="32" max="32" width="64.140625" style="5" customWidth="1"/>
    <col min="33" max="16384" width="11.42578125" style="5"/>
  </cols>
  <sheetData>
    <row r="2" spans="1:32" s="12" customFormat="1" ht="39.75" customHeight="1" x14ac:dyDescent="0.25">
      <c r="A2" s="486"/>
      <c r="B2" s="486"/>
      <c r="C2" s="521" t="s">
        <v>144</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15"/>
    </row>
    <row r="3" spans="1:32" s="12" customFormat="1" ht="40.5" customHeight="1" x14ac:dyDescent="0.25">
      <c r="A3" s="486"/>
      <c r="B3" s="486"/>
      <c r="C3" s="521" t="s">
        <v>145</v>
      </c>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16"/>
    </row>
    <row r="4" spans="1:32" s="12" customFormat="1" ht="42.75" customHeight="1" x14ac:dyDescent="0.25">
      <c r="A4" s="486"/>
      <c r="B4" s="486"/>
      <c r="C4" s="521" t="s">
        <v>447</v>
      </c>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16"/>
    </row>
    <row r="5" spans="1:32" s="12" customFormat="1" ht="33.75" customHeight="1" x14ac:dyDescent="0.25">
      <c r="A5" s="486"/>
      <c r="B5" s="486"/>
      <c r="C5" s="463" t="s">
        <v>203</v>
      </c>
      <c r="D5" s="463"/>
      <c r="E5" s="463"/>
      <c r="F5" s="463"/>
      <c r="G5" s="463"/>
      <c r="H5" s="463"/>
      <c r="I5" s="463"/>
      <c r="J5" s="463"/>
      <c r="K5" s="463"/>
      <c r="L5" s="463"/>
      <c r="M5" s="463"/>
      <c r="N5" s="463"/>
      <c r="O5" s="463"/>
      <c r="P5" s="463"/>
      <c r="Q5" s="463"/>
      <c r="R5" s="525" t="s">
        <v>428</v>
      </c>
      <c r="S5" s="525"/>
      <c r="T5" s="525"/>
      <c r="U5" s="525"/>
      <c r="V5" s="525"/>
      <c r="W5" s="525"/>
      <c r="X5" s="525"/>
      <c r="Y5" s="525"/>
      <c r="Z5" s="525"/>
      <c r="AA5" s="525"/>
      <c r="AB5" s="525"/>
      <c r="AC5" s="525"/>
      <c r="AD5" s="525"/>
      <c r="AE5" s="525"/>
      <c r="AF5" s="517"/>
    </row>
    <row r="6" spans="1:32" ht="30.75" customHeight="1" x14ac:dyDescent="0.25"/>
    <row r="7" spans="1:32" ht="41.25" customHeight="1" x14ac:dyDescent="0.25">
      <c r="B7" s="88" t="s">
        <v>215</v>
      </c>
      <c r="C7" s="512" t="s">
        <v>413</v>
      </c>
      <c r="D7" s="512"/>
      <c r="E7" s="512"/>
      <c r="F7" s="512"/>
      <c r="G7" s="512"/>
      <c r="I7" s="513"/>
      <c r="J7" s="514"/>
      <c r="K7" s="514"/>
      <c r="L7" s="9"/>
    </row>
    <row r="8" spans="1:32" ht="41.25" customHeight="1" x14ac:dyDescent="0.25">
      <c r="B8" s="88" t="s">
        <v>2</v>
      </c>
      <c r="C8" s="512" t="s">
        <v>414</v>
      </c>
      <c r="D8" s="512"/>
      <c r="E8" s="512"/>
      <c r="F8" s="512"/>
      <c r="G8" s="512"/>
      <c r="I8" s="513"/>
      <c r="J8" s="514"/>
      <c r="K8" s="514"/>
      <c r="L8" s="9"/>
    </row>
    <row r="9" spans="1:32" ht="46.5" customHeight="1" x14ac:dyDescent="0.25">
      <c r="B9" s="89" t="s">
        <v>208</v>
      </c>
      <c r="C9" s="512" t="s">
        <v>415</v>
      </c>
      <c r="D9" s="512"/>
      <c r="E9" s="512"/>
      <c r="F9" s="512"/>
      <c r="G9" s="512"/>
      <c r="I9" s="513"/>
      <c r="J9" s="514"/>
      <c r="K9" s="514"/>
      <c r="L9" s="9"/>
    </row>
    <row r="10" spans="1:32" s="37" customFormat="1" ht="24.75" customHeight="1" x14ac:dyDescent="0.2">
      <c r="A10" s="35"/>
      <c r="B10" s="35"/>
      <c r="C10" s="35"/>
      <c r="D10" s="35"/>
      <c r="E10" s="36"/>
      <c r="F10" s="36"/>
      <c r="G10" s="36"/>
      <c r="H10" s="36"/>
      <c r="I10" s="36"/>
      <c r="J10" s="36"/>
      <c r="K10" s="36"/>
      <c r="L10" s="36"/>
      <c r="M10" s="36"/>
      <c r="N10" s="36"/>
      <c r="O10" s="36"/>
      <c r="P10" s="36"/>
      <c r="Q10" s="36"/>
      <c r="R10" s="36"/>
      <c r="S10" s="36"/>
      <c r="T10" s="36"/>
      <c r="U10" s="36"/>
      <c r="V10" s="36"/>
      <c r="W10" s="36"/>
      <c r="X10" s="36"/>
      <c r="Y10" s="36"/>
      <c r="Z10" s="36"/>
      <c r="AA10" s="36"/>
      <c r="AB10" s="36"/>
      <c r="AC10" s="36"/>
    </row>
    <row r="11" spans="1:32" s="38" customFormat="1" ht="35.25" customHeight="1" x14ac:dyDescent="0.2">
      <c r="A11" s="518" t="s">
        <v>224</v>
      </c>
      <c r="B11" s="519"/>
      <c r="C11" s="519"/>
      <c r="D11" s="519"/>
      <c r="E11" s="519"/>
      <c r="F11" s="519"/>
      <c r="G11" s="519"/>
      <c r="H11" s="520"/>
      <c r="I11" s="522" t="s">
        <v>219</v>
      </c>
      <c r="J11" s="523"/>
      <c r="K11" s="523"/>
      <c r="L11" s="523"/>
      <c r="M11" s="523"/>
      <c r="N11" s="524"/>
      <c r="O11" s="526" t="s">
        <v>225</v>
      </c>
      <c r="P11" s="526"/>
      <c r="Q11" s="526"/>
      <c r="R11" s="526"/>
      <c r="S11" s="526"/>
      <c r="T11" s="526"/>
      <c r="U11" s="526"/>
      <c r="V11" s="526"/>
      <c r="W11" s="526"/>
      <c r="X11" s="526"/>
      <c r="Y11" s="526"/>
      <c r="Z11" s="526"/>
      <c r="AA11" s="526"/>
      <c r="AB11" s="526"/>
      <c r="AC11" s="526"/>
      <c r="AD11" s="518" t="s">
        <v>121</v>
      </c>
      <c r="AE11" s="519"/>
      <c r="AF11" s="520"/>
    </row>
    <row r="12" spans="1:32" s="38" customFormat="1" ht="49.5" customHeight="1" x14ac:dyDescent="0.2">
      <c r="A12" s="148" t="s">
        <v>218</v>
      </c>
      <c r="B12" s="148" t="s">
        <v>180</v>
      </c>
      <c r="C12" s="148" t="s">
        <v>217</v>
      </c>
      <c r="D12" s="148" t="s">
        <v>216</v>
      </c>
      <c r="E12" s="148" t="s">
        <v>179</v>
      </c>
      <c r="F12" s="148" t="s">
        <v>4</v>
      </c>
      <c r="G12" s="148" t="s">
        <v>3</v>
      </c>
      <c r="H12" s="148" t="s">
        <v>238</v>
      </c>
      <c r="I12" s="149" t="s">
        <v>210</v>
      </c>
      <c r="J12" s="149">
        <v>2016</v>
      </c>
      <c r="K12" s="149">
        <v>2017</v>
      </c>
      <c r="L12" s="149">
        <v>2018</v>
      </c>
      <c r="M12" s="149">
        <v>2019</v>
      </c>
      <c r="N12" s="149">
        <v>2020</v>
      </c>
      <c r="O12" s="149" t="s">
        <v>141</v>
      </c>
      <c r="P12" s="149" t="s">
        <v>137</v>
      </c>
      <c r="Q12" s="149" t="s">
        <v>138</v>
      </c>
      <c r="R12" s="149" t="s">
        <v>139</v>
      </c>
      <c r="S12" s="149" t="s">
        <v>140</v>
      </c>
      <c r="T12" s="149" t="s">
        <v>113</v>
      </c>
      <c r="U12" s="149" t="s">
        <v>114</v>
      </c>
      <c r="V12" s="149" t="s">
        <v>115</v>
      </c>
      <c r="W12" s="149" t="s">
        <v>116</v>
      </c>
      <c r="X12" s="149" t="s">
        <v>117</v>
      </c>
      <c r="Y12" s="149" t="s">
        <v>118</v>
      </c>
      <c r="Z12" s="149" t="s">
        <v>119</v>
      </c>
      <c r="AA12" s="149" t="s">
        <v>220</v>
      </c>
      <c r="AB12" s="162" t="s">
        <v>108</v>
      </c>
      <c r="AC12" s="149" t="s">
        <v>109</v>
      </c>
      <c r="AD12" s="148" t="s">
        <v>110</v>
      </c>
      <c r="AE12" s="148" t="s">
        <v>112</v>
      </c>
      <c r="AF12" s="148" t="s">
        <v>111</v>
      </c>
    </row>
    <row r="13" spans="1:32" s="39" customFormat="1" ht="216.75" customHeight="1" x14ac:dyDescent="0.25">
      <c r="A13" s="163" t="s">
        <v>419</v>
      </c>
      <c r="B13" s="163" t="s">
        <v>420</v>
      </c>
      <c r="C13" s="163">
        <v>259</v>
      </c>
      <c r="D13" s="163" t="s">
        <v>368</v>
      </c>
      <c r="E13" s="163">
        <v>450</v>
      </c>
      <c r="F13" s="249" t="s">
        <v>417</v>
      </c>
      <c r="G13" s="250" t="s">
        <v>346</v>
      </c>
      <c r="H13" s="166" t="s">
        <v>418</v>
      </c>
      <c r="I13" s="250">
        <f>+SUM(J13:N13)</f>
        <v>0.8</v>
      </c>
      <c r="J13" s="168">
        <v>0.05</v>
      </c>
      <c r="K13" s="168">
        <v>0.3</v>
      </c>
      <c r="L13" s="168">
        <v>0.2</v>
      </c>
      <c r="M13" s="168">
        <v>0.15</v>
      </c>
      <c r="N13" s="168">
        <v>0.1</v>
      </c>
      <c r="O13" s="168">
        <f>+'Sección 2. Metas - Presupuesto'!N33</f>
        <v>0</v>
      </c>
      <c r="P13" s="168">
        <f>+'Sección 2. Metas - Presupuesto'!O33</f>
        <v>0</v>
      </c>
      <c r="Q13" s="168">
        <f>+'Sección 2. Metas - Presupuesto'!P33</f>
        <v>0.02</v>
      </c>
      <c r="R13" s="168">
        <f>+'Sección 2. Metas - Presupuesto'!Q33</f>
        <v>0</v>
      </c>
      <c r="S13" s="168">
        <f>+'Sección 2. Metas - Presupuesto'!R33</f>
        <v>0</v>
      </c>
      <c r="T13" s="168">
        <f>+'Sección 2. Metas - Presupuesto'!S33</f>
        <v>0.04</v>
      </c>
      <c r="U13" s="168">
        <f>+'Sección 2. Metas - Presupuesto'!T33</f>
        <v>0</v>
      </c>
      <c r="V13" s="168">
        <f>+'Sección 2. Metas - Presupuesto'!U33</f>
        <v>0</v>
      </c>
      <c r="W13" s="168">
        <f>+'Sección 2. Metas - Presupuesto'!V33</f>
        <v>0.11</v>
      </c>
      <c r="X13" s="168">
        <f>+'Sección 2. Metas - Presupuesto'!W33</f>
        <v>0</v>
      </c>
      <c r="Y13" s="168">
        <f>+'Sección 2. Metas - Presupuesto'!X33</f>
        <v>0</v>
      </c>
      <c r="Z13" s="168">
        <f>+'Sección 2. Metas - Presupuesto'!Y33</f>
        <v>0.03</v>
      </c>
      <c r="AA13" s="168">
        <f>SUM(O13:Z13)</f>
        <v>0.19999999999999998</v>
      </c>
      <c r="AB13" s="165">
        <f>+AA13/L13</f>
        <v>0.99999999999999989</v>
      </c>
      <c r="AC13" s="165">
        <f>+(J13+K13+AA13)/I13</f>
        <v>0.68749999999999989</v>
      </c>
      <c r="AD13" s="164" t="str">
        <f>+'15'!C49</f>
        <v xml:space="preserve">* Se adelantaron  la segunda y tercera fases de modernización tecnológica de los equipos de redes y telecomunicaciones de la entidad .
* Se adelantaron la primera y segunda fase de modernización del datacenter de la SDM logrando la entrada en operación del nuevo datacenter con tecnología de punta y la migración de los equipos al nuevo datacenter
* Las bases de datos institucionales fueron soportadas y gestionadas garantizando la disponibilidad de los servicios de información de la SDM
* Se prestó apoyo técnico permanente a los diferentes proyectos estratégicos con componente TIC de la SDM </v>
      </c>
      <c r="AE13" s="164" t="str">
        <f>+'15'!C50</f>
        <v>Para el periodo reportado no se presentaron retrasos en las actividades programadas</v>
      </c>
      <c r="AF13" s="164" t="str">
        <f>+'15'!C51</f>
        <v>La modernización tecnológica permitirá que la infraestructura de TI de  la entidad  soporte todos los  proyectos con componente tecnológico vigentes  y los previstos  a  futuro, de  igual forma  garantizará que las condiciones de procesamiento, gestión, comunicaciones y seguridad de la  información cumplan con los  estándares definidos para  IPV6 que garantiza entre  otros beneficios: Infraestructura de direcciones ip  y enrutamiento eficaz, seguridad integrada, mejora de la compatibilidad para la calidad de servicio (QoS)  de TI y tiene mayor capacidad de ampliación de la infraestructura de TI institucional.</v>
      </c>
    </row>
    <row r="15" spans="1:32" x14ac:dyDescent="0.25">
      <c r="D15" s="5"/>
    </row>
    <row r="16" spans="1:32" x14ac:dyDescent="0.25">
      <c r="D16" s="5"/>
    </row>
  </sheetData>
  <mergeCells count="17">
    <mergeCell ref="AD11:AF11"/>
    <mergeCell ref="C3:AE3"/>
    <mergeCell ref="I11:N11"/>
    <mergeCell ref="A11:H11"/>
    <mergeCell ref="C4:AE4"/>
    <mergeCell ref="R5:AE5"/>
    <mergeCell ref="A2:B5"/>
    <mergeCell ref="O11:AC11"/>
    <mergeCell ref="C5:Q5"/>
    <mergeCell ref="C2:AE2"/>
    <mergeCell ref="C7:G7"/>
    <mergeCell ref="C8:G8"/>
    <mergeCell ref="C9:G9"/>
    <mergeCell ref="I7:I9"/>
    <mergeCell ref="J7:J9"/>
    <mergeCell ref="K7:K9"/>
    <mergeCell ref="AF2:AF5"/>
  </mergeCells>
  <phoneticPr fontId="5" type="noConversion"/>
  <printOptions horizontalCentered="1"/>
  <pageMargins left="0.23622047244094491" right="0.23622047244094491" top="0.74803149606299213" bottom="0.74803149606299213" header="0.31496062992125984" footer="0.31496062992125984"/>
  <pageSetup scale="30" fitToWidth="0" orientation="landscape" r:id="rId1"/>
  <headerFooter>
    <oddFooter>&amp;L&amp;"Arial,Normal"&amp;7PE01-PR01-F01&amp;C&amp;"Arial,Normal"&amp;7Versión Impresa no controlada, verificar su vigencia en el listado Maestro de Documentos&amp;R&amp;"Arial,Normal"Pag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X67"/>
  <sheetViews>
    <sheetView topLeftCell="A43" zoomScale="110" zoomScaleNormal="110" workbookViewId="0">
      <selection activeCell="A12" sqref="A1:XFD1048576"/>
    </sheetView>
  </sheetViews>
  <sheetFormatPr baseColWidth="10" defaultColWidth="11.42578125" defaultRowHeight="12.75" x14ac:dyDescent="0.2"/>
  <cols>
    <col min="1" max="1" width="1" style="171" customWidth="1"/>
    <col min="2" max="2" width="25.42578125" style="170" customWidth="1"/>
    <col min="3" max="3" width="14.5703125" style="171" customWidth="1"/>
    <col min="4" max="4" width="20.140625" style="171" customWidth="1"/>
    <col min="5" max="5" width="16.42578125" style="171" customWidth="1"/>
    <col min="6" max="6" width="25" style="171" customWidth="1"/>
    <col min="7" max="7" width="22" style="172" customWidth="1"/>
    <col min="8" max="8" width="20.5703125" style="171" customWidth="1"/>
    <col min="9" max="9" width="22.42578125" style="171" customWidth="1"/>
    <col min="10" max="11" width="22.42578125" style="173" customWidth="1"/>
    <col min="12" max="21" width="11.42578125" style="174"/>
    <col min="22" max="24" width="11.42578125" style="175"/>
    <col min="25" max="16384" width="11.42578125" style="171"/>
  </cols>
  <sheetData>
    <row r="1" spans="2:24" s="281" customFormat="1" ht="6" customHeight="1" x14ac:dyDescent="0.2">
      <c r="B1" s="280"/>
      <c r="G1" s="282"/>
      <c r="J1" s="283"/>
      <c r="K1" s="283"/>
      <c r="L1" s="284"/>
      <c r="M1" s="284"/>
      <c r="N1" s="284"/>
      <c r="O1" s="284"/>
      <c r="P1" s="284"/>
      <c r="Q1" s="284"/>
      <c r="R1" s="284"/>
      <c r="S1" s="284"/>
      <c r="T1" s="284"/>
      <c r="U1" s="284"/>
      <c r="V1" s="285"/>
      <c r="W1" s="285"/>
      <c r="X1" s="285"/>
    </row>
    <row r="2" spans="2:24" ht="25.5" customHeight="1" x14ac:dyDescent="0.2">
      <c r="B2" s="527"/>
      <c r="C2" s="457" t="s">
        <v>144</v>
      </c>
      <c r="D2" s="457"/>
      <c r="E2" s="457"/>
      <c r="F2" s="457"/>
      <c r="G2" s="457"/>
      <c r="H2" s="457"/>
      <c r="I2" s="528"/>
      <c r="J2" s="176"/>
      <c r="K2" s="176"/>
      <c r="M2" s="177" t="s">
        <v>244</v>
      </c>
    </row>
    <row r="3" spans="2:24" ht="25.5" customHeight="1" x14ac:dyDescent="0.2">
      <c r="B3" s="527"/>
      <c r="C3" s="529" t="s">
        <v>145</v>
      </c>
      <c r="D3" s="529"/>
      <c r="E3" s="529"/>
      <c r="F3" s="529"/>
      <c r="G3" s="529"/>
      <c r="H3" s="529"/>
      <c r="I3" s="528"/>
      <c r="J3" s="176"/>
      <c r="K3" s="176"/>
      <c r="M3" s="177" t="s">
        <v>245</v>
      </c>
    </row>
    <row r="4" spans="2:24" ht="25.5" customHeight="1" x14ac:dyDescent="0.2">
      <c r="B4" s="527"/>
      <c r="C4" s="529" t="s">
        <v>246</v>
      </c>
      <c r="D4" s="529"/>
      <c r="E4" s="529"/>
      <c r="F4" s="529"/>
      <c r="G4" s="529"/>
      <c r="H4" s="529"/>
      <c r="I4" s="528"/>
      <c r="J4" s="176"/>
      <c r="K4" s="176"/>
      <c r="M4" s="177" t="s">
        <v>247</v>
      </c>
    </row>
    <row r="5" spans="2:24" ht="25.5" customHeight="1" x14ac:dyDescent="0.2">
      <c r="B5" s="527"/>
      <c r="C5" s="529" t="s">
        <v>494</v>
      </c>
      <c r="D5" s="529"/>
      <c r="E5" s="529"/>
      <c r="F5" s="529"/>
      <c r="G5" s="530" t="s">
        <v>533</v>
      </c>
      <c r="H5" s="530"/>
      <c r="I5" s="528"/>
      <c r="J5" s="176"/>
      <c r="K5" s="176"/>
      <c r="M5" s="177" t="s">
        <v>249</v>
      </c>
    </row>
    <row r="6" spans="2:24" ht="23.25" customHeight="1" x14ac:dyDescent="0.2">
      <c r="B6" s="531" t="s">
        <v>250</v>
      </c>
      <c r="C6" s="531"/>
      <c r="D6" s="531"/>
      <c r="E6" s="531"/>
      <c r="F6" s="531"/>
      <c r="G6" s="531"/>
      <c r="H6" s="531"/>
      <c r="I6" s="531"/>
      <c r="J6" s="178"/>
      <c r="K6" s="178"/>
    </row>
    <row r="7" spans="2:24" ht="24" customHeight="1" x14ac:dyDescent="0.2">
      <c r="B7" s="532" t="s">
        <v>251</v>
      </c>
      <c r="C7" s="532"/>
      <c r="D7" s="532"/>
      <c r="E7" s="532"/>
      <c r="F7" s="532"/>
      <c r="G7" s="532"/>
      <c r="H7" s="532"/>
      <c r="I7" s="532"/>
      <c r="J7" s="179"/>
      <c r="K7" s="179"/>
    </row>
    <row r="8" spans="2:24" ht="24" customHeight="1" x14ac:dyDescent="0.2">
      <c r="B8" s="533" t="s">
        <v>252</v>
      </c>
      <c r="C8" s="533"/>
      <c r="D8" s="533"/>
      <c r="E8" s="533"/>
      <c r="F8" s="533"/>
      <c r="G8" s="533"/>
      <c r="H8" s="533"/>
      <c r="I8" s="533"/>
      <c r="J8" s="180"/>
      <c r="K8" s="180"/>
      <c r="N8" s="181" t="s">
        <v>253</v>
      </c>
    </row>
    <row r="9" spans="2:24" ht="30.75" customHeight="1" x14ac:dyDescent="0.2">
      <c r="B9" s="246" t="s">
        <v>534</v>
      </c>
      <c r="C9" s="245">
        <v>11</v>
      </c>
      <c r="D9" s="534" t="s">
        <v>535</v>
      </c>
      <c r="E9" s="534"/>
      <c r="F9" s="536" t="s">
        <v>364</v>
      </c>
      <c r="G9" s="536"/>
      <c r="H9" s="536"/>
      <c r="I9" s="536"/>
      <c r="J9" s="182"/>
      <c r="K9" s="182"/>
      <c r="M9" s="177" t="s">
        <v>254</v>
      </c>
      <c r="N9" s="181" t="s">
        <v>255</v>
      </c>
    </row>
    <row r="10" spans="2:24" ht="30.75" customHeight="1" x14ac:dyDescent="0.2">
      <c r="B10" s="246" t="s">
        <v>256</v>
      </c>
      <c r="C10" s="279" t="s">
        <v>275</v>
      </c>
      <c r="D10" s="534" t="s">
        <v>257</v>
      </c>
      <c r="E10" s="534"/>
      <c r="F10" s="535" t="s">
        <v>365</v>
      </c>
      <c r="G10" s="535"/>
      <c r="H10" s="183" t="s">
        <v>258</v>
      </c>
      <c r="I10" s="222" t="s">
        <v>275</v>
      </c>
      <c r="J10" s="184"/>
      <c r="K10" s="184"/>
      <c r="M10" s="177" t="s">
        <v>259</v>
      </c>
      <c r="N10" s="181" t="s">
        <v>260</v>
      </c>
    </row>
    <row r="11" spans="2:24" ht="30.75" customHeight="1" x14ac:dyDescent="0.2">
      <c r="B11" s="246" t="s">
        <v>261</v>
      </c>
      <c r="C11" s="537" t="s">
        <v>366</v>
      </c>
      <c r="D11" s="537"/>
      <c r="E11" s="537"/>
      <c r="F11" s="537"/>
      <c r="G11" s="183" t="s">
        <v>262</v>
      </c>
      <c r="H11" s="538">
        <v>967</v>
      </c>
      <c r="I11" s="538"/>
      <c r="J11" s="185"/>
      <c r="K11" s="185"/>
      <c r="M11" s="177" t="s">
        <v>263</v>
      </c>
      <c r="N11" s="181" t="s">
        <v>264</v>
      </c>
    </row>
    <row r="12" spans="2:24" ht="30.75" customHeight="1" x14ac:dyDescent="0.2">
      <c r="B12" s="246" t="s">
        <v>265</v>
      </c>
      <c r="C12" s="539" t="s">
        <v>263</v>
      </c>
      <c r="D12" s="539"/>
      <c r="E12" s="539"/>
      <c r="F12" s="539"/>
      <c r="G12" s="183" t="s">
        <v>266</v>
      </c>
      <c r="H12" s="540" t="s">
        <v>367</v>
      </c>
      <c r="I12" s="540"/>
      <c r="J12" s="186"/>
      <c r="K12" s="186"/>
      <c r="M12" s="187" t="s">
        <v>267</v>
      </c>
    </row>
    <row r="13" spans="2:24" ht="30.75" customHeight="1" x14ac:dyDescent="0.2">
      <c r="B13" s="246" t="s">
        <v>268</v>
      </c>
      <c r="C13" s="541" t="s">
        <v>295</v>
      </c>
      <c r="D13" s="541"/>
      <c r="E13" s="541"/>
      <c r="F13" s="541"/>
      <c r="G13" s="541"/>
      <c r="H13" s="541"/>
      <c r="I13" s="541"/>
      <c r="J13" s="188"/>
      <c r="K13" s="188"/>
      <c r="M13" s="187"/>
    </row>
    <row r="14" spans="2:24" ht="30.75" customHeight="1" x14ac:dyDescent="0.2">
      <c r="B14" s="246" t="s">
        <v>269</v>
      </c>
      <c r="C14" s="542" t="s">
        <v>368</v>
      </c>
      <c r="D14" s="542"/>
      <c r="E14" s="542"/>
      <c r="F14" s="542"/>
      <c r="G14" s="542"/>
      <c r="H14" s="542"/>
      <c r="I14" s="542"/>
      <c r="J14" s="184"/>
      <c r="K14" s="184"/>
      <c r="M14" s="187"/>
      <c r="N14" s="181" t="s">
        <v>270</v>
      </c>
    </row>
    <row r="15" spans="2:24" ht="30.75" customHeight="1" x14ac:dyDescent="0.2">
      <c r="B15" s="246" t="s">
        <v>271</v>
      </c>
      <c r="C15" s="543" t="s">
        <v>369</v>
      </c>
      <c r="D15" s="543"/>
      <c r="E15" s="543"/>
      <c r="F15" s="543"/>
      <c r="G15" s="183" t="s">
        <v>272</v>
      </c>
      <c r="H15" s="535" t="s">
        <v>288</v>
      </c>
      <c r="I15" s="535"/>
      <c r="J15" s="184"/>
      <c r="K15" s="184"/>
      <c r="M15" s="187" t="s">
        <v>274</v>
      </c>
      <c r="N15" s="181" t="s">
        <v>275</v>
      </c>
    </row>
    <row r="16" spans="2:24" ht="30.75" customHeight="1" x14ac:dyDescent="0.2">
      <c r="B16" s="246" t="s">
        <v>276</v>
      </c>
      <c r="C16" s="544" t="s">
        <v>498</v>
      </c>
      <c r="D16" s="544"/>
      <c r="E16" s="544"/>
      <c r="F16" s="544"/>
      <c r="G16" s="183" t="s">
        <v>277</v>
      </c>
      <c r="H16" s="535" t="s">
        <v>264</v>
      </c>
      <c r="I16" s="535"/>
      <c r="J16" s="184"/>
      <c r="K16" s="184"/>
      <c r="M16" s="187" t="s">
        <v>278</v>
      </c>
    </row>
    <row r="17" spans="2:14" ht="40.5" customHeight="1" x14ac:dyDescent="0.2">
      <c r="B17" s="246" t="s">
        <v>279</v>
      </c>
      <c r="C17" s="543" t="s">
        <v>370</v>
      </c>
      <c r="D17" s="543"/>
      <c r="E17" s="543"/>
      <c r="F17" s="543"/>
      <c r="G17" s="543"/>
      <c r="H17" s="543"/>
      <c r="I17" s="543"/>
      <c r="J17" s="188"/>
      <c r="K17" s="188"/>
      <c r="M17" s="187" t="s">
        <v>280</v>
      </c>
      <c r="N17" s="181" t="s">
        <v>281</v>
      </c>
    </row>
    <row r="18" spans="2:14" ht="30.75" customHeight="1" x14ac:dyDescent="0.2">
      <c r="B18" s="246" t="s">
        <v>282</v>
      </c>
      <c r="C18" s="543" t="s">
        <v>371</v>
      </c>
      <c r="D18" s="543"/>
      <c r="E18" s="543"/>
      <c r="F18" s="543"/>
      <c r="G18" s="543"/>
      <c r="H18" s="543"/>
      <c r="I18" s="543"/>
      <c r="J18" s="189"/>
      <c r="K18" s="189"/>
      <c r="M18" s="187" t="s">
        <v>283</v>
      </c>
      <c r="N18" s="181" t="s">
        <v>284</v>
      </c>
    </row>
    <row r="19" spans="2:14" ht="30.75" customHeight="1" x14ac:dyDescent="0.2">
      <c r="B19" s="246" t="s">
        <v>285</v>
      </c>
      <c r="C19" s="545" t="s">
        <v>372</v>
      </c>
      <c r="D19" s="545"/>
      <c r="E19" s="545"/>
      <c r="F19" s="545"/>
      <c r="G19" s="545"/>
      <c r="H19" s="545"/>
      <c r="I19" s="545"/>
      <c r="J19" s="190"/>
      <c r="K19" s="190"/>
      <c r="M19" s="187"/>
      <c r="N19" s="181" t="s">
        <v>495</v>
      </c>
    </row>
    <row r="20" spans="2:14" ht="30.75" customHeight="1" x14ac:dyDescent="0.2">
      <c r="B20" s="246" t="s">
        <v>287</v>
      </c>
      <c r="C20" s="546" t="s">
        <v>373</v>
      </c>
      <c r="D20" s="546"/>
      <c r="E20" s="546"/>
      <c r="F20" s="546"/>
      <c r="G20" s="546"/>
      <c r="H20" s="546"/>
      <c r="I20" s="546"/>
      <c r="J20" s="191"/>
      <c r="K20" s="191"/>
      <c r="M20" s="187" t="s">
        <v>288</v>
      </c>
      <c r="N20" s="181" t="s">
        <v>289</v>
      </c>
    </row>
    <row r="21" spans="2:14" ht="27.75" customHeight="1" x14ac:dyDescent="0.2">
      <c r="B21" s="534" t="s">
        <v>290</v>
      </c>
      <c r="C21" s="547" t="s">
        <v>291</v>
      </c>
      <c r="D21" s="547"/>
      <c r="E21" s="547"/>
      <c r="F21" s="548" t="s">
        <v>292</v>
      </c>
      <c r="G21" s="548"/>
      <c r="H21" s="548"/>
      <c r="I21" s="548"/>
      <c r="J21" s="192"/>
      <c r="K21" s="192"/>
      <c r="M21" s="187" t="s">
        <v>273</v>
      </c>
      <c r="N21" s="181" t="s">
        <v>462</v>
      </c>
    </row>
    <row r="22" spans="2:14" ht="27" customHeight="1" x14ac:dyDescent="0.2">
      <c r="B22" s="534"/>
      <c r="C22" s="549" t="s">
        <v>374</v>
      </c>
      <c r="D22" s="549"/>
      <c r="E22" s="549"/>
      <c r="F22" s="549" t="s">
        <v>375</v>
      </c>
      <c r="G22" s="549"/>
      <c r="H22" s="549"/>
      <c r="I22" s="549"/>
      <c r="J22" s="190"/>
      <c r="K22" s="190"/>
      <c r="M22" s="187" t="s">
        <v>294</v>
      </c>
      <c r="N22" s="181" t="s">
        <v>295</v>
      </c>
    </row>
    <row r="23" spans="2:14" ht="39.75" customHeight="1" x14ac:dyDescent="0.2">
      <c r="B23" s="246" t="s">
        <v>296</v>
      </c>
      <c r="C23" s="550" t="s">
        <v>373</v>
      </c>
      <c r="D23" s="550"/>
      <c r="E23" s="550"/>
      <c r="F23" s="550" t="s">
        <v>373</v>
      </c>
      <c r="G23" s="550"/>
      <c r="H23" s="550"/>
      <c r="I23" s="550"/>
      <c r="J23" s="184"/>
      <c r="K23" s="184"/>
      <c r="M23" s="187"/>
      <c r="N23" s="181" t="s">
        <v>297</v>
      </c>
    </row>
    <row r="24" spans="2:14" ht="44.25" customHeight="1" x14ac:dyDescent="0.2">
      <c r="B24" s="246" t="s">
        <v>298</v>
      </c>
      <c r="C24" s="549" t="s">
        <v>376</v>
      </c>
      <c r="D24" s="549"/>
      <c r="E24" s="549"/>
      <c r="F24" s="549" t="s">
        <v>377</v>
      </c>
      <c r="G24" s="549"/>
      <c r="H24" s="549"/>
      <c r="I24" s="549"/>
      <c r="J24" s="189"/>
      <c r="K24" s="189"/>
      <c r="M24" s="193"/>
      <c r="N24" s="181" t="s">
        <v>299</v>
      </c>
    </row>
    <row r="25" spans="2:14" ht="29.25" customHeight="1" x14ac:dyDescent="0.2">
      <c r="B25" s="246" t="s">
        <v>300</v>
      </c>
      <c r="C25" s="551">
        <v>43101</v>
      </c>
      <c r="D25" s="543"/>
      <c r="E25" s="543"/>
      <c r="F25" s="183" t="s">
        <v>301</v>
      </c>
      <c r="G25" s="552">
        <v>0.3</v>
      </c>
      <c r="H25" s="552"/>
      <c r="I25" s="552"/>
      <c r="J25" s="194"/>
      <c r="K25" s="194"/>
      <c r="M25" s="193"/>
    </row>
    <row r="26" spans="2:14" ht="27" customHeight="1" x14ac:dyDescent="0.2">
      <c r="B26" s="246" t="s">
        <v>302</v>
      </c>
      <c r="C26" s="551">
        <v>43465</v>
      </c>
      <c r="D26" s="543"/>
      <c r="E26" s="543"/>
      <c r="F26" s="183" t="s">
        <v>303</v>
      </c>
      <c r="G26" s="540">
        <v>0.3</v>
      </c>
      <c r="H26" s="540"/>
      <c r="I26" s="540"/>
      <c r="J26" s="195"/>
      <c r="K26" s="195"/>
      <c r="M26" s="193"/>
    </row>
    <row r="27" spans="2:14" ht="47.25" customHeight="1" x14ac:dyDescent="0.2">
      <c r="B27" s="246" t="s">
        <v>304</v>
      </c>
      <c r="C27" s="535" t="s">
        <v>280</v>
      </c>
      <c r="D27" s="535"/>
      <c r="E27" s="535"/>
      <c r="F27" s="233" t="s">
        <v>305</v>
      </c>
      <c r="G27" s="553"/>
      <c r="H27" s="553"/>
      <c r="I27" s="553"/>
      <c r="J27" s="192"/>
      <c r="K27" s="192"/>
      <c r="M27" s="193"/>
    </row>
    <row r="28" spans="2:14" ht="30" customHeight="1" x14ac:dyDescent="0.2">
      <c r="B28" s="554" t="s">
        <v>306</v>
      </c>
      <c r="C28" s="554"/>
      <c r="D28" s="554"/>
      <c r="E28" s="554"/>
      <c r="F28" s="554"/>
      <c r="G28" s="554"/>
      <c r="H28" s="554"/>
      <c r="I28" s="554"/>
      <c r="J28" s="180"/>
      <c r="K28" s="180"/>
      <c r="M28" s="193"/>
    </row>
    <row r="29" spans="2:14" ht="56.25" customHeight="1" x14ac:dyDescent="0.2">
      <c r="B29" s="248" t="s">
        <v>307</v>
      </c>
      <c r="C29" s="248" t="s">
        <v>308</v>
      </c>
      <c r="D29" s="248" t="s">
        <v>309</v>
      </c>
      <c r="E29" s="248" t="s">
        <v>310</v>
      </c>
      <c r="F29" s="248" t="s">
        <v>311</v>
      </c>
      <c r="G29" s="196" t="s">
        <v>312</v>
      </c>
      <c r="H29" s="196" t="s">
        <v>313</v>
      </c>
      <c r="I29" s="248" t="s">
        <v>314</v>
      </c>
      <c r="J29" s="190"/>
      <c r="K29" s="190"/>
      <c r="M29" s="193"/>
    </row>
    <row r="30" spans="2:14" ht="19.5" customHeight="1" x14ac:dyDescent="0.2">
      <c r="B30" s="247" t="s">
        <v>315</v>
      </c>
      <c r="C30" s="369">
        <v>0.05</v>
      </c>
      <c r="D30" s="304">
        <f>+C30</f>
        <v>0.05</v>
      </c>
      <c r="E30" s="368">
        <v>0</v>
      </c>
      <c r="F30" s="295">
        <f>+E30</f>
        <v>0</v>
      </c>
      <c r="G30" s="220" t="e">
        <f>+C30/E30</f>
        <v>#DIV/0!</v>
      </c>
      <c r="H30" s="221" t="e">
        <f>+D30/F30</f>
        <v>#DIV/0!</v>
      </c>
      <c r="I30" s="234">
        <f>+D30/$G$26</f>
        <v>0.16666666666666669</v>
      </c>
      <c r="J30" s="197"/>
      <c r="K30" s="197"/>
      <c r="M30" s="193"/>
    </row>
    <row r="31" spans="2:14" ht="19.5" customHeight="1" x14ac:dyDescent="0.2">
      <c r="B31" s="247" t="s">
        <v>316</v>
      </c>
      <c r="C31" s="369">
        <v>0</v>
      </c>
      <c r="D31" s="304">
        <f>+D30+C31</f>
        <v>0.05</v>
      </c>
      <c r="E31" s="368">
        <f>+[3]ACT_11!G14</f>
        <v>0.05</v>
      </c>
      <c r="F31" s="295">
        <f>+E31+F30</f>
        <v>0.05</v>
      </c>
      <c r="G31" s="220">
        <f t="shared" ref="G31:H41" si="0">+C31/E31</f>
        <v>0</v>
      </c>
      <c r="H31" s="221">
        <f t="shared" si="0"/>
        <v>1</v>
      </c>
      <c r="I31" s="234">
        <f t="shared" ref="I31:I41" si="1">+D31/$G$26</f>
        <v>0.16666666666666669</v>
      </c>
      <c r="J31" s="197"/>
      <c r="K31" s="197"/>
      <c r="M31" s="193"/>
    </row>
    <row r="32" spans="2:14" ht="19.5" customHeight="1" x14ac:dyDescent="0.2">
      <c r="B32" s="247" t="s">
        <v>317</v>
      </c>
      <c r="C32" s="369">
        <v>2.5000000000000001E-2</v>
      </c>
      <c r="D32" s="304">
        <f t="shared" ref="D32:D41" si="2">+D31+C32</f>
        <v>7.5000000000000011E-2</v>
      </c>
      <c r="E32" s="368">
        <v>2.5000000000000001E-2</v>
      </c>
      <c r="F32" s="295">
        <f t="shared" ref="F32:F41" si="3">+E32+F31</f>
        <v>7.5000000000000011E-2</v>
      </c>
      <c r="G32" s="220">
        <f t="shared" si="0"/>
        <v>1</v>
      </c>
      <c r="H32" s="221">
        <f t="shared" si="0"/>
        <v>1</v>
      </c>
      <c r="I32" s="234">
        <f t="shared" si="1"/>
        <v>0.25000000000000006</v>
      </c>
      <c r="J32" s="197"/>
      <c r="K32" s="197"/>
      <c r="M32" s="193"/>
    </row>
    <row r="33" spans="2:11" ht="19.5" customHeight="1" x14ac:dyDescent="0.2">
      <c r="B33" s="247" t="s">
        <v>318</v>
      </c>
      <c r="C33" s="369">
        <v>0</v>
      </c>
      <c r="D33" s="304">
        <f t="shared" si="2"/>
        <v>7.5000000000000011E-2</v>
      </c>
      <c r="E33" s="368">
        <v>0</v>
      </c>
      <c r="F33" s="295">
        <f t="shared" si="3"/>
        <v>7.5000000000000011E-2</v>
      </c>
      <c r="G33" s="220" t="e">
        <f t="shared" si="0"/>
        <v>#DIV/0!</v>
      </c>
      <c r="H33" s="221">
        <f t="shared" si="0"/>
        <v>1</v>
      </c>
      <c r="I33" s="234">
        <f t="shared" si="1"/>
        <v>0.25000000000000006</v>
      </c>
      <c r="J33" s="197"/>
      <c r="K33" s="197"/>
    </row>
    <row r="34" spans="2:11" ht="19.5" customHeight="1" x14ac:dyDescent="0.2">
      <c r="B34" s="247" t="s">
        <v>319</v>
      </c>
      <c r="C34" s="369">
        <v>0</v>
      </c>
      <c r="D34" s="304">
        <f t="shared" si="2"/>
        <v>7.5000000000000011E-2</v>
      </c>
      <c r="E34" s="368">
        <v>0</v>
      </c>
      <c r="F34" s="295">
        <f>+E34+F33</f>
        <v>7.5000000000000011E-2</v>
      </c>
      <c r="G34" s="220" t="e">
        <f t="shared" si="0"/>
        <v>#DIV/0!</v>
      </c>
      <c r="H34" s="221">
        <f t="shared" si="0"/>
        <v>1</v>
      </c>
      <c r="I34" s="234">
        <f t="shared" si="1"/>
        <v>0.25000000000000006</v>
      </c>
      <c r="J34" s="197"/>
      <c r="K34" s="197"/>
    </row>
    <row r="35" spans="2:11" ht="19.5" customHeight="1" x14ac:dyDescent="0.2">
      <c r="B35" s="247" t="s">
        <v>320</v>
      </c>
      <c r="C35" s="369">
        <v>0</v>
      </c>
      <c r="D35" s="304">
        <f t="shared" si="2"/>
        <v>7.5000000000000011E-2</v>
      </c>
      <c r="E35" s="368">
        <f>+[3]ACT_11!G17</f>
        <v>0.1</v>
      </c>
      <c r="F35" s="295">
        <f t="shared" si="3"/>
        <v>0.17500000000000002</v>
      </c>
      <c r="G35" s="220">
        <f t="shared" si="0"/>
        <v>0</v>
      </c>
      <c r="H35" s="221">
        <f t="shared" si="0"/>
        <v>0.4285714285714286</v>
      </c>
      <c r="I35" s="234">
        <f t="shared" si="1"/>
        <v>0.25000000000000006</v>
      </c>
      <c r="J35" s="197"/>
      <c r="K35" s="197"/>
    </row>
    <row r="36" spans="2:11" ht="19.5" customHeight="1" x14ac:dyDescent="0.2">
      <c r="B36" s="247" t="s">
        <v>321</v>
      </c>
      <c r="C36" s="369">
        <v>0</v>
      </c>
      <c r="D36" s="304">
        <f t="shared" si="2"/>
        <v>7.5000000000000011E-2</v>
      </c>
      <c r="E36" s="368">
        <v>0</v>
      </c>
      <c r="F36" s="295">
        <f t="shared" si="3"/>
        <v>0.17500000000000002</v>
      </c>
      <c r="G36" s="220" t="e">
        <f t="shared" si="0"/>
        <v>#DIV/0!</v>
      </c>
      <c r="H36" s="221">
        <f t="shared" si="0"/>
        <v>0.4285714285714286</v>
      </c>
      <c r="I36" s="234">
        <f t="shared" si="1"/>
        <v>0.25000000000000006</v>
      </c>
      <c r="J36" s="197"/>
      <c r="K36" s="197"/>
    </row>
    <row r="37" spans="2:11" ht="19.5" customHeight="1" x14ac:dyDescent="0.2">
      <c r="B37" s="247" t="s">
        <v>322</v>
      </c>
      <c r="C37" s="369">
        <v>0.125</v>
      </c>
      <c r="D37" s="304">
        <f t="shared" si="2"/>
        <v>0.2</v>
      </c>
      <c r="E37" s="368">
        <v>2.5000000000000001E-2</v>
      </c>
      <c r="F37" s="295">
        <f t="shared" si="3"/>
        <v>0.2</v>
      </c>
      <c r="G37" s="220">
        <f t="shared" si="0"/>
        <v>5</v>
      </c>
      <c r="H37" s="221">
        <f t="shared" si="0"/>
        <v>1</v>
      </c>
      <c r="I37" s="234">
        <f t="shared" si="1"/>
        <v>0.66666666666666674</v>
      </c>
      <c r="J37" s="197"/>
      <c r="K37" s="197"/>
    </row>
    <row r="38" spans="2:11" ht="19.5" customHeight="1" x14ac:dyDescent="0.2">
      <c r="B38" s="247" t="s">
        <v>323</v>
      </c>
      <c r="C38" s="369">
        <v>0</v>
      </c>
      <c r="D38" s="304">
        <f t="shared" si="2"/>
        <v>0.2</v>
      </c>
      <c r="E38" s="368">
        <v>0</v>
      </c>
      <c r="F38" s="295">
        <f t="shared" si="3"/>
        <v>0.2</v>
      </c>
      <c r="G38" s="220" t="e">
        <f t="shared" si="0"/>
        <v>#DIV/0!</v>
      </c>
      <c r="H38" s="221">
        <f t="shared" si="0"/>
        <v>1</v>
      </c>
      <c r="I38" s="234">
        <f t="shared" si="1"/>
        <v>0.66666666666666674</v>
      </c>
      <c r="J38" s="197"/>
      <c r="K38" s="197"/>
    </row>
    <row r="39" spans="2:11" ht="19.5" customHeight="1" x14ac:dyDescent="0.2">
      <c r="B39" s="247" t="s">
        <v>324</v>
      </c>
      <c r="C39" s="369">
        <v>0</v>
      </c>
      <c r="D39" s="304">
        <f t="shared" si="2"/>
        <v>0.2</v>
      </c>
      <c r="E39" s="368">
        <v>0</v>
      </c>
      <c r="F39" s="295">
        <f t="shared" si="3"/>
        <v>0.2</v>
      </c>
      <c r="G39" s="220" t="e">
        <f t="shared" si="0"/>
        <v>#DIV/0!</v>
      </c>
      <c r="H39" s="221">
        <f t="shared" si="0"/>
        <v>1</v>
      </c>
      <c r="I39" s="234">
        <f t="shared" si="1"/>
        <v>0.66666666666666674</v>
      </c>
      <c r="J39" s="197"/>
      <c r="K39" s="197"/>
    </row>
    <row r="40" spans="2:11" ht="19.5" customHeight="1" x14ac:dyDescent="0.2">
      <c r="B40" s="247" t="s">
        <v>325</v>
      </c>
      <c r="C40" s="369">
        <v>0</v>
      </c>
      <c r="D40" s="304">
        <f t="shared" si="2"/>
        <v>0.2</v>
      </c>
      <c r="E40" s="368">
        <v>0</v>
      </c>
      <c r="F40" s="295">
        <f t="shared" si="3"/>
        <v>0.2</v>
      </c>
      <c r="G40" s="220" t="e">
        <f t="shared" si="0"/>
        <v>#DIV/0!</v>
      </c>
      <c r="H40" s="221">
        <f t="shared" si="0"/>
        <v>1</v>
      </c>
      <c r="I40" s="234">
        <f t="shared" si="1"/>
        <v>0.66666666666666674</v>
      </c>
      <c r="J40" s="197"/>
      <c r="K40" s="197"/>
    </row>
    <row r="41" spans="2:11" ht="19.5" customHeight="1" x14ac:dyDescent="0.2">
      <c r="B41" s="247" t="s">
        <v>326</v>
      </c>
      <c r="C41" s="369">
        <v>0.1</v>
      </c>
      <c r="D41" s="304">
        <f t="shared" si="2"/>
        <v>0.30000000000000004</v>
      </c>
      <c r="E41" s="368">
        <f>+[3]ACT_11!G18</f>
        <v>0.1</v>
      </c>
      <c r="F41" s="295">
        <f t="shared" si="3"/>
        <v>0.30000000000000004</v>
      </c>
      <c r="G41" s="220">
        <f t="shared" si="0"/>
        <v>1</v>
      </c>
      <c r="H41" s="221">
        <f t="shared" si="0"/>
        <v>1</v>
      </c>
      <c r="I41" s="234">
        <f t="shared" si="1"/>
        <v>1.0000000000000002</v>
      </c>
      <c r="J41" s="197"/>
      <c r="K41" s="197"/>
    </row>
    <row r="42" spans="2:11" ht="54" customHeight="1" x14ac:dyDescent="0.2">
      <c r="B42" s="242" t="s">
        <v>327</v>
      </c>
      <c r="C42" s="555" t="s">
        <v>538</v>
      </c>
      <c r="D42" s="556"/>
      <c r="E42" s="556"/>
      <c r="F42" s="556"/>
      <c r="G42" s="556"/>
      <c r="H42" s="556"/>
      <c r="I42" s="557"/>
      <c r="J42" s="198"/>
      <c r="K42" s="198"/>
    </row>
    <row r="43" spans="2:11" ht="29.25" customHeight="1" x14ac:dyDescent="0.2">
      <c r="B43" s="533" t="s">
        <v>328</v>
      </c>
      <c r="C43" s="533"/>
      <c r="D43" s="533"/>
      <c r="E43" s="533"/>
      <c r="F43" s="533"/>
      <c r="G43" s="533"/>
      <c r="H43" s="533"/>
      <c r="I43" s="533"/>
      <c r="J43" s="180"/>
      <c r="K43" s="180"/>
    </row>
    <row r="44" spans="2:11" ht="43.5" customHeight="1" x14ac:dyDescent="0.2">
      <c r="B44" s="558"/>
      <c r="C44" s="558"/>
      <c r="D44" s="558"/>
      <c r="E44" s="558"/>
      <c r="F44" s="558"/>
      <c r="G44" s="558"/>
      <c r="H44" s="558"/>
      <c r="I44" s="558"/>
      <c r="J44" s="180"/>
      <c r="K44" s="180"/>
    </row>
    <row r="45" spans="2:11" ht="43.5" customHeight="1" x14ac:dyDescent="0.2">
      <c r="B45" s="558"/>
      <c r="C45" s="558"/>
      <c r="D45" s="558"/>
      <c r="E45" s="558"/>
      <c r="F45" s="558"/>
      <c r="G45" s="558"/>
      <c r="H45" s="558"/>
      <c r="I45" s="558"/>
      <c r="J45" s="198"/>
      <c r="K45" s="198"/>
    </row>
    <row r="46" spans="2:11" ht="43.5" customHeight="1" x14ac:dyDescent="0.2">
      <c r="B46" s="558"/>
      <c r="C46" s="558"/>
      <c r="D46" s="558"/>
      <c r="E46" s="558"/>
      <c r="F46" s="558"/>
      <c r="G46" s="558"/>
      <c r="H46" s="558"/>
      <c r="I46" s="558"/>
      <c r="J46" s="198"/>
      <c r="K46" s="198"/>
    </row>
    <row r="47" spans="2:11" ht="43.5" customHeight="1" x14ac:dyDescent="0.2">
      <c r="B47" s="558"/>
      <c r="C47" s="558"/>
      <c r="D47" s="558"/>
      <c r="E47" s="558"/>
      <c r="F47" s="558"/>
      <c r="G47" s="558"/>
      <c r="H47" s="558"/>
      <c r="I47" s="558"/>
      <c r="J47" s="198"/>
      <c r="K47" s="198"/>
    </row>
    <row r="48" spans="2:11" ht="43.5" customHeight="1" x14ac:dyDescent="0.2">
      <c r="B48" s="558"/>
      <c r="C48" s="558"/>
      <c r="D48" s="558"/>
      <c r="E48" s="558"/>
      <c r="F48" s="558"/>
      <c r="G48" s="558"/>
      <c r="H48" s="558"/>
      <c r="I48" s="558"/>
      <c r="J48" s="199"/>
      <c r="K48" s="199"/>
    </row>
    <row r="49" spans="2:11" ht="80.25" customHeight="1" x14ac:dyDescent="0.2">
      <c r="B49" s="246" t="s">
        <v>329</v>
      </c>
      <c r="C49" s="559" t="s">
        <v>543</v>
      </c>
      <c r="D49" s="560"/>
      <c r="E49" s="560"/>
      <c r="F49" s="560"/>
      <c r="G49" s="560"/>
      <c r="H49" s="560"/>
      <c r="I49" s="561"/>
      <c r="J49" s="200"/>
      <c r="K49" s="200"/>
    </row>
    <row r="50" spans="2:11" ht="34.5" customHeight="1" x14ac:dyDescent="0.2">
      <c r="B50" s="246" t="s">
        <v>330</v>
      </c>
      <c r="C50" s="562" t="s">
        <v>539</v>
      </c>
      <c r="D50" s="563"/>
      <c r="E50" s="563"/>
      <c r="F50" s="563"/>
      <c r="G50" s="563"/>
      <c r="H50" s="563"/>
      <c r="I50" s="564"/>
      <c r="J50" s="200"/>
      <c r="K50" s="200"/>
    </row>
    <row r="51" spans="2:11" ht="45.75" customHeight="1" x14ac:dyDescent="0.2">
      <c r="B51" s="243" t="s">
        <v>331</v>
      </c>
      <c r="C51" s="565" t="s">
        <v>492</v>
      </c>
      <c r="D51" s="566"/>
      <c r="E51" s="566"/>
      <c r="F51" s="566"/>
      <c r="G51" s="566"/>
      <c r="H51" s="566"/>
      <c r="I51" s="567"/>
      <c r="J51" s="200"/>
      <c r="K51" s="200"/>
    </row>
    <row r="52" spans="2:11" ht="29.25" customHeight="1" x14ac:dyDescent="0.2">
      <c r="B52" s="533" t="s">
        <v>332</v>
      </c>
      <c r="C52" s="533"/>
      <c r="D52" s="533"/>
      <c r="E52" s="533"/>
      <c r="F52" s="533"/>
      <c r="G52" s="533"/>
      <c r="H52" s="533"/>
      <c r="I52" s="533"/>
      <c r="J52" s="200"/>
      <c r="K52" s="200"/>
    </row>
    <row r="53" spans="2:11" ht="33" customHeight="1" x14ac:dyDescent="0.2">
      <c r="B53" s="568" t="s">
        <v>333</v>
      </c>
      <c r="C53" s="244" t="s">
        <v>334</v>
      </c>
      <c r="D53" s="569" t="s">
        <v>335</v>
      </c>
      <c r="E53" s="569"/>
      <c r="F53" s="569"/>
      <c r="G53" s="569" t="s">
        <v>336</v>
      </c>
      <c r="H53" s="569"/>
      <c r="I53" s="569"/>
      <c r="J53" s="201"/>
      <c r="K53" s="201"/>
    </row>
    <row r="54" spans="2:11" ht="31.5" customHeight="1" x14ac:dyDescent="0.2">
      <c r="B54" s="568"/>
      <c r="C54" s="202"/>
      <c r="D54" s="570"/>
      <c r="E54" s="570"/>
      <c r="F54" s="570"/>
      <c r="G54" s="571"/>
      <c r="H54" s="571"/>
      <c r="I54" s="571"/>
      <c r="J54" s="201"/>
      <c r="K54" s="201"/>
    </row>
    <row r="55" spans="2:11" ht="31.5" customHeight="1" x14ac:dyDescent="0.2">
      <c r="B55" s="243" t="s">
        <v>337</v>
      </c>
      <c r="C55" s="573" t="s">
        <v>378</v>
      </c>
      <c r="D55" s="573"/>
      <c r="E55" s="574" t="s">
        <v>338</v>
      </c>
      <c r="F55" s="574"/>
      <c r="G55" s="573" t="s">
        <v>378</v>
      </c>
      <c r="H55" s="573"/>
      <c r="I55" s="575"/>
      <c r="J55" s="203"/>
      <c r="K55" s="203"/>
    </row>
    <row r="56" spans="2:11" ht="31.5" customHeight="1" x14ac:dyDescent="0.2">
      <c r="B56" s="243" t="s">
        <v>339</v>
      </c>
      <c r="C56" s="570" t="s">
        <v>379</v>
      </c>
      <c r="D56" s="570"/>
      <c r="E56" s="576" t="s">
        <v>340</v>
      </c>
      <c r="F56" s="576"/>
      <c r="G56" s="577" t="s">
        <v>493</v>
      </c>
      <c r="H56" s="578"/>
      <c r="I56" s="579"/>
      <c r="J56" s="203"/>
      <c r="K56" s="203"/>
    </row>
    <row r="57" spans="2:11" ht="31.5" customHeight="1" x14ac:dyDescent="0.2">
      <c r="B57" s="243" t="s">
        <v>341</v>
      </c>
      <c r="C57" s="570"/>
      <c r="D57" s="570"/>
      <c r="E57" s="572" t="s">
        <v>342</v>
      </c>
      <c r="F57" s="572"/>
      <c r="G57" s="570"/>
      <c r="H57" s="570"/>
      <c r="I57" s="570"/>
      <c r="J57" s="204"/>
      <c r="K57" s="204"/>
    </row>
    <row r="58" spans="2:11" ht="31.5" customHeight="1" x14ac:dyDescent="0.2">
      <c r="B58" s="243" t="s">
        <v>343</v>
      </c>
      <c r="C58" s="570"/>
      <c r="D58" s="570"/>
      <c r="E58" s="572"/>
      <c r="F58" s="572"/>
      <c r="G58" s="570"/>
      <c r="H58" s="570"/>
      <c r="I58" s="570"/>
      <c r="J58" s="204"/>
      <c r="K58" s="204"/>
    </row>
    <row r="59" spans="2:11" ht="15" hidden="1" x14ac:dyDescent="0.25">
      <c r="B59" s="205"/>
      <c r="C59" s="205"/>
      <c r="D59" s="10"/>
      <c r="E59" s="10"/>
      <c r="F59" s="10"/>
      <c r="G59" s="10"/>
      <c r="H59" s="10"/>
      <c r="I59" s="206"/>
      <c r="J59" s="207"/>
      <c r="K59" s="207"/>
    </row>
    <row r="60" spans="2:11" hidden="1" x14ac:dyDescent="0.2">
      <c r="B60" s="208"/>
      <c r="C60" s="209"/>
      <c r="D60" s="209"/>
      <c r="E60" s="210"/>
      <c r="F60" s="210"/>
      <c r="G60" s="211"/>
      <c r="H60" s="212"/>
      <c r="I60" s="209"/>
      <c r="J60" s="213"/>
      <c r="K60" s="213"/>
    </row>
    <row r="61" spans="2:11" hidden="1" x14ac:dyDescent="0.2">
      <c r="B61" s="208"/>
      <c r="C61" s="209"/>
      <c r="D61" s="209"/>
      <c r="E61" s="210"/>
      <c r="F61" s="210"/>
      <c r="G61" s="211"/>
      <c r="H61" s="212"/>
      <c r="I61" s="209"/>
      <c r="J61" s="213"/>
      <c r="K61" s="213"/>
    </row>
    <row r="62" spans="2:11" hidden="1" x14ac:dyDescent="0.2">
      <c r="B62" s="208"/>
      <c r="C62" s="209"/>
      <c r="D62" s="209"/>
      <c r="E62" s="210"/>
      <c r="F62" s="210"/>
      <c r="G62" s="211"/>
      <c r="H62" s="212"/>
      <c r="I62" s="209"/>
      <c r="J62" s="213"/>
      <c r="K62" s="213"/>
    </row>
    <row r="63" spans="2:11" hidden="1" x14ac:dyDescent="0.2">
      <c r="B63" s="208"/>
      <c r="C63" s="209"/>
      <c r="D63" s="209"/>
      <c r="E63" s="210"/>
      <c r="F63" s="210"/>
      <c r="G63" s="211"/>
      <c r="H63" s="212"/>
      <c r="I63" s="209"/>
      <c r="J63" s="213"/>
      <c r="K63" s="213"/>
    </row>
    <row r="64" spans="2:11" hidden="1" x14ac:dyDescent="0.2">
      <c r="B64" s="208"/>
      <c r="C64" s="209"/>
      <c r="D64" s="209"/>
      <c r="E64" s="210"/>
      <c r="F64" s="210"/>
      <c r="G64" s="211"/>
      <c r="H64" s="212"/>
      <c r="I64" s="209"/>
      <c r="J64" s="213"/>
      <c r="K64" s="213"/>
    </row>
    <row r="65" spans="2:11" hidden="1" x14ac:dyDescent="0.2">
      <c r="B65" s="208"/>
      <c r="C65" s="209"/>
      <c r="D65" s="209"/>
      <c r="E65" s="210"/>
      <c r="F65" s="210"/>
      <c r="G65" s="211"/>
      <c r="H65" s="212"/>
      <c r="I65" s="209"/>
      <c r="J65" s="213"/>
      <c r="K65" s="213"/>
    </row>
    <row r="66" spans="2:11" hidden="1" x14ac:dyDescent="0.2">
      <c r="B66" s="208"/>
      <c r="C66" s="209"/>
      <c r="D66" s="209"/>
      <c r="E66" s="210"/>
      <c r="F66" s="210"/>
      <c r="G66" s="211"/>
      <c r="H66" s="212"/>
      <c r="I66" s="209"/>
      <c r="J66" s="213"/>
      <c r="K66" s="213"/>
    </row>
    <row r="67" spans="2:11" hidden="1" x14ac:dyDescent="0.2">
      <c r="B67" s="208"/>
      <c r="C67" s="209"/>
      <c r="D67" s="209"/>
      <c r="E67" s="210"/>
      <c r="F67" s="210"/>
      <c r="G67" s="211"/>
      <c r="H67" s="212"/>
      <c r="I67" s="209"/>
      <c r="J67" s="213"/>
      <c r="K67" s="213"/>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 type="list" allowBlank="1" showInputMessage="1" showErrorMessage="1" sqref="C13:I13">
      <formula1>$N$17:$N$24</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topLeftCell="A10" workbookViewId="0">
      <selection activeCell="A12" sqref="A1:XFD1048576"/>
    </sheetView>
  </sheetViews>
  <sheetFormatPr baseColWidth="10" defaultColWidth="11.5703125" defaultRowHeight="15" x14ac:dyDescent="0.25"/>
  <cols>
    <col min="1" max="1" width="1.28515625" customWidth="1"/>
    <col min="2" max="2" width="21.85546875" style="227"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s>
  <sheetData>
    <row r="1" spans="2:11" ht="18" customHeight="1" thickBot="1" x14ac:dyDescent="0.3">
      <c r="B1" s="580"/>
      <c r="C1" s="583" t="s">
        <v>144</v>
      </c>
      <c r="D1" s="584"/>
      <c r="E1" s="584"/>
      <c r="F1" s="584"/>
      <c r="G1" s="584"/>
      <c r="H1" s="584"/>
      <c r="I1" s="584"/>
      <c r="J1" s="585"/>
      <c r="K1" s="586"/>
    </row>
    <row r="2" spans="2:11" ht="18" customHeight="1" thickBot="1" x14ac:dyDescent="0.3">
      <c r="B2" s="581"/>
      <c r="C2" s="589" t="s">
        <v>145</v>
      </c>
      <c r="D2" s="590"/>
      <c r="E2" s="590"/>
      <c r="F2" s="590"/>
      <c r="G2" s="590"/>
      <c r="H2" s="590"/>
      <c r="I2" s="590"/>
      <c r="J2" s="591"/>
      <c r="K2" s="587"/>
    </row>
    <row r="3" spans="2:11" ht="18" customHeight="1" thickBot="1" x14ac:dyDescent="0.3">
      <c r="B3" s="581"/>
      <c r="C3" s="589" t="s">
        <v>448</v>
      </c>
      <c r="D3" s="590"/>
      <c r="E3" s="590"/>
      <c r="F3" s="590"/>
      <c r="G3" s="590"/>
      <c r="H3" s="590"/>
      <c r="I3" s="590"/>
      <c r="J3" s="591"/>
      <c r="K3" s="587"/>
    </row>
    <row r="4" spans="2:11" ht="18" customHeight="1" thickBot="1" x14ac:dyDescent="0.3">
      <c r="B4" s="582"/>
      <c r="C4" s="589" t="s">
        <v>351</v>
      </c>
      <c r="D4" s="590"/>
      <c r="E4" s="590"/>
      <c r="F4" s="590"/>
      <c r="G4" s="590"/>
      <c r="H4" s="592" t="s">
        <v>430</v>
      </c>
      <c r="I4" s="593"/>
      <c r="J4" s="594"/>
      <c r="K4" s="588"/>
    </row>
    <row r="5" spans="2:11" ht="18" customHeight="1" thickBot="1" x14ac:dyDescent="0.3">
      <c r="B5" s="223"/>
      <c r="C5" s="224"/>
      <c r="D5" s="224"/>
      <c r="E5" s="224"/>
      <c r="F5" s="224"/>
      <c r="G5" s="224"/>
      <c r="H5" s="224"/>
      <c r="I5" s="224"/>
      <c r="J5" s="225"/>
    </row>
    <row r="6" spans="2:11" ht="51.75" customHeight="1" thickBot="1" x14ac:dyDescent="0.3">
      <c r="B6" s="343" t="s">
        <v>461</v>
      </c>
      <c r="C6" s="487" t="s">
        <v>362</v>
      </c>
      <c r="D6" s="595"/>
      <c r="E6" s="488"/>
      <c r="F6" s="226"/>
      <c r="G6" s="224"/>
      <c r="H6" s="224"/>
      <c r="I6" s="224"/>
      <c r="J6" s="225"/>
    </row>
    <row r="7" spans="2:11" ht="32.25" customHeight="1" thickBot="1" x14ac:dyDescent="0.3">
      <c r="B7" s="27" t="s">
        <v>0</v>
      </c>
      <c r="C7" s="487" t="s">
        <v>363</v>
      </c>
      <c r="D7" s="595"/>
      <c r="E7" s="488"/>
      <c r="F7" s="226"/>
      <c r="G7" s="224"/>
      <c r="H7" s="224"/>
      <c r="I7" s="224"/>
      <c r="J7" s="225"/>
    </row>
    <row r="8" spans="2:11" ht="32.25" customHeight="1" thickBot="1" x14ac:dyDescent="0.3">
      <c r="B8" s="27" t="s">
        <v>356</v>
      </c>
      <c r="C8" s="487" t="s">
        <v>360</v>
      </c>
      <c r="D8" s="595"/>
      <c r="E8" s="488"/>
      <c r="F8" s="318"/>
      <c r="G8" s="224"/>
      <c r="H8" s="224"/>
      <c r="I8" s="224"/>
      <c r="J8" s="225"/>
    </row>
    <row r="9" spans="2:11" ht="33.75" customHeight="1" thickBot="1" x14ac:dyDescent="0.3">
      <c r="B9" s="27" t="s">
        <v>202</v>
      </c>
      <c r="C9" s="487" t="s">
        <v>493</v>
      </c>
      <c r="D9" s="595"/>
      <c r="E9" s="488"/>
      <c r="F9" s="226"/>
      <c r="G9" s="224"/>
      <c r="H9" s="224"/>
      <c r="I9" s="224"/>
      <c r="J9" s="225"/>
    </row>
    <row r="10" spans="2:11" ht="33.75" customHeight="1" thickBot="1" x14ac:dyDescent="0.3">
      <c r="B10" s="27" t="s">
        <v>449</v>
      </c>
      <c r="C10" s="487" t="s">
        <v>450</v>
      </c>
      <c r="D10" s="595"/>
      <c r="E10" s="488"/>
      <c r="F10" s="226"/>
      <c r="G10" s="224"/>
      <c r="H10" s="224"/>
      <c r="I10" s="224"/>
      <c r="J10" s="225"/>
    </row>
    <row r="12" spans="2:11" x14ac:dyDescent="0.25">
      <c r="B12" s="598" t="s">
        <v>520</v>
      </c>
      <c r="C12" s="599"/>
      <c r="D12" s="599"/>
      <c r="E12" s="599"/>
      <c r="F12" s="599"/>
      <c r="G12" s="599"/>
      <c r="H12" s="600"/>
      <c r="I12" s="596" t="s">
        <v>352</v>
      </c>
      <c r="J12" s="597"/>
      <c r="K12" s="597"/>
    </row>
    <row r="13" spans="2:11" s="228" customFormat="1" ht="56.25" customHeight="1" x14ac:dyDescent="0.25">
      <c r="B13" s="317" t="s">
        <v>357</v>
      </c>
      <c r="C13" s="317" t="s">
        <v>353</v>
      </c>
      <c r="D13" s="317" t="s">
        <v>431</v>
      </c>
      <c r="E13" s="317" t="s">
        <v>354</v>
      </c>
      <c r="F13" s="317" t="s">
        <v>355</v>
      </c>
      <c r="G13" s="317" t="s">
        <v>432</v>
      </c>
      <c r="H13" s="317" t="s">
        <v>433</v>
      </c>
      <c r="I13" s="316" t="s">
        <v>434</v>
      </c>
      <c r="J13" s="316" t="s">
        <v>435</v>
      </c>
      <c r="K13" s="316" t="s">
        <v>436</v>
      </c>
    </row>
    <row r="14" spans="2:11" ht="48" customHeight="1" x14ac:dyDescent="0.25">
      <c r="B14" s="607">
        <v>1</v>
      </c>
      <c r="C14" s="605" t="s">
        <v>422</v>
      </c>
      <c r="D14" s="606">
        <v>0.1</v>
      </c>
      <c r="E14" s="340">
        <v>1</v>
      </c>
      <c r="F14" s="366" t="s">
        <v>499</v>
      </c>
      <c r="G14" s="372">
        <v>0.05</v>
      </c>
      <c r="H14" s="296">
        <v>43159</v>
      </c>
      <c r="I14" s="372">
        <v>0.05</v>
      </c>
      <c r="J14" s="407">
        <v>43131</v>
      </c>
      <c r="K14" s="347" t="s">
        <v>523</v>
      </c>
    </row>
    <row r="15" spans="2:11" x14ac:dyDescent="0.25">
      <c r="B15" s="607"/>
      <c r="C15" s="605"/>
      <c r="D15" s="606"/>
      <c r="E15" s="340">
        <v>2</v>
      </c>
      <c r="F15" s="366" t="s">
        <v>500</v>
      </c>
      <c r="G15" s="372">
        <v>2.5000000000000001E-2</v>
      </c>
      <c r="H15" s="296">
        <v>43160</v>
      </c>
      <c r="I15" s="370">
        <v>2.5000000000000001E-2</v>
      </c>
      <c r="J15" s="407">
        <v>43165</v>
      </c>
      <c r="K15" s="320"/>
    </row>
    <row r="16" spans="2:11" x14ac:dyDescent="0.25">
      <c r="B16" s="607"/>
      <c r="C16" s="605"/>
      <c r="D16" s="606"/>
      <c r="E16" s="340">
        <v>3</v>
      </c>
      <c r="F16" s="366" t="s">
        <v>501</v>
      </c>
      <c r="G16" s="372">
        <v>2.5000000000000001E-2</v>
      </c>
      <c r="H16" s="408">
        <v>43311</v>
      </c>
      <c r="I16" s="370">
        <v>2.5000000000000001E-2</v>
      </c>
      <c r="J16" s="407">
        <v>43343</v>
      </c>
      <c r="K16" s="320"/>
    </row>
    <row r="17" spans="2:11" ht="27.75" customHeight="1" x14ac:dyDescent="0.25">
      <c r="B17" s="607"/>
      <c r="C17" s="608" t="s">
        <v>502</v>
      </c>
      <c r="D17" s="610">
        <v>0.2</v>
      </c>
      <c r="E17" s="340">
        <v>1</v>
      </c>
      <c r="F17" s="366" t="s">
        <v>425</v>
      </c>
      <c r="G17" s="372">
        <v>0.1</v>
      </c>
      <c r="H17" s="408">
        <v>43312</v>
      </c>
      <c r="I17" s="409">
        <v>0.1</v>
      </c>
      <c r="J17" s="410">
        <v>43322</v>
      </c>
      <c r="K17" s="229" t="s">
        <v>525</v>
      </c>
    </row>
    <row r="18" spans="2:11" ht="52.5" customHeight="1" x14ac:dyDescent="0.25">
      <c r="B18" s="607"/>
      <c r="C18" s="609"/>
      <c r="D18" s="611"/>
      <c r="E18" s="340">
        <v>2</v>
      </c>
      <c r="F18" s="366" t="s">
        <v>426</v>
      </c>
      <c r="G18" s="372">
        <v>0.1</v>
      </c>
      <c r="H18" s="296">
        <v>43465</v>
      </c>
      <c r="I18" s="372">
        <v>0.1</v>
      </c>
      <c r="J18" s="407">
        <v>43465</v>
      </c>
      <c r="K18" s="320"/>
    </row>
    <row r="19" spans="2:11" s="238" customFormat="1" ht="21.75" customHeight="1" x14ac:dyDescent="0.25">
      <c r="B19" s="601" t="s">
        <v>437</v>
      </c>
      <c r="C19" s="602"/>
      <c r="D19" s="329">
        <f>SUM(D14:D17)</f>
        <v>0.30000000000000004</v>
      </c>
      <c r="E19" s="603" t="s">
        <v>120</v>
      </c>
      <c r="F19" s="604"/>
      <c r="G19" s="329">
        <f>SUM(G14:G18)</f>
        <v>0.30000000000000004</v>
      </c>
      <c r="H19" s="315"/>
      <c r="I19" s="373">
        <f>SUM(I14:I18)</f>
        <v>0.30000000000000004</v>
      </c>
      <c r="J19" s="322"/>
      <c r="K19" s="322"/>
    </row>
  </sheetData>
  <sheetProtection selectLockedCells="1" selectUnlockedCells="1"/>
  <mergeCells count="21">
    <mergeCell ref="I12:K12"/>
    <mergeCell ref="B12:H12"/>
    <mergeCell ref="B19:C19"/>
    <mergeCell ref="E19:F19"/>
    <mergeCell ref="C14:C16"/>
    <mergeCell ref="D14:D16"/>
    <mergeCell ref="B14:B18"/>
    <mergeCell ref="C17:C18"/>
    <mergeCell ref="D17:D18"/>
    <mergeCell ref="C6:E6"/>
    <mergeCell ref="C7:E7"/>
    <mergeCell ref="C8:E8"/>
    <mergeCell ref="C9:E9"/>
    <mergeCell ref="C10:E10"/>
    <mergeCell ref="B1:B4"/>
    <mergeCell ref="C1:J1"/>
    <mergeCell ref="K1:K4"/>
    <mergeCell ref="C2:J2"/>
    <mergeCell ref="C3:J3"/>
    <mergeCell ref="C4:G4"/>
    <mergeCell ref="H4:J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B1:X67"/>
  <sheetViews>
    <sheetView topLeftCell="A38" zoomScale="85" zoomScaleNormal="85" workbookViewId="0">
      <selection activeCell="A12" sqref="A1:XFD1048576"/>
    </sheetView>
  </sheetViews>
  <sheetFormatPr baseColWidth="10" defaultColWidth="11.42578125" defaultRowHeight="12.75" x14ac:dyDescent="0.2"/>
  <cols>
    <col min="1" max="1" width="1" style="171" customWidth="1"/>
    <col min="2" max="2" width="25.42578125" style="170" customWidth="1"/>
    <col min="3" max="3" width="14.5703125" style="171" customWidth="1"/>
    <col min="4" max="4" width="20.140625" style="171" customWidth="1"/>
    <col min="5" max="5" width="16.42578125" style="171" customWidth="1"/>
    <col min="6" max="6" width="25" style="171" customWidth="1"/>
    <col min="7" max="7" width="22" style="172" customWidth="1"/>
    <col min="8" max="8" width="20.5703125" style="171" customWidth="1"/>
    <col min="9" max="9" width="22.42578125" style="171" customWidth="1"/>
    <col min="10" max="11" width="22.42578125" style="173" customWidth="1"/>
    <col min="12" max="21" width="11.42578125" style="174"/>
    <col min="22" max="24" width="11.42578125" style="175"/>
    <col min="25" max="16384" width="11.42578125" style="171"/>
  </cols>
  <sheetData>
    <row r="1" spans="2:14" ht="6" customHeight="1" x14ac:dyDescent="0.2"/>
    <row r="2" spans="2:14" ht="25.5" customHeight="1" x14ac:dyDescent="0.2">
      <c r="B2" s="527"/>
      <c r="C2" s="457" t="s">
        <v>144</v>
      </c>
      <c r="D2" s="457"/>
      <c r="E2" s="457"/>
      <c r="F2" s="457"/>
      <c r="G2" s="457"/>
      <c r="H2" s="457"/>
      <c r="I2" s="528"/>
      <c r="J2" s="176"/>
      <c r="K2" s="176"/>
      <c r="M2" s="177" t="s">
        <v>244</v>
      </c>
    </row>
    <row r="3" spans="2:14" ht="25.5" customHeight="1" x14ac:dyDescent="0.2">
      <c r="B3" s="527"/>
      <c r="C3" s="529" t="s">
        <v>145</v>
      </c>
      <c r="D3" s="529"/>
      <c r="E3" s="529"/>
      <c r="F3" s="529"/>
      <c r="G3" s="529"/>
      <c r="H3" s="529"/>
      <c r="I3" s="528"/>
      <c r="J3" s="176"/>
      <c r="K3" s="176"/>
      <c r="M3" s="177" t="s">
        <v>245</v>
      </c>
    </row>
    <row r="4" spans="2:14" ht="25.5" customHeight="1" x14ac:dyDescent="0.2">
      <c r="B4" s="527"/>
      <c r="C4" s="529" t="s">
        <v>246</v>
      </c>
      <c r="D4" s="529"/>
      <c r="E4" s="529"/>
      <c r="F4" s="529"/>
      <c r="G4" s="529"/>
      <c r="H4" s="529"/>
      <c r="I4" s="528"/>
      <c r="J4" s="176"/>
      <c r="K4" s="176"/>
      <c r="M4" s="177" t="s">
        <v>247</v>
      </c>
    </row>
    <row r="5" spans="2:14" ht="25.5" customHeight="1" x14ac:dyDescent="0.2">
      <c r="B5" s="527"/>
      <c r="C5" s="529" t="s">
        <v>248</v>
      </c>
      <c r="D5" s="529"/>
      <c r="E5" s="529"/>
      <c r="F5" s="529"/>
      <c r="G5" s="530" t="s">
        <v>533</v>
      </c>
      <c r="H5" s="530"/>
      <c r="I5" s="528"/>
      <c r="J5" s="176"/>
      <c r="K5" s="176"/>
      <c r="M5" s="177" t="s">
        <v>249</v>
      </c>
    </row>
    <row r="6" spans="2:14" ht="23.25" customHeight="1" x14ac:dyDescent="0.2">
      <c r="B6" s="531" t="s">
        <v>250</v>
      </c>
      <c r="C6" s="531"/>
      <c r="D6" s="531"/>
      <c r="E6" s="531"/>
      <c r="F6" s="531"/>
      <c r="G6" s="531"/>
      <c r="H6" s="531"/>
      <c r="I6" s="531"/>
      <c r="J6" s="178"/>
      <c r="K6" s="178"/>
    </row>
    <row r="7" spans="2:14" ht="24" customHeight="1" x14ac:dyDescent="0.2">
      <c r="B7" s="532" t="s">
        <v>251</v>
      </c>
      <c r="C7" s="532"/>
      <c r="D7" s="532"/>
      <c r="E7" s="532"/>
      <c r="F7" s="532"/>
      <c r="G7" s="532"/>
      <c r="H7" s="532"/>
      <c r="I7" s="532"/>
      <c r="J7" s="179"/>
      <c r="K7" s="179"/>
    </row>
    <row r="8" spans="2:14" ht="24" customHeight="1" x14ac:dyDescent="0.2">
      <c r="B8" s="533" t="s">
        <v>252</v>
      </c>
      <c r="C8" s="533"/>
      <c r="D8" s="533"/>
      <c r="E8" s="533"/>
      <c r="F8" s="533"/>
      <c r="G8" s="533"/>
      <c r="H8" s="533"/>
      <c r="I8" s="533"/>
      <c r="J8" s="180"/>
      <c r="K8" s="180"/>
      <c r="N8" s="181" t="s">
        <v>253</v>
      </c>
    </row>
    <row r="9" spans="2:14" ht="30.75" customHeight="1" x14ac:dyDescent="0.2">
      <c r="B9" s="335" t="s">
        <v>534</v>
      </c>
      <c r="C9" s="334">
        <v>12</v>
      </c>
      <c r="D9" s="534" t="s">
        <v>535</v>
      </c>
      <c r="E9" s="534"/>
      <c r="F9" s="536" t="s">
        <v>380</v>
      </c>
      <c r="G9" s="536"/>
      <c r="H9" s="536"/>
      <c r="I9" s="536"/>
      <c r="J9" s="182"/>
      <c r="K9" s="182"/>
      <c r="M9" s="177" t="s">
        <v>254</v>
      </c>
      <c r="N9" s="181" t="s">
        <v>255</v>
      </c>
    </row>
    <row r="10" spans="2:14" ht="30.75" customHeight="1" x14ac:dyDescent="0.2">
      <c r="B10" s="335" t="s">
        <v>256</v>
      </c>
      <c r="C10" s="334" t="s">
        <v>270</v>
      </c>
      <c r="D10" s="534" t="s">
        <v>257</v>
      </c>
      <c r="E10" s="534"/>
      <c r="F10" s="535" t="s">
        <v>365</v>
      </c>
      <c r="G10" s="535"/>
      <c r="H10" s="183" t="s">
        <v>258</v>
      </c>
      <c r="I10" s="222" t="s">
        <v>275</v>
      </c>
      <c r="J10" s="184"/>
      <c r="K10" s="184"/>
      <c r="M10" s="177" t="s">
        <v>259</v>
      </c>
      <c r="N10" s="181" t="s">
        <v>260</v>
      </c>
    </row>
    <row r="11" spans="2:14" ht="30.75" customHeight="1" x14ac:dyDescent="0.2">
      <c r="B11" s="335" t="s">
        <v>261</v>
      </c>
      <c r="C11" s="612" t="s">
        <v>366</v>
      </c>
      <c r="D11" s="612"/>
      <c r="E11" s="612"/>
      <c r="F11" s="612"/>
      <c r="G11" s="183" t="s">
        <v>262</v>
      </c>
      <c r="H11" s="538">
        <v>967</v>
      </c>
      <c r="I11" s="538"/>
      <c r="J11" s="185"/>
      <c r="K11" s="185"/>
      <c r="M11" s="177" t="s">
        <v>263</v>
      </c>
      <c r="N11" s="181" t="s">
        <v>264</v>
      </c>
    </row>
    <row r="12" spans="2:14" ht="30.75" customHeight="1" x14ac:dyDescent="0.2">
      <c r="B12" s="335" t="s">
        <v>265</v>
      </c>
      <c r="C12" s="539" t="s">
        <v>263</v>
      </c>
      <c r="D12" s="539"/>
      <c r="E12" s="539"/>
      <c r="F12" s="539"/>
      <c r="G12" s="183" t="s">
        <v>266</v>
      </c>
      <c r="H12" s="540" t="s">
        <v>367</v>
      </c>
      <c r="I12" s="540"/>
      <c r="J12" s="186"/>
      <c r="K12" s="186"/>
      <c r="M12" s="187" t="s">
        <v>267</v>
      </c>
    </row>
    <row r="13" spans="2:14" ht="30.75" customHeight="1" x14ac:dyDescent="0.2">
      <c r="B13" s="335" t="s">
        <v>268</v>
      </c>
      <c r="C13" s="541" t="s">
        <v>295</v>
      </c>
      <c r="D13" s="541"/>
      <c r="E13" s="541"/>
      <c r="F13" s="541"/>
      <c r="G13" s="541"/>
      <c r="H13" s="541"/>
      <c r="I13" s="541"/>
      <c r="J13" s="188"/>
      <c r="K13" s="188"/>
      <c r="M13" s="187"/>
    </row>
    <row r="14" spans="2:14" ht="30.75" customHeight="1" x14ac:dyDescent="0.2">
      <c r="B14" s="335" t="s">
        <v>269</v>
      </c>
      <c r="C14" s="542" t="s">
        <v>368</v>
      </c>
      <c r="D14" s="542"/>
      <c r="E14" s="542"/>
      <c r="F14" s="542"/>
      <c r="G14" s="542"/>
      <c r="H14" s="542"/>
      <c r="I14" s="542"/>
      <c r="J14" s="184"/>
      <c r="K14" s="184"/>
      <c r="M14" s="187"/>
      <c r="N14" s="181" t="s">
        <v>270</v>
      </c>
    </row>
    <row r="15" spans="2:14" ht="30.75" customHeight="1" x14ac:dyDescent="0.2">
      <c r="B15" s="335" t="s">
        <v>271</v>
      </c>
      <c r="C15" s="543" t="s">
        <v>381</v>
      </c>
      <c r="D15" s="543"/>
      <c r="E15" s="543"/>
      <c r="F15" s="543"/>
      <c r="G15" s="183" t="s">
        <v>272</v>
      </c>
      <c r="H15" s="535" t="s">
        <v>288</v>
      </c>
      <c r="I15" s="535"/>
      <c r="J15" s="184"/>
      <c r="K15" s="184"/>
      <c r="M15" s="187" t="s">
        <v>274</v>
      </c>
      <c r="N15" s="181" t="s">
        <v>275</v>
      </c>
    </row>
    <row r="16" spans="2:14" ht="30.75" customHeight="1" x14ac:dyDescent="0.2">
      <c r="B16" s="335" t="s">
        <v>276</v>
      </c>
      <c r="C16" s="613" t="s">
        <v>498</v>
      </c>
      <c r="D16" s="613"/>
      <c r="E16" s="613"/>
      <c r="F16" s="613"/>
      <c r="G16" s="183" t="s">
        <v>277</v>
      </c>
      <c r="H16" s="535" t="s">
        <v>264</v>
      </c>
      <c r="I16" s="535"/>
      <c r="J16" s="184"/>
      <c r="K16" s="184"/>
      <c r="M16" s="187" t="s">
        <v>278</v>
      </c>
    </row>
    <row r="17" spans="2:14" ht="40.5" customHeight="1" x14ac:dyDescent="0.2">
      <c r="B17" s="335" t="s">
        <v>279</v>
      </c>
      <c r="C17" s="614" t="s">
        <v>382</v>
      </c>
      <c r="D17" s="614"/>
      <c r="E17" s="614"/>
      <c r="F17" s="614"/>
      <c r="G17" s="614"/>
      <c r="H17" s="614"/>
      <c r="I17" s="614"/>
      <c r="J17" s="188"/>
      <c r="K17" s="188"/>
      <c r="M17" s="187" t="s">
        <v>280</v>
      </c>
      <c r="N17" s="181" t="s">
        <v>281</v>
      </c>
    </row>
    <row r="18" spans="2:14" ht="30.75" customHeight="1" x14ac:dyDescent="0.2">
      <c r="B18" s="335" t="s">
        <v>282</v>
      </c>
      <c r="C18" s="543" t="s">
        <v>383</v>
      </c>
      <c r="D18" s="543"/>
      <c r="E18" s="543"/>
      <c r="F18" s="543"/>
      <c r="G18" s="543"/>
      <c r="H18" s="543"/>
      <c r="I18" s="543"/>
      <c r="J18" s="189"/>
      <c r="K18" s="189"/>
      <c r="M18" s="187" t="s">
        <v>283</v>
      </c>
      <c r="N18" s="181" t="s">
        <v>284</v>
      </c>
    </row>
    <row r="19" spans="2:14" ht="30.75" customHeight="1" x14ac:dyDescent="0.2">
      <c r="B19" s="335" t="s">
        <v>285</v>
      </c>
      <c r="C19" s="545" t="s">
        <v>345</v>
      </c>
      <c r="D19" s="545"/>
      <c r="E19" s="545"/>
      <c r="F19" s="545"/>
      <c r="G19" s="545"/>
      <c r="H19" s="545"/>
      <c r="I19" s="545"/>
      <c r="J19" s="190"/>
      <c r="K19" s="190"/>
      <c r="M19" s="187"/>
      <c r="N19" s="181" t="s">
        <v>286</v>
      </c>
    </row>
    <row r="20" spans="2:14" ht="30.75" customHeight="1" x14ac:dyDescent="0.2">
      <c r="B20" s="335" t="s">
        <v>287</v>
      </c>
      <c r="C20" s="546" t="s">
        <v>346</v>
      </c>
      <c r="D20" s="546"/>
      <c r="E20" s="546"/>
      <c r="F20" s="546"/>
      <c r="G20" s="546"/>
      <c r="H20" s="546"/>
      <c r="I20" s="546"/>
      <c r="J20" s="191"/>
      <c r="K20" s="191"/>
      <c r="M20" s="187" t="s">
        <v>288</v>
      </c>
      <c r="N20" s="181" t="s">
        <v>289</v>
      </c>
    </row>
    <row r="21" spans="2:14" ht="27.75" customHeight="1" x14ac:dyDescent="0.2">
      <c r="B21" s="534" t="s">
        <v>290</v>
      </c>
      <c r="C21" s="547" t="s">
        <v>291</v>
      </c>
      <c r="D21" s="547"/>
      <c r="E21" s="547"/>
      <c r="F21" s="548" t="s">
        <v>292</v>
      </c>
      <c r="G21" s="548"/>
      <c r="H21" s="548"/>
      <c r="I21" s="548"/>
      <c r="J21" s="192"/>
      <c r="K21" s="192"/>
      <c r="M21" s="187" t="s">
        <v>273</v>
      </c>
      <c r="N21" s="181" t="s">
        <v>293</v>
      </c>
    </row>
    <row r="22" spans="2:14" ht="27" customHeight="1" x14ac:dyDescent="0.2">
      <c r="B22" s="534"/>
      <c r="C22" s="549" t="s">
        <v>347</v>
      </c>
      <c r="D22" s="549"/>
      <c r="E22" s="549"/>
      <c r="F22" s="549" t="s">
        <v>348</v>
      </c>
      <c r="G22" s="549"/>
      <c r="H22" s="549"/>
      <c r="I22" s="549"/>
      <c r="J22" s="190"/>
      <c r="K22" s="190"/>
      <c r="M22" s="187" t="s">
        <v>294</v>
      </c>
      <c r="N22" s="181" t="s">
        <v>295</v>
      </c>
    </row>
    <row r="23" spans="2:14" ht="39.75" customHeight="1" x14ac:dyDescent="0.2">
      <c r="B23" s="335" t="s">
        <v>296</v>
      </c>
      <c r="C23" s="550" t="s">
        <v>346</v>
      </c>
      <c r="D23" s="550"/>
      <c r="E23" s="550"/>
      <c r="F23" s="550" t="s">
        <v>346</v>
      </c>
      <c r="G23" s="550"/>
      <c r="H23" s="550"/>
      <c r="I23" s="550"/>
      <c r="J23" s="184"/>
      <c r="K23" s="184"/>
      <c r="M23" s="187"/>
      <c r="N23" s="181" t="s">
        <v>297</v>
      </c>
    </row>
    <row r="24" spans="2:14" ht="44.25" customHeight="1" x14ac:dyDescent="0.2">
      <c r="B24" s="335" t="s">
        <v>298</v>
      </c>
      <c r="C24" s="549" t="s">
        <v>350</v>
      </c>
      <c r="D24" s="549"/>
      <c r="E24" s="549"/>
      <c r="F24" s="549" t="s">
        <v>349</v>
      </c>
      <c r="G24" s="549"/>
      <c r="H24" s="549"/>
      <c r="I24" s="549"/>
      <c r="J24" s="189"/>
      <c r="K24" s="189"/>
      <c r="M24" s="193"/>
      <c r="N24" s="181" t="s">
        <v>299</v>
      </c>
    </row>
    <row r="25" spans="2:14" ht="29.25" customHeight="1" x14ac:dyDescent="0.2">
      <c r="B25" s="335" t="s">
        <v>300</v>
      </c>
      <c r="C25" s="615">
        <v>43101</v>
      </c>
      <c r="D25" s="543"/>
      <c r="E25" s="543"/>
      <c r="F25" s="183" t="s">
        <v>301</v>
      </c>
      <c r="G25" s="616">
        <v>0.3</v>
      </c>
      <c r="H25" s="617"/>
      <c r="I25" s="618"/>
      <c r="J25" s="194"/>
      <c r="K25" s="194"/>
      <c r="M25" s="193"/>
    </row>
    <row r="26" spans="2:14" ht="27" customHeight="1" x14ac:dyDescent="0.2">
      <c r="B26" s="335" t="s">
        <v>302</v>
      </c>
      <c r="C26" s="615">
        <v>43465</v>
      </c>
      <c r="D26" s="543"/>
      <c r="E26" s="543"/>
      <c r="F26" s="183" t="s">
        <v>303</v>
      </c>
      <c r="G26" s="619">
        <v>0.3</v>
      </c>
      <c r="H26" s="620"/>
      <c r="I26" s="621"/>
      <c r="J26" s="195"/>
      <c r="K26" s="195"/>
      <c r="M26" s="193"/>
    </row>
    <row r="27" spans="2:14" ht="47.25" customHeight="1" x14ac:dyDescent="0.2">
      <c r="B27" s="335" t="s">
        <v>304</v>
      </c>
      <c r="C27" s="535" t="s">
        <v>280</v>
      </c>
      <c r="D27" s="535"/>
      <c r="E27" s="535"/>
      <c r="F27" s="233" t="s">
        <v>305</v>
      </c>
      <c r="G27" s="622"/>
      <c r="H27" s="623"/>
      <c r="I27" s="624"/>
      <c r="J27" s="192"/>
      <c r="K27" s="192"/>
      <c r="M27" s="193"/>
    </row>
    <row r="28" spans="2:14" ht="30" customHeight="1" x14ac:dyDescent="0.2">
      <c r="B28" s="533" t="s">
        <v>306</v>
      </c>
      <c r="C28" s="533"/>
      <c r="D28" s="533"/>
      <c r="E28" s="533"/>
      <c r="F28" s="533"/>
      <c r="G28" s="533"/>
      <c r="H28" s="533"/>
      <c r="I28" s="533"/>
      <c r="J28" s="180"/>
      <c r="K28" s="180"/>
      <c r="M28" s="193"/>
    </row>
    <row r="29" spans="2:14" ht="56.25" customHeight="1" x14ac:dyDescent="0.2">
      <c r="B29" s="333" t="s">
        <v>307</v>
      </c>
      <c r="C29" s="333" t="s">
        <v>308</v>
      </c>
      <c r="D29" s="333" t="s">
        <v>309</v>
      </c>
      <c r="E29" s="333" t="s">
        <v>310</v>
      </c>
      <c r="F29" s="333" t="s">
        <v>311</v>
      </c>
      <c r="G29" s="196" t="s">
        <v>312</v>
      </c>
      <c r="H29" s="196" t="s">
        <v>313</v>
      </c>
      <c r="I29" s="333" t="s">
        <v>314</v>
      </c>
      <c r="J29" s="190"/>
      <c r="K29" s="190"/>
      <c r="M29" s="193"/>
    </row>
    <row r="30" spans="2:14" ht="19.5" customHeight="1" x14ac:dyDescent="0.2">
      <c r="B30" s="336" t="s">
        <v>315</v>
      </c>
      <c r="C30" s="230">
        <v>0</v>
      </c>
      <c r="D30" s="218">
        <f>+C30</f>
        <v>0</v>
      </c>
      <c r="E30" s="230">
        <v>0</v>
      </c>
      <c r="F30" s="219">
        <f>+E30</f>
        <v>0</v>
      </c>
      <c r="G30" s="220" t="e">
        <f>+C30/E30</f>
        <v>#DIV/0!</v>
      </c>
      <c r="H30" s="221" t="e">
        <f>+D30/F30</f>
        <v>#DIV/0!</v>
      </c>
      <c r="I30" s="234">
        <f>+D30/$G$26</f>
        <v>0</v>
      </c>
      <c r="J30" s="197"/>
      <c r="K30" s="197"/>
      <c r="M30" s="193"/>
    </row>
    <row r="31" spans="2:14" ht="19.5" customHeight="1" x14ac:dyDescent="0.2">
      <c r="B31" s="336" t="s">
        <v>316</v>
      </c>
      <c r="C31" s="230">
        <v>0</v>
      </c>
      <c r="D31" s="218">
        <f>+C31+D30</f>
        <v>0</v>
      </c>
      <c r="E31" s="230">
        <v>0</v>
      </c>
      <c r="F31" s="219">
        <f>+E31+F30</f>
        <v>0</v>
      </c>
      <c r="G31" s="220" t="e">
        <f t="shared" ref="G31:G41" si="0">+C31/E31</f>
        <v>#DIV/0!</v>
      </c>
      <c r="H31" s="221" t="e">
        <f t="shared" ref="H31:H41" si="1">+D31/F31</f>
        <v>#DIV/0!</v>
      </c>
      <c r="I31" s="234">
        <f t="shared" ref="I31:I41" si="2">+D31/$G$26</f>
        <v>0</v>
      </c>
      <c r="J31" s="197"/>
      <c r="K31" s="197"/>
      <c r="M31" s="193"/>
    </row>
    <row r="32" spans="2:14" ht="19.5" customHeight="1" x14ac:dyDescent="0.2">
      <c r="B32" s="336" t="s">
        <v>317</v>
      </c>
      <c r="C32" s="230">
        <v>0</v>
      </c>
      <c r="D32" s="218">
        <f t="shared" ref="D32:D41" si="3">+C32+D31</f>
        <v>0</v>
      </c>
      <c r="E32" s="230">
        <v>0</v>
      </c>
      <c r="F32" s="219">
        <f t="shared" ref="F32:F41" si="4">+E32+F31</f>
        <v>0</v>
      </c>
      <c r="G32" s="220" t="e">
        <f t="shared" si="0"/>
        <v>#DIV/0!</v>
      </c>
      <c r="H32" s="221" t="e">
        <f t="shared" si="1"/>
        <v>#DIV/0!</v>
      </c>
      <c r="I32" s="234">
        <f t="shared" si="2"/>
        <v>0</v>
      </c>
      <c r="J32" s="197"/>
      <c r="K32" s="197"/>
      <c r="M32" s="193"/>
    </row>
    <row r="33" spans="2:11" ht="19.5" customHeight="1" x14ac:dyDescent="0.2">
      <c r="B33" s="336" t="s">
        <v>318</v>
      </c>
      <c r="C33" s="230">
        <v>0</v>
      </c>
      <c r="D33" s="218">
        <f t="shared" si="3"/>
        <v>0</v>
      </c>
      <c r="E33" s="230">
        <v>0</v>
      </c>
      <c r="F33" s="219">
        <f t="shared" si="4"/>
        <v>0</v>
      </c>
      <c r="G33" s="220" t="e">
        <f t="shared" si="0"/>
        <v>#DIV/0!</v>
      </c>
      <c r="H33" s="221" t="e">
        <f t="shared" si="1"/>
        <v>#DIV/0!</v>
      </c>
      <c r="I33" s="234">
        <f t="shared" si="2"/>
        <v>0</v>
      </c>
      <c r="J33" s="197"/>
      <c r="K33" s="197"/>
    </row>
    <row r="34" spans="2:11" ht="19.5" customHeight="1" x14ac:dyDescent="0.2">
      <c r="B34" s="336" t="s">
        <v>319</v>
      </c>
      <c r="C34" s="230">
        <v>0</v>
      </c>
      <c r="D34" s="218">
        <f t="shared" si="3"/>
        <v>0</v>
      </c>
      <c r="E34" s="230">
        <v>0</v>
      </c>
      <c r="F34" s="219">
        <f t="shared" si="4"/>
        <v>0</v>
      </c>
      <c r="G34" s="220" t="e">
        <f t="shared" si="0"/>
        <v>#DIV/0!</v>
      </c>
      <c r="H34" s="221" t="e">
        <f t="shared" si="1"/>
        <v>#DIV/0!</v>
      </c>
      <c r="I34" s="234">
        <f t="shared" si="2"/>
        <v>0</v>
      </c>
      <c r="J34" s="197"/>
      <c r="K34" s="197"/>
    </row>
    <row r="35" spans="2:11" ht="19.5" customHeight="1" x14ac:dyDescent="0.2">
      <c r="B35" s="336" t="s">
        <v>320</v>
      </c>
      <c r="C35" s="230">
        <v>0</v>
      </c>
      <c r="D35" s="218">
        <f t="shared" si="3"/>
        <v>0</v>
      </c>
      <c r="E35" s="230">
        <v>0</v>
      </c>
      <c r="F35" s="219">
        <f t="shared" si="4"/>
        <v>0</v>
      </c>
      <c r="G35" s="220" t="e">
        <f t="shared" si="0"/>
        <v>#DIV/0!</v>
      </c>
      <c r="H35" s="221" t="e">
        <f t="shared" si="1"/>
        <v>#DIV/0!</v>
      </c>
      <c r="I35" s="234">
        <f t="shared" si="2"/>
        <v>0</v>
      </c>
      <c r="J35" s="197"/>
      <c r="K35" s="197"/>
    </row>
    <row r="36" spans="2:11" ht="19.5" customHeight="1" x14ac:dyDescent="0.2">
      <c r="B36" s="336" t="s">
        <v>321</v>
      </c>
      <c r="C36" s="230">
        <v>0</v>
      </c>
      <c r="D36" s="218">
        <f t="shared" si="3"/>
        <v>0</v>
      </c>
      <c r="E36" s="230">
        <v>0.05</v>
      </c>
      <c r="F36" s="219">
        <f t="shared" si="4"/>
        <v>0.05</v>
      </c>
      <c r="G36" s="220">
        <f t="shared" si="0"/>
        <v>0</v>
      </c>
      <c r="H36" s="221">
        <f t="shared" si="1"/>
        <v>0</v>
      </c>
      <c r="I36" s="234">
        <f t="shared" si="2"/>
        <v>0</v>
      </c>
      <c r="J36" s="197"/>
      <c r="K36" s="197"/>
    </row>
    <row r="37" spans="2:11" ht="19.5" customHeight="1" x14ac:dyDescent="0.2">
      <c r="B37" s="336" t="s">
        <v>322</v>
      </c>
      <c r="C37" s="230">
        <v>0</v>
      </c>
      <c r="D37" s="218">
        <f t="shared" si="3"/>
        <v>0</v>
      </c>
      <c r="E37" s="230">
        <v>0</v>
      </c>
      <c r="F37" s="219">
        <f>+E37+F36</f>
        <v>0.05</v>
      </c>
      <c r="G37" s="220" t="e">
        <f t="shared" si="0"/>
        <v>#DIV/0!</v>
      </c>
      <c r="H37" s="221">
        <f t="shared" si="1"/>
        <v>0</v>
      </c>
      <c r="I37" s="234">
        <f t="shared" si="2"/>
        <v>0</v>
      </c>
      <c r="J37" s="197"/>
      <c r="K37" s="197"/>
    </row>
    <row r="38" spans="2:11" ht="19.5" customHeight="1" x14ac:dyDescent="0.2">
      <c r="B38" s="336" t="s">
        <v>323</v>
      </c>
      <c r="C38" s="230">
        <f>+[4]ACT_12!I14</f>
        <v>0.05</v>
      </c>
      <c r="D38" s="218">
        <f t="shared" si="3"/>
        <v>0.05</v>
      </c>
      <c r="E38" s="230">
        <v>0.1</v>
      </c>
      <c r="F38" s="219">
        <f>+E38+F37</f>
        <v>0.15000000000000002</v>
      </c>
      <c r="G38" s="220">
        <f t="shared" si="0"/>
        <v>0.5</v>
      </c>
      <c r="H38" s="221">
        <f t="shared" si="1"/>
        <v>0.33333333333333331</v>
      </c>
      <c r="I38" s="234">
        <f t="shared" si="2"/>
        <v>0.16666666666666669</v>
      </c>
      <c r="J38" s="197"/>
      <c r="K38" s="197"/>
    </row>
    <row r="39" spans="2:11" ht="19.5" customHeight="1" x14ac:dyDescent="0.2">
      <c r="B39" s="336" t="s">
        <v>324</v>
      </c>
      <c r="C39" s="230">
        <v>0</v>
      </c>
      <c r="D39" s="218">
        <f t="shared" si="3"/>
        <v>0.05</v>
      </c>
      <c r="E39" s="230">
        <v>0</v>
      </c>
      <c r="F39" s="219">
        <f t="shared" si="4"/>
        <v>0.15000000000000002</v>
      </c>
      <c r="G39" s="220" t="e">
        <f t="shared" si="0"/>
        <v>#DIV/0!</v>
      </c>
      <c r="H39" s="221">
        <f t="shared" si="1"/>
        <v>0.33333333333333331</v>
      </c>
      <c r="I39" s="234">
        <f t="shared" si="2"/>
        <v>0.16666666666666669</v>
      </c>
      <c r="J39" s="197"/>
      <c r="K39" s="197"/>
    </row>
    <row r="40" spans="2:11" ht="19.5" customHeight="1" x14ac:dyDescent="0.2">
      <c r="B40" s="336" t="s">
        <v>325</v>
      </c>
      <c r="C40" s="230">
        <v>0</v>
      </c>
      <c r="D40" s="218">
        <f t="shared" si="3"/>
        <v>0.05</v>
      </c>
      <c r="E40" s="230">
        <v>0.06</v>
      </c>
      <c r="F40" s="219">
        <f t="shared" si="4"/>
        <v>0.21000000000000002</v>
      </c>
      <c r="G40" s="220">
        <f t="shared" si="0"/>
        <v>0</v>
      </c>
      <c r="H40" s="221">
        <f t="shared" si="1"/>
        <v>0.23809523809523808</v>
      </c>
      <c r="I40" s="234">
        <f t="shared" si="2"/>
        <v>0.16666666666666669</v>
      </c>
      <c r="J40" s="197"/>
      <c r="K40" s="197"/>
    </row>
    <row r="41" spans="2:11" ht="19.5" customHeight="1" x14ac:dyDescent="0.2">
      <c r="B41" s="336" t="s">
        <v>326</v>
      </c>
      <c r="C41" s="230">
        <v>0.25</v>
      </c>
      <c r="D41" s="218">
        <f t="shared" si="3"/>
        <v>0.3</v>
      </c>
      <c r="E41" s="230">
        <v>0.09</v>
      </c>
      <c r="F41" s="219">
        <f t="shared" si="4"/>
        <v>0.30000000000000004</v>
      </c>
      <c r="G41" s="220">
        <f t="shared" si="0"/>
        <v>2.7777777777777777</v>
      </c>
      <c r="H41" s="221">
        <f t="shared" si="1"/>
        <v>0.99999999999999978</v>
      </c>
      <c r="I41" s="234">
        <f t="shared" si="2"/>
        <v>1</v>
      </c>
      <c r="J41" s="197"/>
      <c r="K41" s="197"/>
    </row>
    <row r="42" spans="2:11" ht="54" customHeight="1" x14ac:dyDescent="0.2">
      <c r="B42" s="339" t="s">
        <v>327</v>
      </c>
      <c r="C42" s="555" t="s">
        <v>540</v>
      </c>
      <c r="D42" s="556"/>
      <c r="E42" s="556"/>
      <c r="F42" s="556"/>
      <c r="G42" s="556"/>
      <c r="H42" s="556"/>
      <c r="I42" s="557"/>
      <c r="J42" s="198"/>
      <c r="K42" s="198"/>
    </row>
    <row r="43" spans="2:11" ht="29.25" customHeight="1" x14ac:dyDescent="0.2">
      <c r="B43" s="533" t="s">
        <v>328</v>
      </c>
      <c r="C43" s="533"/>
      <c r="D43" s="533"/>
      <c r="E43" s="533"/>
      <c r="F43" s="533"/>
      <c r="G43" s="533"/>
      <c r="H43" s="533"/>
      <c r="I43" s="533"/>
      <c r="J43" s="180"/>
      <c r="K43" s="180"/>
    </row>
    <row r="44" spans="2:11" ht="41.25" customHeight="1" x14ac:dyDescent="0.2">
      <c r="B44" s="558"/>
      <c r="C44" s="558"/>
      <c r="D44" s="558"/>
      <c r="E44" s="558"/>
      <c r="F44" s="558"/>
      <c r="G44" s="558"/>
      <c r="H44" s="558"/>
      <c r="I44" s="558"/>
      <c r="J44" s="180"/>
      <c r="K44" s="180"/>
    </row>
    <row r="45" spans="2:11" ht="41.25" customHeight="1" x14ac:dyDescent="0.2">
      <c r="B45" s="558"/>
      <c r="C45" s="558"/>
      <c r="D45" s="558"/>
      <c r="E45" s="558"/>
      <c r="F45" s="558"/>
      <c r="G45" s="558"/>
      <c r="H45" s="558"/>
      <c r="I45" s="558"/>
      <c r="J45" s="198"/>
      <c r="K45" s="198"/>
    </row>
    <row r="46" spans="2:11" ht="41.25" customHeight="1" x14ac:dyDescent="0.2">
      <c r="B46" s="558"/>
      <c r="C46" s="558"/>
      <c r="D46" s="558"/>
      <c r="E46" s="558"/>
      <c r="F46" s="558"/>
      <c r="G46" s="558"/>
      <c r="H46" s="558"/>
      <c r="I46" s="558"/>
      <c r="J46" s="198"/>
      <c r="K46" s="198"/>
    </row>
    <row r="47" spans="2:11" ht="41.25" customHeight="1" x14ac:dyDescent="0.2">
      <c r="B47" s="558"/>
      <c r="C47" s="558"/>
      <c r="D47" s="558"/>
      <c r="E47" s="558"/>
      <c r="F47" s="558"/>
      <c r="G47" s="558"/>
      <c r="H47" s="558"/>
      <c r="I47" s="558"/>
      <c r="J47" s="198"/>
      <c r="K47" s="198"/>
    </row>
    <row r="48" spans="2:11" ht="41.25" customHeight="1" x14ac:dyDescent="0.2">
      <c r="B48" s="558"/>
      <c r="C48" s="558"/>
      <c r="D48" s="558"/>
      <c r="E48" s="558"/>
      <c r="F48" s="558"/>
      <c r="G48" s="558"/>
      <c r="H48" s="558"/>
      <c r="I48" s="558"/>
      <c r="J48" s="199"/>
      <c r="K48" s="199"/>
    </row>
    <row r="49" spans="2:11" ht="89.25" customHeight="1" x14ac:dyDescent="0.2">
      <c r="B49" s="335" t="s">
        <v>329</v>
      </c>
      <c r="C49" s="625" t="s">
        <v>544</v>
      </c>
      <c r="D49" s="626"/>
      <c r="E49" s="626"/>
      <c r="F49" s="626"/>
      <c r="G49" s="626"/>
      <c r="H49" s="626"/>
      <c r="I49" s="626"/>
      <c r="J49" s="200"/>
      <c r="K49" s="200"/>
    </row>
    <row r="50" spans="2:11" ht="34.5" customHeight="1" x14ac:dyDescent="0.2">
      <c r="B50" s="335" t="s">
        <v>330</v>
      </c>
      <c r="C50" s="562" t="s">
        <v>539</v>
      </c>
      <c r="D50" s="563"/>
      <c r="E50" s="563"/>
      <c r="F50" s="563"/>
      <c r="G50" s="563"/>
      <c r="H50" s="563"/>
      <c r="I50" s="564"/>
      <c r="J50" s="200"/>
      <c r="K50" s="200"/>
    </row>
    <row r="51" spans="2:11" ht="84" customHeight="1" x14ac:dyDescent="0.2">
      <c r="B51" s="337" t="s">
        <v>331</v>
      </c>
      <c r="C51" s="627" t="s">
        <v>545</v>
      </c>
      <c r="D51" s="628"/>
      <c r="E51" s="628"/>
      <c r="F51" s="628"/>
      <c r="G51" s="628"/>
      <c r="H51" s="628"/>
      <c r="I51" s="628"/>
      <c r="J51" s="200"/>
      <c r="K51" s="200"/>
    </row>
    <row r="52" spans="2:11" ht="29.25" customHeight="1" x14ac:dyDescent="0.2">
      <c r="B52" s="533" t="s">
        <v>332</v>
      </c>
      <c r="C52" s="533"/>
      <c r="D52" s="533"/>
      <c r="E52" s="533"/>
      <c r="F52" s="533"/>
      <c r="G52" s="533"/>
      <c r="H52" s="533"/>
      <c r="I52" s="533"/>
      <c r="J52" s="200"/>
      <c r="K52" s="200"/>
    </row>
    <row r="53" spans="2:11" ht="33" customHeight="1" x14ac:dyDescent="0.2">
      <c r="B53" s="568" t="s">
        <v>333</v>
      </c>
      <c r="C53" s="338" t="s">
        <v>334</v>
      </c>
      <c r="D53" s="569" t="s">
        <v>335</v>
      </c>
      <c r="E53" s="569"/>
      <c r="F53" s="569"/>
      <c r="G53" s="569" t="s">
        <v>336</v>
      </c>
      <c r="H53" s="569"/>
      <c r="I53" s="569"/>
      <c r="J53" s="201"/>
      <c r="K53" s="201"/>
    </row>
    <row r="54" spans="2:11" ht="31.5" customHeight="1" x14ac:dyDescent="0.2">
      <c r="B54" s="568"/>
      <c r="C54" s="202"/>
      <c r="D54" s="570"/>
      <c r="E54" s="570"/>
      <c r="F54" s="570"/>
      <c r="G54" s="571"/>
      <c r="H54" s="571"/>
      <c r="I54" s="571"/>
      <c r="J54" s="201"/>
      <c r="K54" s="201"/>
    </row>
    <row r="55" spans="2:11" ht="43.5" customHeight="1" x14ac:dyDescent="0.2">
      <c r="B55" s="337" t="s">
        <v>337</v>
      </c>
      <c r="C55" s="573" t="s">
        <v>378</v>
      </c>
      <c r="D55" s="573"/>
      <c r="E55" s="574" t="s">
        <v>338</v>
      </c>
      <c r="F55" s="574"/>
      <c r="G55" s="573" t="s">
        <v>378</v>
      </c>
      <c r="H55" s="573"/>
      <c r="I55" s="573"/>
      <c r="J55" s="203"/>
      <c r="K55" s="203"/>
    </row>
    <row r="56" spans="2:11" ht="31.5" customHeight="1" x14ac:dyDescent="0.2">
      <c r="B56" s="337" t="s">
        <v>339</v>
      </c>
      <c r="C56" s="570" t="s">
        <v>379</v>
      </c>
      <c r="D56" s="570"/>
      <c r="E56" s="576" t="s">
        <v>340</v>
      </c>
      <c r="F56" s="576"/>
      <c r="G56" s="577" t="s">
        <v>493</v>
      </c>
      <c r="H56" s="578"/>
      <c r="I56" s="579"/>
      <c r="J56" s="203"/>
      <c r="K56" s="203"/>
    </row>
    <row r="57" spans="2:11" ht="31.5" customHeight="1" x14ac:dyDescent="0.2">
      <c r="B57" s="337" t="s">
        <v>341</v>
      </c>
      <c r="C57" s="570"/>
      <c r="D57" s="570"/>
      <c r="E57" s="572" t="s">
        <v>342</v>
      </c>
      <c r="F57" s="572"/>
      <c r="G57" s="570"/>
      <c r="H57" s="570"/>
      <c r="I57" s="570"/>
      <c r="J57" s="204"/>
      <c r="K57" s="204"/>
    </row>
    <row r="58" spans="2:11" ht="31.5" customHeight="1" x14ac:dyDescent="0.2">
      <c r="B58" s="337" t="s">
        <v>343</v>
      </c>
      <c r="C58" s="570"/>
      <c r="D58" s="570"/>
      <c r="E58" s="572"/>
      <c r="F58" s="572"/>
      <c r="G58" s="570"/>
      <c r="H58" s="570"/>
      <c r="I58" s="570"/>
      <c r="J58" s="204"/>
      <c r="K58" s="204"/>
    </row>
    <row r="59" spans="2:11" ht="15" x14ac:dyDescent="0.25">
      <c r="B59" s="205"/>
      <c r="C59" s="205"/>
      <c r="D59" s="10"/>
      <c r="E59" s="10"/>
      <c r="F59" s="10"/>
      <c r="G59" s="10"/>
      <c r="H59" s="10"/>
      <c r="I59" s="206"/>
      <c r="J59" s="207"/>
      <c r="K59" s="207"/>
    </row>
    <row r="60" spans="2:11" x14ac:dyDescent="0.2">
      <c r="B60" s="208"/>
      <c r="C60" s="209"/>
      <c r="D60" s="209"/>
      <c r="E60" s="210"/>
      <c r="F60" s="210"/>
      <c r="G60" s="211"/>
      <c r="H60" s="212"/>
      <c r="I60" s="209"/>
      <c r="J60" s="213"/>
      <c r="K60" s="213"/>
    </row>
    <row r="61" spans="2:11" x14ac:dyDescent="0.2">
      <c r="B61" s="208"/>
      <c r="C61" s="209"/>
      <c r="D61" s="209"/>
      <c r="E61" s="210"/>
      <c r="F61" s="210"/>
      <c r="G61" s="211"/>
      <c r="H61" s="212"/>
      <c r="I61" s="209"/>
      <c r="J61" s="213"/>
      <c r="K61" s="213"/>
    </row>
    <row r="62" spans="2:11" x14ac:dyDescent="0.2">
      <c r="B62" s="208"/>
      <c r="C62" s="209"/>
      <c r="D62" s="209"/>
      <c r="E62" s="210"/>
      <c r="F62" s="210"/>
      <c r="G62" s="211"/>
      <c r="H62" s="212"/>
      <c r="I62" s="209"/>
      <c r="J62" s="213"/>
      <c r="K62" s="213"/>
    </row>
    <row r="63" spans="2:11" x14ac:dyDescent="0.2">
      <c r="B63" s="208"/>
      <c r="C63" s="209"/>
      <c r="D63" s="209"/>
      <c r="E63" s="210"/>
      <c r="F63" s="210"/>
      <c r="G63" s="211"/>
      <c r="H63" s="212"/>
      <c r="I63" s="209"/>
      <c r="J63" s="213"/>
      <c r="K63" s="213"/>
    </row>
    <row r="64" spans="2:11" x14ac:dyDescent="0.2">
      <c r="B64" s="208"/>
      <c r="C64" s="209"/>
      <c r="D64" s="209"/>
      <c r="E64" s="210"/>
      <c r="F64" s="210"/>
      <c r="G64" s="211"/>
      <c r="H64" s="212"/>
      <c r="I64" s="209"/>
      <c r="J64" s="213"/>
      <c r="K64" s="213"/>
    </row>
    <row r="65" spans="2:11" x14ac:dyDescent="0.2">
      <c r="B65" s="208"/>
      <c r="C65" s="209"/>
      <c r="D65" s="209"/>
      <c r="E65" s="210"/>
      <c r="F65" s="210"/>
      <c r="G65" s="211"/>
      <c r="H65" s="212"/>
      <c r="I65" s="209"/>
      <c r="J65" s="213"/>
      <c r="K65" s="213"/>
    </row>
    <row r="66" spans="2:11" x14ac:dyDescent="0.2">
      <c r="B66" s="208"/>
      <c r="C66" s="209"/>
      <c r="D66" s="209"/>
      <c r="E66" s="210"/>
      <c r="F66" s="210"/>
      <c r="G66" s="211"/>
      <c r="H66" s="212"/>
      <c r="I66" s="209"/>
      <c r="J66" s="213"/>
      <c r="K66" s="213"/>
    </row>
    <row r="67" spans="2:11" x14ac:dyDescent="0.2">
      <c r="B67" s="208"/>
      <c r="C67" s="209"/>
      <c r="D67" s="209"/>
      <c r="E67" s="210"/>
      <c r="F67" s="210"/>
      <c r="G67" s="211"/>
      <c r="H67" s="212"/>
      <c r="I67" s="209"/>
      <c r="J67" s="213"/>
      <c r="K67" s="213"/>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27:E27">
      <formula1>$M$15:$M$18</formula1>
    </dataValidation>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topLeftCell="A5" workbookViewId="0">
      <selection activeCell="A12" sqref="A1:XFD1048576"/>
    </sheetView>
  </sheetViews>
  <sheetFormatPr baseColWidth="10" defaultColWidth="11.5703125" defaultRowHeight="15" x14ac:dyDescent="0.25"/>
  <cols>
    <col min="1" max="1" width="1.28515625" customWidth="1"/>
    <col min="2" max="2" width="21.85546875" style="227"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s>
  <sheetData>
    <row r="1" spans="2:11" ht="18" customHeight="1" thickBot="1" x14ac:dyDescent="0.3">
      <c r="B1" s="580"/>
      <c r="C1" s="583" t="s">
        <v>144</v>
      </c>
      <c r="D1" s="584"/>
      <c r="E1" s="584"/>
      <c r="F1" s="584"/>
      <c r="G1" s="584"/>
      <c r="H1" s="584"/>
      <c r="I1" s="584"/>
      <c r="J1" s="585"/>
      <c r="K1" s="586"/>
    </row>
    <row r="2" spans="2:11" ht="18" customHeight="1" thickBot="1" x14ac:dyDescent="0.3">
      <c r="B2" s="581"/>
      <c r="C2" s="589" t="s">
        <v>145</v>
      </c>
      <c r="D2" s="590"/>
      <c r="E2" s="590"/>
      <c r="F2" s="590"/>
      <c r="G2" s="590"/>
      <c r="H2" s="590"/>
      <c r="I2" s="590"/>
      <c r="J2" s="591"/>
      <c r="K2" s="587"/>
    </row>
    <row r="3" spans="2:11" ht="18" customHeight="1" thickBot="1" x14ac:dyDescent="0.3">
      <c r="B3" s="581"/>
      <c r="C3" s="589" t="s">
        <v>448</v>
      </c>
      <c r="D3" s="590"/>
      <c r="E3" s="590"/>
      <c r="F3" s="590"/>
      <c r="G3" s="590"/>
      <c r="H3" s="590"/>
      <c r="I3" s="590"/>
      <c r="J3" s="591"/>
      <c r="K3" s="587"/>
    </row>
    <row r="4" spans="2:11" ht="18" customHeight="1" thickBot="1" x14ac:dyDescent="0.3">
      <c r="B4" s="582"/>
      <c r="C4" s="589" t="s">
        <v>351</v>
      </c>
      <c r="D4" s="590"/>
      <c r="E4" s="590"/>
      <c r="F4" s="590"/>
      <c r="G4" s="590"/>
      <c r="H4" s="592" t="s">
        <v>430</v>
      </c>
      <c r="I4" s="593"/>
      <c r="J4" s="594"/>
      <c r="K4" s="588"/>
    </row>
    <row r="5" spans="2:11" ht="18" customHeight="1" thickBot="1" x14ac:dyDescent="0.3">
      <c r="B5" s="223"/>
      <c r="C5" s="224"/>
      <c r="D5" s="224"/>
      <c r="E5" s="224"/>
      <c r="F5" s="224"/>
      <c r="G5" s="224"/>
      <c r="H5" s="224"/>
      <c r="I5" s="224"/>
      <c r="J5" s="225"/>
    </row>
    <row r="6" spans="2:11" ht="51.75" customHeight="1" thickBot="1" x14ac:dyDescent="0.3">
      <c r="B6" s="343" t="s">
        <v>461</v>
      </c>
      <c r="C6" s="487" t="s">
        <v>362</v>
      </c>
      <c r="D6" s="595"/>
      <c r="E6" s="488"/>
      <c r="F6" s="226"/>
      <c r="G6" s="224"/>
      <c r="H6" s="224"/>
      <c r="I6" s="224"/>
      <c r="J6" s="225"/>
    </row>
    <row r="7" spans="2:11" ht="32.25" customHeight="1" thickBot="1" x14ac:dyDescent="0.3">
      <c r="B7" s="27" t="s">
        <v>0</v>
      </c>
      <c r="C7" s="487" t="s">
        <v>363</v>
      </c>
      <c r="D7" s="595"/>
      <c r="E7" s="488"/>
      <c r="F7" s="226"/>
      <c r="G7" s="224"/>
      <c r="H7" s="224"/>
      <c r="I7" s="224"/>
      <c r="J7" s="225"/>
    </row>
    <row r="8" spans="2:11" ht="32.25" customHeight="1" thickBot="1" x14ac:dyDescent="0.3">
      <c r="B8" s="27" t="s">
        <v>356</v>
      </c>
      <c r="C8" s="487" t="s">
        <v>360</v>
      </c>
      <c r="D8" s="595"/>
      <c r="E8" s="488"/>
      <c r="F8" s="318"/>
      <c r="G8" s="224"/>
      <c r="H8" s="224"/>
      <c r="I8" s="224"/>
      <c r="J8" s="225"/>
    </row>
    <row r="9" spans="2:11" ht="33.75" customHeight="1" thickBot="1" x14ac:dyDescent="0.3">
      <c r="B9" s="27" t="s">
        <v>202</v>
      </c>
      <c r="C9" s="487" t="s">
        <v>493</v>
      </c>
      <c r="D9" s="595"/>
      <c r="E9" s="488"/>
      <c r="F9" s="226"/>
      <c r="G9" s="224"/>
      <c r="H9" s="224"/>
      <c r="I9" s="224"/>
      <c r="J9" s="225"/>
    </row>
    <row r="10" spans="2:11" ht="33.75" customHeight="1" thickBot="1" x14ac:dyDescent="0.3">
      <c r="B10" s="27" t="s">
        <v>449</v>
      </c>
      <c r="C10" s="487" t="s">
        <v>451</v>
      </c>
      <c r="D10" s="595"/>
      <c r="E10" s="488"/>
      <c r="F10" s="226"/>
      <c r="G10" s="224"/>
      <c r="H10" s="224"/>
      <c r="I10" s="224"/>
      <c r="J10" s="225"/>
    </row>
    <row r="12" spans="2:11" x14ac:dyDescent="0.25">
      <c r="B12" s="598" t="s">
        <v>520</v>
      </c>
      <c r="C12" s="599"/>
      <c r="D12" s="599"/>
      <c r="E12" s="599"/>
      <c r="F12" s="599"/>
      <c r="G12" s="599"/>
      <c r="H12" s="600"/>
      <c r="I12" s="596" t="s">
        <v>352</v>
      </c>
      <c r="J12" s="597"/>
      <c r="K12" s="597"/>
    </row>
    <row r="13" spans="2:11" s="228" customFormat="1" ht="56.25" customHeight="1" x14ac:dyDescent="0.25">
      <c r="B13" s="317" t="s">
        <v>357</v>
      </c>
      <c r="C13" s="317" t="s">
        <v>353</v>
      </c>
      <c r="D13" s="317" t="s">
        <v>431</v>
      </c>
      <c r="E13" s="317" t="s">
        <v>354</v>
      </c>
      <c r="F13" s="317" t="s">
        <v>355</v>
      </c>
      <c r="G13" s="317" t="s">
        <v>432</v>
      </c>
      <c r="H13" s="317" t="s">
        <v>433</v>
      </c>
      <c r="I13" s="316" t="s">
        <v>434</v>
      </c>
      <c r="J13" s="316" t="s">
        <v>435</v>
      </c>
      <c r="K13" s="316" t="s">
        <v>436</v>
      </c>
    </row>
    <row r="14" spans="2:11" ht="15" customHeight="1" x14ac:dyDescent="0.25">
      <c r="B14" s="424">
        <v>1</v>
      </c>
      <c r="C14" s="423" t="s">
        <v>422</v>
      </c>
      <c r="D14" s="425">
        <v>0.05</v>
      </c>
      <c r="E14" s="422">
        <v>1</v>
      </c>
      <c r="F14" s="366" t="s">
        <v>501</v>
      </c>
      <c r="G14" s="429">
        <v>0.05</v>
      </c>
      <c r="H14" s="371" t="s">
        <v>526</v>
      </c>
      <c r="I14" s="429">
        <v>0.05</v>
      </c>
      <c r="J14" s="330">
        <v>43373</v>
      </c>
      <c r="K14" s="347"/>
    </row>
    <row r="15" spans="2:11" x14ac:dyDescent="0.25">
      <c r="B15" s="631">
        <v>2</v>
      </c>
      <c r="C15" s="608" t="s">
        <v>503</v>
      </c>
      <c r="D15" s="629">
        <v>0.15</v>
      </c>
      <c r="E15" s="422">
        <v>1</v>
      </c>
      <c r="F15" s="229" t="s">
        <v>425</v>
      </c>
      <c r="G15" s="429">
        <v>0.1</v>
      </c>
      <c r="H15" s="331" t="s">
        <v>527</v>
      </c>
      <c r="I15" s="429">
        <v>0.1</v>
      </c>
      <c r="J15" s="330">
        <v>43447</v>
      </c>
      <c r="K15" s="229"/>
    </row>
    <row r="16" spans="2:11" ht="15" customHeight="1" x14ac:dyDescent="0.25">
      <c r="B16" s="632"/>
      <c r="C16" s="633"/>
      <c r="D16" s="634"/>
      <c r="E16" s="422">
        <v>2</v>
      </c>
      <c r="F16" s="229" t="s">
        <v>427</v>
      </c>
      <c r="G16" s="429">
        <v>0.05</v>
      </c>
      <c r="H16" s="330" t="s">
        <v>528</v>
      </c>
      <c r="I16" s="429">
        <v>0.05</v>
      </c>
      <c r="J16" s="330">
        <v>43465</v>
      </c>
      <c r="K16" s="229"/>
    </row>
    <row r="17" spans="2:11" ht="15" customHeight="1" x14ac:dyDescent="0.25">
      <c r="B17" s="631">
        <v>3</v>
      </c>
      <c r="C17" s="636" t="s">
        <v>504</v>
      </c>
      <c r="D17" s="629">
        <v>0.1</v>
      </c>
      <c r="E17" s="340">
        <v>1</v>
      </c>
      <c r="F17" s="348" t="s">
        <v>425</v>
      </c>
      <c r="G17" s="349">
        <v>0.06</v>
      </c>
      <c r="H17" s="331" t="s">
        <v>529</v>
      </c>
      <c r="I17" s="437">
        <v>0.06</v>
      </c>
      <c r="J17" s="331">
        <v>43444</v>
      </c>
      <c r="K17" s="350"/>
    </row>
    <row r="18" spans="2:11" ht="15" customHeight="1" x14ac:dyDescent="0.25">
      <c r="B18" s="635"/>
      <c r="C18" s="637"/>
      <c r="D18" s="630"/>
      <c r="E18" s="422">
        <v>2</v>
      </c>
      <c r="F18" s="229" t="s">
        <v>505</v>
      </c>
      <c r="G18" s="426">
        <v>0.04</v>
      </c>
      <c r="H18" s="330" t="s">
        <v>528</v>
      </c>
      <c r="I18" s="429">
        <v>0.04</v>
      </c>
      <c r="J18" s="330">
        <v>43465</v>
      </c>
      <c r="K18" s="229"/>
    </row>
    <row r="19" spans="2:11" s="238" customFormat="1" ht="21.75" customHeight="1" x14ac:dyDescent="0.25">
      <c r="B19" s="601" t="s">
        <v>437</v>
      </c>
      <c r="C19" s="602"/>
      <c r="D19" s="235">
        <f>SUM(D14:D18)</f>
        <v>0.30000000000000004</v>
      </c>
      <c r="E19" s="603" t="s">
        <v>120</v>
      </c>
      <c r="F19" s="604"/>
      <c r="G19" s="235">
        <f>SUM(G14:G18)</f>
        <v>0.3</v>
      </c>
      <c r="H19" s="315"/>
      <c r="I19" s="321">
        <f>SUM(I14:I18)</f>
        <v>0.3</v>
      </c>
      <c r="J19" s="322"/>
      <c r="K19" s="322"/>
    </row>
    <row r="22" spans="2:11" x14ac:dyDescent="0.25">
      <c r="I22" s="323"/>
    </row>
    <row r="32" spans="2:11" x14ac:dyDescent="0.25">
      <c r="H32" t="s">
        <v>491</v>
      </c>
    </row>
  </sheetData>
  <sheetProtection selectLockedCells="1" selectUnlockedCells="1"/>
  <autoFilter ref="B13:K19"/>
  <mergeCells count="22">
    <mergeCell ref="B19:C19"/>
    <mergeCell ref="E19:F19"/>
    <mergeCell ref="B17:B18"/>
    <mergeCell ref="C17:C18"/>
    <mergeCell ref="C8:E8"/>
    <mergeCell ref="C9:E9"/>
    <mergeCell ref="C10:E10"/>
    <mergeCell ref="B12:H12"/>
    <mergeCell ref="I12:K12"/>
    <mergeCell ref="D17:D18"/>
    <mergeCell ref="B15:B16"/>
    <mergeCell ref="C15:C16"/>
    <mergeCell ref="D15:D16"/>
    <mergeCell ref="C6:E6"/>
    <mergeCell ref="C7:E7"/>
    <mergeCell ref="B1:B4"/>
    <mergeCell ref="C1:J1"/>
    <mergeCell ref="K1:K4"/>
    <mergeCell ref="C2:J2"/>
    <mergeCell ref="C3:J3"/>
    <mergeCell ref="C4:G4"/>
    <mergeCell ref="H4:J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X67"/>
  <sheetViews>
    <sheetView topLeftCell="A35" zoomScale="110" zoomScaleNormal="110" workbookViewId="0">
      <selection activeCell="A12" sqref="A1:XFD1048576"/>
    </sheetView>
  </sheetViews>
  <sheetFormatPr baseColWidth="10" defaultColWidth="11.42578125" defaultRowHeight="12.75" x14ac:dyDescent="0.2"/>
  <cols>
    <col min="1" max="1" width="1" style="171" customWidth="1"/>
    <col min="2" max="2" width="25.42578125" style="170" customWidth="1"/>
    <col min="3" max="3" width="14.5703125" style="171" customWidth="1"/>
    <col min="4" max="4" width="20.140625" style="171" customWidth="1"/>
    <col min="5" max="5" width="16.42578125" style="171" customWidth="1"/>
    <col min="6" max="6" width="25" style="171" customWidth="1"/>
    <col min="7" max="7" width="22" style="172" customWidth="1"/>
    <col min="8" max="8" width="20.5703125" style="171" customWidth="1"/>
    <col min="9" max="9" width="22.42578125" style="171" customWidth="1"/>
    <col min="10" max="11" width="22.42578125" style="173" customWidth="1"/>
    <col min="12" max="21" width="11.42578125" style="174"/>
    <col min="22" max="24" width="11.42578125" style="175"/>
    <col min="25" max="16384" width="11.42578125" style="171"/>
  </cols>
  <sheetData>
    <row r="1" spans="2:14" ht="6" customHeight="1" x14ac:dyDescent="0.2"/>
    <row r="2" spans="2:14" ht="25.5" customHeight="1" x14ac:dyDescent="0.2">
      <c r="B2" s="527"/>
      <c r="C2" s="457" t="s">
        <v>144</v>
      </c>
      <c r="D2" s="457"/>
      <c r="E2" s="457"/>
      <c r="F2" s="457"/>
      <c r="G2" s="457"/>
      <c r="H2" s="457"/>
      <c r="I2" s="528"/>
      <c r="J2" s="176"/>
      <c r="K2" s="176"/>
      <c r="M2" s="177" t="s">
        <v>244</v>
      </c>
    </row>
    <row r="3" spans="2:14" ht="25.5" customHeight="1" x14ac:dyDescent="0.2">
      <c r="B3" s="527"/>
      <c r="C3" s="529" t="s">
        <v>145</v>
      </c>
      <c r="D3" s="529"/>
      <c r="E3" s="529"/>
      <c r="F3" s="529"/>
      <c r="G3" s="529"/>
      <c r="H3" s="529"/>
      <c r="I3" s="528"/>
      <c r="J3" s="176"/>
      <c r="K3" s="176"/>
      <c r="M3" s="177" t="s">
        <v>245</v>
      </c>
    </row>
    <row r="4" spans="2:14" ht="25.5" customHeight="1" x14ac:dyDescent="0.2">
      <c r="B4" s="527"/>
      <c r="C4" s="529" t="s">
        <v>246</v>
      </c>
      <c r="D4" s="529"/>
      <c r="E4" s="529"/>
      <c r="F4" s="529"/>
      <c r="G4" s="529"/>
      <c r="H4" s="529"/>
      <c r="I4" s="528"/>
      <c r="J4" s="176"/>
      <c r="K4" s="176"/>
      <c r="M4" s="177" t="s">
        <v>247</v>
      </c>
    </row>
    <row r="5" spans="2:14" ht="25.5" customHeight="1" x14ac:dyDescent="0.2">
      <c r="B5" s="527"/>
      <c r="C5" s="529" t="s">
        <v>494</v>
      </c>
      <c r="D5" s="529"/>
      <c r="E5" s="529"/>
      <c r="F5" s="529"/>
      <c r="G5" s="530" t="s">
        <v>533</v>
      </c>
      <c r="H5" s="530"/>
      <c r="I5" s="528"/>
      <c r="J5" s="176"/>
      <c r="K5" s="176"/>
      <c r="M5" s="177" t="s">
        <v>249</v>
      </c>
    </row>
    <row r="6" spans="2:14" ht="23.25" customHeight="1" x14ac:dyDescent="0.2">
      <c r="B6" s="531" t="s">
        <v>250</v>
      </c>
      <c r="C6" s="531"/>
      <c r="D6" s="531"/>
      <c r="E6" s="531"/>
      <c r="F6" s="531"/>
      <c r="G6" s="531"/>
      <c r="H6" s="531"/>
      <c r="I6" s="531"/>
      <c r="J6" s="178"/>
      <c r="K6" s="178"/>
    </row>
    <row r="7" spans="2:14" ht="24" customHeight="1" x14ac:dyDescent="0.2">
      <c r="B7" s="532" t="s">
        <v>251</v>
      </c>
      <c r="C7" s="532"/>
      <c r="D7" s="532"/>
      <c r="E7" s="532"/>
      <c r="F7" s="532"/>
      <c r="G7" s="532"/>
      <c r="H7" s="532"/>
      <c r="I7" s="532"/>
      <c r="J7" s="179"/>
      <c r="K7" s="179"/>
    </row>
    <row r="8" spans="2:14" ht="24" customHeight="1" x14ac:dyDescent="0.2">
      <c r="B8" s="533" t="s">
        <v>252</v>
      </c>
      <c r="C8" s="533"/>
      <c r="D8" s="533"/>
      <c r="E8" s="533"/>
      <c r="F8" s="533"/>
      <c r="G8" s="533"/>
      <c r="H8" s="533"/>
      <c r="I8" s="533"/>
      <c r="J8" s="180"/>
      <c r="K8" s="180"/>
      <c r="N8" s="181" t="s">
        <v>253</v>
      </c>
    </row>
    <row r="9" spans="2:14" ht="30.75" customHeight="1" x14ac:dyDescent="0.2">
      <c r="B9" s="335" t="s">
        <v>534</v>
      </c>
      <c r="C9" s="334">
        <v>13</v>
      </c>
      <c r="D9" s="534" t="s">
        <v>535</v>
      </c>
      <c r="E9" s="534"/>
      <c r="F9" s="536" t="s">
        <v>384</v>
      </c>
      <c r="G9" s="536"/>
      <c r="H9" s="536"/>
      <c r="I9" s="536"/>
      <c r="J9" s="182"/>
      <c r="K9" s="182"/>
      <c r="M9" s="177" t="s">
        <v>254</v>
      </c>
      <c r="N9" s="181" t="s">
        <v>255</v>
      </c>
    </row>
    <row r="10" spans="2:14" ht="30.75" customHeight="1" x14ac:dyDescent="0.2">
      <c r="B10" s="335" t="s">
        <v>256</v>
      </c>
      <c r="C10" s="334" t="s">
        <v>275</v>
      </c>
      <c r="D10" s="534" t="s">
        <v>257</v>
      </c>
      <c r="E10" s="534"/>
      <c r="F10" s="535" t="s">
        <v>365</v>
      </c>
      <c r="G10" s="535"/>
      <c r="H10" s="183" t="s">
        <v>258</v>
      </c>
      <c r="I10" s="222" t="s">
        <v>275</v>
      </c>
      <c r="J10" s="184"/>
      <c r="K10" s="184"/>
      <c r="M10" s="177" t="s">
        <v>259</v>
      </c>
      <c r="N10" s="181" t="s">
        <v>260</v>
      </c>
    </row>
    <row r="11" spans="2:14" ht="30.75" customHeight="1" x14ac:dyDescent="0.2">
      <c r="B11" s="335" t="s">
        <v>261</v>
      </c>
      <c r="C11" s="612" t="s">
        <v>366</v>
      </c>
      <c r="D11" s="612"/>
      <c r="E11" s="612"/>
      <c r="F11" s="612"/>
      <c r="G11" s="183" t="s">
        <v>262</v>
      </c>
      <c r="H11" s="538">
        <v>967</v>
      </c>
      <c r="I11" s="538"/>
      <c r="J11" s="185"/>
      <c r="K11" s="185"/>
      <c r="M11" s="177" t="s">
        <v>263</v>
      </c>
      <c r="N11" s="181" t="s">
        <v>264</v>
      </c>
    </row>
    <row r="12" spans="2:14" ht="30.75" customHeight="1" x14ac:dyDescent="0.2">
      <c r="B12" s="335" t="s">
        <v>265</v>
      </c>
      <c r="C12" s="539" t="s">
        <v>263</v>
      </c>
      <c r="D12" s="539"/>
      <c r="E12" s="539"/>
      <c r="F12" s="539"/>
      <c r="G12" s="183" t="s">
        <v>266</v>
      </c>
      <c r="H12" s="540" t="s">
        <v>367</v>
      </c>
      <c r="I12" s="540"/>
      <c r="J12" s="186"/>
      <c r="K12" s="186"/>
      <c r="M12" s="187" t="s">
        <v>267</v>
      </c>
    </row>
    <row r="13" spans="2:14" ht="30.75" customHeight="1" x14ac:dyDescent="0.2">
      <c r="B13" s="335" t="s">
        <v>268</v>
      </c>
      <c r="C13" s="541" t="s">
        <v>295</v>
      </c>
      <c r="D13" s="541"/>
      <c r="E13" s="541"/>
      <c r="F13" s="541"/>
      <c r="G13" s="541"/>
      <c r="H13" s="541"/>
      <c r="I13" s="541"/>
      <c r="J13" s="188"/>
      <c r="K13" s="188"/>
      <c r="M13" s="187"/>
    </row>
    <row r="14" spans="2:14" ht="30.75" customHeight="1" x14ac:dyDescent="0.2">
      <c r="B14" s="335" t="s">
        <v>269</v>
      </c>
      <c r="C14" s="542" t="s">
        <v>368</v>
      </c>
      <c r="D14" s="542"/>
      <c r="E14" s="542"/>
      <c r="F14" s="542"/>
      <c r="G14" s="542"/>
      <c r="H14" s="542"/>
      <c r="I14" s="542"/>
      <c r="J14" s="184"/>
      <c r="K14" s="184"/>
      <c r="M14" s="187"/>
      <c r="N14" s="181" t="s">
        <v>270</v>
      </c>
    </row>
    <row r="15" spans="2:14" ht="44.25" customHeight="1" x14ac:dyDescent="0.2">
      <c r="B15" s="335" t="s">
        <v>271</v>
      </c>
      <c r="C15" s="543" t="s">
        <v>385</v>
      </c>
      <c r="D15" s="543"/>
      <c r="E15" s="543"/>
      <c r="F15" s="543"/>
      <c r="G15" s="183" t="s">
        <v>272</v>
      </c>
      <c r="H15" s="535" t="s">
        <v>288</v>
      </c>
      <c r="I15" s="535"/>
      <c r="J15" s="184"/>
      <c r="K15" s="184"/>
      <c r="M15" s="187" t="s">
        <v>274</v>
      </c>
      <c r="N15" s="181" t="s">
        <v>275</v>
      </c>
    </row>
    <row r="16" spans="2:14" ht="30.75" customHeight="1" x14ac:dyDescent="0.2">
      <c r="B16" s="335" t="s">
        <v>276</v>
      </c>
      <c r="C16" s="613" t="s">
        <v>498</v>
      </c>
      <c r="D16" s="613"/>
      <c r="E16" s="613"/>
      <c r="F16" s="613"/>
      <c r="G16" s="183" t="s">
        <v>277</v>
      </c>
      <c r="H16" s="535" t="s">
        <v>264</v>
      </c>
      <c r="I16" s="535"/>
      <c r="J16" s="184"/>
      <c r="K16" s="184"/>
      <c r="M16" s="187" t="s">
        <v>278</v>
      </c>
    </row>
    <row r="17" spans="2:14" ht="40.5" customHeight="1" x14ac:dyDescent="0.2">
      <c r="B17" s="335" t="s">
        <v>279</v>
      </c>
      <c r="C17" s="614" t="s">
        <v>386</v>
      </c>
      <c r="D17" s="614"/>
      <c r="E17" s="614"/>
      <c r="F17" s="614"/>
      <c r="G17" s="614"/>
      <c r="H17" s="614"/>
      <c r="I17" s="614"/>
      <c r="J17" s="188"/>
      <c r="K17" s="188"/>
      <c r="M17" s="187" t="s">
        <v>280</v>
      </c>
      <c r="N17" s="181" t="s">
        <v>281</v>
      </c>
    </row>
    <row r="18" spans="2:14" ht="30.75" customHeight="1" x14ac:dyDescent="0.2">
      <c r="B18" s="335" t="s">
        <v>282</v>
      </c>
      <c r="C18" s="543" t="s">
        <v>383</v>
      </c>
      <c r="D18" s="543"/>
      <c r="E18" s="543"/>
      <c r="F18" s="543"/>
      <c r="G18" s="543"/>
      <c r="H18" s="543"/>
      <c r="I18" s="543"/>
      <c r="J18" s="189"/>
      <c r="K18" s="189"/>
      <c r="M18" s="187" t="s">
        <v>283</v>
      </c>
      <c r="N18" s="181" t="s">
        <v>284</v>
      </c>
    </row>
    <row r="19" spans="2:14" ht="30.75" customHeight="1" x14ac:dyDescent="0.2">
      <c r="B19" s="335" t="s">
        <v>285</v>
      </c>
      <c r="C19" s="545" t="s">
        <v>345</v>
      </c>
      <c r="D19" s="545"/>
      <c r="E19" s="545"/>
      <c r="F19" s="545"/>
      <c r="G19" s="545"/>
      <c r="H19" s="545"/>
      <c r="I19" s="545"/>
      <c r="J19" s="190"/>
      <c r="K19" s="190"/>
      <c r="M19" s="187"/>
      <c r="N19" s="181" t="s">
        <v>495</v>
      </c>
    </row>
    <row r="20" spans="2:14" ht="30.75" customHeight="1" x14ac:dyDescent="0.2">
      <c r="B20" s="335" t="s">
        <v>287</v>
      </c>
      <c r="C20" s="546" t="s">
        <v>346</v>
      </c>
      <c r="D20" s="546"/>
      <c r="E20" s="546"/>
      <c r="F20" s="546"/>
      <c r="G20" s="546"/>
      <c r="H20" s="546"/>
      <c r="I20" s="546"/>
      <c r="J20" s="191"/>
      <c r="K20" s="191"/>
      <c r="M20" s="187" t="s">
        <v>288</v>
      </c>
      <c r="N20" s="181" t="s">
        <v>289</v>
      </c>
    </row>
    <row r="21" spans="2:14" ht="27.75" customHeight="1" x14ac:dyDescent="0.2">
      <c r="B21" s="534" t="s">
        <v>290</v>
      </c>
      <c r="C21" s="547" t="s">
        <v>291</v>
      </c>
      <c r="D21" s="547"/>
      <c r="E21" s="547"/>
      <c r="F21" s="548" t="s">
        <v>292</v>
      </c>
      <c r="G21" s="548"/>
      <c r="H21" s="548"/>
      <c r="I21" s="548"/>
      <c r="J21" s="192"/>
      <c r="K21" s="192"/>
      <c r="M21" s="187" t="s">
        <v>273</v>
      </c>
      <c r="N21" s="181" t="s">
        <v>462</v>
      </c>
    </row>
    <row r="22" spans="2:14" ht="27" customHeight="1" x14ac:dyDescent="0.2">
      <c r="B22" s="534"/>
      <c r="C22" s="549" t="s">
        <v>347</v>
      </c>
      <c r="D22" s="549"/>
      <c r="E22" s="549"/>
      <c r="F22" s="549" t="s">
        <v>348</v>
      </c>
      <c r="G22" s="549"/>
      <c r="H22" s="549"/>
      <c r="I22" s="549"/>
      <c r="J22" s="190"/>
      <c r="K22" s="190"/>
      <c r="M22" s="187" t="s">
        <v>294</v>
      </c>
      <c r="N22" s="181" t="s">
        <v>295</v>
      </c>
    </row>
    <row r="23" spans="2:14" ht="39.75" customHeight="1" x14ac:dyDescent="0.2">
      <c r="B23" s="335" t="s">
        <v>296</v>
      </c>
      <c r="C23" s="550" t="s">
        <v>346</v>
      </c>
      <c r="D23" s="550"/>
      <c r="E23" s="550"/>
      <c r="F23" s="550" t="s">
        <v>346</v>
      </c>
      <c r="G23" s="550"/>
      <c r="H23" s="550"/>
      <c r="I23" s="550"/>
      <c r="J23" s="184"/>
      <c r="K23" s="184"/>
      <c r="M23" s="187"/>
      <c r="N23" s="181" t="s">
        <v>297</v>
      </c>
    </row>
    <row r="24" spans="2:14" ht="44.25" customHeight="1" x14ac:dyDescent="0.2">
      <c r="B24" s="335" t="s">
        <v>298</v>
      </c>
      <c r="C24" s="549" t="s">
        <v>350</v>
      </c>
      <c r="D24" s="549"/>
      <c r="E24" s="549"/>
      <c r="F24" s="549" t="s">
        <v>349</v>
      </c>
      <c r="G24" s="549"/>
      <c r="H24" s="549"/>
      <c r="I24" s="549"/>
      <c r="J24" s="189"/>
      <c r="K24" s="189"/>
      <c r="M24" s="193"/>
      <c r="N24" s="181" t="s">
        <v>299</v>
      </c>
    </row>
    <row r="25" spans="2:14" ht="29.25" customHeight="1" x14ac:dyDescent="0.2">
      <c r="B25" s="335" t="s">
        <v>300</v>
      </c>
      <c r="C25" s="615">
        <v>43101</v>
      </c>
      <c r="D25" s="543"/>
      <c r="E25" s="543"/>
      <c r="F25" s="183" t="s">
        <v>301</v>
      </c>
      <c r="G25" s="616">
        <v>0.3</v>
      </c>
      <c r="H25" s="617"/>
      <c r="I25" s="618"/>
      <c r="J25" s="194"/>
      <c r="K25" s="194"/>
      <c r="M25" s="193"/>
    </row>
    <row r="26" spans="2:14" ht="27" customHeight="1" x14ac:dyDescent="0.2">
      <c r="B26" s="335" t="s">
        <v>302</v>
      </c>
      <c r="C26" s="615">
        <v>43465</v>
      </c>
      <c r="D26" s="543"/>
      <c r="E26" s="543"/>
      <c r="F26" s="183" t="s">
        <v>303</v>
      </c>
      <c r="G26" s="638">
        <v>0.3</v>
      </c>
      <c r="H26" s="638"/>
      <c r="I26" s="638"/>
      <c r="J26" s="195"/>
      <c r="K26" s="195"/>
      <c r="M26" s="193"/>
    </row>
    <row r="27" spans="2:14" ht="47.25" customHeight="1" x14ac:dyDescent="0.2">
      <c r="B27" s="335" t="s">
        <v>304</v>
      </c>
      <c r="C27" s="535" t="s">
        <v>280</v>
      </c>
      <c r="D27" s="535"/>
      <c r="E27" s="535"/>
      <c r="F27" s="233" t="s">
        <v>305</v>
      </c>
      <c r="G27" s="539"/>
      <c r="H27" s="539"/>
      <c r="I27" s="539"/>
      <c r="J27" s="192"/>
      <c r="K27" s="192"/>
      <c r="M27" s="193"/>
    </row>
    <row r="28" spans="2:14" ht="30" customHeight="1" x14ac:dyDescent="0.2">
      <c r="B28" s="533" t="s">
        <v>306</v>
      </c>
      <c r="C28" s="533"/>
      <c r="D28" s="533"/>
      <c r="E28" s="533"/>
      <c r="F28" s="533"/>
      <c r="G28" s="533"/>
      <c r="H28" s="533"/>
      <c r="I28" s="533"/>
      <c r="J28" s="180"/>
      <c r="K28" s="180"/>
      <c r="M28" s="193"/>
    </row>
    <row r="29" spans="2:14" ht="56.25" customHeight="1" x14ac:dyDescent="0.2">
      <c r="B29" s="333" t="s">
        <v>307</v>
      </c>
      <c r="C29" s="333" t="s">
        <v>308</v>
      </c>
      <c r="D29" s="333" t="s">
        <v>309</v>
      </c>
      <c r="E29" s="333" t="s">
        <v>310</v>
      </c>
      <c r="F29" s="333" t="s">
        <v>311</v>
      </c>
      <c r="G29" s="196" t="s">
        <v>312</v>
      </c>
      <c r="H29" s="196" t="s">
        <v>313</v>
      </c>
      <c r="I29" s="333" t="s">
        <v>314</v>
      </c>
      <c r="J29" s="190"/>
      <c r="K29" s="190"/>
      <c r="M29" s="193"/>
    </row>
    <row r="30" spans="2:14" ht="19.5" customHeight="1" x14ac:dyDescent="0.2">
      <c r="B30" s="336" t="s">
        <v>315</v>
      </c>
      <c r="C30" s="230">
        <v>0</v>
      </c>
      <c r="D30" s="218">
        <f>+C30</f>
        <v>0</v>
      </c>
      <c r="E30" s="230">
        <v>0</v>
      </c>
      <c r="F30" s="219">
        <f>+E30</f>
        <v>0</v>
      </c>
      <c r="G30" s="220" t="e">
        <f>+C30/E30</f>
        <v>#DIV/0!</v>
      </c>
      <c r="H30" s="221" t="e">
        <f>+D30/F30</f>
        <v>#DIV/0!</v>
      </c>
      <c r="I30" s="234">
        <f>+D30/$G$26</f>
        <v>0</v>
      </c>
      <c r="J30" s="197"/>
      <c r="K30" s="197"/>
      <c r="M30" s="193"/>
    </row>
    <row r="31" spans="2:14" ht="19.5" customHeight="1" x14ac:dyDescent="0.2">
      <c r="B31" s="336" t="s">
        <v>316</v>
      </c>
      <c r="C31" s="230">
        <v>0.02</v>
      </c>
      <c r="D31" s="218">
        <f>+C31+D30</f>
        <v>0.02</v>
      </c>
      <c r="E31" s="230">
        <v>0</v>
      </c>
      <c r="F31" s="219">
        <f>+E31+F30</f>
        <v>0</v>
      </c>
      <c r="G31" s="220" t="e">
        <f t="shared" ref="G31:G41" si="0">+C31/E31</f>
        <v>#DIV/0!</v>
      </c>
      <c r="H31" s="221" t="e">
        <f t="shared" ref="H31:H41" si="1">+D31/F31</f>
        <v>#DIV/0!</v>
      </c>
      <c r="I31" s="234">
        <f t="shared" ref="I31:I41" si="2">+D31/$G$26</f>
        <v>6.6666666666666666E-2</v>
      </c>
      <c r="J31" s="197"/>
      <c r="K31" s="197"/>
      <c r="M31" s="193"/>
    </row>
    <row r="32" spans="2:14" ht="19.5" customHeight="1" x14ac:dyDescent="0.2">
      <c r="B32" s="336" t="s">
        <v>317</v>
      </c>
      <c r="C32" s="230">
        <v>0</v>
      </c>
      <c r="D32" s="218">
        <f t="shared" ref="D32:D41" si="3">+C32+D31</f>
        <v>0.02</v>
      </c>
      <c r="E32" s="230">
        <v>7.0000000000000007E-2</v>
      </c>
      <c r="F32" s="219">
        <f t="shared" ref="F32:F41" si="4">+E32+F31</f>
        <v>7.0000000000000007E-2</v>
      </c>
      <c r="G32" s="220">
        <f t="shared" si="0"/>
        <v>0</v>
      </c>
      <c r="H32" s="221">
        <f t="shared" si="1"/>
        <v>0.2857142857142857</v>
      </c>
      <c r="I32" s="234">
        <f t="shared" si="2"/>
        <v>6.6666666666666666E-2</v>
      </c>
      <c r="J32" s="197"/>
      <c r="K32" s="197"/>
      <c r="M32" s="193"/>
    </row>
    <row r="33" spans="2:11" ht="19.5" customHeight="1" x14ac:dyDescent="0.2">
      <c r="B33" s="336" t="s">
        <v>318</v>
      </c>
      <c r="C33" s="230">
        <v>0.05</v>
      </c>
      <c r="D33" s="218">
        <f t="shared" si="3"/>
        <v>7.0000000000000007E-2</v>
      </c>
      <c r="E33" s="230">
        <v>0</v>
      </c>
      <c r="F33" s="219">
        <f t="shared" si="4"/>
        <v>7.0000000000000007E-2</v>
      </c>
      <c r="G33" s="220" t="e">
        <f t="shared" si="0"/>
        <v>#DIV/0!</v>
      </c>
      <c r="H33" s="221">
        <f t="shared" si="1"/>
        <v>1</v>
      </c>
      <c r="I33" s="234">
        <f t="shared" si="2"/>
        <v>0.23333333333333336</v>
      </c>
      <c r="J33" s="197"/>
      <c r="K33" s="197"/>
    </row>
    <row r="34" spans="2:11" ht="19.5" customHeight="1" x14ac:dyDescent="0.2">
      <c r="B34" s="336" t="s">
        <v>319</v>
      </c>
      <c r="C34" s="230">
        <v>0</v>
      </c>
      <c r="D34" s="218">
        <f t="shared" si="3"/>
        <v>7.0000000000000007E-2</v>
      </c>
      <c r="E34" s="230">
        <v>0</v>
      </c>
      <c r="F34" s="219">
        <f t="shared" si="4"/>
        <v>7.0000000000000007E-2</v>
      </c>
      <c r="G34" s="220" t="e">
        <f t="shared" si="0"/>
        <v>#DIV/0!</v>
      </c>
      <c r="H34" s="221">
        <f t="shared" si="1"/>
        <v>1</v>
      </c>
      <c r="I34" s="234">
        <f t="shared" si="2"/>
        <v>0.23333333333333336</v>
      </c>
      <c r="J34" s="197"/>
      <c r="K34" s="197"/>
    </row>
    <row r="35" spans="2:11" ht="19.5" customHeight="1" x14ac:dyDescent="0.2">
      <c r="B35" s="336" t="s">
        <v>320</v>
      </c>
      <c r="C35" s="230">
        <v>0.03</v>
      </c>
      <c r="D35" s="218">
        <f t="shared" si="3"/>
        <v>0.1</v>
      </c>
      <c r="E35" s="230">
        <v>0.03</v>
      </c>
      <c r="F35" s="219">
        <f t="shared" si="4"/>
        <v>0.1</v>
      </c>
      <c r="G35" s="220">
        <f t="shared" si="0"/>
        <v>1</v>
      </c>
      <c r="H35" s="221">
        <f t="shared" si="1"/>
        <v>1</v>
      </c>
      <c r="I35" s="234">
        <f t="shared" si="2"/>
        <v>0.33333333333333337</v>
      </c>
      <c r="J35" s="197"/>
      <c r="K35" s="197"/>
    </row>
    <row r="36" spans="2:11" ht="19.5" customHeight="1" x14ac:dyDescent="0.2">
      <c r="B36" s="336" t="s">
        <v>321</v>
      </c>
      <c r="C36" s="230">
        <v>0</v>
      </c>
      <c r="D36" s="218">
        <f t="shared" si="3"/>
        <v>0.1</v>
      </c>
      <c r="E36" s="230">
        <v>0.03</v>
      </c>
      <c r="F36" s="219">
        <f t="shared" si="4"/>
        <v>0.13</v>
      </c>
      <c r="G36" s="220">
        <f t="shared" si="0"/>
        <v>0</v>
      </c>
      <c r="H36" s="221">
        <f t="shared" si="1"/>
        <v>0.76923076923076927</v>
      </c>
      <c r="I36" s="234">
        <f t="shared" si="2"/>
        <v>0.33333333333333337</v>
      </c>
      <c r="J36" s="197"/>
      <c r="K36" s="197"/>
    </row>
    <row r="37" spans="2:11" ht="19.5" customHeight="1" x14ac:dyDescent="0.2">
      <c r="B37" s="336" t="s">
        <v>322</v>
      </c>
      <c r="C37" s="230">
        <v>0.11</v>
      </c>
      <c r="D37" s="218">
        <f t="shared" si="3"/>
        <v>0.21000000000000002</v>
      </c>
      <c r="E37" s="230">
        <v>0.03</v>
      </c>
      <c r="F37" s="219">
        <f>+E37+F36</f>
        <v>0.16</v>
      </c>
      <c r="G37" s="220">
        <f t="shared" si="0"/>
        <v>3.666666666666667</v>
      </c>
      <c r="H37" s="221">
        <f t="shared" si="1"/>
        <v>1.3125</v>
      </c>
      <c r="I37" s="234">
        <f t="shared" si="2"/>
        <v>0.70000000000000007</v>
      </c>
      <c r="J37" s="197"/>
      <c r="K37" s="197"/>
    </row>
    <row r="38" spans="2:11" ht="19.5" customHeight="1" x14ac:dyDescent="0.2">
      <c r="B38" s="336" t="s">
        <v>323</v>
      </c>
      <c r="C38" s="230">
        <v>0.01</v>
      </c>
      <c r="D38" s="218">
        <f t="shared" si="3"/>
        <v>0.22000000000000003</v>
      </c>
      <c r="E38" s="230">
        <v>0</v>
      </c>
      <c r="F38" s="219">
        <f>+E38+F37</f>
        <v>0.16</v>
      </c>
      <c r="G38" s="220" t="e">
        <f t="shared" si="0"/>
        <v>#DIV/0!</v>
      </c>
      <c r="H38" s="221">
        <f t="shared" si="1"/>
        <v>1.3750000000000002</v>
      </c>
      <c r="I38" s="234">
        <f t="shared" si="2"/>
        <v>0.7333333333333335</v>
      </c>
      <c r="J38" s="197"/>
      <c r="K38" s="197"/>
    </row>
    <row r="39" spans="2:11" ht="19.5" customHeight="1" x14ac:dyDescent="0.2">
      <c r="B39" s="336" t="s">
        <v>324</v>
      </c>
      <c r="C39" s="230">
        <v>0</v>
      </c>
      <c r="D39" s="218">
        <f t="shared" si="3"/>
        <v>0.22000000000000003</v>
      </c>
      <c r="E39" s="230">
        <v>0.09</v>
      </c>
      <c r="F39" s="219">
        <f t="shared" si="4"/>
        <v>0.25</v>
      </c>
      <c r="G39" s="220">
        <f t="shared" si="0"/>
        <v>0</v>
      </c>
      <c r="H39" s="221">
        <f t="shared" si="1"/>
        <v>0.88000000000000012</v>
      </c>
      <c r="I39" s="234">
        <f t="shared" si="2"/>
        <v>0.7333333333333335</v>
      </c>
      <c r="J39" s="197"/>
      <c r="K39" s="197"/>
    </row>
    <row r="40" spans="2:11" ht="19.5" customHeight="1" x14ac:dyDescent="0.2">
      <c r="B40" s="336" t="s">
        <v>325</v>
      </c>
      <c r="C40" s="230">
        <v>0</v>
      </c>
      <c r="D40" s="218">
        <f t="shared" si="3"/>
        <v>0.22000000000000003</v>
      </c>
      <c r="E40" s="230">
        <v>0</v>
      </c>
      <c r="F40" s="219">
        <f t="shared" si="4"/>
        <v>0.25</v>
      </c>
      <c r="G40" s="220" t="e">
        <f t="shared" si="0"/>
        <v>#DIV/0!</v>
      </c>
      <c r="H40" s="221">
        <f t="shared" si="1"/>
        <v>0.88000000000000012</v>
      </c>
      <c r="I40" s="234">
        <f t="shared" si="2"/>
        <v>0.7333333333333335</v>
      </c>
      <c r="J40" s="197"/>
      <c r="K40" s="197"/>
    </row>
    <row r="41" spans="2:11" ht="19.5" customHeight="1" x14ac:dyDescent="0.2">
      <c r="B41" s="336" t="s">
        <v>326</v>
      </c>
      <c r="C41" s="230">
        <v>0.06</v>
      </c>
      <c r="D41" s="218">
        <f t="shared" si="3"/>
        <v>0.28000000000000003</v>
      </c>
      <c r="E41" s="230">
        <v>0.05</v>
      </c>
      <c r="F41" s="219">
        <f t="shared" si="4"/>
        <v>0.3</v>
      </c>
      <c r="G41" s="220">
        <f t="shared" si="0"/>
        <v>1.2</v>
      </c>
      <c r="H41" s="221">
        <f t="shared" si="1"/>
        <v>0.93333333333333346</v>
      </c>
      <c r="I41" s="234">
        <f t="shared" si="2"/>
        <v>0.93333333333333346</v>
      </c>
      <c r="J41" s="197"/>
      <c r="K41" s="197"/>
    </row>
    <row r="42" spans="2:11" ht="57.75" customHeight="1" x14ac:dyDescent="0.2">
      <c r="B42" s="339" t="s">
        <v>327</v>
      </c>
      <c r="C42" s="555" t="s">
        <v>546</v>
      </c>
      <c r="D42" s="556"/>
      <c r="E42" s="556"/>
      <c r="F42" s="556"/>
      <c r="G42" s="556"/>
      <c r="H42" s="556"/>
      <c r="I42" s="557"/>
      <c r="J42" s="198"/>
      <c r="K42" s="198"/>
    </row>
    <row r="43" spans="2:11" ht="29.25" customHeight="1" x14ac:dyDescent="0.2">
      <c r="B43" s="533" t="s">
        <v>328</v>
      </c>
      <c r="C43" s="533"/>
      <c r="D43" s="533"/>
      <c r="E43" s="533"/>
      <c r="F43" s="533"/>
      <c r="G43" s="533"/>
      <c r="H43" s="533"/>
      <c r="I43" s="533"/>
      <c r="J43" s="180"/>
      <c r="K43" s="180"/>
    </row>
    <row r="44" spans="2:11" ht="42.75" customHeight="1" x14ac:dyDescent="0.2">
      <c r="B44" s="558"/>
      <c r="C44" s="558"/>
      <c r="D44" s="558"/>
      <c r="E44" s="558"/>
      <c r="F44" s="558"/>
      <c r="G44" s="558"/>
      <c r="H44" s="558"/>
      <c r="I44" s="558"/>
      <c r="J44" s="180"/>
      <c r="K44" s="180"/>
    </row>
    <row r="45" spans="2:11" ht="42.75" customHeight="1" x14ac:dyDescent="0.2">
      <c r="B45" s="558"/>
      <c r="C45" s="558"/>
      <c r="D45" s="558"/>
      <c r="E45" s="558"/>
      <c r="F45" s="558"/>
      <c r="G45" s="558"/>
      <c r="H45" s="558"/>
      <c r="I45" s="558"/>
      <c r="J45" s="198"/>
      <c r="K45" s="198"/>
    </row>
    <row r="46" spans="2:11" ht="42.75" customHeight="1" x14ac:dyDescent="0.2">
      <c r="B46" s="558"/>
      <c r="C46" s="558"/>
      <c r="D46" s="558"/>
      <c r="E46" s="558"/>
      <c r="F46" s="558"/>
      <c r="G46" s="558"/>
      <c r="H46" s="558"/>
      <c r="I46" s="558"/>
      <c r="J46" s="198"/>
      <c r="K46" s="198"/>
    </row>
    <row r="47" spans="2:11" ht="42.75" customHeight="1" x14ac:dyDescent="0.2">
      <c r="B47" s="558"/>
      <c r="C47" s="558"/>
      <c r="D47" s="558"/>
      <c r="E47" s="558"/>
      <c r="F47" s="558"/>
      <c r="G47" s="558"/>
      <c r="H47" s="558"/>
      <c r="I47" s="558"/>
      <c r="J47" s="198"/>
      <c r="K47" s="198"/>
    </row>
    <row r="48" spans="2:11" ht="42.75" customHeight="1" x14ac:dyDescent="0.2">
      <c r="B48" s="558"/>
      <c r="C48" s="558"/>
      <c r="D48" s="558"/>
      <c r="E48" s="558"/>
      <c r="F48" s="558"/>
      <c r="G48" s="558"/>
      <c r="H48" s="558"/>
      <c r="I48" s="558"/>
      <c r="J48" s="199"/>
      <c r="K48" s="199"/>
    </row>
    <row r="49" spans="2:11" ht="198" customHeight="1" x14ac:dyDescent="0.2">
      <c r="B49" s="335" t="s">
        <v>329</v>
      </c>
      <c r="C49" s="625" t="s">
        <v>547</v>
      </c>
      <c r="D49" s="626"/>
      <c r="E49" s="626"/>
      <c r="F49" s="626"/>
      <c r="G49" s="626"/>
      <c r="H49" s="626"/>
      <c r="I49" s="626"/>
      <c r="J49" s="200"/>
      <c r="K49" s="200"/>
    </row>
    <row r="50" spans="2:11" ht="34.5" customHeight="1" x14ac:dyDescent="0.2">
      <c r="B50" s="335" t="s">
        <v>330</v>
      </c>
      <c r="C50" s="562" t="s">
        <v>539</v>
      </c>
      <c r="D50" s="563"/>
      <c r="E50" s="563"/>
      <c r="F50" s="563"/>
      <c r="G50" s="563"/>
      <c r="H50" s="563"/>
      <c r="I50" s="564"/>
      <c r="J50" s="200"/>
      <c r="K50" s="200"/>
    </row>
    <row r="51" spans="2:11" ht="141.75" customHeight="1" x14ac:dyDescent="0.2">
      <c r="B51" s="337" t="s">
        <v>331</v>
      </c>
      <c r="C51" s="627" t="s">
        <v>541</v>
      </c>
      <c r="D51" s="628"/>
      <c r="E51" s="628"/>
      <c r="F51" s="628"/>
      <c r="G51" s="628"/>
      <c r="H51" s="628"/>
      <c r="I51" s="628"/>
      <c r="J51" s="200"/>
      <c r="K51" s="200"/>
    </row>
    <row r="52" spans="2:11" ht="29.25" customHeight="1" x14ac:dyDescent="0.2">
      <c r="B52" s="533" t="s">
        <v>332</v>
      </c>
      <c r="C52" s="533"/>
      <c r="D52" s="533"/>
      <c r="E52" s="533"/>
      <c r="F52" s="533"/>
      <c r="G52" s="533"/>
      <c r="H52" s="533"/>
      <c r="I52" s="533"/>
      <c r="J52" s="200"/>
      <c r="K52" s="200"/>
    </row>
    <row r="53" spans="2:11" ht="33" customHeight="1" x14ac:dyDescent="0.2">
      <c r="B53" s="568" t="s">
        <v>333</v>
      </c>
      <c r="C53" s="338" t="s">
        <v>334</v>
      </c>
      <c r="D53" s="569" t="s">
        <v>335</v>
      </c>
      <c r="E53" s="569"/>
      <c r="F53" s="569"/>
      <c r="G53" s="569" t="s">
        <v>336</v>
      </c>
      <c r="H53" s="569"/>
      <c r="I53" s="569"/>
      <c r="J53" s="201"/>
      <c r="K53" s="201"/>
    </row>
    <row r="54" spans="2:11" ht="31.5" customHeight="1" x14ac:dyDescent="0.2">
      <c r="B54" s="568"/>
      <c r="C54" s="231"/>
      <c r="D54" s="570"/>
      <c r="E54" s="570"/>
      <c r="F54" s="570"/>
      <c r="G54" s="570"/>
      <c r="H54" s="570"/>
      <c r="I54" s="570"/>
      <c r="J54" s="201"/>
      <c r="K54" s="201"/>
    </row>
    <row r="55" spans="2:11" ht="55.5" customHeight="1" x14ac:dyDescent="0.2">
      <c r="B55" s="337" t="s">
        <v>337</v>
      </c>
      <c r="C55" s="573" t="s">
        <v>378</v>
      </c>
      <c r="D55" s="573"/>
      <c r="E55" s="574" t="s">
        <v>338</v>
      </c>
      <c r="F55" s="574"/>
      <c r="G55" s="573" t="s">
        <v>378</v>
      </c>
      <c r="H55" s="573"/>
      <c r="I55" s="573"/>
      <c r="J55" s="203"/>
      <c r="K55" s="203"/>
    </row>
    <row r="56" spans="2:11" ht="31.5" customHeight="1" x14ac:dyDescent="0.2">
      <c r="B56" s="337" t="s">
        <v>339</v>
      </c>
      <c r="C56" s="570" t="s">
        <v>379</v>
      </c>
      <c r="D56" s="570"/>
      <c r="E56" s="576" t="s">
        <v>340</v>
      </c>
      <c r="F56" s="576"/>
      <c r="G56" s="570" t="s">
        <v>493</v>
      </c>
      <c r="H56" s="570"/>
      <c r="I56" s="570"/>
      <c r="J56" s="203"/>
      <c r="K56" s="203"/>
    </row>
    <row r="57" spans="2:11" ht="31.5" customHeight="1" x14ac:dyDescent="0.2">
      <c r="B57" s="337" t="s">
        <v>341</v>
      </c>
      <c r="C57" s="570"/>
      <c r="D57" s="570"/>
      <c r="E57" s="572" t="s">
        <v>342</v>
      </c>
      <c r="F57" s="572"/>
      <c r="G57" s="570"/>
      <c r="H57" s="570"/>
      <c r="I57" s="570"/>
      <c r="J57" s="204"/>
      <c r="K57" s="204"/>
    </row>
    <row r="58" spans="2:11" ht="31.5" customHeight="1" x14ac:dyDescent="0.2">
      <c r="B58" s="337" t="s">
        <v>343</v>
      </c>
      <c r="C58" s="570"/>
      <c r="D58" s="570"/>
      <c r="E58" s="572"/>
      <c r="F58" s="572"/>
      <c r="G58" s="570"/>
      <c r="H58" s="570"/>
      <c r="I58" s="570"/>
      <c r="J58" s="204"/>
      <c r="K58" s="204"/>
    </row>
    <row r="59" spans="2:11" ht="15" hidden="1" x14ac:dyDescent="0.25">
      <c r="B59" s="205"/>
      <c r="C59" s="205"/>
      <c r="D59" s="10"/>
      <c r="E59" s="10"/>
      <c r="F59" s="10"/>
      <c r="G59" s="10"/>
      <c r="H59" s="10"/>
      <c r="I59" s="206"/>
      <c r="J59" s="207"/>
      <c r="K59" s="207"/>
    </row>
    <row r="60" spans="2:11" hidden="1" x14ac:dyDescent="0.2">
      <c r="B60" s="208"/>
      <c r="C60" s="209"/>
      <c r="D60" s="209"/>
      <c r="E60" s="210"/>
      <c r="F60" s="210"/>
      <c r="G60" s="211"/>
      <c r="H60" s="212"/>
      <c r="I60" s="209"/>
      <c r="J60" s="213"/>
      <c r="K60" s="213"/>
    </row>
    <row r="61" spans="2:11" hidden="1" x14ac:dyDescent="0.2">
      <c r="B61" s="208"/>
      <c r="C61" s="209"/>
      <c r="D61" s="209"/>
      <c r="E61" s="210"/>
      <c r="F61" s="210"/>
      <c r="G61" s="211"/>
      <c r="H61" s="212"/>
      <c r="I61" s="209"/>
      <c r="J61" s="213"/>
      <c r="K61" s="213"/>
    </row>
    <row r="62" spans="2:11" hidden="1" x14ac:dyDescent="0.2">
      <c r="B62" s="208"/>
      <c r="C62" s="209"/>
      <c r="D62" s="209"/>
      <c r="E62" s="210"/>
      <c r="F62" s="210"/>
      <c r="G62" s="211"/>
      <c r="H62" s="212"/>
      <c r="I62" s="209"/>
      <c r="J62" s="213"/>
      <c r="K62" s="213"/>
    </row>
    <row r="63" spans="2:11" hidden="1" x14ac:dyDescent="0.2">
      <c r="B63" s="208"/>
      <c r="C63" s="209"/>
      <c r="D63" s="209"/>
      <c r="E63" s="210"/>
      <c r="F63" s="210"/>
      <c r="G63" s="211"/>
      <c r="H63" s="212"/>
      <c r="I63" s="209"/>
      <c r="J63" s="213"/>
      <c r="K63" s="213"/>
    </row>
    <row r="64" spans="2:11" hidden="1" x14ac:dyDescent="0.2">
      <c r="B64" s="208"/>
      <c r="C64" s="209"/>
      <c r="D64" s="209"/>
      <c r="E64" s="210"/>
      <c r="F64" s="210"/>
      <c r="G64" s="211"/>
      <c r="H64" s="212"/>
      <c r="I64" s="209"/>
      <c r="J64" s="213"/>
      <c r="K64" s="213"/>
    </row>
    <row r="65" spans="2:11" hidden="1" x14ac:dyDescent="0.2">
      <c r="B65" s="208"/>
      <c r="C65" s="209"/>
      <c r="D65" s="209"/>
      <c r="E65" s="210"/>
      <c r="F65" s="210"/>
      <c r="G65" s="211"/>
      <c r="H65" s="212"/>
      <c r="I65" s="209"/>
      <c r="J65" s="213"/>
      <c r="K65" s="213"/>
    </row>
    <row r="66" spans="2:11" hidden="1" x14ac:dyDescent="0.2">
      <c r="B66" s="208"/>
      <c r="C66" s="209"/>
      <c r="D66" s="209"/>
      <c r="E66" s="210"/>
      <c r="F66" s="210"/>
      <c r="G66" s="211"/>
      <c r="H66" s="212"/>
      <c r="I66" s="209"/>
      <c r="J66" s="213"/>
      <c r="K66" s="213"/>
    </row>
    <row r="67" spans="2:11" hidden="1" x14ac:dyDescent="0.2">
      <c r="B67" s="208"/>
      <c r="C67" s="209"/>
      <c r="D67" s="209"/>
      <c r="E67" s="210"/>
      <c r="F67" s="210"/>
      <c r="G67" s="211"/>
      <c r="H67" s="212"/>
      <c r="I67" s="209"/>
      <c r="J67" s="213"/>
      <c r="K67" s="213"/>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4:I14"/>
    <mergeCell ref="C15:F15"/>
    <mergeCell ref="H15:I15"/>
    <mergeCell ref="C16:F16"/>
    <mergeCell ref="H16:I16"/>
    <mergeCell ref="C11:F11"/>
    <mergeCell ref="H11:I11"/>
    <mergeCell ref="C12:F12"/>
    <mergeCell ref="H12:I12"/>
    <mergeCell ref="C13:I13"/>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topLeftCell="A7" workbookViewId="0">
      <selection activeCell="A12" sqref="A1:XFD1048576"/>
    </sheetView>
  </sheetViews>
  <sheetFormatPr baseColWidth="10" defaultColWidth="11.5703125" defaultRowHeight="15" x14ac:dyDescent="0.25"/>
  <cols>
    <col min="1" max="1" width="1.28515625" customWidth="1"/>
    <col min="2" max="2" width="21.85546875" style="227" customWidth="1"/>
    <col min="3" max="3" width="34.5703125" customWidth="1"/>
    <col min="4" max="4" width="16.28515625" customWidth="1"/>
    <col min="5" max="5" width="5.85546875" customWidth="1"/>
    <col min="6" max="6" width="47" customWidth="1"/>
    <col min="7" max="8" width="16.140625" customWidth="1"/>
    <col min="9" max="9" width="16.28515625" customWidth="1"/>
    <col min="10" max="10" width="15.7109375" customWidth="1"/>
    <col min="11" max="11" width="32" customWidth="1"/>
    <col min="108" max="108" width="11.42578125" customWidth="1"/>
    <col min="198" max="198" width="1.42578125" customWidth="1"/>
  </cols>
  <sheetData>
    <row r="1" spans="2:11" ht="15.75" thickBot="1" x14ac:dyDescent="0.3">
      <c r="B1" s="580"/>
      <c r="C1" s="583" t="s">
        <v>144</v>
      </c>
      <c r="D1" s="584"/>
      <c r="E1" s="584"/>
      <c r="F1" s="584"/>
      <c r="G1" s="584"/>
      <c r="H1" s="584"/>
      <c r="I1" s="584"/>
      <c r="J1" s="585"/>
      <c r="K1" s="586"/>
    </row>
    <row r="2" spans="2:11" ht="15.75" thickBot="1" x14ac:dyDescent="0.3">
      <c r="B2" s="581"/>
      <c r="C2" s="589" t="s">
        <v>145</v>
      </c>
      <c r="D2" s="590"/>
      <c r="E2" s="590"/>
      <c r="F2" s="590"/>
      <c r="G2" s="590"/>
      <c r="H2" s="590"/>
      <c r="I2" s="590"/>
      <c r="J2" s="591"/>
      <c r="K2" s="587"/>
    </row>
    <row r="3" spans="2:11" ht="15.75" thickBot="1" x14ac:dyDescent="0.3">
      <c r="B3" s="581"/>
      <c r="C3" s="589" t="s">
        <v>448</v>
      </c>
      <c r="D3" s="590"/>
      <c r="E3" s="590"/>
      <c r="F3" s="590"/>
      <c r="G3" s="590"/>
      <c r="H3" s="590"/>
      <c r="I3" s="590"/>
      <c r="J3" s="591"/>
      <c r="K3" s="587"/>
    </row>
    <row r="4" spans="2:11" ht="15.75" thickBot="1" x14ac:dyDescent="0.3">
      <c r="B4" s="582"/>
      <c r="C4" s="589" t="s">
        <v>351</v>
      </c>
      <c r="D4" s="590"/>
      <c r="E4" s="590"/>
      <c r="F4" s="590"/>
      <c r="G4" s="590"/>
      <c r="H4" s="592" t="s">
        <v>430</v>
      </c>
      <c r="I4" s="593"/>
      <c r="J4" s="594"/>
      <c r="K4" s="588"/>
    </row>
    <row r="5" spans="2:11" ht="15.75" thickBot="1" x14ac:dyDescent="0.3">
      <c r="B5" s="223"/>
      <c r="C5" s="224"/>
      <c r="D5" s="224"/>
      <c r="E5" s="224"/>
      <c r="F5" s="224"/>
      <c r="G5" s="224"/>
      <c r="H5" s="224"/>
      <c r="I5" s="224"/>
      <c r="J5" s="225"/>
    </row>
    <row r="6" spans="2:11" ht="48.75" thickBot="1" x14ac:dyDescent="0.3">
      <c r="B6" s="343" t="s">
        <v>461</v>
      </c>
      <c r="C6" s="487" t="s">
        <v>362</v>
      </c>
      <c r="D6" s="595"/>
      <c r="E6" s="488"/>
      <c r="F6" s="226"/>
      <c r="G6" s="224"/>
      <c r="H6" s="224"/>
      <c r="I6" s="224"/>
      <c r="J6" s="225"/>
    </row>
    <row r="7" spans="2:11" ht="15.75" thickBot="1" x14ac:dyDescent="0.3">
      <c r="B7" s="27" t="s">
        <v>0</v>
      </c>
      <c r="C7" s="487" t="s">
        <v>363</v>
      </c>
      <c r="D7" s="595"/>
      <c r="E7" s="488"/>
      <c r="F7" s="226"/>
      <c r="G7" s="224"/>
      <c r="H7" s="224"/>
      <c r="I7" s="224"/>
      <c r="J7" s="225"/>
    </row>
    <row r="8" spans="2:11" ht="24.75" thickBot="1" x14ac:dyDescent="0.3">
      <c r="B8" s="27" t="s">
        <v>356</v>
      </c>
      <c r="C8" s="487" t="s">
        <v>360</v>
      </c>
      <c r="D8" s="595"/>
      <c r="E8" s="488"/>
      <c r="F8" s="318"/>
      <c r="G8" s="224"/>
      <c r="H8" s="224"/>
      <c r="I8" s="224"/>
      <c r="J8" s="225"/>
    </row>
    <row r="9" spans="2:11" ht="15.75" thickBot="1" x14ac:dyDescent="0.3">
      <c r="B9" s="27" t="s">
        <v>202</v>
      </c>
      <c r="C9" s="487" t="s">
        <v>493</v>
      </c>
      <c r="D9" s="595"/>
      <c r="E9" s="488"/>
      <c r="F9" s="226"/>
      <c r="G9" s="224"/>
      <c r="H9" s="224"/>
      <c r="I9" s="224"/>
      <c r="J9" s="225"/>
    </row>
    <row r="10" spans="2:11" ht="24" customHeight="1" thickBot="1" x14ac:dyDescent="0.3">
      <c r="B10" s="27" t="s">
        <v>449</v>
      </c>
      <c r="C10" s="487" t="s">
        <v>452</v>
      </c>
      <c r="D10" s="595"/>
      <c r="E10" s="488"/>
      <c r="F10" s="226"/>
      <c r="G10" s="224"/>
      <c r="H10" s="224"/>
      <c r="I10" s="224"/>
      <c r="J10" s="225"/>
    </row>
    <row r="12" spans="2:11" x14ac:dyDescent="0.25">
      <c r="B12" s="598" t="s">
        <v>521</v>
      </c>
      <c r="C12" s="599"/>
      <c r="D12" s="599"/>
      <c r="E12" s="599"/>
      <c r="F12" s="599"/>
      <c r="G12" s="599"/>
      <c r="H12" s="600"/>
      <c r="I12" s="596" t="s">
        <v>352</v>
      </c>
      <c r="J12" s="597"/>
      <c r="K12" s="597"/>
    </row>
    <row r="13" spans="2:11" s="228" customFormat="1" ht="60" x14ac:dyDescent="0.25">
      <c r="B13" s="317" t="s">
        <v>357</v>
      </c>
      <c r="C13" s="317" t="s">
        <v>353</v>
      </c>
      <c r="D13" s="317" t="s">
        <v>431</v>
      </c>
      <c r="E13" s="317" t="s">
        <v>354</v>
      </c>
      <c r="F13" s="317" t="s">
        <v>355</v>
      </c>
      <c r="G13" s="317" t="s">
        <v>432</v>
      </c>
      <c r="H13" s="317" t="s">
        <v>433</v>
      </c>
      <c r="I13" s="316" t="s">
        <v>434</v>
      </c>
      <c r="J13" s="316" t="s">
        <v>435</v>
      </c>
      <c r="K13" s="316" t="s">
        <v>436</v>
      </c>
    </row>
    <row r="14" spans="2:11" ht="15" customHeight="1" x14ac:dyDescent="0.25">
      <c r="B14" s="641">
        <v>1</v>
      </c>
      <c r="C14" s="639" t="s">
        <v>422</v>
      </c>
      <c r="D14" s="640">
        <v>0.05</v>
      </c>
      <c r="E14" s="351">
        <v>1</v>
      </c>
      <c r="F14" s="364" t="s">
        <v>423</v>
      </c>
      <c r="G14" s="352">
        <v>0.02</v>
      </c>
      <c r="H14" s="371">
        <v>43190</v>
      </c>
      <c r="I14" s="352">
        <v>0.02</v>
      </c>
      <c r="J14" s="331">
        <v>43159</v>
      </c>
      <c r="K14" s="353"/>
    </row>
    <row r="15" spans="2:11" x14ac:dyDescent="0.25">
      <c r="B15" s="641"/>
      <c r="C15" s="639"/>
      <c r="D15" s="640"/>
      <c r="E15" s="351">
        <v>2</v>
      </c>
      <c r="F15" s="364" t="s">
        <v>512</v>
      </c>
      <c r="G15" s="352">
        <v>0.03</v>
      </c>
      <c r="H15" s="371">
        <v>43342</v>
      </c>
      <c r="I15" s="352">
        <v>0.03</v>
      </c>
      <c r="J15" s="331">
        <v>43343</v>
      </c>
      <c r="K15" s="350"/>
    </row>
    <row r="16" spans="2:11" ht="15" customHeight="1" x14ac:dyDescent="0.25">
      <c r="B16" s="641">
        <v>2</v>
      </c>
      <c r="C16" s="639" t="s">
        <v>387</v>
      </c>
      <c r="D16" s="640">
        <v>0.11</v>
      </c>
      <c r="E16" s="351">
        <v>1</v>
      </c>
      <c r="F16" s="348" t="s">
        <v>425</v>
      </c>
      <c r="G16" s="349">
        <v>0.06</v>
      </c>
      <c r="H16" s="371">
        <v>43403</v>
      </c>
      <c r="I16" s="411">
        <v>0.06</v>
      </c>
      <c r="J16" s="412">
        <v>43343</v>
      </c>
      <c r="K16" s="302"/>
    </row>
    <row r="17" spans="2:11" x14ac:dyDescent="0.25">
      <c r="B17" s="641"/>
      <c r="C17" s="639"/>
      <c r="D17" s="640"/>
      <c r="E17" s="351">
        <v>2</v>
      </c>
      <c r="F17" s="348" t="s">
        <v>505</v>
      </c>
      <c r="G17" s="349">
        <v>0.04</v>
      </c>
      <c r="H17" s="371">
        <v>43465</v>
      </c>
      <c r="I17" s="349">
        <v>0.04</v>
      </c>
      <c r="J17" s="354">
        <v>43465</v>
      </c>
      <c r="K17" s="302"/>
    </row>
    <row r="18" spans="2:11" x14ac:dyDescent="0.25">
      <c r="B18" s="641"/>
      <c r="C18" s="639"/>
      <c r="D18" s="640"/>
      <c r="E18" s="351">
        <v>3</v>
      </c>
      <c r="F18" s="348" t="s">
        <v>552</v>
      </c>
      <c r="G18" s="349">
        <v>0.01</v>
      </c>
      <c r="H18" s="371">
        <v>43465</v>
      </c>
      <c r="I18" s="349"/>
      <c r="J18" s="354"/>
      <c r="K18" s="302" t="s">
        <v>553</v>
      </c>
    </row>
    <row r="19" spans="2:11" ht="15" customHeight="1" x14ac:dyDescent="0.25">
      <c r="B19" s="641">
        <v>3</v>
      </c>
      <c r="C19" s="639" t="s">
        <v>506</v>
      </c>
      <c r="D19" s="640">
        <v>0.03</v>
      </c>
      <c r="E19" s="351">
        <v>1</v>
      </c>
      <c r="F19" s="348" t="s">
        <v>425</v>
      </c>
      <c r="G19" s="349">
        <v>0.02</v>
      </c>
      <c r="H19" s="371">
        <v>43311</v>
      </c>
      <c r="I19" s="413">
        <v>0.02</v>
      </c>
      <c r="J19" s="371">
        <v>43322</v>
      </c>
      <c r="K19" s="350"/>
    </row>
    <row r="20" spans="2:11" x14ac:dyDescent="0.25">
      <c r="B20" s="641"/>
      <c r="C20" s="639"/>
      <c r="D20" s="640"/>
      <c r="E20" s="355">
        <v>2</v>
      </c>
      <c r="F20" s="348" t="s">
        <v>427</v>
      </c>
      <c r="G20" s="349">
        <v>0.01</v>
      </c>
      <c r="H20" s="331">
        <v>43465</v>
      </c>
      <c r="I20" s="349">
        <v>0.01</v>
      </c>
      <c r="J20" s="331">
        <v>43465</v>
      </c>
      <c r="K20" s="348"/>
    </row>
    <row r="21" spans="2:11" ht="45" x14ac:dyDescent="0.25">
      <c r="B21" s="427">
        <v>4</v>
      </c>
      <c r="C21" s="232" t="s">
        <v>388</v>
      </c>
      <c r="D21" s="429">
        <v>0.01</v>
      </c>
      <c r="E21" s="351">
        <v>1</v>
      </c>
      <c r="F21" s="348" t="s">
        <v>425</v>
      </c>
      <c r="G21" s="349">
        <v>0.01</v>
      </c>
      <c r="H21" s="331">
        <v>43404</v>
      </c>
      <c r="I21" s="352">
        <v>0</v>
      </c>
      <c r="J21" s="331"/>
      <c r="K21" s="350" t="s">
        <v>537</v>
      </c>
    </row>
    <row r="22" spans="2:11" ht="30" x14ac:dyDescent="0.25">
      <c r="B22" s="427">
        <v>5</v>
      </c>
      <c r="C22" s="232" t="s">
        <v>507</v>
      </c>
      <c r="D22" s="429">
        <v>0.02</v>
      </c>
      <c r="E22" s="351">
        <v>1</v>
      </c>
      <c r="F22" s="348" t="s">
        <v>425</v>
      </c>
      <c r="G22" s="349">
        <f>+D22</f>
        <v>0.02</v>
      </c>
      <c r="H22" s="331">
        <v>43281</v>
      </c>
      <c r="I22" s="413">
        <v>0.02</v>
      </c>
      <c r="J22" s="371">
        <v>43281</v>
      </c>
      <c r="K22" s="350"/>
    </row>
    <row r="23" spans="2:11" x14ac:dyDescent="0.25">
      <c r="B23" s="427">
        <v>6</v>
      </c>
      <c r="C23" s="232" t="s">
        <v>508</v>
      </c>
      <c r="D23" s="429">
        <v>0.01</v>
      </c>
      <c r="E23" s="351">
        <v>1</v>
      </c>
      <c r="F23" s="348" t="s">
        <v>425</v>
      </c>
      <c r="G23" s="349">
        <f>+D23</f>
        <v>0.01</v>
      </c>
      <c r="H23" s="331">
        <v>43281</v>
      </c>
      <c r="I23" s="413">
        <v>0.01</v>
      </c>
      <c r="J23" s="371">
        <v>43281</v>
      </c>
      <c r="K23" s="350"/>
    </row>
    <row r="24" spans="2:11" x14ac:dyDescent="0.25">
      <c r="B24" s="427">
        <v>7</v>
      </c>
      <c r="C24" s="232" t="s">
        <v>509</v>
      </c>
      <c r="D24" s="429">
        <v>0.01</v>
      </c>
      <c r="E24" s="351">
        <v>1</v>
      </c>
      <c r="F24" s="348" t="s">
        <v>425</v>
      </c>
      <c r="G24" s="349">
        <f>+D24</f>
        <v>0.01</v>
      </c>
      <c r="H24" s="331">
        <v>43404</v>
      </c>
      <c r="I24" s="352">
        <v>0.01</v>
      </c>
      <c r="J24" s="331">
        <v>43449</v>
      </c>
      <c r="K24" s="350"/>
    </row>
    <row r="25" spans="2:11" x14ac:dyDescent="0.25">
      <c r="B25" s="427">
        <v>8</v>
      </c>
      <c r="C25" s="232" t="s">
        <v>510</v>
      </c>
      <c r="D25" s="429">
        <v>0.01</v>
      </c>
      <c r="E25" s="351">
        <v>1</v>
      </c>
      <c r="F25" s="348" t="s">
        <v>425</v>
      </c>
      <c r="G25" s="349">
        <f>+D25</f>
        <v>0.01</v>
      </c>
      <c r="H25" s="371">
        <v>43311</v>
      </c>
      <c r="I25" s="352">
        <v>0.01</v>
      </c>
      <c r="J25" s="331">
        <v>43373</v>
      </c>
      <c r="K25" s="350"/>
    </row>
    <row r="26" spans="2:11" x14ac:dyDescent="0.25">
      <c r="B26" s="427">
        <v>9</v>
      </c>
      <c r="C26" s="232" t="s">
        <v>511</v>
      </c>
      <c r="D26" s="429">
        <v>0.05</v>
      </c>
      <c r="E26" s="351">
        <v>1</v>
      </c>
      <c r="F26" s="348" t="s">
        <v>425</v>
      </c>
      <c r="G26" s="349">
        <f>+D26</f>
        <v>0.05</v>
      </c>
      <c r="H26" s="371">
        <v>43190</v>
      </c>
      <c r="I26" s="411">
        <v>0.05</v>
      </c>
      <c r="J26" s="371">
        <v>43194</v>
      </c>
      <c r="K26" s="350" t="s">
        <v>530</v>
      </c>
    </row>
    <row r="27" spans="2:11" s="238" customFormat="1" ht="15" customHeight="1" x14ac:dyDescent="0.25">
      <c r="B27" s="601" t="s">
        <v>437</v>
      </c>
      <c r="C27" s="602"/>
      <c r="D27" s="235">
        <f>SUM(D14:D26)</f>
        <v>0.3</v>
      </c>
      <c r="E27" s="603" t="s">
        <v>120</v>
      </c>
      <c r="F27" s="604"/>
      <c r="G27" s="235">
        <f>SUM(G14:G26)</f>
        <v>0.3</v>
      </c>
      <c r="H27" s="315"/>
      <c r="I27" s="321">
        <f>SUM(I14:I26)</f>
        <v>0.28000000000000003</v>
      </c>
      <c r="J27" s="322"/>
      <c r="K27" s="322"/>
    </row>
    <row r="30" spans="2:11" x14ac:dyDescent="0.25">
      <c r="H30" s="323"/>
    </row>
    <row r="31" spans="2:11" x14ac:dyDescent="0.25">
      <c r="H31" s="323"/>
      <c r="I31" s="323"/>
    </row>
    <row r="32" spans="2:11" x14ac:dyDescent="0.25">
      <c r="H32" s="323"/>
    </row>
    <row r="33" spans="8:8" x14ac:dyDescent="0.25">
      <c r="H33" s="323"/>
    </row>
    <row r="34" spans="8:8" x14ac:dyDescent="0.25">
      <c r="H34" s="323"/>
    </row>
    <row r="35" spans="8:8" x14ac:dyDescent="0.25">
      <c r="H35" s="323"/>
    </row>
  </sheetData>
  <sheetProtection selectLockedCells="1" selectUnlockedCells="1"/>
  <autoFilter ref="B13:K27"/>
  <mergeCells count="25">
    <mergeCell ref="B14:B15"/>
    <mergeCell ref="C14:C15"/>
    <mergeCell ref="D14:D15"/>
    <mergeCell ref="I12:K12"/>
    <mergeCell ref="C8:E8"/>
    <mergeCell ref="C9:E9"/>
    <mergeCell ref="C10:E10"/>
    <mergeCell ref="B12:H12"/>
    <mergeCell ref="C6:E6"/>
    <mergeCell ref="C7:E7"/>
    <mergeCell ref="B1:B4"/>
    <mergeCell ref="C1:J1"/>
    <mergeCell ref="K1:K4"/>
    <mergeCell ref="C2:J2"/>
    <mergeCell ref="C3:J3"/>
    <mergeCell ref="C4:G4"/>
    <mergeCell ref="H4:J4"/>
    <mergeCell ref="E27:F27"/>
    <mergeCell ref="C16:C18"/>
    <mergeCell ref="D16:D18"/>
    <mergeCell ref="B19:B20"/>
    <mergeCell ref="C19:C20"/>
    <mergeCell ref="D19:D20"/>
    <mergeCell ref="B27:C27"/>
    <mergeCell ref="B16:B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Sección 1. Metas - Magnitud</vt:lpstr>
      <vt:lpstr>Sección 2. Metas - Presupuesto</vt:lpstr>
      <vt:lpstr>Sección 3. Metas Producto</vt:lpstr>
      <vt:lpstr>11</vt:lpstr>
      <vt:lpstr>ACT_11</vt:lpstr>
      <vt:lpstr>12</vt:lpstr>
      <vt:lpstr>ACT_12</vt:lpstr>
      <vt:lpstr>13</vt:lpstr>
      <vt:lpstr>ACT_13</vt:lpstr>
      <vt:lpstr>14</vt:lpstr>
      <vt:lpstr>ACT_14</vt:lpstr>
      <vt:lpstr>15</vt:lpstr>
      <vt:lpstr>ACT_15</vt:lpstr>
      <vt:lpstr>16</vt:lpstr>
      <vt:lpstr>ACT_16</vt:lpstr>
      <vt:lpstr>17</vt:lpstr>
      <vt:lpstr>ACT_17</vt:lpstr>
      <vt:lpstr>Variables</vt:lpstr>
      <vt:lpstr>Sección 4. Territorialización</vt:lpstr>
      <vt:lpstr>'Sección 3. Metas Producto'!Área_de_impresión</vt:lpstr>
      <vt:lpstr>'Sección 4. Territorialización'!Área_de_impresión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Julieth Zulima Rojas Rodriguez</cp:lastModifiedBy>
  <cp:lastPrinted>2018-07-18T21:32:32Z</cp:lastPrinted>
  <dcterms:created xsi:type="dcterms:W3CDTF">2010-03-25T16:40:43Z</dcterms:created>
  <dcterms:modified xsi:type="dcterms:W3CDTF">2019-01-21T21:12:49Z</dcterms:modified>
</cp:coreProperties>
</file>