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AP - SDM 2018\Presupuesto 2018\"/>
    </mc:Choice>
  </mc:AlternateContent>
  <bookViews>
    <workbookView xWindow="0" yWindow="0" windowWidth="28800" windowHeight="12300"/>
  </bookViews>
  <sheets>
    <sheet name="EJECUCION BMT  (4)" sheetId="10" r:id="rId1"/>
    <sheet name="RESERVAS" sheetId="7" r:id="rId2"/>
    <sheet name="PASIVOS EXIG. " sheetId="4" r:id="rId3"/>
    <sheet name="FUNCIONAMIENTO" sheetId="5" r:id="rId4"/>
  </sheets>
  <definedNames>
    <definedName name="_xlnm._FilterDatabase" localSheetId="0" hidden="1">'EJECUCION BMT  (4)'!$A$5:$L$20</definedName>
    <definedName name="_xlnm.Print_Area" localSheetId="0">'EJECUCION BMT  (4)'!$A$1:$J$24</definedName>
    <definedName name="_xlnm.Print_Area" localSheetId="1">RESERVAS!$A$1:$AJ$18</definedName>
  </definedNames>
  <calcPr calcId="162913"/>
</workbook>
</file>

<file path=xl/calcChain.xml><?xml version="1.0" encoding="utf-8"?>
<calcChain xmlns="http://schemas.openxmlformats.org/spreadsheetml/2006/main">
  <c r="AI15" i="7" l="1"/>
  <c r="AJ15" i="7" s="1"/>
  <c r="I13" i="10"/>
  <c r="AI9" i="7" l="1"/>
  <c r="AJ9" i="7" s="1"/>
  <c r="AI17" i="7" l="1"/>
  <c r="AJ17" i="7" s="1"/>
  <c r="AH15" i="7"/>
  <c r="AH9" i="7"/>
  <c r="AH17" i="7" l="1"/>
  <c r="AG15" i="7"/>
  <c r="AG9" i="7"/>
  <c r="AG17" i="7" l="1"/>
  <c r="AF15" i="7"/>
  <c r="AF9" i="7"/>
  <c r="AF17" i="7" l="1"/>
  <c r="AE15" i="7"/>
  <c r="AE9" i="7"/>
  <c r="AE17" i="7" l="1"/>
  <c r="B8" i="5"/>
  <c r="A9" i="5"/>
  <c r="AD15" i="7"/>
  <c r="AD9" i="7"/>
  <c r="AD17" i="7" l="1"/>
  <c r="H20" i="10"/>
  <c r="F20" i="10"/>
  <c r="D20" i="10"/>
  <c r="C20" i="10"/>
  <c r="I19" i="10"/>
  <c r="G19" i="10"/>
  <c r="E19" i="10"/>
  <c r="I18" i="10"/>
  <c r="G18" i="10"/>
  <c r="E18" i="10"/>
  <c r="I17" i="10"/>
  <c r="G17" i="10"/>
  <c r="E17" i="10"/>
  <c r="I16" i="10"/>
  <c r="G16" i="10"/>
  <c r="E16" i="10"/>
  <c r="H14" i="10"/>
  <c r="F14" i="10"/>
  <c r="D14" i="10"/>
  <c r="C14" i="10"/>
  <c r="G13" i="10"/>
  <c r="E13" i="10"/>
  <c r="I12" i="10"/>
  <c r="G12" i="10"/>
  <c r="E12" i="10"/>
  <c r="I11" i="10"/>
  <c r="G11" i="10"/>
  <c r="E11" i="10"/>
  <c r="H10" i="10"/>
  <c r="F10" i="10"/>
  <c r="D10" i="10"/>
  <c r="C10" i="10"/>
  <c r="C15" i="10" s="1"/>
  <c r="I9" i="10"/>
  <c r="G9" i="10"/>
  <c r="E9" i="10"/>
  <c r="I8" i="10"/>
  <c r="G8" i="10"/>
  <c r="E8" i="10"/>
  <c r="I7" i="10"/>
  <c r="G7" i="10"/>
  <c r="E7" i="10"/>
  <c r="I6" i="10"/>
  <c r="G6" i="10"/>
  <c r="E6" i="10"/>
  <c r="E14" i="10" l="1"/>
  <c r="G14" i="10"/>
  <c r="G10" i="10"/>
  <c r="E20" i="10"/>
  <c r="G20" i="10"/>
  <c r="C22" i="10"/>
  <c r="I20" i="10"/>
  <c r="I14" i="10"/>
  <c r="H15" i="10"/>
  <c r="H22" i="10" s="1"/>
  <c r="D15" i="10"/>
  <c r="D22" i="10" s="1"/>
  <c r="F15" i="10"/>
  <c r="F22" i="10" s="1"/>
  <c r="I10" i="10"/>
  <c r="E10" i="10"/>
  <c r="E22" i="10" l="1"/>
  <c r="E15" i="10"/>
  <c r="I22" i="10"/>
  <c r="I15" i="10"/>
  <c r="G15" i="10"/>
  <c r="G22" i="10"/>
  <c r="AB15" i="7"/>
  <c r="AB9" i="7"/>
  <c r="AC9" i="7"/>
  <c r="AC15" i="7"/>
  <c r="AB17" i="7" l="1"/>
  <c r="AC17" i="7"/>
  <c r="AA15" i="7" l="1"/>
  <c r="AA9" i="7"/>
  <c r="AA17" i="7" l="1"/>
  <c r="Z15" i="7"/>
  <c r="Z9" i="7"/>
  <c r="Z17" i="7" l="1"/>
  <c r="Y15" i="7"/>
  <c r="Y9" i="7"/>
  <c r="Y17" i="7" l="1"/>
  <c r="X15" i="7"/>
  <c r="X9" i="7"/>
  <c r="X17" i="7" l="1"/>
  <c r="C15" i="7" l="1"/>
  <c r="W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V17" i="7" s="1"/>
  <c r="W9" i="7"/>
  <c r="P17" i="7" l="1"/>
  <c r="H17" i="7"/>
  <c r="N17" i="7"/>
  <c r="F17" i="7"/>
  <c r="R17" i="7"/>
  <c r="S17" i="7"/>
  <c r="K17" i="7"/>
  <c r="W17" i="7"/>
  <c r="I17" i="7"/>
  <c r="G17" i="7"/>
  <c r="T17" i="7"/>
  <c r="L17" i="7"/>
  <c r="D17" i="7"/>
  <c r="J17" i="7"/>
  <c r="Q17" i="7"/>
  <c r="O17" i="7"/>
  <c r="U17" i="7"/>
  <c r="M17" i="7"/>
  <c r="E17" i="7"/>
  <c r="C9" i="7" l="1"/>
  <c r="C17" i="7" s="1"/>
  <c r="H7" i="5" l="1"/>
  <c r="G8" i="5" l="1"/>
  <c r="E8" i="5"/>
  <c r="C8" i="5"/>
  <c r="F7" i="5"/>
  <c r="D7" i="5"/>
  <c r="H6" i="5"/>
  <c r="F6" i="5"/>
  <c r="D6" i="5"/>
  <c r="H5" i="5"/>
  <c r="F5" i="5"/>
  <c r="D5" i="5"/>
  <c r="F7" i="4"/>
  <c r="G7" i="4" s="1"/>
  <c r="D7" i="4"/>
  <c r="E7" i="4" s="1"/>
  <c r="C7" i="4"/>
  <c r="B7" i="4"/>
  <c r="G6" i="4"/>
  <c r="E6" i="4"/>
  <c r="G5" i="4"/>
  <c r="E5" i="4"/>
  <c r="H8" i="5" l="1"/>
  <c r="F8" i="5"/>
  <c r="D8" i="5"/>
</calcChain>
</file>

<file path=xl/sharedStrings.xml><?xml version="1.0" encoding="utf-8"?>
<sst xmlns="http://schemas.openxmlformats.org/spreadsheetml/2006/main" count="110" uniqueCount="85">
  <si>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</si>
  <si>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</si>
  <si>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</si>
  <si>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</si>
  <si>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</si>
  <si>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</si>
  <si>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</si>
  <si>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</si>
  <si>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</si>
  <si>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</si>
  <si>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</si>
  <si>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</si>
  <si>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</si>
  <si>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</si>
  <si>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</si>
  <si>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</si>
  <si>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</si>
  <si>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</si>
  <si>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</si>
  <si>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</si>
  <si>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</si>
  <si>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</si>
  <si>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CONCEPTO RP</t>
  </si>
  <si>
    <t>RESOLUCIÓN 013 DEL 27 DE JULIO DE 2016 POLITICA SECTORIAL  - CUMPLIMIENTO DE FALLO - PAGO SENTENCIA ROSS SLENDY MARTINEZ ANGULO</t>
  </si>
  <si>
    <t>ADICION Y PRORROGA OTRO SI NO 10 DEL CONVENIO INTERADMINISTRATIVO NO 008 DE 2008 AUNAR ESFUERZOS TECNICOS ADMINISTRATIVOS Y  FINANCIEROS ENTRE LAS PARTES PARA LA REGULARIZACION PROVISIONALMENTE DE LOS PASOS A NIVEL DE LA VIA FERREA EN AREA URBANA DE LA CIUDAD DE BOGOTA ,CON EL FIN DE GARANTIZAR LA SEGURIDAD  CIUDADANA , LA MOVILIDAD Y CONECTIVIDAD DE LA CIUDAD ,MIENTRAS SE DISPONE DE LA CORRESPONDIENTE SOLUCION A DESNIVEL</t>
  </si>
  <si>
    <t>OTRO SI N° 2  AL CONTRATO 2015-1247 SUSCRITO ENTRE LA SECRETARIA DISTRITAL DE MOVILIDAD Y TRANSPORTE  PLANEACIÓN Y DISEÑO INGENIERIA - TPD S.A.  CUYO OBJETO ES: " FABRICACIÓN, INSTALACIÓN Y MANTENIMIENTO  DE LOS POSTES  PARA EL SISTEMA DE SEMAFORIZACIÓN DE BOGOTA D.C."</t>
  </si>
  <si>
    <t>CONTRATAR LA CONSULTORIA ESPECIALIZADA PARA REALIZAR LA ESTRUCTURACIÓN DEL PROCESO DE CONTRATACIÓN A NIVEL TÉCNICO, FINANCIERO Y JURÍDICA PARA ENTREGAR EN CONCESIÓN LA PRESTACIÓN DE LOS SERVICIOS DE PATIOS Y GRÚAS PARA VEHÍCULOS QUE SE INMOVILICEN POR INFRACCIONES A LAS NORMAS DE TRÁNSITO Y TRANSPORTE EN BOGOTÁ</t>
  </si>
  <si>
    <t>Articulación regional y planeación integral del transporte</t>
  </si>
  <si>
    <t>UNIDAD EJECUTORA</t>
  </si>
  <si>
    <t>DISPONIBLE</t>
  </si>
  <si>
    <t>COMPROMISOS</t>
  </si>
  <si>
    <t xml:space="preserve">% EJECUCIÓN </t>
  </si>
  <si>
    <t>GIROS</t>
  </si>
  <si>
    <t xml:space="preserve">% GIROS </t>
  </si>
  <si>
    <t>UNIDAD EJECUTORA 02</t>
  </si>
  <si>
    <t>RUBRO</t>
  </si>
  <si>
    <t xml:space="preserve">SERVICIOS PERSONALES </t>
  </si>
  <si>
    <t>GASTOS GENERALES</t>
  </si>
  <si>
    <t>GASTOS DE FUNCIONAMIENTO</t>
  </si>
  <si>
    <t xml:space="preserve">PRESUPUESTO  ASIGNADO
2018
</t>
  </si>
  <si>
    <t>APROPIACIÓN 2018</t>
  </si>
  <si>
    <t>SECRETARÍA DISTRITAL DE MOVILIDAD - BOGOTA MEJOR PARA TODOS</t>
  </si>
  <si>
    <t>PASIVOS EXIGIBLES</t>
  </si>
  <si>
    <t>RESERVAS 2018</t>
  </si>
  <si>
    <t>GIROS ENERO 
2018</t>
  </si>
  <si>
    <t>GIROS MARZO 
2018</t>
  </si>
  <si>
    <t>GIROS ABRIL
2018</t>
  </si>
  <si>
    <t>GIROS MAYO
2018</t>
  </si>
  <si>
    <t>GIROS 15/JUNIO 
2018</t>
  </si>
  <si>
    <t>GIROS 30/JUNIO 
2018</t>
  </si>
  <si>
    <t>GIROS 13/JULIO
2018</t>
  </si>
  <si>
    <t>GIROS 27/JULIO
2018</t>
  </si>
  <si>
    <t>GIROS 31/JULIO
2018</t>
  </si>
  <si>
    <t>GIROS 02 / AGOSTO
2018</t>
  </si>
  <si>
    <t>GIROS 24 - AGOSTO
2018</t>
  </si>
  <si>
    <t>Articulación regional y planeción integral del transporte</t>
  </si>
  <si>
    <t>TOTAL UNIDAD EJECUTORA 01</t>
  </si>
  <si>
    <t>Generar movilidad con seguridad comprometiendo al ciudadano en el conocimiento y cumplimiento de las normas de transito</t>
  </si>
  <si>
    <t>TOTAL UNIDAD EJECUTORA 02</t>
  </si>
  <si>
    <t xml:space="preserve">TOTAL SDM </t>
  </si>
  <si>
    <t>GIROS 31 - AGOSTO
2018</t>
  </si>
  <si>
    <t>GIROS 07 - SEPTIEMBRE 
2018</t>
  </si>
  <si>
    <t>GIROS 14 - SEPTIEMBRE 
2018</t>
  </si>
  <si>
    <t>GIROS 21 - SEPTIEMBRE 
2018</t>
  </si>
  <si>
    <t>GIROS 30 - SEPTIEMBRE 
2018</t>
  </si>
  <si>
    <t>GIROS 04 DE OCT.
2018</t>
  </si>
  <si>
    <t>GIROS 19 DE OCT.
2018</t>
  </si>
  <si>
    <t>GIROS 26 DE OCT.
2018</t>
  </si>
  <si>
    <t>GIROS 31 DE OCT.
2018</t>
  </si>
  <si>
    <t>GIROS 07 DE NOV.
2018</t>
  </si>
  <si>
    <t>GIROS 09 DE NOV.
2018</t>
  </si>
  <si>
    <t>GIROS 16 DE NOV.
2018</t>
  </si>
  <si>
    <t>GIROS 23 DE NOV.
2018</t>
  </si>
  <si>
    <t>GIROS 30 DE NOV.
2018</t>
  </si>
  <si>
    <t>GIROS 07 DICIEMBRE
2018</t>
  </si>
  <si>
    <t>GIROS 14 DICIEMBRE
2018</t>
  </si>
  <si>
    <t>GIROS 21 DICIEMBRE
2018</t>
  </si>
  <si>
    <t>GIROS 26 DICIEMBRE
2018</t>
  </si>
  <si>
    <t>GIROS 27 DICIEMBRE
2018</t>
  </si>
  <si>
    <t>GIROS 28 DICIEMBRE
2018</t>
  </si>
  <si>
    <t>GIROS DE PASIVOS EXIGIBLES  -  31 DE DICIEMBRE DE 2018</t>
  </si>
  <si>
    <t>EJECUCION PRESUPUESTAL -31 DE DICIEMBRE DE 2018</t>
  </si>
  <si>
    <t>GIROS 31 DICIEMBRE
2018</t>
  </si>
  <si>
    <t>GASTOS DE FUNCIONAMIENTO - 31 DE DICIEMBRE DE 2018</t>
  </si>
  <si>
    <t>FUENTE: PREDIS - FECHA:  FECHA CORTE 31 DE DICIEMBRE DE 2018 - Reporte 2-enero-2019 8:19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</si>
</sst>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0.0000%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6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66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167" fontId="2" fillId="0" borderId="0" xfId="2" applyNumberFormat="1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 vertical="center"/>
    </xf>
    <xf numFmtId="0" fontId="8" fillId="0" borderId="0" xfId="0" applyFont="1"/>
    <xf numFmtId="10" fontId="5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41" fontId="2" fillId="0" borderId="0" xfId="0" applyNumberFormat="1" applyFont="1" applyFill="1"/>
    <xf numFmtId="0" fontId="9" fillId="0" borderId="0" xfId="0" applyFont="1"/>
    <xf numFmtId="41" fontId="10" fillId="6" borderId="1" xfId="4" applyFont="1" applyFill="1" applyBorder="1" applyAlignment="1">
      <alignment horizontal="center" vertical="center" wrapText="1"/>
    </xf>
    <xf numFmtId="41" fontId="10" fillId="4" borderId="1" xfId="4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1" fontId="11" fillId="0" borderId="1" xfId="4" applyFont="1" applyBorder="1" applyAlignment="1">
      <alignment horizontal="center" vertical="center"/>
    </xf>
    <xf numFmtId="41" fontId="12" fillId="0" borderId="1" xfId="4" applyFont="1" applyFill="1" applyBorder="1" applyAlignment="1">
      <alignment horizontal="center" vertical="center" wrapText="1"/>
    </xf>
    <xf numFmtId="41" fontId="11" fillId="0" borderId="1" xfId="4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1" fontId="12" fillId="0" borderId="1" xfId="4" applyFont="1" applyFill="1" applyBorder="1" applyAlignment="1">
      <alignment horizontal="center" vertical="center"/>
    </xf>
    <xf numFmtId="168" fontId="13" fillId="4" borderId="1" xfId="0" applyNumberFormat="1" applyFont="1" applyFill="1" applyBorder="1" applyAlignment="1">
      <alignment horizontal="center" vertical="center"/>
    </xf>
    <xf numFmtId="41" fontId="13" fillId="4" borderId="1" xfId="4" applyFont="1" applyFill="1" applyBorder="1" applyAlignment="1">
      <alignment horizontal="center" vertical="center"/>
    </xf>
    <xf numFmtId="0" fontId="10" fillId="0" borderId="0" xfId="0" applyFont="1"/>
    <xf numFmtId="41" fontId="10" fillId="0" borderId="0" xfId="4" applyFont="1"/>
    <xf numFmtId="166" fontId="10" fillId="3" borderId="12" xfId="5" applyNumberFormat="1" applyFont="1" applyFill="1" applyBorder="1"/>
    <xf numFmtId="0" fontId="11" fillId="3" borderId="1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41" fontId="11" fillId="3" borderId="0" xfId="4" applyFont="1" applyFill="1" applyBorder="1" applyAlignment="1">
      <alignment horizontal="center" vertical="center"/>
    </xf>
    <xf numFmtId="41" fontId="11" fillId="0" borderId="0" xfId="4" applyFont="1"/>
    <xf numFmtId="41" fontId="5" fillId="0" borderId="0" xfId="0" applyNumberFormat="1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41" fontId="4" fillId="0" borderId="14" xfId="4" applyFont="1" applyFill="1" applyBorder="1" applyAlignment="1">
      <alignment horizontal="center" vertical="center"/>
    </xf>
    <xf numFmtId="10" fontId="6" fillId="0" borderId="14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3" fontId="14" fillId="0" borderId="0" xfId="0" applyNumberFormat="1" applyFont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41" fontId="16" fillId="5" borderId="10" xfId="4" applyFont="1" applyFill="1" applyBorder="1" applyAlignment="1">
      <alignment horizontal="center" vertical="center" wrapText="1"/>
    </xf>
    <xf numFmtId="9" fontId="16" fillId="5" borderId="1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1" fontId="8" fillId="0" borderId="1" xfId="4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5" fillId="5" borderId="1" xfId="0" applyFont="1" applyFill="1" applyBorder="1" applyAlignment="1">
      <alignment vertical="center"/>
    </xf>
    <xf numFmtId="41" fontId="15" fillId="5" borderId="1" xfId="4" applyFont="1" applyFill="1" applyBorder="1" applyAlignment="1">
      <alignment horizontal="center" vertical="center"/>
    </xf>
    <xf numFmtId="10" fontId="15" fillId="5" borderId="1" xfId="2" applyNumberFormat="1" applyFont="1" applyFill="1" applyBorder="1" applyAlignment="1">
      <alignment horizontal="center" vertical="center"/>
    </xf>
    <xf numFmtId="41" fontId="8" fillId="0" borderId="0" xfId="4" applyFont="1"/>
    <xf numFmtId="9" fontId="8" fillId="0" borderId="0" xfId="0" applyNumberFormat="1" applyFont="1"/>
    <xf numFmtId="41" fontId="2" fillId="0" borderId="0" xfId="0" applyNumberFormat="1" applyFont="1" applyFill="1" applyBorder="1"/>
    <xf numFmtId="2" fontId="18" fillId="3" borderId="0" xfId="4" applyNumberFormat="1" applyFont="1" applyFill="1" applyAlignment="1">
      <alignment horizontal="center"/>
    </xf>
    <xf numFmtId="41" fontId="18" fillId="3" borderId="0" xfId="4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3" fontId="14" fillId="0" borderId="0" xfId="0" applyNumberFormat="1" applyFont="1" applyFill="1"/>
    <xf numFmtId="0" fontId="11" fillId="0" borderId="0" xfId="0" applyFont="1" applyAlignment="1">
      <alignment vertical="center"/>
    </xf>
    <xf numFmtId="10" fontId="10" fillId="0" borderId="0" xfId="2" applyNumberFormat="1" applyFont="1" applyAlignment="1">
      <alignment horizontal="left" vertical="center"/>
    </xf>
    <xf numFmtId="10" fontId="6" fillId="7" borderId="1" xfId="2" applyNumberFormat="1" applyFont="1" applyFill="1" applyBorder="1" applyAlignment="1">
      <alignment horizontal="center" vertical="center"/>
    </xf>
    <xf numFmtId="10" fontId="6" fillId="4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1" fontId="13" fillId="6" borderId="9" xfId="4" applyFont="1" applyFill="1" applyBorder="1" applyAlignment="1">
      <alignment horizontal="center" vertical="center" wrapText="1"/>
    </xf>
    <xf numFmtId="41" fontId="13" fillId="6" borderId="10" xfId="4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5"/>
  <sheetViews>
    <sheetView showGridLines="0" tabSelected="1" zoomScaleNormal="100" zoomScaleSheetLayoutView="85" workbookViewId="0">
      <pane ySplit="5" topLeftCell="A6" activePane="bottomLeft" state="frozen"/>
      <selection pane="bottomLeft" activeCell="A20" sqref="A20:B20"/>
    </sheetView>
  </sheetViews>
  <sheetFormatPr baseColWidth="10" defaultRowHeight="14.25" x14ac:dyDescent="0.2"/>
  <cols>
    <col min="1" max="1" width="13.28515625" style="2" customWidth="1"/>
    <col min="2" max="2" width="33.28515625" style="9" customWidth="1"/>
    <col min="3" max="3" width="16.7109375" style="10" customWidth="1"/>
    <col min="4" max="4" width="16.5703125" style="10" customWidth="1"/>
    <col min="5" max="5" width="10.5703125" style="16" customWidth="1"/>
    <col min="6" max="6" width="16.85546875" style="10" customWidth="1"/>
    <col min="7" max="7" width="13.85546875" style="16" customWidth="1"/>
    <col min="8" max="8" width="16.140625" style="10" customWidth="1"/>
    <col min="9" max="9" width="12" style="9" customWidth="1"/>
    <col min="10" max="10" width="41.5703125" style="1" hidden="1" customWidth="1"/>
    <col min="11" max="11" width="20.5703125" style="2" customWidth="1"/>
    <col min="12" max="12" width="17" style="2" customWidth="1"/>
    <col min="13" max="13" width="11.42578125" style="2"/>
    <col min="14" max="14" width="27.28515625" style="2" bestFit="1" customWidth="1"/>
    <col min="15" max="15" width="21.140625" style="2" bestFit="1" customWidth="1"/>
    <col min="16" max="16384" width="11.42578125" style="2"/>
  </cols>
  <sheetData>
    <row r="1" spans="1:12" ht="12.75" x14ac:dyDescent="0.2">
      <c r="A1" s="87" t="s">
        <v>10</v>
      </c>
      <c r="B1" s="88"/>
      <c r="C1" s="88"/>
      <c r="D1" s="88"/>
      <c r="E1" s="88"/>
      <c r="F1" s="88"/>
      <c r="G1" s="88"/>
      <c r="H1" s="88"/>
      <c r="I1" s="88"/>
    </row>
    <row r="2" spans="1:12" ht="13.5" customHeight="1" x14ac:dyDescent="0.3">
      <c r="A2" s="87" t="s">
        <v>41</v>
      </c>
      <c r="B2" s="88"/>
      <c r="C2" s="88"/>
      <c r="D2" s="88"/>
      <c r="E2" s="88"/>
      <c r="F2" s="88"/>
      <c r="G2" s="88"/>
      <c r="H2" s="88"/>
      <c r="I2" s="88"/>
      <c r="K2" s="32"/>
    </row>
    <row r="3" spans="1:12" ht="12.75" x14ac:dyDescent="0.2">
      <c r="A3" s="87" t="s">
        <v>81</v>
      </c>
      <c r="B3" s="88"/>
      <c r="C3" s="88"/>
      <c r="D3" s="88"/>
      <c r="E3" s="88"/>
      <c r="F3" s="88"/>
      <c r="G3" s="88"/>
      <c r="H3" s="88"/>
      <c r="I3" s="88"/>
    </row>
    <row r="4" spans="1:12" ht="7.5" customHeight="1" x14ac:dyDescent="0.2"/>
    <row r="5" spans="1:12" ht="55.5" customHeight="1" x14ac:dyDescent="0.2">
      <c r="A5" s="85" t="s">
        <v>0</v>
      </c>
      <c r="B5" s="85"/>
      <c r="C5" s="12" t="s">
        <v>39</v>
      </c>
      <c r="D5" s="12" t="s">
        <v>2</v>
      </c>
      <c r="E5" s="3" t="s">
        <v>3</v>
      </c>
      <c r="F5" s="12" t="s">
        <v>4</v>
      </c>
      <c r="G5" s="3" t="s">
        <v>5</v>
      </c>
      <c r="H5" s="12" t="s">
        <v>6</v>
      </c>
      <c r="I5" s="3" t="s">
        <v>7</v>
      </c>
      <c r="J5" s="4" t="s">
        <v>22</v>
      </c>
    </row>
    <row r="6" spans="1:12" s="30" customFormat="1" ht="35.25" customHeight="1" x14ac:dyDescent="0.2">
      <c r="A6" s="5">
        <v>339</v>
      </c>
      <c r="B6" s="8" t="s">
        <v>21</v>
      </c>
      <c r="C6" s="13">
        <v>14890776746</v>
      </c>
      <c r="D6" s="13">
        <v>14709140009</v>
      </c>
      <c r="E6" s="28">
        <f>+D6/C6</f>
        <v>0.98780206431818329</v>
      </c>
      <c r="F6" s="13">
        <v>14606766297</v>
      </c>
      <c r="G6" s="28">
        <f>+F6/C6</f>
        <v>0.98092708971167053</v>
      </c>
      <c r="H6" s="13">
        <v>5030864692</v>
      </c>
      <c r="I6" s="28">
        <f t="shared" ref="I6:I20" si="0">+H6/F6</f>
        <v>0.34442015362656009</v>
      </c>
      <c r="J6" s="29" t="s">
        <v>23</v>
      </c>
      <c r="K6" s="60"/>
      <c r="L6" s="31"/>
    </row>
    <row r="7" spans="1:12" s="30" customFormat="1" ht="35.25" customHeight="1" x14ac:dyDescent="0.2">
      <c r="A7" s="7">
        <v>1004</v>
      </c>
      <c r="B7" s="8" t="s">
        <v>12</v>
      </c>
      <c r="C7" s="13">
        <v>15354891000</v>
      </c>
      <c r="D7" s="13">
        <v>15323961834</v>
      </c>
      <c r="E7" s="28">
        <f t="shared" ref="E7:E19" si="1">+D7/C7</f>
        <v>0.99798571243521039</v>
      </c>
      <c r="F7" s="13">
        <v>15323961834</v>
      </c>
      <c r="G7" s="28">
        <f t="shared" ref="G7:G20" si="2">+F7/C7</f>
        <v>0.99798571243521039</v>
      </c>
      <c r="H7" s="13">
        <v>7196239553</v>
      </c>
      <c r="I7" s="28">
        <f t="shared" si="0"/>
        <v>0.46960698747195795</v>
      </c>
      <c r="J7" s="29" t="s">
        <v>24</v>
      </c>
      <c r="L7" s="31"/>
    </row>
    <row r="8" spans="1:12" s="30" customFormat="1" ht="35.25" customHeight="1" x14ac:dyDescent="0.2">
      <c r="A8" s="7">
        <v>967</v>
      </c>
      <c r="B8" s="8" t="s">
        <v>13</v>
      </c>
      <c r="C8" s="13">
        <v>8438602037</v>
      </c>
      <c r="D8" s="13">
        <v>7758639577</v>
      </c>
      <c r="E8" s="28">
        <f t="shared" si="1"/>
        <v>0.91942238097985562</v>
      </c>
      <c r="F8" s="13">
        <v>7758507438</v>
      </c>
      <c r="G8" s="28">
        <f t="shared" si="2"/>
        <v>0.9194067221065706</v>
      </c>
      <c r="H8" s="13">
        <v>5877132729</v>
      </c>
      <c r="I8" s="28">
        <f t="shared" si="0"/>
        <v>0.7575081645491103</v>
      </c>
      <c r="J8" s="29"/>
      <c r="K8" s="60"/>
      <c r="L8" s="31"/>
    </row>
    <row r="9" spans="1:12" s="30" customFormat="1" ht="35.25" customHeight="1" x14ac:dyDescent="0.2">
      <c r="A9" s="7">
        <v>1183</v>
      </c>
      <c r="B9" s="8" t="s">
        <v>27</v>
      </c>
      <c r="C9" s="13">
        <v>3200912110</v>
      </c>
      <c r="D9" s="13">
        <v>3200912110</v>
      </c>
      <c r="E9" s="28">
        <f t="shared" si="1"/>
        <v>1</v>
      </c>
      <c r="F9" s="13">
        <v>3200912110</v>
      </c>
      <c r="G9" s="28">
        <f t="shared" si="2"/>
        <v>1</v>
      </c>
      <c r="H9" s="13">
        <v>268306211</v>
      </c>
      <c r="I9" s="28">
        <f t="shared" si="0"/>
        <v>8.3821798843455281E-2</v>
      </c>
      <c r="J9" s="29"/>
      <c r="K9" s="60"/>
      <c r="L9" s="31"/>
    </row>
    <row r="10" spans="1:12" ht="35.25" customHeight="1" x14ac:dyDescent="0.2">
      <c r="A10" s="86" t="s">
        <v>8</v>
      </c>
      <c r="B10" s="86"/>
      <c r="C10" s="14">
        <f>+C9+C8+C7+C6</f>
        <v>41885181893</v>
      </c>
      <c r="D10" s="14">
        <f>+D9+D8+D7+D6</f>
        <v>40992653530</v>
      </c>
      <c r="E10" s="84">
        <f t="shared" si="1"/>
        <v>0.97869107109812592</v>
      </c>
      <c r="F10" s="14">
        <f>+F9+F8+F7+F6</f>
        <v>40890147679</v>
      </c>
      <c r="G10" s="84">
        <f t="shared" si="2"/>
        <v>0.97624376524036793</v>
      </c>
      <c r="H10" s="14">
        <f>+H9+H8+H7+H6</f>
        <v>18372543185</v>
      </c>
      <c r="I10" s="84">
        <f t="shared" si="0"/>
        <v>0.44931466937292591</v>
      </c>
      <c r="J10" s="6"/>
      <c r="L10" s="31"/>
    </row>
    <row r="11" spans="1:12" s="30" customFormat="1" ht="35.25" customHeight="1" x14ac:dyDescent="0.2">
      <c r="A11" s="7">
        <v>585</v>
      </c>
      <c r="B11" s="8" t="s">
        <v>19</v>
      </c>
      <c r="C11" s="13">
        <v>2639057000</v>
      </c>
      <c r="D11" s="13">
        <v>2422307194</v>
      </c>
      <c r="E11" s="28">
        <f t="shared" si="1"/>
        <v>0.91786846362166485</v>
      </c>
      <c r="F11" s="13">
        <v>2422307194</v>
      </c>
      <c r="G11" s="28">
        <f t="shared" si="2"/>
        <v>0.91786846362166485</v>
      </c>
      <c r="H11" s="13">
        <v>720498227</v>
      </c>
      <c r="I11" s="28">
        <f>+H11/F11</f>
        <v>0.29744296214148963</v>
      </c>
      <c r="J11" s="29"/>
      <c r="K11" s="31"/>
      <c r="L11" s="31"/>
    </row>
    <row r="12" spans="1:12" ht="35.25" customHeight="1" x14ac:dyDescent="0.2">
      <c r="A12" s="7">
        <v>965</v>
      </c>
      <c r="B12" s="8" t="s">
        <v>20</v>
      </c>
      <c r="C12" s="13">
        <v>315805000</v>
      </c>
      <c r="D12" s="13">
        <v>315805000</v>
      </c>
      <c r="E12" s="28">
        <f t="shared" si="1"/>
        <v>1</v>
      </c>
      <c r="F12" s="13">
        <v>315805000</v>
      </c>
      <c r="G12" s="28">
        <f t="shared" si="2"/>
        <v>1</v>
      </c>
      <c r="H12" s="13">
        <v>221848744</v>
      </c>
      <c r="I12" s="28">
        <f t="shared" si="0"/>
        <v>0.70248648374788236</v>
      </c>
      <c r="J12" s="6"/>
      <c r="L12" s="31"/>
    </row>
    <row r="13" spans="1:12" s="30" customFormat="1" ht="35.25" customHeight="1" x14ac:dyDescent="0.2">
      <c r="A13" s="7">
        <v>6094</v>
      </c>
      <c r="B13" s="7" t="s">
        <v>14</v>
      </c>
      <c r="C13" s="13">
        <v>19683713000</v>
      </c>
      <c r="D13" s="13">
        <v>19652168558</v>
      </c>
      <c r="E13" s="28">
        <f>+D13/C13</f>
        <v>0.99839743436616857</v>
      </c>
      <c r="F13" s="13">
        <v>19633918781</v>
      </c>
      <c r="G13" s="28">
        <f t="shared" si="2"/>
        <v>0.99747028322349551</v>
      </c>
      <c r="H13" s="13">
        <v>8256153888</v>
      </c>
      <c r="I13" s="28">
        <f>+H13/F13</f>
        <v>0.42050463690364187</v>
      </c>
      <c r="J13" s="29"/>
      <c r="L13" s="31"/>
    </row>
    <row r="14" spans="1:12" ht="35.25" customHeight="1" x14ac:dyDescent="0.2">
      <c r="A14" s="86" t="s">
        <v>9</v>
      </c>
      <c r="B14" s="86"/>
      <c r="C14" s="14">
        <f>+C13+C12+C11</f>
        <v>22638575000</v>
      </c>
      <c r="D14" s="14">
        <f>+D13+D12+D11</f>
        <v>22390280752</v>
      </c>
      <c r="E14" s="84">
        <f t="shared" si="1"/>
        <v>0.98903224924713684</v>
      </c>
      <c r="F14" s="14">
        <f>+F13+F12+F11</f>
        <v>22372030975</v>
      </c>
      <c r="G14" s="84">
        <f t="shared" si="2"/>
        <v>0.98822611295101392</v>
      </c>
      <c r="H14" s="14">
        <f>+H13+H12+H11</f>
        <v>9198500859</v>
      </c>
      <c r="I14" s="84">
        <f t="shared" si="0"/>
        <v>0.41116074214625481</v>
      </c>
      <c r="J14" s="6"/>
      <c r="L14" s="31"/>
    </row>
    <row r="15" spans="1:12" ht="35.25" customHeight="1" x14ac:dyDescent="0.2">
      <c r="A15" s="85" t="s">
        <v>1</v>
      </c>
      <c r="B15" s="85"/>
      <c r="C15" s="15">
        <f>+C10+C14</f>
        <v>64523756893</v>
      </c>
      <c r="D15" s="15">
        <f>+D10+D14</f>
        <v>63382934282</v>
      </c>
      <c r="E15" s="83">
        <f>+D15/C15</f>
        <v>0.98231933994649712</v>
      </c>
      <c r="F15" s="15">
        <f>+F10+F14</f>
        <v>63262178654</v>
      </c>
      <c r="G15" s="83">
        <f t="shared" si="2"/>
        <v>0.98044784898232007</v>
      </c>
      <c r="H15" s="15">
        <f>+H10+H14</f>
        <v>27571044044</v>
      </c>
      <c r="I15" s="83">
        <f t="shared" si="0"/>
        <v>0.43582191809729448</v>
      </c>
      <c r="J15" s="6"/>
      <c r="K15" s="30"/>
      <c r="L15" s="31"/>
    </row>
    <row r="16" spans="1:12" ht="35.25" customHeight="1" x14ac:dyDescent="0.2">
      <c r="A16" s="7">
        <v>6219</v>
      </c>
      <c r="B16" s="5" t="s">
        <v>15</v>
      </c>
      <c r="C16" s="13">
        <v>16626000000</v>
      </c>
      <c r="D16" s="13">
        <v>16152277473</v>
      </c>
      <c r="E16" s="28">
        <f t="shared" si="1"/>
        <v>0.97150712576687115</v>
      </c>
      <c r="F16" s="13">
        <v>15994642383</v>
      </c>
      <c r="G16" s="28">
        <f t="shared" si="2"/>
        <v>0.96202588614218698</v>
      </c>
      <c r="H16" s="13">
        <v>9978922579</v>
      </c>
      <c r="I16" s="28">
        <f t="shared" si="0"/>
        <v>0.62389157194324996</v>
      </c>
      <c r="J16" s="6"/>
      <c r="K16" s="30"/>
      <c r="L16" s="31"/>
    </row>
    <row r="17" spans="1:12" ht="35.25" customHeight="1" x14ac:dyDescent="0.2">
      <c r="A17" s="7">
        <v>1044</v>
      </c>
      <c r="B17" s="5" t="s">
        <v>16</v>
      </c>
      <c r="C17" s="13">
        <v>17829168607</v>
      </c>
      <c r="D17" s="13">
        <v>17809816483</v>
      </c>
      <c r="E17" s="28">
        <f t="shared" si="1"/>
        <v>0.998914580683678</v>
      </c>
      <c r="F17" s="13">
        <v>15291093143</v>
      </c>
      <c r="G17" s="28">
        <f t="shared" si="2"/>
        <v>0.85764476628464248</v>
      </c>
      <c r="H17" s="13">
        <v>9381555274</v>
      </c>
      <c r="I17" s="28">
        <f t="shared" si="0"/>
        <v>0.61353071270085846</v>
      </c>
      <c r="J17" s="6" t="s">
        <v>26</v>
      </c>
      <c r="K17" s="80"/>
      <c r="L17" s="31"/>
    </row>
    <row r="18" spans="1:12" ht="35.25" customHeight="1" x14ac:dyDescent="0.2">
      <c r="A18" s="7">
        <v>7132</v>
      </c>
      <c r="B18" s="5" t="s">
        <v>17</v>
      </c>
      <c r="C18" s="13">
        <v>21318552000</v>
      </c>
      <c r="D18" s="13">
        <v>21313525702</v>
      </c>
      <c r="E18" s="28">
        <f t="shared" si="1"/>
        <v>0.99976422892136385</v>
      </c>
      <c r="F18" s="13">
        <v>21311701702</v>
      </c>
      <c r="G18" s="28">
        <f t="shared" si="2"/>
        <v>0.99967866963947649</v>
      </c>
      <c r="H18" s="13">
        <v>14693298931</v>
      </c>
      <c r="I18" s="28">
        <f t="shared" si="0"/>
        <v>0.68944747521597982</v>
      </c>
      <c r="J18" s="6"/>
      <c r="K18" s="80"/>
      <c r="L18" s="31"/>
    </row>
    <row r="19" spans="1:12" ht="35.25" customHeight="1" x14ac:dyDescent="0.2">
      <c r="A19" s="7">
        <v>1032</v>
      </c>
      <c r="B19" s="5" t="s">
        <v>18</v>
      </c>
      <c r="C19" s="13">
        <v>208359322463</v>
      </c>
      <c r="D19" s="13">
        <v>206310328670</v>
      </c>
      <c r="E19" s="28">
        <f t="shared" si="1"/>
        <v>0.99016605655663015</v>
      </c>
      <c r="F19" s="13">
        <v>205345173423</v>
      </c>
      <c r="G19" s="28">
        <f t="shared" si="2"/>
        <v>0.9855338892238179</v>
      </c>
      <c r="H19" s="13">
        <v>46916156118</v>
      </c>
      <c r="I19" s="28">
        <f t="shared" si="0"/>
        <v>0.22847459882271129</v>
      </c>
      <c r="J19" s="6" t="s">
        <v>25</v>
      </c>
      <c r="K19" s="80"/>
      <c r="L19" s="31"/>
    </row>
    <row r="20" spans="1:12" ht="30" customHeight="1" x14ac:dyDescent="0.2">
      <c r="A20" s="86" t="s">
        <v>34</v>
      </c>
      <c r="B20" s="86"/>
      <c r="C20" s="14">
        <f>SUM(C16:C19)</f>
        <v>264133043070</v>
      </c>
      <c r="D20" s="14">
        <f>SUM(D16:D19)</f>
        <v>261585948328</v>
      </c>
      <c r="E20" s="84">
        <f>+D20/C20</f>
        <v>0.9903567735698825</v>
      </c>
      <c r="F20" s="14">
        <f>SUM(F16:F19)</f>
        <v>257942610651</v>
      </c>
      <c r="G20" s="84">
        <f t="shared" si="2"/>
        <v>0.97656320334991398</v>
      </c>
      <c r="H20" s="14">
        <f>SUM(H16:H19)</f>
        <v>80969932902</v>
      </c>
      <c r="I20" s="84">
        <f t="shared" si="0"/>
        <v>0.31390677444741172</v>
      </c>
      <c r="J20" s="6"/>
      <c r="K20" s="30"/>
      <c r="L20" s="31"/>
    </row>
    <row r="21" spans="1:12" s="59" customFormat="1" ht="13.5" customHeight="1" x14ac:dyDescent="0.2">
      <c r="A21" s="55"/>
      <c r="B21" s="55"/>
      <c r="C21" s="56"/>
      <c r="D21" s="56"/>
      <c r="E21" s="57"/>
      <c r="F21" s="56"/>
      <c r="G21" s="28"/>
      <c r="H21" s="56"/>
      <c r="I21" s="28"/>
      <c r="J21" s="58"/>
      <c r="L21" s="76"/>
    </row>
    <row r="22" spans="1:12" ht="26.25" customHeight="1" x14ac:dyDescent="0.2">
      <c r="A22" s="85" t="s">
        <v>11</v>
      </c>
      <c r="B22" s="85"/>
      <c r="C22" s="15">
        <f>+C15+C20</f>
        <v>328656799963</v>
      </c>
      <c r="D22" s="15">
        <f>+D15+D20</f>
        <v>324968882610</v>
      </c>
      <c r="E22" s="83">
        <f>+D22/C22</f>
        <v>0.98877881926247935</v>
      </c>
      <c r="F22" s="15">
        <f>+F15+F20</f>
        <v>321204789305</v>
      </c>
      <c r="G22" s="83">
        <f>F22/C22</f>
        <v>0.97732585889341417</v>
      </c>
      <c r="H22" s="15">
        <f>+H15+H20</f>
        <v>108540976946</v>
      </c>
      <c r="I22" s="83">
        <f>+H22/F22</f>
        <v>0.33791830184367183</v>
      </c>
    </row>
    <row r="23" spans="1:12" ht="18.75" customHeight="1" x14ac:dyDescent="0.2">
      <c r="A23" s="2" t="s">
        <v>84</v>
      </c>
      <c r="G23" s="26"/>
      <c r="I23" s="11"/>
    </row>
    <row r="24" spans="1:12" x14ac:dyDescent="0.2">
      <c r="C24" s="77">
        <v>12</v>
      </c>
      <c r="D24" s="78">
        <v>100</v>
      </c>
      <c r="E24" s="79"/>
      <c r="F24" s="78">
        <v>1</v>
      </c>
      <c r="G24" s="26"/>
    </row>
    <row r="29" spans="1:12" x14ac:dyDescent="0.2">
      <c r="G29" s="54"/>
    </row>
    <row r="35" spans="4:4" x14ac:dyDescent="0.2">
      <c r="D35" s="27"/>
    </row>
  </sheetData>
  <autoFilter ref="A5:L20">
    <filterColumn colId="0" showButton="0"/>
  </autoFilter>
  <mergeCells count="9">
    <mergeCell ref="A15:B15"/>
    <mergeCell ref="A20:B20"/>
    <mergeCell ref="A22:B22"/>
    <mergeCell ref="A1:I1"/>
    <mergeCell ref="A2:I2"/>
    <mergeCell ref="A3:I3"/>
    <mergeCell ref="A5:B5"/>
    <mergeCell ref="A10:B10"/>
    <mergeCell ref="A14:B14"/>
  </mergeCells>
  <conditionalFormatting sqref="E1:E5 G1:G5 I1:I5 I24:I1048576 G24:G1048576 E23:E1048576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zoomScale="85" zoomScaleNormal="85" zoomScaleSheetLayoutView="85" workbookViewId="0">
      <pane xSplit="3" topLeftCell="AE1" activePane="topRight" state="frozen"/>
      <selection pane="topRight" activeCell="AE23" sqref="AE23"/>
    </sheetView>
  </sheetViews>
  <sheetFormatPr baseColWidth="10" defaultRowHeight="12" x14ac:dyDescent="0.2"/>
  <cols>
    <col min="1" max="1" width="11.42578125" style="36"/>
    <col min="2" max="2" width="49.7109375" style="36" customWidth="1"/>
    <col min="3" max="3" width="19.140625" style="53" customWidth="1"/>
    <col min="4" max="4" width="18" style="53" hidden="1" customWidth="1"/>
    <col min="5" max="6" width="15.85546875" style="53" hidden="1" customWidth="1"/>
    <col min="7" max="7" width="17.42578125" style="36" hidden="1" customWidth="1"/>
    <col min="8" max="9" width="18.28515625" style="36" hidden="1" customWidth="1"/>
    <col min="10" max="11" width="16.42578125" style="36" hidden="1" customWidth="1"/>
    <col min="12" max="13" width="18.28515625" style="36" hidden="1" customWidth="1"/>
    <col min="14" max="24" width="25.42578125" style="36" hidden="1" customWidth="1"/>
    <col min="25" max="25" width="19.140625" style="36" hidden="1" customWidth="1"/>
    <col min="26" max="28" width="25.42578125" style="36" hidden="1" customWidth="1"/>
    <col min="29" max="30" width="22.28515625" style="36" hidden="1" customWidth="1"/>
    <col min="31" max="34" width="22.28515625" style="36" customWidth="1"/>
    <col min="35" max="35" width="19.140625" style="36" customWidth="1"/>
    <col min="36" max="36" width="11.42578125" style="81"/>
    <col min="37" max="16384" width="11.42578125" style="36"/>
  </cols>
  <sheetData>
    <row r="1" spans="1:36" ht="48.75" customHeight="1" x14ac:dyDescent="0.2">
      <c r="A1" s="89" t="s">
        <v>0</v>
      </c>
      <c r="B1" s="90"/>
      <c r="C1" s="33" t="s">
        <v>43</v>
      </c>
      <c r="D1" s="34" t="s">
        <v>44</v>
      </c>
      <c r="E1" s="34" t="s">
        <v>45</v>
      </c>
      <c r="F1" s="34" t="s">
        <v>46</v>
      </c>
      <c r="G1" s="35" t="s">
        <v>47</v>
      </c>
      <c r="H1" s="35" t="s">
        <v>48</v>
      </c>
      <c r="I1" s="35" t="s">
        <v>49</v>
      </c>
      <c r="J1" s="35" t="s">
        <v>50</v>
      </c>
      <c r="K1" s="35" t="s">
        <v>51</v>
      </c>
      <c r="L1" s="35" t="s">
        <v>52</v>
      </c>
      <c r="M1" s="35" t="s">
        <v>53</v>
      </c>
      <c r="N1" s="35" t="s">
        <v>54</v>
      </c>
      <c r="O1" s="35" t="s">
        <v>60</v>
      </c>
      <c r="P1" s="35" t="s">
        <v>61</v>
      </c>
      <c r="Q1" s="35" t="s">
        <v>62</v>
      </c>
      <c r="R1" s="35" t="s">
        <v>63</v>
      </c>
      <c r="S1" s="35" t="s">
        <v>64</v>
      </c>
      <c r="T1" s="35" t="s">
        <v>65</v>
      </c>
      <c r="U1" s="35" t="s">
        <v>66</v>
      </c>
      <c r="V1" s="35" t="s">
        <v>67</v>
      </c>
      <c r="W1" s="35" t="s">
        <v>68</v>
      </c>
      <c r="X1" s="35" t="s">
        <v>69</v>
      </c>
      <c r="Y1" s="35" t="s">
        <v>70</v>
      </c>
      <c r="Z1" s="35" t="s">
        <v>71</v>
      </c>
      <c r="AA1" s="35" t="s">
        <v>72</v>
      </c>
      <c r="AB1" s="35" t="s">
        <v>73</v>
      </c>
      <c r="AC1" s="35" t="s">
        <v>74</v>
      </c>
      <c r="AD1" s="35" t="s">
        <v>75</v>
      </c>
      <c r="AE1" s="35" t="s">
        <v>76</v>
      </c>
      <c r="AF1" s="35" t="s">
        <v>77</v>
      </c>
      <c r="AG1" s="35" t="s">
        <v>78</v>
      </c>
      <c r="AH1" s="35" t="s">
        <v>79</v>
      </c>
      <c r="AI1" s="35" t="s">
        <v>82</v>
      </c>
    </row>
    <row r="2" spans="1:36" ht="30.75" customHeight="1" x14ac:dyDescent="0.2">
      <c r="A2" s="37">
        <v>339</v>
      </c>
      <c r="B2" s="38" t="s">
        <v>21</v>
      </c>
      <c r="C2" s="39">
        <v>14349501627</v>
      </c>
      <c r="D2" s="39">
        <v>0</v>
      </c>
      <c r="E2" s="40">
        <v>690331347</v>
      </c>
      <c r="F2" s="39">
        <v>2020476765</v>
      </c>
      <c r="G2" s="39">
        <v>3229029548</v>
      </c>
      <c r="H2" s="39">
        <v>3818834220</v>
      </c>
      <c r="I2" s="39">
        <v>3968848611</v>
      </c>
      <c r="J2" s="41">
        <v>4061582611</v>
      </c>
      <c r="K2" s="41">
        <v>4356443150</v>
      </c>
      <c r="L2" s="41">
        <v>4356443150</v>
      </c>
      <c r="M2" s="41">
        <v>4414481650</v>
      </c>
      <c r="N2" s="41">
        <v>4466267810</v>
      </c>
      <c r="O2" s="41">
        <v>5103180774</v>
      </c>
      <c r="P2" s="41">
        <v>6272242317</v>
      </c>
      <c r="Q2" s="41">
        <v>6299291517</v>
      </c>
      <c r="R2" s="41">
        <v>6410205964</v>
      </c>
      <c r="S2" s="41">
        <v>7699015087</v>
      </c>
      <c r="T2" s="41">
        <v>7699015087</v>
      </c>
      <c r="U2" s="41">
        <v>7915977109</v>
      </c>
      <c r="V2" s="41">
        <v>8449447403</v>
      </c>
      <c r="W2" s="41">
        <v>8449447403</v>
      </c>
      <c r="X2" s="41">
        <v>8454864070</v>
      </c>
      <c r="Y2" s="41">
        <v>8462064070</v>
      </c>
      <c r="Z2" s="41">
        <v>8480011907</v>
      </c>
      <c r="AA2" s="41">
        <v>8480011907</v>
      </c>
      <c r="AB2" s="41">
        <v>8725709910</v>
      </c>
      <c r="AC2" s="39">
        <v>8725709910</v>
      </c>
      <c r="AD2" s="39">
        <v>8732909910</v>
      </c>
      <c r="AE2" s="39">
        <v>8745826710</v>
      </c>
      <c r="AF2" s="39">
        <v>10678493162</v>
      </c>
      <c r="AG2" s="39">
        <v>10678493162</v>
      </c>
      <c r="AH2" s="39">
        <v>10678493162</v>
      </c>
      <c r="AI2" s="39">
        <v>10680653162</v>
      </c>
    </row>
    <row r="3" spans="1:36" ht="30.75" customHeight="1" x14ac:dyDescent="0.2">
      <c r="A3" s="42">
        <v>1004</v>
      </c>
      <c r="B3" s="43" t="s">
        <v>12</v>
      </c>
      <c r="C3" s="39">
        <v>9892145735</v>
      </c>
      <c r="D3" s="39">
        <v>1627000</v>
      </c>
      <c r="E3" s="44">
        <v>1788932720</v>
      </c>
      <c r="F3" s="39">
        <v>2660753047</v>
      </c>
      <c r="G3" s="39">
        <v>4306385114</v>
      </c>
      <c r="H3" s="39">
        <v>4528410368</v>
      </c>
      <c r="I3" s="39">
        <v>4533353801</v>
      </c>
      <c r="J3" s="41">
        <v>4900728088</v>
      </c>
      <c r="K3" s="41">
        <v>5218470671</v>
      </c>
      <c r="L3" s="41">
        <v>5218470671</v>
      </c>
      <c r="M3" s="41">
        <v>5341771042</v>
      </c>
      <c r="N3" s="41">
        <v>6315511258</v>
      </c>
      <c r="O3" s="41">
        <v>6666161971</v>
      </c>
      <c r="P3" s="41">
        <v>8023478304</v>
      </c>
      <c r="Q3" s="41">
        <v>8034765377</v>
      </c>
      <c r="R3" s="41">
        <v>8042414044</v>
      </c>
      <c r="S3" s="41">
        <v>8058113044</v>
      </c>
      <c r="T3" s="41">
        <v>8112911377</v>
      </c>
      <c r="U3" s="41">
        <v>8153415477</v>
      </c>
      <c r="V3" s="41">
        <v>9109990715</v>
      </c>
      <c r="W3" s="41">
        <v>9109990715</v>
      </c>
      <c r="X3" s="41">
        <v>9151061382</v>
      </c>
      <c r="Y3" s="41">
        <v>9174074482</v>
      </c>
      <c r="Z3" s="41">
        <v>9328358482</v>
      </c>
      <c r="AA3" s="41">
        <v>9344440482</v>
      </c>
      <c r="AB3" s="41">
        <v>9344440482</v>
      </c>
      <c r="AC3" s="39">
        <v>9412152082</v>
      </c>
      <c r="AD3" s="39">
        <v>9421530082</v>
      </c>
      <c r="AE3" s="39">
        <v>9421530082</v>
      </c>
      <c r="AF3" s="39">
        <v>9421530082</v>
      </c>
      <c r="AG3" s="39">
        <v>9442336581</v>
      </c>
      <c r="AH3" s="39">
        <v>9442336581</v>
      </c>
      <c r="AI3" s="39">
        <v>9689901114</v>
      </c>
    </row>
    <row r="4" spans="1:36" ht="30.75" customHeight="1" x14ac:dyDescent="0.2">
      <c r="A4" s="42">
        <v>1183</v>
      </c>
      <c r="B4" s="43" t="s">
        <v>55</v>
      </c>
      <c r="C4" s="39">
        <v>2643251997</v>
      </c>
      <c r="D4" s="39">
        <v>0</v>
      </c>
      <c r="E4" s="44">
        <v>112197232</v>
      </c>
      <c r="F4" s="39">
        <v>265436232</v>
      </c>
      <c r="G4" s="39">
        <v>375591757</v>
      </c>
      <c r="H4" s="39">
        <v>1172076418</v>
      </c>
      <c r="I4" s="39">
        <v>1172076418</v>
      </c>
      <c r="J4" s="41">
        <v>1186776418</v>
      </c>
      <c r="K4" s="41">
        <v>1186776418</v>
      </c>
      <c r="L4" s="41">
        <v>1186776418</v>
      </c>
      <c r="M4" s="41">
        <v>1189176418</v>
      </c>
      <c r="N4" s="41">
        <v>1196676418</v>
      </c>
      <c r="O4" s="41">
        <v>1196676418</v>
      </c>
      <c r="P4" s="41">
        <v>1196676418</v>
      </c>
      <c r="Q4" s="41">
        <v>1197676418</v>
      </c>
      <c r="R4" s="41">
        <v>1197676418</v>
      </c>
      <c r="S4" s="41">
        <v>1323935418</v>
      </c>
      <c r="T4" s="41">
        <v>1323935418</v>
      </c>
      <c r="U4" s="41">
        <v>1323935418</v>
      </c>
      <c r="V4" s="41">
        <v>1323935418</v>
      </c>
      <c r="W4" s="41">
        <v>1323935418</v>
      </c>
      <c r="X4" s="41">
        <v>1323935418</v>
      </c>
      <c r="Y4" s="41">
        <v>1323935418</v>
      </c>
      <c r="Z4" s="41">
        <v>1323935418</v>
      </c>
      <c r="AA4" s="41">
        <v>1323935418</v>
      </c>
      <c r="AB4" s="41">
        <v>1323935418</v>
      </c>
      <c r="AC4" s="39">
        <v>1323935418</v>
      </c>
      <c r="AD4" s="39">
        <v>1323935418</v>
      </c>
      <c r="AE4" s="39">
        <v>2037520346</v>
      </c>
      <c r="AF4" s="39">
        <v>2307457917</v>
      </c>
      <c r="AG4" s="39">
        <v>2307457917</v>
      </c>
      <c r="AH4" s="39">
        <v>2307457917</v>
      </c>
      <c r="AI4" s="39">
        <v>2307457917</v>
      </c>
    </row>
    <row r="5" spans="1:36" ht="30.75" customHeight="1" x14ac:dyDescent="0.2">
      <c r="A5" s="42">
        <v>585</v>
      </c>
      <c r="B5" s="43" t="s">
        <v>19</v>
      </c>
      <c r="C5" s="39">
        <v>2261027143</v>
      </c>
      <c r="D5" s="39">
        <v>0</v>
      </c>
      <c r="E5" s="44">
        <v>182159629</v>
      </c>
      <c r="F5" s="39">
        <v>260997008</v>
      </c>
      <c r="G5" s="39">
        <v>828930234</v>
      </c>
      <c r="H5" s="39">
        <v>867093234</v>
      </c>
      <c r="I5" s="39">
        <v>867093234</v>
      </c>
      <c r="J5" s="41">
        <v>898627567</v>
      </c>
      <c r="K5" s="41">
        <v>898627567</v>
      </c>
      <c r="L5" s="41">
        <v>898627567</v>
      </c>
      <c r="M5" s="41">
        <v>924779567</v>
      </c>
      <c r="N5" s="41">
        <v>1313669199</v>
      </c>
      <c r="O5" s="41">
        <v>1653014500</v>
      </c>
      <c r="P5" s="41">
        <v>1664202867</v>
      </c>
      <c r="Q5" s="41">
        <v>1664202867</v>
      </c>
      <c r="R5" s="41">
        <v>1664202867</v>
      </c>
      <c r="S5" s="41">
        <v>1664202867</v>
      </c>
      <c r="T5" s="41">
        <v>1667988467</v>
      </c>
      <c r="U5" s="41">
        <v>1667988467</v>
      </c>
      <c r="V5" s="41">
        <v>2106855922</v>
      </c>
      <c r="W5" s="41">
        <v>2106855922</v>
      </c>
      <c r="X5" s="41">
        <v>2106855922</v>
      </c>
      <c r="Y5" s="41">
        <v>2106855922</v>
      </c>
      <c r="Z5" s="41">
        <v>2106855922</v>
      </c>
      <c r="AA5" s="41">
        <v>2106855922</v>
      </c>
      <c r="AB5" s="41">
        <v>2106855922</v>
      </c>
      <c r="AC5" s="39">
        <v>2106855922</v>
      </c>
      <c r="AD5" s="39">
        <v>2111550472</v>
      </c>
      <c r="AE5" s="39">
        <v>2111550472</v>
      </c>
      <c r="AF5" s="39">
        <v>2130014100</v>
      </c>
      <c r="AG5" s="39">
        <v>2130014100</v>
      </c>
      <c r="AH5" s="39">
        <v>2130014100</v>
      </c>
      <c r="AI5" s="39">
        <v>2130014100</v>
      </c>
    </row>
    <row r="6" spans="1:36" ht="30.75" customHeight="1" x14ac:dyDescent="0.2">
      <c r="A6" s="42">
        <v>965</v>
      </c>
      <c r="B6" s="43" t="s">
        <v>20</v>
      </c>
      <c r="C6" s="39">
        <v>88276590</v>
      </c>
      <c r="D6" s="39">
        <v>0</v>
      </c>
      <c r="E6" s="44">
        <v>17885333</v>
      </c>
      <c r="F6" s="39">
        <v>33261465</v>
      </c>
      <c r="G6" s="39">
        <v>40128356</v>
      </c>
      <c r="H6" s="39">
        <v>40128356</v>
      </c>
      <c r="I6" s="39">
        <v>40128356</v>
      </c>
      <c r="J6" s="41">
        <v>40128356</v>
      </c>
      <c r="K6" s="41">
        <v>42895739</v>
      </c>
      <c r="L6" s="41">
        <v>41334597</v>
      </c>
      <c r="M6" s="41">
        <v>43495713</v>
      </c>
      <c r="N6" s="41">
        <v>43495713</v>
      </c>
      <c r="O6" s="41">
        <v>61459494</v>
      </c>
      <c r="P6" s="41">
        <v>61459494</v>
      </c>
      <c r="Q6" s="41">
        <v>62979429</v>
      </c>
      <c r="R6" s="41">
        <v>62979429</v>
      </c>
      <c r="S6" s="41">
        <v>62979429</v>
      </c>
      <c r="T6" s="41">
        <v>62979429</v>
      </c>
      <c r="U6" s="41">
        <v>62979429</v>
      </c>
      <c r="V6" s="41">
        <v>84075648</v>
      </c>
      <c r="W6" s="41">
        <v>84075648</v>
      </c>
      <c r="X6" s="41">
        <v>84075648</v>
      </c>
      <c r="Y6" s="41">
        <v>84075648</v>
      </c>
      <c r="Z6" s="41">
        <v>84075648</v>
      </c>
      <c r="AA6" s="41">
        <v>84075648</v>
      </c>
      <c r="AB6" s="41">
        <v>84075648</v>
      </c>
      <c r="AC6" s="39">
        <v>84075648</v>
      </c>
      <c r="AD6" s="39">
        <v>84075648</v>
      </c>
      <c r="AE6" s="39">
        <v>84075648</v>
      </c>
      <c r="AF6" s="39">
        <v>84075648</v>
      </c>
      <c r="AG6" s="39">
        <v>84075648</v>
      </c>
      <c r="AH6" s="39">
        <v>84075648</v>
      </c>
      <c r="AI6" s="39">
        <v>84075648</v>
      </c>
    </row>
    <row r="7" spans="1:36" ht="30.75" customHeight="1" x14ac:dyDescent="0.2">
      <c r="A7" s="42">
        <v>6094</v>
      </c>
      <c r="B7" s="42" t="s">
        <v>14</v>
      </c>
      <c r="C7" s="39">
        <v>17828255275</v>
      </c>
      <c r="D7" s="39">
        <v>6165185</v>
      </c>
      <c r="E7" s="44">
        <v>4967891688</v>
      </c>
      <c r="F7" s="39">
        <v>6857005731</v>
      </c>
      <c r="G7" s="39">
        <v>8318957241</v>
      </c>
      <c r="H7" s="39">
        <v>9243493767</v>
      </c>
      <c r="I7" s="39">
        <v>9514805111</v>
      </c>
      <c r="J7" s="41">
        <v>10366706361</v>
      </c>
      <c r="K7" s="41">
        <v>11889379524</v>
      </c>
      <c r="L7" s="41">
        <v>11889379524</v>
      </c>
      <c r="M7" s="41">
        <v>12139854571</v>
      </c>
      <c r="N7" s="41">
        <v>12715228320</v>
      </c>
      <c r="O7" s="41">
        <v>12877969711</v>
      </c>
      <c r="P7" s="41">
        <v>13139618980</v>
      </c>
      <c r="Q7" s="41">
        <v>13217231564</v>
      </c>
      <c r="R7" s="41">
        <v>13279536913</v>
      </c>
      <c r="S7" s="41">
        <v>14063627438</v>
      </c>
      <c r="T7" s="41">
        <v>14079096338</v>
      </c>
      <c r="U7" s="41">
        <v>14571356282</v>
      </c>
      <c r="V7" s="41">
        <v>14828580468</v>
      </c>
      <c r="W7" s="41">
        <v>14828580468</v>
      </c>
      <c r="X7" s="41">
        <v>14841811468</v>
      </c>
      <c r="Y7" s="41">
        <v>14863904607</v>
      </c>
      <c r="Z7" s="41">
        <v>14878538274</v>
      </c>
      <c r="AA7" s="41">
        <v>15278823577</v>
      </c>
      <c r="AB7" s="41">
        <v>15626695978</v>
      </c>
      <c r="AC7" s="39">
        <v>15699398146</v>
      </c>
      <c r="AD7" s="39">
        <v>15881251146</v>
      </c>
      <c r="AE7" s="39">
        <v>16286300325</v>
      </c>
      <c r="AF7" s="39">
        <v>17091693568</v>
      </c>
      <c r="AG7" s="39">
        <v>17094813568</v>
      </c>
      <c r="AH7" s="39">
        <v>17094813568</v>
      </c>
      <c r="AI7" s="39">
        <v>17363535056</v>
      </c>
    </row>
    <row r="8" spans="1:36" ht="30.75" customHeight="1" x14ac:dyDescent="0.2">
      <c r="A8" s="42">
        <v>967</v>
      </c>
      <c r="B8" s="43" t="s">
        <v>13</v>
      </c>
      <c r="C8" s="39">
        <v>6254023564</v>
      </c>
      <c r="D8" s="39">
        <v>0</v>
      </c>
      <c r="E8" s="44">
        <v>1973283817</v>
      </c>
      <c r="F8" s="39">
        <v>2852105071</v>
      </c>
      <c r="G8" s="39">
        <v>3295514791</v>
      </c>
      <c r="H8" s="39">
        <v>4233075807</v>
      </c>
      <c r="I8" s="39">
        <v>4262285706</v>
      </c>
      <c r="J8" s="41">
        <v>4453284402</v>
      </c>
      <c r="K8" s="41">
        <v>4952776706</v>
      </c>
      <c r="L8" s="41">
        <v>4952776706</v>
      </c>
      <c r="M8" s="41">
        <v>5233103299</v>
      </c>
      <c r="N8" s="41">
        <v>5233103299</v>
      </c>
      <c r="O8" s="41">
        <v>5233103299</v>
      </c>
      <c r="P8" s="41">
        <v>5266880389</v>
      </c>
      <c r="Q8" s="41">
        <v>5266880389</v>
      </c>
      <c r="R8" s="41">
        <v>5266880389</v>
      </c>
      <c r="S8" s="41">
        <v>5344520034</v>
      </c>
      <c r="T8" s="41">
        <v>5344520034</v>
      </c>
      <c r="U8" s="41">
        <v>5365521534</v>
      </c>
      <c r="V8" s="41">
        <v>5487696954</v>
      </c>
      <c r="W8" s="41">
        <v>5487696954</v>
      </c>
      <c r="X8" s="41">
        <v>5572094809</v>
      </c>
      <c r="Y8" s="41">
        <v>5572094809</v>
      </c>
      <c r="Z8" s="41">
        <v>5572094809</v>
      </c>
      <c r="AA8" s="41">
        <v>5572666809</v>
      </c>
      <c r="AB8" s="41">
        <v>6099828154</v>
      </c>
      <c r="AC8" s="39">
        <v>6099828154</v>
      </c>
      <c r="AD8" s="39">
        <v>6099828154</v>
      </c>
      <c r="AE8" s="39">
        <v>6155002936</v>
      </c>
      <c r="AF8" s="39">
        <v>6155002936</v>
      </c>
      <c r="AG8" s="39">
        <v>6155002936</v>
      </c>
      <c r="AH8" s="39">
        <v>6155002936</v>
      </c>
      <c r="AI8" s="39">
        <v>6155002936</v>
      </c>
    </row>
    <row r="9" spans="1:36" s="47" customFormat="1" ht="24" customHeight="1" x14ac:dyDescent="0.2">
      <c r="A9" s="91" t="s">
        <v>56</v>
      </c>
      <c r="B9" s="91"/>
      <c r="C9" s="45">
        <f>+C2+C3+C4+C5+C6+C7+C8</f>
        <v>53316481931</v>
      </c>
      <c r="D9" s="45">
        <f t="shared" ref="D9:W9" si="0">+D2+D3+D4+D5+D6+D7+D8</f>
        <v>7792185</v>
      </c>
      <c r="E9" s="45">
        <f t="shared" si="0"/>
        <v>9732681766</v>
      </c>
      <c r="F9" s="45">
        <f t="shared" si="0"/>
        <v>14950035319</v>
      </c>
      <c r="G9" s="45">
        <f t="shared" si="0"/>
        <v>20394537041</v>
      </c>
      <c r="H9" s="45">
        <f t="shared" si="0"/>
        <v>23903112170</v>
      </c>
      <c r="I9" s="45">
        <f t="shared" si="0"/>
        <v>24358591237</v>
      </c>
      <c r="J9" s="45">
        <f t="shared" si="0"/>
        <v>25907833803</v>
      </c>
      <c r="K9" s="45">
        <f t="shared" si="0"/>
        <v>28545369775</v>
      </c>
      <c r="L9" s="45">
        <f t="shared" si="0"/>
        <v>28543808633</v>
      </c>
      <c r="M9" s="45">
        <f t="shared" si="0"/>
        <v>29286662260</v>
      </c>
      <c r="N9" s="45">
        <f t="shared" si="0"/>
        <v>31283952017</v>
      </c>
      <c r="O9" s="45">
        <f t="shared" si="0"/>
        <v>32791566167</v>
      </c>
      <c r="P9" s="45">
        <f t="shared" si="0"/>
        <v>35624558769</v>
      </c>
      <c r="Q9" s="45">
        <f t="shared" si="0"/>
        <v>35743027561</v>
      </c>
      <c r="R9" s="45">
        <f t="shared" si="0"/>
        <v>35923896024</v>
      </c>
      <c r="S9" s="45">
        <f t="shared" si="0"/>
        <v>38216393317</v>
      </c>
      <c r="T9" s="45">
        <f t="shared" si="0"/>
        <v>38290446150</v>
      </c>
      <c r="U9" s="45">
        <f t="shared" si="0"/>
        <v>39061173716</v>
      </c>
      <c r="V9" s="45">
        <f t="shared" si="0"/>
        <v>41390582528</v>
      </c>
      <c r="W9" s="45">
        <f t="shared" si="0"/>
        <v>41390582528</v>
      </c>
      <c r="X9" s="45">
        <f t="shared" ref="X9" si="1">+X2+X3+X4+X5+X6+X7+X8</f>
        <v>41534698717</v>
      </c>
      <c r="Y9" s="45">
        <f>+Y2+Y3+Y4+Y5+Y6+Y7+Y8</f>
        <v>41587004956</v>
      </c>
      <c r="Z9" s="45">
        <f>+Z2+Z3+Z4+Z5+Z6+Z7+Z8</f>
        <v>41773870460</v>
      </c>
      <c r="AA9" s="45">
        <f>+AA2+AA3+AA4+AA5+AA6+AA7+AA8</f>
        <v>42190809763</v>
      </c>
      <c r="AB9" s="45">
        <f>+AB2+AB3+AB4+AB5+AB6+AB7+AB8</f>
        <v>43311541512</v>
      </c>
      <c r="AC9" s="46">
        <f t="shared" ref="AC9:AI9" si="2">SUM(AC2:AC8)</f>
        <v>43451955280</v>
      </c>
      <c r="AD9" s="46">
        <f t="shared" si="2"/>
        <v>43655080830</v>
      </c>
      <c r="AE9" s="46">
        <f t="shared" si="2"/>
        <v>44841806519</v>
      </c>
      <c r="AF9" s="46">
        <f t="shared" si="2"/>
        <v>47868267413</v>
      </c>
      <c r="AG9" s="46">
        <f t="shared" si="2"/>
        <v>47892193912</v>
      </c>
      <c r="AH9" s="46">
        <f t="shared" si="2"/>
        <v>47892193912</v>
      </c>
      <c r="AI9" s="46">
        <f t="shared" si="2"/>
        <v>48410639933</v>
      </c>
      <c r="AJ9" s="82">
        <f>AI9/C9</f>
        <v>0.90798638956807132</v>
      </c>
    </row>
    <row r="10" spans="1:36" ht="24" customHeight="1" x14ac:dyDescent="0.2">
      <c r="A10" s="42">
        <v>6219</v>
      </c>
      <c r="B10" s="37" t="s">
        <v>15</v>
      </c>
      <c r="C10" s="39">
        <v>9486292010</v>
      </c>
      <c r="D10" s="39">
        <v>0</v>
      </c>
      <c r="E10" s="44">
        <v>2448843245</v>
      </c>
      <c r="F10" s="39">
        <v>3100882594</v>
      </c>
      <c r="G10" s="39">
        <v>3350694657</v>
      </c>
      <c r="H10" s="39">
        <v>5979392866</v>
      </c>
      <c r="I10" s="39">
        <v>6294227269</v>
      </c>
      <c r="J10" s="39">
        <v>6300057269</v>
      </c>
      <c r="K10" s="39">
        <v>6539912402</v>
      </c>
      <c r="L10" s="39">
        <v>6539912402</v>
      </c>
      <c r="M10" s="39">
        <v>6540689735</v>
      </c>
      <c r="N10" s="39">
        <v>6834345872</v>
      </c>
      <c r="O10" s="39">
        <v>6962892175</v>
      </c>
      <c r="P10" s="39">
        <v>6962892175</v>
      </c>
      <c r="Q10" s="39">
        <v>6962892175</v>
      </c>
      <c r="R10" s="39">
        <v>7075377639</v>
      </c>
      <c r="S10" s="39">
        <v>7077252579</v>
      </c>
      <c r="T10" s="39">
        <v>7077252579</v>
      </c>
      <c r="U10" s="39">
        <v>7124936268</v>
      </c>
      <c r="V10" s="39">
        <v>9302457054</v>
      </c>
      <c r="W10" s="39">
        <v>9302457054</v>
      </c>
      <c r="X10" s="39">
        <v>9302457054</v>
      </c>
      <c r="Y10" s="39">
        <v>9302457054</v>
      </c>
      <c r="Z10" s="39">
        <v>9302457054</v>
      </c>
      <c r="AA10" s="39">
        <v>9350140743</v>
      </c>
      <c r="AB10" s="39">
        <v>9350140743</v>
      </c>
      <c r="AC10" s="39">
        <v>9350140743</v>
      </c>
      <c r="AD10" s="39">
        <v>9350140743</v>
      </c>
      <c r="AE10" s="39">
        <v>9442132599</v>
      </c>
      <c r="AF10" s="39">
        <v>9442132599</v>
      </c>
      <c r="AG10" s="39">
        <v>9442132599</v>
      </c>
      <c r="AH10" s="39">
        <v>9442132599</v>
      </c>
      <c r="AI10" s="39">
        <v>9442132599</v>
      </c>
    </row>
    <row r="11" spans="1:36" ht="24" customHeight="1" x14ac:dyDescent="0.2">
      <c r="A11" s="42">
        <v>1044</v>
      </c>
      <c r="B11" s="37" t="s">
        <v>16</v>
      </c>
      <c r="C11" s="39">
        <v>63178813826</v>
      </c>
      <c r="D11" s="39">
        <v>6235328</v>
      </c>
      <c r="E11" s="44">
        <v>2432776405</v>
      </c>
      <c r="F11" s="39">
        <v>3340412398</v>
      </c>
      <c r="G11" s="39">
        <v>4020629961</v>
      </c>
      <c r="H11" s="39">
        <v>4112033210</v>
      </c>
      <c r="I11" s="39">
        <v>4524735842</v>
      </c>
      <c r="J11" s="39">
        <v>4662751895</v>
      </c>
      <c r="K11" s="39">
        <v>4849732258</v>
      </c>
      <c r="L11" s="39">
        <v>4849732258</v>
      </c>
      <c r="M11" s="39">
        <v>4854379886</v>
      </c>
      <c r="N11" s="39">
        <v>5074213541</v>
      </c>
      <c r="O11" s="39">
        <v>5303647656</v>
      </c>
      <c r="P11" s="39">
        <v>5303647656</v>
      </c>
      <c r="Q11" s="39">
        <v>5313215000</v>
      </c>
      <c r="R11" s="39">
        <v>5317991001</v>
      </c>
      <c r="S11" s="39">
        <v>5368150855</v>
      </c>
      <c r="T11" s="39">
        <v>5368150855</v>
      </c>
      <c r="U11" s="39">
        <v>5571462891</v>
      </c>
      <c r="V11" s="39">
        <v>5664363050</v>
      </c>
      <c r="W11" s="39">
        <v>5664363050</v>
      </c>
      <c r="X11" s="39">
        <v>5664363050</v>
      </c>
      <c r="Y11" s="39">
        <v>5664363050</v>
      </c>
      <c r="Z11" s="39">
        <v>5664726824</v>
      </c>
      <c r="AA11" s="39">
        <v>5665693724</v>
      </c>
      <c r="AB11" s="39">
        <v>23011303724</v>
      </c>
      <c r="AC11" s="39">
        <v>23011303724</v>
      </c>
      <c r="AD11" s="39">
        <v>30122355657</v>
      </c>
      <c r="AE11" s="39">
        <v>47473554423</v>
      </c>
      <c r="AF11" s="39">
        <v>47473554423</v>
      </c>
      <c r="AG11" s="39">
        <v>47473554423</v>
      </c>
      <c r="AH11" s="39">
        <v>47473554423</v>
      </c>
      <c r="AI11" s="39">
        <v>47508437334</v>
      </c>
    </row>
    <row r="12" spans="1:36" ht="24" customHeight="1" x14ac:dyDescent="0.2">
      <c r="A12" s="42">
        <v>7132</v>
      </c>
      <c r="B12" s="37" t="s">
        <v>17</v>
      </c>
      <c r="C12" s="39">
        <v>10463885277</v>
      </c>
      <c r="D12" s="39">
        <v>220912954</v>
      </c>
      <c r="E12" s="44">
        <v>2764410646</v>
      </c>
      <c r="F12" s="39">
        <v>3755770585</v>
      </c>
      <c r="G12" s="39">
        <v>4544047503</v>
      </c>
      <c r="H12" s="39">
        <v>5118343142</v>
      </c>
      <c r="I12" s="39">
        <v>7533259109</v>
      </c>
      <c r="J12" s="39">
        <v>7885329177</v>
      </c>
      <c r="K12" s="39">
        <v>8143630751</v>
      </c>
      <c r="L12" s="39">
        <v>8143630751</v>
      </c>
      <c r="M12" s="39">
        <v>8201229684</v>
      </c>
      <c r="N12" s="39">
        <v>8392924808</v>
      </c>
      <c r="O12" s="39">
        <v>8497110688</v>
      </c>
      <c r="P12" s="39">
        <v>8513323487</v>
      </c>
      <c r="Q12" s="39">
        <v>8582950436</v>
      </c>
      <c r="R12" s="39">
        <v>8617530861</v>
      </c>
      <c r="S12" s="39">
        <v>8629565961</v>
      </c>
      <c r="T12" s="39">
        <v>8629565961</v>
      </c>
      <c r="U12" s="39">
        <v>8662279461</v>
      </c>
      <c r="V12" s="39">
        <v>9237405925</v>
      </c>
      <c r="W12" s="39">
        <v>9237405925</v>
      </c>
      <c r="X12" s="39">
        <v>9240752925</v>
      </c>
      <c r="Y12" s="39">
        <v>9246311258</v>
      </c>
      <c r="Z12" s="39">
        <v>9260690658</v>
      </c>
      <c r="AA12" s="39">
        <v>9274954757</v>
      </c>
      <c r="AB12" s="39">
        <v>9339990685</v>
      </c>
      <c r="AC12" s="39">
        <v>9339990685</v>
      </c>
      <c r="AD12" s="39">
        <v>9415005595</v>
      </c>
      <c r="AE12" s="39">
        <v>9419944395</v>
      </c>
      <c r="AF12" s="39">
        <v>9469098985</v>
      </c>
      <c r="AG12" s="39">
        <v>9469098985</v>
      </c>
      <c r="AH12" s="39">
        <v>9469098985</v>
      </c>
      <c r="AI12" s="39">
        <v>9474155652</v>
      </c>
    </row>
    <row r="13" spans="1:36" ht="24" customHeight="1" x14ac:dyDescent="0.2">
      <c r="A13" s="42">
        <v>1032</v>
      </c>
      <c r="B13" s="37" t="s">
        <v>18</v>
      </c>
      <c r="C13" s="39">
        <v>102454536561</v>
      </c>
      <c r="D13" s="39">
        <v>1821040</v>
      </c>
      <c r="E13" s="44">
        <v>18400471079</v>
      </c>
      <c r="F13" s="39">
        <v>22507445544</v>
      </c>
      <c r="G13" s="39">
        <v>27519591104</v>
      </c>
      <c r="H13" s="39">
        <v>29076282466</v>
      </c>
      <c r="I13" s="39">
        <v>33412339309</v>
      </c>
      <c r="J13" s="39">
        <v>34025238875</v>
      </c>
      <c r="K13" s="39">
        <v>38543463169</v>
      </c>
      <c r="L13" s="39">
        <v>38543463169</v>
      </c>
      <c r="M13" s="39">
        <v>38872529136</v>
      </c>
      <c r="N13" s="39">
        <v>39788562788</v>
      </c>
      <c r="O13" s="39">
        <v>44199154237</v>
      </c>
      <c r="P13" s="39">
        <v>44271100478</v>
      </c>
      <c r="Q13" s="39">
        <v>44351153378</v>
      </c>
      <c r="R13" s="39">
        <v>44897688771</v>
      </c>
      <c r="S13" s="39">
        <v>47622385694</v>
      </c>
      <c r="T13" s="39">
        <v>47716573557</v>
      </c>
      <c r="U13" s="39">
        <v>48727987121</v>
      </c>
      <c r="V13" s="39">
        <v>51267086445</v>
      </c>
      <c r="W13" s="39">
        <v>51267086445</v>
      </c>
      <c r="X13" s="39">
        <v>51272779445</v>
      </c>
      <c r="Y13" s="39">
        <v>51272779445</v>
      </c>
      <c r="Z13" s="39">
        <v>51306835129</v>
      </c>
      <c r="AA13" s="39">
        <v>52472932990</v>
      </c>
      <c r="AB13" s="39">
        <v>54186102784</v>
      </c>
      <c r="AC13" s="39">
        <v>54750834107</v>
      </c>
      <c r="AD13" s="39">
        <v>54776550899</v>
      </c>
      <c r="AE13" s="39">
        <v>58176756846</v>
      </c>
      <c r="AF13" s="39">
        <v>58585213969</v>
      </c>
      <c r="AG13" s="39">
        <v>58585213969</v>
      </c>
      <c r="AH13" s="39">
        <v>58614282886</v>
      </c>
      <c r="AI13" s="39">
        <v>62515858452</v>
      </c>
    </row>
    <row r="14" spans="1:36" ht="40.5" customHeight="1" x14ac:dyDescent="0.2">
      <c r="A14" s="42">
        <v>7253</v>
      </c>
      <c r="B14" s="37" t="s">
        <v>57</v>
      </c>
      <c r="C14" s="39">
        <v>0</v>
      </c>
      <c r="D14" s="39"/>
      <c r="E14" s="44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>
        <v>0</v>
      </c>
      <c r="AF14" s="39">
        <v>0</v>
      </c>
      <c r="AG14" s="39">
        <v>0</v>
      </c>
      <c r="AH14" s="39">
        <v>0</v>
      </c>
      <c r="AI14" s="39">
        <v>0</v>
      </c>
    </row>
    <row r="15" spans="1:36" s="48" customFormat="1" ht="15" customHeight="1" x14ac:dyDescent="0.2">
      <c r="A15" s="92" t="s">
        <v>58</v>
      </c>
      <c r="B15" s="92"/>
      <c r="C15" s="46">
        <f>SUM(C10:C14)</f>
        <v>185583527674</v>
      </c>
      <c r="D15" s="46">
        <f t="shared" ref="D15:V15" si="3">SUM(D10:D14)</f>
        <v>228969322</v>
      </c>
      <c r="E15" s="46">
        <f t="shared" si="3"/>
        <v>26046501375</v>
      </c>
      <c r="F15" s="46">
        <f t="shared" si="3"/>
        <v>32704511121</v>
      </c>
      <c r="G15" s="46">
        <f t="shared" si="3"/>
        <v>39434963225</v>
      </c>
      <c r="H15" s="46">
        <f t="shared" si="3"/>
        <v>44286051684</v>
      </c>
      <c r="I15" s="46">
        <f t="shared" si="3"/>
        <v>51764561529</v>
      </c>
      <c r="J15" s="46">
        <f t="shared" si="3"/>
        <v>52873377216</v>
      </c>
      <c r="K15" s="46">
        <f t="shared" si="3"/>
        <v>58076738580</v>
      </c>
      <c r="L15" s="46">
        <f t="shared" si="3"/>
        <v>58076738580</v>
      </c>
      <c r="M15" s="46">
        <f t="shared" si="3"/>
        <v>58468828441</v>
      </c>
      <c r="N15" s="46">
        <f t="shared" si="3"/>
        <v>60090047009</v>
      </c>
      <c r="O15" s="46">
        <f t="shared" si="3"/>
        <v>64962804756</v>
      </c>
      <c r="P15" s="46">
        <f t="shared" si="3"/>
        <v>65050963796</v>
      </c>
      <c r="Q15" s="46">
        <f t="shared" si="3"/>
        <v>65210210989</v>
      </c>
      <c r="R15" s="46">
        <f t="shared" si="3"/>
        <v>65908588272</v>
      </c>
      <c r="S15" s="46">
        <f t="shared" si="3"/>
        <v>68697355089</v>
      </c>
      <c r="T15" s="46">
        <f t="shared" si="3"/>
        <v>68791542952</v>
      </c>
      <c r="U15" s="46">
        <f t="shared" si="3"/>
        <v>70086665741</v>
      </c>
      <c r="V15" s="46">
        <f t="shared" si="3"/>
        <v>75471312474</v>
      </c>
      <c r="W15" s="46">
        <f t="shared" ref="W15:AB15" si="4">SUM(W10:W14)</f>
        <v>75471312474</v>
      </c>
      <c r="X15" s="46">
        <f t="shared" si="4"/>
        <v>75480352474</v>
      </c>
      <c r="Y15" s="46">
        <f t="shared" si="4"/>
        <v>75485910807</v>
      </c>
      <c r="Z15" s="46">
        <f t="shared" si="4"/>
        <v>75534709665</v>
      </c>
      <c r="AA15" s="46">
        <f t="shared" si="4"/>
        <v>76763722214</v>
      </c>
      <c r="AB15" s="46">
        <f t="shared" si="4"/>
        <v>95887537936</v>
      </c>
      <c r="AC15" s="46">
        <f t="shared" ref="AC15:AH15" si="5">SUM(AC10:AC14)</f>
        <v>96452269259</v>
      </c>
      <c r="AD15" s="46">
        <f t="shared" si="5"/>
        <v>103664052894</v>
      </c>
      <c r="AE15" s="46">
        <f t="shared" si="5"/>
        <v>124512388263</v>
      </c>
      <c r="AF15" s="46">
        <f t="shared" si="5"/>
        <v>124969999976</v>
      </c>
      <c r="AG15" s="46">
        <f t="shared" si="5"/>
        <v>124969999976</v>
      </c>
      <c r="AH15" s="46">
        <f t="shared" si="5"/>
        <v>124999068893</v>
      </c>
      <c r="AI15" s="46">
        <f>SUM(AI10:AI14)</f>
        <v>128940584037</v>
      </c>
      <c r="AJ15" s="82">
        <f>AI15/C15</f>
        <v>0.69478463769424514</v>
      </c>
    </row>
    <row r="16" spans="1:36" x14ac:dyDescent="0.2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  <c r="AD16" s="52"/>
      <c r="AE16" s="52"/>
      <c r="AF16" s="52"/>
      <c r="AG16" s="52"/>
      <c r="AH16" s="52"/>
      <c r="AI16" s="52"/>
    </row>
    <row r="17" spans="1:36" s="48" customFormat="1" ht="15.75" customHeight="1" x14ac:dyDescent="0.2">
      <c r="A17" s="93" t="s">
        <v>59</v>
      </c>
      <c r="B17" s="93"/>
      <c r="C17" s="46">
        <f>+C9+C15</f>
        <v>238900009605</v>
      </c>
      <c r="D17" s="46">
        <f t="shared" ref="D17:W17" si="6">+D9+D15</f>
        <v>236761507</v>
      </c>
      <c r="E17" s="46">
        <f t="shared" si="6"/>
        <v>35779183141</v>
      </c>
      <c r="F17" s="46">
        <f t="shared" si="6"/>
        <v>47654546440</v>
      </c>
      <c r="G17" s="46">
        <f t="shared" si="6"/>
        <v>59829500266</v>
      </c>
      <c r="H17" s="46">
        <f t="shared" si="6"/>
        <v>68189163854</v>
      </c>
      <c r="I17" s="46">
        <f t="shared" si="6"/>
        <v>76123152766</v>
      </c>
      <c r="J17" s="46">
        <f t="shared" si="6"/>
        <v>78781211019</v>
      </c>
      <c r="K17" s="46">
        <f t="shared" si="6"/>
        <v>86622108355</v>
      </c>
      <c r="L17" s="46">
        <f t="shared" si="6"/>
        <v>86620547213</v>
      </c>
      <c r="M17" s="46">
        <f t="shared" si="6"/>
        <v>87755490701</v>
      </c>
      <c r="N17" s="46">
        <f t="shared" si="6"/>
        <v>91373999026</v>
      </c>
      <c r="O17" s="46">
        <f t="shared" si="6"/>
        <v>97754370923</v>
      </c>
      <c r="P17" s="46">
        <f t="shared" si="6"/>
        <v>100675522565</v>
      </c>
      <c r="Q17" s="46">
        <f t="shared" si="6"/>
        <v>100953238550</v>
      </c>
      <c r="R17" s="46">
        <f t="shared" si="6"/>
        <v>101832484296</v>
      </c>
      <c r="S17" s="46">
        <f t="shared" si="6"/>
        <v>106913748406</v>
      </c>
      <c r="T17" s="46">
        <f t="shared" si="6"/>
        <v>107081989102</v>
      </c>
      <c r="U17" s="46">
        <f t="shared" si="6"/>
        <v>109147839457</v>
      </c>
      <c r="V17" s="46">
        <f t="shared" si="6"/>
        <v>116861895002</v>
      </c>
      <c r="W17" s="46">
        <f t="shared" si="6"/>
        <v>116861895002</v>
      </c>
      <c r="X17" s="46">
        <f t="shared" ref="X17" si="7">+X9+X15</f>
        <v>117015051191</v>
      </c>
      <c r="Y17" s="46">
        <f>+Y9+Y15</f>
        <v>117072915763</v>
      </c>
      <c r="Z17" s="46">
        <f>+Z9+Z15</f>
        <v>117308580125</v>
      </c>
      <c r="AA17" s="46">
        <f>+AA9+AA15</f>
        <v>118954531977</v>
      </c>
      <c r="AB17" s="46">
        <f>+AB9+AB15</f>
        <v>139199079448</v>
      </c>
      <c r="AC17" s="46">
        <f t="shared" ref="AC17:AE17" si="8">+AC9+AC15</f>
        <v>139904224539</v>
      </c>
      <c r="AD17" s="46">
        <f t="shared" si="8"/>
        <v>147319133724</v>
      </c>
      <c r="AE17" s="46">
        <f t="shared" si="8"/>
        <v>169354194782</v>
      </c>
      <c r="AF17" s="46">
        <f>+AF9+AF15</f>
        <v>172838267389</v>
      </c>
      <c r="AG17" s="46">
        <f>+AG9+AG15</f>
        <v>172862193888</v>
      </c>
      <c r="AH17" s="46">
        <f>+AH9+AH15</f>
        <v>172891262805</v>
      </c>
      <c r="AI17" s="46">
        <f>+AI9+AI15</f>
        <v>177351223970</v>
      </c>
      <c r="AJ17" s="82">
        <f>AI17/C17</f>
        <v>0.74236591393710927</v>
      </c>
    </row>
    <row r="18" spans="1:36" ht="23.25" customHeight="1" x14ac:dyDescent="0.2">
      <c r="A18" s="2" t="s">
        <v>84</v>
      </c>
    </row>
  </sheetData>
  <mergeCells count="4">
    <mergeCell ref="A1:B1"/>
    <mergeCell ref="A9:B9"/>
    <mergeCell ref="A15:B15"/>
    <mergeCell ref="A17:B17"/>
  </mergeCells>
  <pageMargins left="0.7" right="0.7" top="0.75" bottom="0.75" header="0.3" footer="0.3"/>
  <pageSetup scale="82" orientation="portrait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30" zoomScaleNormal="130" zoomScaleSheetLayoutView="100" workbookViewId="0">
      <selection activeCell="A14" sqref="A14"/>
    </sheetView>
  </sheetViews>
  <sheetFormatPr baseColWidth="10" defaultRowHeight="11.25" x14ac:dyDescent="0.2"/>
  <cols>
    <col min="1" max="1" width="25.7109375" style="25" customWidth="1"/>
    <col min="2" max="2" width="16.85546875" style="74" customWidth="1"/>
    <col min="3" max="3" width="16.5703125" style="74" customWidth="1"/>
    <col min="4" max="4" width="17.42578125" style="74" customWidth="1"/>
    <col min="5" max="5" width="15.42578125" style="25" customWidth="1"/>
    <col min="6" max="6" width="15.140625" style="74" customWidth="1"/>
    <col min="7" max="7" width="11.5703125" style="25" customWidth="1"/>
    <col min="8" max="16384" width="11.42578125" style="25"/>
  </cols>
  <sheetData>
    <row r="1" spans="1:7" x14ac:dyDescent="0.2">
      <c r="A1" s="94" t="s">
        <v>41</v>
      </c>
      <c r="B1" s="95"/>
      <c r="C1" s="95"/>
      <c r="D1" s="95"/>
      <c r="E1" s="95"/>
      <c r="F1" s="95"/>
      <c r="G1" s="96"/>
    </row>
    <row r="2" spans="1:7" x14ac:dyDescent="0.2">
      <c r="A2" s="97" t="s">
        <v>80</v>
      </c>
      <c r="B2" s="98"/>
      <c r="C2" s="98"/>
      <c r="D2" s="98"/>
      <c r="E2" s="98"/>
      <c r="F2" s="98"/>
      <c r="G2" s="99"/>
    </row>
    <row r="3" spans="1:7" x14ac:dyDescent="0.2">
      <c r="A3" s="61">
        <v>31</v>
      </c>
      <c r="B3" s="62"/>
      <c r="C3" s="62"/>
      <c r="D3" s="62"/>
      <c r="E3" s="62"/>
      <c r="F3" s="62"/>
      <c r="G3" s="63"/>
    </row>
    <row r="4" spans="1:7" x14ac:dyDescent="0.2">
      <c r="A4" s="64" t="s">
        <v>28</v>
      </c>
      <c r="B4" s="65" t="s">
        <v>40</v>
      </c>
      <c r="C4" s="65" t="s">
        <v>29</v>
      </c>
      <c r="D4" s="65" t="s">
        <v>30</v>
      </c>
      <c r="E4" s="66" t="s">
        <v>31</v>
      </c>
      <c r="F4" s="65" t="s">
        <v>32</v>
      </c>
      <c r="G4" s="66" t="s">
        <v>33</v>
      </c>
    </row>
    <row r="5" spans="1:7" ht="30.75" customHeight="1" x14ac:dyDescent="0.2">
      <c r="A5" s="67" t="s">
        <v>1</v>
      </c>
      <c r="B5" s="68">
        <v>6637448923</v>
      </c>
      <c r="C5" s="68">
        <v>3824807029</v>
      </c>
      <c r="D5" s="68">
        <v>3824807029</v>
      </c>
      <c r="E5" s="69">
        <f>D5/B5*100%</f>
        <v>0.57624654793897234</v>
      </c>
      <c r="F5" s="68">
        <v>3824807029</v>
      </c>
      <c r="G5" s="69">
        <f>+F5/B5</f>
        <v>0.57624654793897234</v>
      </c>
    </row>
    <row r="6" spans="1:7" ht="30.75" customHeight="1" x14ac:dyDescent="0.2">
      <c r="A6" s="70" t="s">
        <v>34</v>
      </c>
      <c r="B6" s="68">
        <v>43277090000</v>
      </c>
      <c r="C6" s="68">
        <v>36377063551</v>
      </c>
      <c r="D6" s="68">
        <v>35564368165</v>
      </c>
      <c r="E6" s="69">
        <f>D6/B6*100%</f>
        <v>0.8217827992824841</v>
      </c>
      <c r="F6" s="68">
        <v>3063957818</v>
      </c>
      <c r="G6" s="69">
        <f>+F6/B6</f>
        <v>7.07986100266908E-2</v>
      </c>
    </row>
    <row r="7" spans="1:7" ht="23.25" customHeight="1" x14ac:dyDescent="0.2">
      <c r="A7" s="71" t="s">
        <v>11</v>
      </c>
      <c r="B7" s="72">
        <f>SUM(B5:B6)</f>
        <v>49914538923</v>
      </c>
      <c r="C7" s="72">
        <f>SUM(C5:C6)</f>
        <v>40201870580</v>
      </c>
      <c r="D7" s="72">
        <f>SUM(D5:D6)</f>
        <v>39389175194</v>
      </c>
      <c r="E7" s="73">
        <f>D7/B7*100%</f>
        <v>0.78913230581500893</v>
      </c>
      <c r="F7" s="72">
        <f>SUM(F5:F6)</f>
        <v>6888764847</v>
      </c>
      <c r="G7" s="73">
        <f>+F7/B7</f>
        <v>0.13801118863637829</v>
      </c>
    </row>
    <row r="8" spans="1:7" ht="27.75" customHeight="1" x14ac:dyDescent="0.2">
      <c r="A8" s="2" t="s">
        <v>84</v>
      </c>
      <c r="E8" s="75"/>
      <c r="G8" s="7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zoomScaleSheetLayoutView="85" workbookViewId="0">
      <selection activeCell="E12" sqref="E12"/>
    </sheetView>
  </sheetViews>
  <sheetFormatPr baseColWidth="10" defaultRowHeight="12.75" x14ac:dyDescent="0.2"/>
  <cols>
    <col min="1" max="1" width="31.28515625" style="17" customWidth="1"/>
    <col min="2" max="3" width="20.140625" style="17" customWidth="1"/>
    <col min="4" max="4" width="14.85546875" style="17" customWidth="1"/>
    <col min="5" max="5" width="20.140625" style="17" customWidth="1"/>
    <col min="6" max="8" width="14.85546875" style="17" customWidth="1"/>
    <col min="9" max="16384" width="11.42578125" style="17"/>
  </cols>
  <sheetData>
    <row r="1" spans="1:8" x14ac:dyDescent="0.2">
      <c r="A1" s="100" t="s">
        <v>41</v>
      </c>
      <c r="B1" s="101"/>
      <c r="C1" s="101"/>
      <c r="D1" s="101"/>
      <c r="E1" s="101"/>
      <c r="F1" s="101"/>
      <c r="G1" s="101"/>
      <c r="H1" s="102"/>
    </row>
    <row r="2" spans="1:8" x14ac:dyDescent="0.2">
      <c r="A2" s="103" t="s">
        <v>83</v>
      </c>
      <c r="B2" s="104"/>
      <c r="C2" s="104"/>
      <c r="D2" s="104"/>
      <c r="E2" s="104"/>
      <c r="F2" s="104"/>
      <c r="G2" s="104"/>
      <c r="H2" s="105"/>
    </row>
    <row r="3" spans="1:8" ht="20.25" customHeight="1" x14ac:dyDescent="0.2"/>
    <row r="4" spans="1:8" ht="52.5" customHeight="1" x14ac:dyDescent="0.2">
      <c r="A4" s="12" t="s">
        <v>35</v>
      </c>
      <c r="B4" s="12" t="s">
        <v>39</v>
      </c>
      <c r="C4" s="12" t="s">
        <v>2</v>
      </c>
      <c r="D4" s="3" t="s">
        <v>3</v>
      </c>
      <c r="E4" s="12" t="s">
        <v>4</v>
      </c>
      <c r="F4" s="4" t="s">
        <v>5</v>
      </c>
      <c r="G4" s="12" t="s">
        <v>6</v>
      </c>
      <c r="H4" s="3" t="s">
        <v>7</v>
      </c>
    </row>
    <row r="5" spans="1:8" ht="24.75" customHeight="1" x14ac:dyDescent="0.2">
      <c r="A5" s="19" t="s">
        <v>36</v>
      </c>
      <c r="B5" s="20">
        <v>28387322740</v>
      </c>
      <c r="C5" s="20">
        <v>25302910541</v>
      </c>
      <c r="D5" s="21">
        <f>+C5/B5</f>
        <v>0.89134543517012199</v>
      </c>
      <c r="E5" s="20">
        <v>25302910541</v>
      </c>
      <c r="F5" s="21">
        <f>+E5/B5</f>
        <v>0.89134543517012199</v>
      </c>
      <c r="G5" s="20">
        <v>25297038529</v>
      </c>
      <c r="H5" s="21">
        <f>+G5/E5</f>
        <v>0.99976793136147379</v>
      </c>
    </row>
    <row r="6" spans="1:8" ht="30.75" customHeight="1" x14ac:dyDescent="0.2">
      <c r="A6" s="19" t="s">
        <v>37</v>
      </c>
      <c r="B6" s="20">
        <v>12429568820</v>
      </c>
      <c r="C6" s="20">
        <v>12409840339</v>
      </c>
      <c r="D6" s="21">
        <f>+C6/B6</f>
        <v>0.99841277832837971</v>
      </c>
      <c r="E6" s="20">
        <v>12409840339</v>
      </c>
      <c r="F6" s="21">
        <f>+E6/B6</f>
        <v>0.99841277832837971</v>
      </c>
      <c r="G6" s="20">
        <v>8483142307</v>
      </c>
      <c r="H6" s="21">
        <f>+G6/E6</f>
        <v>0.68358190558989751</v>
      </c>
    </row>
    <row r="7" spans="1:8" ht="30.75" customHeight="1" x14ac:dyDescent="0.2">
      <c r="A7" s="19" t="s">
        <v>42</v>
      </c>
      <c r="B7" s="20">
        <v>9562440</v>
      </c>
      <c r="C7" s="20">
        <v>9562440</v>
      </c>
      <c r="D7" s="21">
        <f>+C7/B7</f>
        <v>1</v>
      </c>
      <c r="E7" s="20">
        <v>9562440</v>
      </c>
      <c r="F7" s="21">
        <f>+E7/B7</f>
        <v>1</v>
      </c>
      <c r="G7" s="20">
        <v>9552840</v>
      </c>
      <c r="H7" s="21">
        <f>+G7/E7</f>
        <v>0.99899607213221731</v>
      </c>
    </row>
    <row r="8" spans="1:8" s="18" customFormat="1" ht="21.75" customHeight="1" x14ac:dyDescent="0.2">
      <c r="A8" s="22" t="s">
        <v>38</v>
      </c>
      <c r="B8" s="23">
        <f>SUM(B5:B7)</f>
        <v>40826454000</v>
      </c>
      <c r="C8" s="23">
        <f>SUM(C5:C7)</f>
        <v>37722313320</v>
      </c>
      <c r="D8" s="24">
        <f>+C8/B8</f>
        <v>0.92396741877215205</v>
      </c>
      <c r="E8" s="23">
        <f>SUM(E5:E7)</f>
        <v>37722313320</v>
      </c>
      <c r="F8" s="24">
        <f>+E8/B8</f>
        <v>0.92396741877215205</v>
      </c>
      <c r="G8" s="23">
        <f>SUM(G5:G7)</f>
        <v>33789733676</v>
      </c>
      <c r="H8" s="24">
        <f>+G8/E8</f>
        <v>0.89574924499884834</v>
      </c>
    </row>
    <row r="9" spans="1:8" ht="18" customHeight="1" x14ac:dyDescent="0.2">
      <c r="A9" s="25" t="str">
        <f>+'EJECUCION BMT  (4)'!A23</f>
        <v>FUENTE: PREDIS - FECHA:  FECHA CORTE 31 DE DICIEMBRE DE 2018 - Reporte 2-enero-2019 8:19 A.M.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(4)</vt:lpstr>
      <vt:lpstr>RESERVAS</vt:lpstr>
      <vt:lpstr>PASIVOS EXIG. </vt:lpstr>
      <vt:lpstr>FUNCIONAMIENTO</vt:lpstr>
      <vt:lpstr>'EJECUCION BMT  (4)'!Área_de_impresión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Julieth Rojas Betancour</cp:lastModifiedBy>
  <cp:lastPrinted>2018-11-09T21:02:10Z</cp:lastPrinted>
  <dcterms:created xsi:type="dcterms:W3CDTF">2015-10-06T19:48:57Z</dcterms:created>
  <dcterms:modified xsi:type="dcterms:W3CDTF">2019-01-02T15:04:25Z</dcterms:modified>
</cp:coreProperties>
</file>