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ovbog003\Control Interno1\90. Informes\72. Inf de evaluacion interna\08. Inf (i) Seg Riesgos PV01PR07\2018\SEGUIMIENTO OCI MAPA DE RIESGOS POR PROCESO\AGOSTO 2018\"/>
    </mc:Choice>
  </mc:AlternateContent>
  <bookViews>
    <workbookView xWindow="0" yWindow="0" windowWidth="28800" windowHeight="12690" tabRatio="677" firstSheet="1" activeTab="2"/>
  </bookViews>
  <sheets>
    <sheet name="0. CONTROL DE CAMBIOS" sheetId="25" state="hidden" r:id="rId1"/>
    <sheet name="1.POLÍTICA" sheetId="27" r:id="rId2"/>
    <sheet name="2. MAPA DE RIESGOS " sheetId="20" r:id="rId3"/>
    <sheet name="3.DETERMINACIÓN DE PROBABILIDAD" sheetId="28" state="hidden" r:id="rId4"/>
    <sheet name="4. IMPACTO CORRUPCIÓN_GESTIÓN" sheetId="22" state="hidden" r:id="rId5"/>
    <sheet name="5. MATRIZ CALIFICACIÓN" sheetId="4" state="hidden" r:id="rId6"/>
    <sheet name="EVALUACIÓN DE LOS CONTROLES  " sheetId="24" state="hidden" r:id="rId7"/>
    <sheet name="6. EVALUACIÓN CONTROLES" sheetId="32" state="hidden" r:id="rId8"/>
    <sheet name="7.OPCIONES DE MANEJO DEL RIESGO" sheetId="7" state="hidden" r:id="rId9"/>
    <sheet name="PANORAMA DE RIESGOS" sheetId="29" state="hidden" r:id="rId10"/>
  </sheets>
  <definedNames>
    <definedName name="_xlnm._FilterDatabase" localSheetId="2" hidden="1">'2. MAPA DE RIESGOS '!$A$11:$EQ$32</definedName>
    <definedName name="_xlnm._FilterDatabase" localSheetId="7" hidden="1">'6. EVALUACIÓN CONTROLES'!$A$2:$Z$129</definedName>
    <definedName name="_xlnm.Print_Area" localSheetId="1">'1.POLÍTICA'!$A$1:$C$15</definedName>
    <definedName name="_xlnm.Print_Area" localSheetId="2">'2. MAPA DE RIESGOS '!$A$1:$EQ$27</definedName>
    <definedName name="_xlnm.Print_Area" localSheetId="3">'3.DETERMINACIÓN DE PROBABILIDAD'!$A$1:$D$7</definedName>
    <definedName name="_xlnm.Print_Area" localSheetId="4">'4. IMPACTO CORRUPCIÓN_GESTIÓN'!$A$1:$BA$84</definedName>
    <definedName name="_xlnm.Print_Area" localSheetId="5">'5. MATRIZ CALIFICACIÓN'!$B$1:$J$106</definedName>
    <definedName name="_xlnm.Print_Area" localSheetId="7">'6. EVALUACIÓN CONTROLES'!$A$1:$AA$129</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Y85" i="32" l="1"/>
  <c r="V85" i="32"/>
  <c r="X94" i="32"/>
  <c r="X95" i="32"/>
  <c r="X96" i="32"/>
  <c r="U96" i="32"/>
  <c r="T96" i="32"/>
  <c r="R96" i="32"/>
  <c r="K96" i="32"/>
  <c r="L96" i="32" s="1"/>
  <c r="X10" i="32" l="1"/>
  <c r="X6" i="32"/>
  <c r="X7" i="32"/>
  <c r="X8" i="32"/>
  <c r="X11" i="32"/>
  <c r="X12" i="32"/>
  <c r="X13" i="32"/>
  <c r="X14" i="32"/>
  <c r="X15" i="32"/>
  <c r="X16" i="32"/>
  <c r="X18" i="32"/>
  <c r="X19" i="32"/>
  <c r="X20" i="32"/>
  <c r="X25" i="32"/>
  <c r="X26" i="32"/>
  <c r="X27" i="32"/>
  <c r="X28" i="32"/>
  <c r="X31" i="32"/>
  <c r="X32" i="32"/>
  <c r="X33" i="32"/>
  <c r="X34" i="32"/>
  <c r="X35" i="32"/>
  <c r="X37" i="32"/>
  <c r="X39" i="32"/>
  <c r="X40" i="32"/>
  <c r="X41" i="32"/>
  <c r="X42" i="32"/>
  <c r="X43" i="32"/>
  <c r="X44" i="32"/>
  <c r="X45" i="32"/>
  <c r="X46" i="32"/>
  <c r="X48" i="32"/>
  <c r="X50" i="32"/>
  <c r="X51" i="32"/>
  <c r="X52" i="32"/>
  <c r="X53" i="32"/>
  <c r="X54" i="32"/>
  <c r="X55" i="32"/>
  <c r="X56" i="32"/>
  <c r="X57" i="32"/>
  <c r="X58" i="32"/>
  <c r="X59" i="32"/>
  <c r="X60" i="32"/>
  <c r="X61" i="32"/>
  <c r="X64" i="32"/>
  <c r="X65" i="32"/>
  <c r="X66" i="32"/>
  <c r="X67" i="32"/>
  <c r="X70" i="32"/>
  <c r="X71" i="32"/>
  <c r="X72" i="32"/>
  <c r="X73" i="32"/>
  <c r="X76" i="32"/>
  <c r="X77" i="32"/>
  <c r="X78" i="32"/>
  <c r="X80" i="32"/>
  <c r="X81" i="32"/>
  <c r="X82" i="32"/>
  <c r="X83" i="32"/>
  <c r="X85" i="32"/>
  <c r="X86" i="32"/>
  <c r="X87" i="32"/>
  <c r="X88" i="32"/>
  <c r="X89" i="32"/>
  <c r="X90" i="32"/>
  <c r="X91" i="32"/>
  <c r="X92" i="32"/>
  <c r="X97" i="32"/>
  <c r="X98" i="32"/>
  <c r="X99" i="32"/>
  <c r="X100" i="32"/>
  <c r="X101" i="32"/>
  <c r="X102" i="32"/>
  <c r="X103" i="32"/>
  <c r="X104" i="32"/>
  <c r="X105" i="32"/>
  <c r="X106" i="32"/>
  <c r="X108" i="32"/>
  <c r="X109" i="32"/>
  <c r="X110" i="32"/>
  <c r="X111" i="32"/>
  <c r="X112" i="32"/>
  <c r="X113" i="32"/>
  <c r="X116" i="32"/>
  <c r="Y116" i="32" s="1"/>
  <c r="X117" i="32"/>
  <c r="X118" i="32"/>
  <c r="X119" i="32"/>
  <c r="X120" i="32"/>
  <c r="X121" i="32"/>
  <c r="X122" i="32"/>
  <c r="X123" i="32"/>
  <c r="X124" i="32"/>
  <c r="X126" i="32"/>
  <c r="X127" i="32"/>
  <c r="X128" i="32"/>
  <c r="X5" i="32"/>
  <c r="U17" i="32"/>
  <c r="U21" i="32"/>
  <c r="U22" i="32"/>
  <c r="U23" i="32"/>
  <c r="U24" i="32"/>
  <c r="U29" i="32"/>
  <c r="U30" i="32"/>
  <c r="U36" i="32"/>
  <c r="U38" i="32"/>
  <c r="U44" i="32"/>
  <c r="U47" i="32"/>
  <c r="U48" i="32"/>
  <c r="U49" i="32"/>
  <c r="U51" i="32"/>
  <c r="U54" i="32"/>
  <c r="U55" i="32"/>
  <c r="U62" i="32"/>
  <c r="U63" i="32"/>
  <c r="U68" i="32"/>
  <c r="U69" i="32"/>
  <c r="U74" i="32"/>
  <c r="U75" i="32"/>
  <c r="U79" i="32"/>
  <c r="U84" i="32"/>
  <c r="U89" i="32"/>
  <c r="U90" i="32"/>
  <c r="U91" i="32"/>
  <c r="U93" i="32"/>
  <c r="U107" i="32"/>
  <c r="U114" i="32"/>
  <c r="U115" i="32"/>
  <c r="U125" i="32"/>
  <c r="U129" i="32"/>
  <c r="U9" i="32"/>
  <c r="Q6" i="32"/>
  <c r="R6" i="32" s="1"/>
  <c r="S6" i="32" s="1"/>
  <c r="Q7" i="32"/>
  <c r="R7" i="32" s="1"/>
  <c r="Q8" i="32"/>
  <c r="R8" i="32" s="1"/>
  <c r="S8" i="32" s="1"/>
  <c r="Q9" i="32"/>
  <c r="R9" i="32" s="1"/>
  <c r="S9" i="32" s="1"/>
  <c r="Q11" i="32"/>
  <c r="R11" i="32" s="1"/>
  <c r="S11" i="32" s="1"/>
  <c r="Q12" i="32"/>
  <c r="R12" i="32" s="1"/>
  <c r="S12" i="32" s="1"/>
  <c r="Q13" i="32"/>
  <c r="R13" i="32" s="1"/>
  <c r="Q14" i="32"/>
  <c r="R14" i="32" s="1"/>
  <c r="S14" i="32" s="1"/>
  <c r="Q16" i="32"/>
  <c r="R16" i="32" s="1"/>
  <c r="S16" i="32" s="1"/>
  <c r="Q17" i="32"/>
  <c r="R17" i="32" s="1"/>
  <c r="Q19" i="32"/>
  <c r="R19" i="32" s="1"/>
  <c r="S19" i="32" s="1"/>
  <c r="Q20" i="32"/>
  <c r="R20" i="32" s="1"/>
  <c r="S20" i="32" s="1"/>
  <c r="Q21" i="32"/>
  <c r="R21" i="32" s="1"/>
  <c r="Q22" i="32"/>
  <c r="R22" i="32" s="1"/>
  <c r="S22" i="32" s="1"/>
  <c r="Q23" i="32"/>
  <c r="R23" i="32" s="1"/>
  <c r="S23" i="32" s="1"/>
  <c r="Q24" i="32"/>
  <c r="R24" i="32" s="1"/>
  <c r="S24" i="32" s="1"/>
  <c r="Q25" i="32"/>
  <c r="R25" i="32" s="1"/>
  <c r="Q27" i="32"/>
  <c r="R27" i="32" s="1"/>
  <c r="S27" i="32" s="1"/>
  <c r="Q28" i="32"/>
  <c r="R28" i="32" s="1"/>
  <c r="S28" i="32" s="1"/>
  <c r="Q29" i="32"/>
  <c r="R29" i="32" s="1"/>
  <c r="Q30" i="32"/>
  <c r="R30" i="32" s="1"/>
  <c r="S30" i="32" s="1"/>
  <c r="Q32" i="32"/>
  <c r="R32" i="32" s="1"/>
  <c r="S32" i="32" s="1"/>
  <c r="Q33" i="32"/>
  <c r="R33" i="32" s="1"/>
  <c r="Q34" i="32"/>
  <c r="R34" i="32" s="1"/>
  <c r="S34" i="32" s="1"/>
  <c r="Q35" i="32"/>
  <c r="R35" i="32" s="1"/>
  <c r="S35" i="32" s="1"/>
  <c r="Q36" i="32"/>
  <c r="R36" i="32" s="1"/>
  <c r="S36" i="32" s="1"/>
  <c r="Q37" i="32"/>
  <c r="R37" i="32" s="1"/>
  <c r="Q38" i="32"/>
  <c r="R38" i="32" s="1"/>
  <c r="S38" i="32" s="1"/>
  <c r="Q40" i="32"/>
  <c r="R40" i="32" s="1"/>
  <c r="S40" i="32" s="1"/>
  <c r="Q41" i="32"/>
  <c r="R41" i="32" s="1"/>
  <c r="Q42" i="32"/>
  <c r="R42" i="32" s="1"/>
  <c r="S42" i="32" s="1"/>
  <c r="Q43" i="32"/>
  <c r="R43" i="32" s="1"/>
  <c r="S43" i="32" s="1"/>
  <c r="Q44" i="32"/>
  <c r="R44" i="32" s="1"/>
  <c r="S44" i="32" s="1"/>
  <c r="Q45" i="32"/>
  <c r="Q46" i="32"/>
  <c r="R46" i="32" s="1"/>
  <c r="S46" i="32" s="1"/>
  <c r="Q47" i="32"/>
  <c r="R47" i="32" s="1"/>
  <c r="S47" i="32" s="1"/>
  <c r="Q48" i="32"/>
  <c r="R48" i="32" s="1"/>
  <c r="S48" i="32" s="1"/>
  <c r="Q49" i="32"/>
  <c r="R49" i="32" s="1"/>
  <c r="Q51" i="32"/>
  <c r="R51" i="32" s="1"/>
  <c r="S51" i="32" s="1"/>
  <c r="Q52" i="32"/>
  <c r="R52" i="32" s="1"/>
  <c r="S52" i="32" s="1"/>
  <c r="Q53" i="32"/>
  <c r="R53" i="32" s="1"/>
  <c r="Q54" i="32"/>
  <c r="R54" i="32" s="1"/>
  <c r="S54" i="32" s="1"/>
  <c r="Q55" i="32"/>
  <c r="R55" i="32" s="1"/>
  <c r="S55" i="32" s="1"/>
  <c r="Q56" i="32"/>
  <c r="R56" i="32" s="1"/>
  <c r="S56" i="32" s="1"/>
  <c r="Q57" i="32"/>
  <c r="R57" i="32" s="1"/>
  <c r="Q59" i="32"/>
  <c r="R59" i="32" s="1"/>
  <c r="S59" i="32" s="1"/>
  <c r="Q60" i="32"/>
  <c r="R60" i="32" s="1"/>
  <c r="S60" i="32" s="1"/>
  <c r="Q61" i="32"/>
  <c r="Q62" i="32"/>
  <c r="R62" i="32" s="1"/>
  <c r="S62" i="32" s="1"/>
  <c r="Q63" i="32"/>
  <c r="R63" i="32" s="1"/>
  <c r="S63" i="32" s="1"/>
  <c r="Q65" i="32"/>
  <c r="Q66" i="32"/>
  <c r="R66" i="32" s="1"/>
  <c r="S66" i="32" s="1"/>
  <c r="Q67" i="32"/>
  <c r="R67" i="32" s="1"/>
  <c r="S67" i="32" s="1"/>
  <c r="Q68" i="32"/>
  <c r="R68" i="32" s="1"/>
  <c r="S68" i="32" s="1"/>
  <c r="Q69" i="32"/>
  <c r="R69" i="32" s="1"/>
  <c r="Q71" i="32"/>
  <c r="R71" i="32" s="1"/>
  <c r="S71" i="32" s="1"/>
  <c r="Q72" i="32"/>
  <c r="R72" i="32" s="1"/>
  <c r="S72" i="32" s="1"/>
  <c r="Q73" i="32"/>
  <c r="R73" i="32" s="1"/>
  <c r="Q74" i="32"/>
  <c r="R74" i="32" s="1"/>
  <c r="S74" i="32" s="1"/>
  <c r="Q75" i="32"/>
  <c r="R75" i="32" s="1"/>
  <c r="S75" i="32" s="1"/>
  <c r="Q77" i="32"/>
  <c r="Q78" i="32"/>
  <c r="R78" i="32" s="1"/>
  <c r="S78" i="32" s="1"/>
  <c r="Q79" i="32"/>
  <c r="R79" i="32" s="1"/>
  <c r="S79" i="32" s="1"/>
  <c r="Q81" i="32"/>
  <c r="R81" i="32" s="1"/>
  <c r="Q82" i="32"/>
  <c r="R82" i="32" s="1"/>
  <c r="S82" i="32" s="1"/>
  <c r="Q83" i="32"/>
  <c r="R83" i="32" s="1"/>
  <c r="S83" i="32" s="1"/>
  <c r="Q84" i="32"/>
  <c r="R84" i="32" s="1"/>
  <c r="S84" i="32" s="1"/>
  <c r="Q86" i="32"/>
  <c r="R86" i="32" s="1"/>
  <c r="S86" i="32" s="1"/>
  <c r="Q87" i="32"/>
  <c r="R87" i="32" s="1"/>
  <c r="S87" i="32" s="1"/>
  <c r="Q88" i="32"/>
  <c r="R88" i="32" s="1"/>
  <c r="S88" i="32" s="1"/>
  <c r="Q89" i="32"/>
  <c r="R89" i="32" s="1"/>
  <c r="Q90" i="32"/>
  <c r="R90" i="32" s="1"/>
  <c r="S90" i="32" s="1"/>
  <c r="Q91" i="32"/>
  <c r="R91" i="32" s="1"/>
  <c r="S91" i="32" s="1"/>
  <c r="Q92" i="32"/>
  <c r="R92" i="32" s="1"/>
  <c r="S92" i="32" s="1"/>
  <c r="Q93" i="32"/>
  <c r="Q94" i="32"/>
  <c r="R94" i="32" s="1"/>
  <c r="S94" i="32" s="1"/>
  <c r="Q95" i="32"/>
  <c r="R95" i="32" s="1"/>
  <c r="S95" i="32" s="1"/>
  <c r="Q98" i="32"/>
  <c r="R98" i="32" s="1"/>
  <c r="Q99" i="32"/>
  <c r="R99" i="32" s="1"/>
  <c r="S99" i="32" s="1"/>
  <c r="Q100" i="32"/>
  <c r="R100" i="32" s="1"/>
  <c r="S100" i="32" s="1"/>
  <c r="Q101" i="32"/>
  <c r="R101" i="32" s="1"/>
  <c r="Q102" i="32"/>
  <c r="R102" i="32" s="1"/>
  <c r="S102" i="32" s="1"/>
  <c r="Q104" i="32"/>
  <c r="R104" i="32" s="1"/>
  <c r="S104" i="32" s="1"/>
  <c r="Q105" i="32"/>
  <c r="R105" i="32" s="1"/>
  <c r="Q106" i="32"/>
  <c r="R106" i="32" s="1"/>
  <c r="S106" i="32" s="1"/>
  <c r="Q107" i="32"/>
  <c r="R107" i="32" s="1"/>
  <c r="S107" i="32" s="1"/>
  <c r="Q109" i="32"/>
  <c r="R109" i="32" s="1"/>
  <c r="Q110" i="32"/>
  <c r="R110" i="32" s="1"/>
  <c r="S110" i="32" s="1"/>
  <c r="Q111" i="32"/>
  <c r="R111" i="32" s="1"/>
  <c r="S111" i="32" s="1"/>
  <c r="Q112" i="32"/>
  <c r="R112" i="32" s="1"/>
  <c r="S112" i="32" s="1"/>
  <c r="Q113" i="32"/>
  <c r="R113" i="32" s="1"/>
  <c r="Q114" i="32"/>
  <c r="R114" i="32" s="1"/>
  <c r="S114" i="32" s="1"/>
  <c r="Q115" i="32"/>
  <c r="R115" i="32" s="1"/>
  <c r="S115" i="32" s="1"/>
  <c r="Q118" i="32"/>
  <c r="R118" i="32" s="1"/>
  <c r="S118" i="32" s="1"/>
  <c r="Q119" i="32"/>
  <c r="R119" i="32" s="1"/>
  <c r="S119" i="32" s="1"/>
  <c r="Q120" i="32"/>
  <c r="R120" i="32" s="1"/>
  <c r="S120" i="32" s="1"/>
  <c r="Q122" i="32"/>
  <c r="R122" i="32" s="1"/>
  <c r="S122" i="32" s="1"/>
  <c r="Q123" i="32"/>
  <c r="R123" i="32" s="1"/>
  <c r="S123" i="32" s="1"/>
  <c r="Q124" i="32"/>
  <c r="R124" i="32" s="1"/>
  <c r="S124" i="32" s="1"/>
  <c r="Q125" i="32"/>
  <c r="R125" i="32" s="1"/>
  <c r="Q127" i="32"/>
  <c r="R127" i="32" s="1"/>
  <c r="S127" i="32" s="1"/>
  <c r="Q128" i="32"/>
  <c r="R128" i="32" s="1"/>
  <c r="S128" i="32" s="1"/>
  <c r="Q129" i="32"/>
  <c r="Y117" i="32" l="1"/>
  <c r="Y10" i="32"/>
  <c r="Y50" i="32"/>
  <c r="R129" i="32"/>
  <c r="S129" i="32" s="1"/>
  <c r="R93" i="32"/>
  <c r="S93" i="32" s="1"/>
  <c r="R77" i="32"/>
  <c r="S77" i="32" s="1"/>
  <c r="R65" i="32"/>
  <c r="S65" i="32" s="1"/>
  <c r="R45" i="32"/>
  <c r="S45" i="32" s="1"/>
  <c r="S37" i="32"/>
  <c r="S13" i="32"/>
  <c r="S109" i="32"/>
  <c r="S101" i="32"/>
  <c r="S29" i="32"/>
  <c r="S73" i="32"/>
  <c r="S49" i="32"/>
  <c r="S125" i="32"/>
  <c r="S81" i="32"/>
  <c r="S7" i="32"/>
  <c r="S113" i="32"/>
  <c r="S98" i="32"/>
  <c r="S89" i="32"/>
  <c r="S41" i="32"/>
  <c r="S17" i="32"/>
  <c r="S105" i="32"/>
  <c r="S57" i="32"/>
  <c r="S33" i="32"/>
  <c r="S25" i="32"/>
  <c r="Y97" i="32"/>
  <c r="R61" i="32"/>
  <c r="S61" i="32" s="1"/>
  <c r="S21" i="32"/>
  <c r="S53" i="32"/>
  <c r="S69" i="32"/>
  <c r="K5" i="32"/>
  <c r="L5" i="32" s="1"/>
  <c r="U5" i="32" s="1"/>
  <c r="T51" i="32" l="1"/>
  <c r="T54" i="32"/>
  <c r="T55" i="32"/>
  <c r="T89" i="32"/>
  <c r="T90" i="32"/>
  <c r="T91" i="32"/>
  <c r="T48" i="32"/>
  <c r="T44" i="32"/>
  <c r="K24" i="32" l="1"/>
  <c r="L24" i="32" s="1"/>
  <c r="T24" i="32" l="1"/>
  <c r="X24" i="32"/>
  <c r="K9" i="32"/>
  <c r="L9" i="32" s="1"/>
  <c r="X9" i="32" s="1"/>
  <c r="Y5" i="32" s="1"/>
  <c r="K8" i="32"/>
  <c r="T9" i="32" l="1"/>
  <c r="K89" i="32"/>
  <c r="K90" i="32"/>
  <c r="K91" i="32"/>
  <c r="K94" i="32" l="1"/>
  <c r="L94" i="32" s="1"/>
  <c r="T94" i="32" l="1"/>
  <c r="U94" i="32"/>
  <c r="K6" i="32"/>
  <c r="K7" i="32"/>
  <c r="K56" i="32" l="1"/>
  <c r="L56" i="32" s="1"/>
  <c r="K63" i="32"/>
  <c r="L63" i="32" s="1"/>
  <c r="K65" i="32"/>
  <c r="L65" i="32" s="1"/>
  <c r="K66" i="32"/>
  <c r="L66" i="32" s="1"/>
  <c r="K67" i="32"/>
  <c r="L67" i="32" s="1"/>
  <c r="K68" i="32"/>
  <c r="L68" i="32" s="1"/>
  <c r="K69" i="32"/>
  <c r="L69" i="32" s="1"/>
  <c r="K72" i="32"/>
  <c r="L72" i="32" s="1"/>
  <c r="K73" i="32"/>
  <c r="K86" i="32"/>
  <c r="L86" i="32" s="1"/>
  <c r="K87" i="32"/>
  <c r="L87" i="32" s="1"/>
  <c r="K88" i="32"/>
  <c r="L88" i="32" s="1"/>
  <c r="K92" i="32"/>
  <c r="L92" i="32" s="1"/>
  <c r="K93" i="32"/>
  <c r="L93" i="32" s="1"/>
  <c r="K95" i="32"/>
  <c r="L95" i="32" s="1"/>
  <c r="K106" i="32"/>
  <c r="L106" i="32" s="1"/>
  <c r="K98" i="32"/>
  <c r="L98" i="32" s="1"/>
  <c r="K99" i="32"/>
  <c r="L99" i="32" s="1"/>
  <c r="K100" i="32"/>
  <c r="L100" i="32" s="1"/>
  <c r="K101" i="32"/>
  <c r="L101" i="32" s="1"/>
  <c r="K102" i="32"/>
  <c r="L102" i="32" s="1"/>
  <c r="K109" i="32"/>
  <c r="L109" i="32" s="1"/>
  <c r="K110" i="32"/>
  <c r="L110" i="32" s="1"/>
  <c r="K111" i="32"/>
  <c r="L111" i="32" s="1"/>
  <c r="K112" i="32"/>
  <c r="L112" i="32" s="1"/>
  <c r="K113" i="32"/>
  <c r="L113" i="32" s="1"/>
  <c r="K114" i="32"/>
  <c r="L114" i="32" s="1"/>
  <c r="K115" i="32"/>
  <c r="L115" i="32" s="1"/>
  <c r="K119" i="32"/>
  <c r="L119" i="32" s="1"/>
  <c r="K122" i="32"/>
  <c r="L122" i="32" s="1"/>
  <c r="K123" i="32"/>
  <c r="L123" i="32" s="1"/>
  <c r="K124" i="32"/>
  <c r="L124" i="32" s="1"/>
  <c r="K125" i="32"/>
  <c r="L125" i="32" s="1"/>
  <c r="K40" i="32"/>
  <c r="L40" i="32" s="1"/>
  <c r="K41" i="32"/>
  <c r="L41" i="32" s="1"/>
  <c r="K42" i="32"/>
  <c r="L42" i="32" s="1"/>
  <c r="K43" i="32"/>
  <c r="L43" i="32" s="1"/>
  <c r="K45" i="32"/>
  <c r="L45" i="32" s="1"/>
  <c r="K46" i="32"/>
  <c r="L46" i="32" s="1"/>
  <c r="K47" i="32"/>
  <c r="L47" i="32" s="1"/>
  <c r="K49" i="32"/>
  <c r="L49" i="32" s="1"/>
  <c r="K35" i="32"/>
  <c r="L35" i="32" s="1"/>
  <c r="K36" i="32"/>
  <c r="L36" i="32" s="1"/>
  <c r="K37" i="32"/>
  <c r="L37" i="32" s="1"/>
  <c r="K38" i="32"/>
  <c r="L38" i="32" s="1"/>
  <c r="T106" i="32" l="1"/>
  <c r="U106" i="32"/>
  <c r="T72" i="32"/>
  <c r="U72" i="32"/>
  <c r="T46" i="32"/>
  <c r="U46" i="32"/>
  <c r="T123" i="32"/>
  <c r="U123" i="32"/>
  <c r="T110" i="32"/>
  <c r="U110" i="32"/>
  <c r="T45" i="32"/>
  <c r="U45" i="32"/>
  <c r="T109" i="32"/>
  <c r="U109" i="32"/>
  <c r="T93" i="32"/>
  <c r="X93" i="32"/>
  <c r="T68" i="32"/>
  <c r="X68" i="32"/>
  <c r="T47" i="32"/>
  <c r="X47" i="32"/>
  <c r="T122" i="32"/>
  <c r="U122" i="32"/>
  <c r="T38" i="32"/>
  <c r="X38" i="32"/>
  <c r="T43" i="32"/>
  <c r="U43" i="32"/>
  <c r="T119" i="32"/>
  <c r="U119" i="32"/>
  <c r="T102" i="32"/>
  <c r="U102" i="32"/>
  <c r="T92" i="32"/>
  <c r="U92" i="32"/>
  <c r="T37" i="32"/>
  <c r="U37" i="32"/>
  <c r="T115" i="32"/>
  <c r="X115" i="32"/>
  <c r="T101" i="32"/>
  <c r="U101" i="32"/>
  <c r="T88" i="32"/>
  <c r="U88" i="32"/>
  <c r="T66" i="32"/>
  <c r="U66" i="32"/>
  <c r="T124" i="32"/>
  <c r="U124" i="32"/>
  <c r="T42" i="32"/>
  <c r="U42" i="32"/>
  <c r="T36" i="32"/>
  <c r="X36" i="32"/>
  <c r="Y31" i="32" s="1"/>
  <c r="T41" i="32"/>
  <c r="U41" i="32"/>
  <c r="T65" i="32"/>
  <c r="U65" i="32"/>
  <c r="T111" i="32"/>
  <c r="U111" i="32"/>
  <c r="T40" i="32"/>
  <c r="U40" i="32"/>
  <c r="T86" i="32"/>
  <c r="U86" i="32"/>
  <c r="T35" i="32"/>
  <c r="U35" i="32"/>
  <c r="T113" i="32"/>
  <c r="U113" i="32"/>
  <c r="T49" i="32"/>
  <c r="X49" i="32"/>
  <c r="T125" i="32"/>
  <c r="X125" i="32"/>
  <c r="Y121" i="32" s="1"/>
  <c r="T112" i="32"/>
  <c r="U112" i="32"/>
  <c r="T98" i="32"/>
  <c r="U98" i="32"/>
  <c r="T56" i="32"/>
  <c r="U56" i="32"/>
  <c r="T99" i="32"/>
  <c r="U99" i="32"/>
  <c r="T100" i="32"/>
  <c r="U100" i="32"/>
  <c r="T114" i="32"/>
  <c r="X114" i="32"/>
  <c r="Y108" i="32" s="1"/>
  <c r="T87" i="32"/>
  <c r="U87" i="32"/>
  <c r="T67" i="32"/>
  <c r="U67" i="32"/>
  <c r="T69" i="32"/>
  <c r="X69" i="32"/>
  <c r="Y64" i="32" s="1"/>
  <c r="T63" i="32"/>
  <c r="X63" i="32"/>
  <c r="T95" i="32"/>
  <c r="U95" i="32"/>
  <c r="L73" i="32"/>
  <c r="A126" i="32"/>
  <c r="Y39" i="32" l="1"/>
  <c r="T73" i="32"/>
  <c r="U73" i="32"/>
  <c r="A121" i="32"/>
  <c r="A117" i="32"/>
  <c r="A116" i="32"/>
  <c r="A108" i="32"/>
  <c r="A103" i="32"/>
  <c r="A97" i="32"/>
  <c r="A85" i="32"/>
  <c r="P11" i="20" l="1"/>
  <c r="Q11" i="20"/>
  <c r="A5" i="32" l="1"/>
  <c r="A80" i="32"/>
  <c r="A76" i="32"/>
  <c r="A70" i="32"/>
  <c r="A64" i="32"/>
  <c r="A58" i="32"/>
  <c r="A50" i="32"/>
  <c r="A39" i="32"/>
  <c r="A31" i="32"/>
  <c r="A26" i="32"/>
  <c r="A18" i="32"/>
  <c r="A15" i="32"/>
  <c r="A10" i="32"/>
  <c r="K60" i="32"/>
  <c r="K61" i="32"/>
  <c r="L61" i="32" s="1"/>
  <c r="K62" i="32"/>
  <c r="K64" i="32"/>
  <c r="M64" i="32" s="1"/>
  <c r="K70" i="32"/>
  <c r="K71" i="32"/>
  <c r="L71" i="32" s="1"/>
  <c r="K74" i="32"/>
  <c r="K75" i="32"/>
  <c r="K76" i="32"/>
  <c r="K77" i="32"/>
  <c r="L77" i="32" s="1"/>
  <c r="K78" i="32"/>
  <c r="L78" i="32" s="1"/>
  <c r="K79" i="32"/>
  <c r="L79" i="32" s="1"/>
  <c r="K80" i="32"/>
  <c r="K81" i="32"/>
  <c r="K82" i="32"/>
  <c r="K83" i="32"/>
  <c r="L83" i="32" s="1"/>
  <c r="K84" i="32"/>
  <c r="L84" i="32" s="1"/>
  <c r="K85" i="32"/>
  <c r="M85" i="32" s="1"/>
  <c r="K97" i="32"/>
  <c r="M97" i="32" s="1"/>
  <c r="K103" i="32"/>
  <c r="K104" i="32"/>
  <c r="L104" i="32" s="1"/>
  <c r="K105" i="32"/>
  <c r="L105" i="32" s="1"/>
  <c r="K107" i="32"/>
  <c r="K108" i="32"/>
  <c r="M108" i="32" s="1"/>
  <c r="K116" i="32"/>
  <c r="K117" i="32"/>
  <c r="K118" i="32"/>
  <c r="K120" i="32"/>
  <c r="L120" i="32" s="1"/>
  <c r="K121" i="32"/>
  <c r="M121" i="32" s="1"/>
  <c r="K126" i="32"/>
  <c r="K127" i="32"/>
  <c r="K128" i="32"/>
  <c r="L128" i="32" s="1"/>
  <c r="K129" i="32"/>
  <c r="AC6" i="32"/>
  <c r="AD6" i="32"/>
  <c r="AE6" i="32" s="1"/>
  <c r="AC7" i="32"/>
  <c r="AD7" i="32"/>
  <c r="AE7" i="32" s="1"/>
  <c r="AC8" i="32"/>
  <c r="AD8" i="32"/>
  <c r="AE8" i="32" s="1"/>
  <c r="AC9" i="32"/>
  <c r="AH9" i="32" s="1"/>
  <c r="AD9" i="32"/>
  <c r="AE9" i="32" s="1"/>
  <c r="AC10" i="32"/>
  <c r="AH10" i="32" s="1"/>
  <c r="AD10" i="32"/>
  <c r="AE10" i="32" s="1"/>
  <c r="AC11" i="32"/>
  <c r="AH11" i="32" s="1"/>
  <c r="AD11" i="32"/>
  <c r="AE11" i="32" s="1"/>
  <c r="AC12" i="32"/>
  <c r="AD12" i="32"/>
  <c r="AE12" i="32" s="1"/>
  <c r="AC13" i="32"/>
  <c r="AD13" i="32"/>
  <c r="AE13" i="32" s="1"/>
  <c r="AC14" i="32"/>
  <c r="AD14" i="32"/>
  <c r="AE14" i="32" s="1"/>
  <c r="AC15" i="32"/>
  <c r="AD15" i="32"/>
  <c r="AE15" i="32" s="1"/>
  <c r="AC16" i="32"/>
  <c r="AH16" i="32" s="1"/>
  <c r="AD16" i="32"/>
  <c r="AE16" i="32" s="1"/>
  <c r="AC17" i="32"/>
  <c r="AD17" i="32"/>
  <c r="AE17" i="32" s="1"/>
  <c r="AC18" i="32"/>
  <c r="AD18" i="32"/>
  <c r="AE18" i="32" s="1"/>
  <c r="AC19" i="32"/>
  <c r="AD19" i="32"/>
  <c r="AE19" i="32" s="1"/>
  <c r="AC20" i="32"/>
  <c r="AD20" i="32"/>
  <c r="AE20" i="32" s="1"/>
  <c r="AC21" i="32"/>
  <c r="AD21" i="32"/>
  <c r="AE21" i="32" s="1"/>
  <c r="AC22" i="32"/>
  <c r="AD22" i="32"/>
  <c r="AE22" i="32" s="1"/>
  <c r="AC23" i="32"/>
  <c r="AD23" i="32"/>
  <c r="AE23" i="32" s="1"/>
  <c r="AC24" i="32"/>
  <c r="AD24" i="32"/>
  <c r="AE24" i="32" s="1"/>
  <c r="AC25" i="32"/>
  <c r="AD25" i="32"/>
  <c r="AE25" i="32" s="1"/>
  <c r="T78" i="32" l="1"/>
  <c r="U78" i="32"/>
  <c r="T84" i="32"/>
  <c r="X84" i="32"/>
  <c r="Y80" i="32" s="1"/>
  <c r="T83" i="32"/>
  <c r="U83" i="32"/>
  <c r="T79" i="32"/>
  <c r="X79" i="32"/>
  <c r="Y76" i="32" s="1"/>
  <c r="T120" i="32"/>
  <c r="U120" i="32"/>
  <c r="T77" i="32"/>
  <c r="U77" i="32"/>
  <c r="T128" i="32"/>
  <c r="U128" i="32"/>
  <c r="T105" i="32"/>
  <c r="U105" i="32"/>
  <c r="O121" i="32"/>
  <c r="N121" i="32"/>
  <c r="Q121" i="32" s="1"/>
  <c r="R121" i="32" s="1"/>
  <c r="S121" i="32" s="1"/>
  <c r="T104" i="32"/>
  <c r="U104" i="32"/>
  <c r="O108" i="32"/>
  <c r="N108" i="32"/>
  <c r="Q108" i="32" s="1"/>
  <c r="R108" i="32" s="1"/>
  <c r="S108" i="32" s="1"/>
  <c r="O97" i="32"/>
  <c r="N97" i="32"/>
  <c r="Q97" i="32" s="1"/>
  <c r="T61" i="32"/>
  <c r="U61" i="32"/>
  <c r="O64" i="32"/>
  <c r="N64" i="32"/>
  <c r="Q64" i="32" s="1"/>
  <c r="R64" i="32" s="1"/>
  <c r="S64" i="32" s="1"/>
  <c r="O85" i="32"/>
  <c r="N85" i="32"/>
  <c r="Q85" i="32" s="1"/>
  <c r="R85" i="32" s="1"/>
  <c r="S85" i="32" s="1"/>
  <c r="T71" i="32"/>
  <c r="U71" i="32"/>
  <c r="M76" i="32"/>
  <c r="M126" i="32"/>
  <c r="M117" i="32"/>
  <c r="M103" i="32"/>
  <c r="M116" i="32"/>
  <c r="M80" i="32"/>
  <c r="M70" i="32"/>
  <c r="L85" i="32"/>
  <c r="L103" i="32"/>
  <c r="L116" i="32"/>
  <c r="L121" i="32"/>
  <c r="L76" i="32"/>
  <c r="L70" i="32"/>
  <c r="L126" i="32"/>
  <c r="AF9" i="32"/>
  <c r="AG9" i="32" s="1"/>
  <c r="AF7" i="32"/>
  <c r="AG7" i="32" s="1"/>
  <c r="AF8" i="32"/>
  <c r="AG8" i="32" s="1"/>
  <c r="AF17" i="32"/>
  <c r="AF13" i="32"/>
  <c r="AF23" i="32"/>
  <c r="AG23" i="32" s="1"/>
  <c r="AF19" i="32"/>
  <c r="AG19" i="32" s="1"/>
  <c r="AF15" i="32"/>
  <c r="AF11" i="32"/>
  <c r="AG11" i="32" s="1"/>
  <c r="AF22" i="32"/>
  <c r="AG22" i="32" s="1"/>
  <c r="AF18" i="32"/>
  <c r="AF14" i="32"/>
  <c r="AF10" i="32"/>
  <c r="AG10" i="32" s="1"/>
  <c r="AF6" i="32"/>
  <c r="AG6" i="32" s="1"/>
  <c r="AF21" i="32"/>
  <c r="AF25" i="32"/>
  <c r="AG25" i="32" s="1"/>
  <c r="AF24" i="32"/>
  <c r="AG24" i="32" s="1"/>
  <c r="AF20" i="32"/>
  <c r="AG20" i="32" s="1"/>
  <c r="AF16" i="32"/>
  <c r="AF12" i="32"/>
  <c r="L117" i="32"/>
  <c r="L108" i="32"/>
  <c r="L107" i="32"/>
  <c r="L82" i="32"/>
  <c r="L81" i="32"/>
  <c r="L74" i="32"/>
  <c r="L64" i="32"/>
  <c r="L60" i="32"/>
  <c r="L127" i="32"/>
  <c r="L97" i="32"/>
  <c r="L62" i="32"/>
  <c r="L118" i="32"/>
  <c r="L80" i="32"/>
  <c r="L75" i="32"/>
  <c r="L129" i="32"/>
  <c r="I28" i="29"/>
  <c r="H28" i="29"/>
  <c r="G28" i="29"/>
  <c r="E28" i="29"/>
  <c r="D28" i="29"/>
  <c r="C28" i="29"/>
  <c r="B28" i="29"/>
  <c r="J27" i="29"/>
  <c r="F27" i="29"/>
  <c r="J26" i="29"/>
  <c r="F26" i="29"/>
  <c r="J24" i="29"/>
  <c r="F24" i="29"/>
  <c r="J23" i="29"/>
  <c r="F23" i="29"/>
  <c r="J22" i="29"/>
  <c r="F22" i="29"/>
  <c r="J21" i="29"/>
  <c r="F21" i="29"/>
  <c r="J20" i="29"/>
  <c r="F20" i="29"/>
  <c r="J18" i="29"/>
  <c r="F18" i="29"/>
  <c r="J17" i="29"/>
  <c r="F17" i="29"/>
  <c r="J16" i="29"/>
  <c r="F16" i="29"/>
  <c r="J15" i="29"/>
  <c r="F15" i="29"/>
  <c r="J14" i="29"/>
  <c r="F14" i="29"/>
  <c r="J12" i="29"/>
  <c r="F12" i="29"/>
  <c r="J11" i="29"/>
  <c r="F11" i="29"/>
  <c r="J10" i="29"/>
  <c r="F10" i="29"/>
  <c r="K59" i="32"/>
  <c r="K58" i="32"/>
  <c r="K57" i="32"/>
  <c r="L57" i="32" s="1"/>
  <c r="K53" i="32"/>
  <c r="L53" i="32" s="1"/>
  <c r="K52" i="32"/>
  <c r="L52" i="32" s="1"/>
  <c r="K50" i="32"/>
  <c r="K39" i="32"/>
  <c r="M39" i="32" s="1"/>
  <c r="K34" i="32"/>
  <c r="K33" i="32"/>
  <c r="L33" i="32" s="1"/>
  <c r="K32" i="32"/>
  <c r="L32" i="32" s="1"/>
  <c r="K31" i="32"/>
  <c r="K30" i="32"/>
  <c r="K29" i="32"/>
  <c r="K28" i="32"/>
  <c r="L28" i="32" s="1"/>
  <c r="K27" i="32"/>
  <c r="L27" i="32" s="1"/>
  <c r="K26" i="32"/>
  <c r="K25" i="32"/>
  <c r="K23" i="32"/>
  <c r="L23" i="32" s="1"/>
  <c r="K22" i="32"/>
  <c r="L22" i="32" s="1"/>
  <c r="K21" i="32"/>
  <c r="L21" i="32" s="1"/>
  <c r="K20" i="32"/>
  <c r="L20" i="32" s="1"/>
  <c r="K19" i="32"/>
  <c r="L19" i="32" s="1"/>
  <c r="K18" i="32"/>
  <c r="K17" i="32"/>
  <c r="K16" i="32"/>
  <c r="L16" i="32" s="1"/>
  <c r="K15" i="32"/>
  <c r="K14" i="32"/>
  <c r="K13" i="32"/>
  <c r="K12" i="32"/>
  <c r="L12" i="32" s="1"/>
  <c r="K11" i="32"/>
  <c r="L11" i="32" s="1"/>
  <c r="K10" i="32"/>
  <c r="L7" i="32"/>
  <c r="U7" i="32" s="1"/>
  <c r="N54" i="24"/>
  <c r="L54" i="24"/>
  <c r="K54" i="24"/>
  <c r="N53" i="24"/>
  <c r="L53" i="24"/>
  <c r="K53" i="24"/>
  <c r="N52" i="24"/>
  <c r="L52" i="24"/>
  <c r="K52" i="24"/>
  <c r="N51" i="24"/>
  <c r="L51" i="24"/>
  <c r="K51" i="24"/>
  <c r="N50" i="24"/>
  <c r="L50" i="24"/>
  <c r="K50" i="24"/>
  <c r="N49" i="24"/>
  <c r="L49" i="24"/>
  <c r="M49" i="24" s="1"/>
  <c r="K49" i="24"/>
  <c r="N48" i="24"/>
  <c r="L48" i="24"/>
  <c r="K48" i="24"/>
  <c r="N47" i="24"/>
  <c r="L47" i="24"/>
  <c r="K47" i="24"/>
  <c r="N46" i="24"/>
  <c r="L46" i="24"/>
  <c r="K46" i="24"/>
  <c r="N45" i="24"/>
  <c r="L45" i="24"/>
  <c r="K45" i="24"/>
  <c r="N44" i="24"/>
  <c r="O43" i="24" s="1"/>
  <c r="L44" i="24"/>
  <c r="K44" i="24"/>
  <c r="N43" i="24"/>
  <c r="L43" i="24"/>
  <c r="M43" i="24" s="1"/>
  <c r="K43" i="24"/>
  <c r="N42" i="24"/>
  <c r="L42" i="24"/>
  <c r="K42" i="24"/>
  <c r="N41" i="24"/>
  <c r="L41" i="24"/>
  <c r="K41" i="24"/>
  <c r="N40" i="24"/>
  <c r="L40" i="24"/>
  <c r="K40" i="24"/>
  <c r="N39" i="24"/>
  <c r="L39" i="24"/>
  <c r="K39" i="24"/>
  <c r="N38" i="24"/>
  <c r="L38" i="24"/>
  <c r="K38" i="24"/>
  <c r="N37" i="24"/>
  <c r="L37" i="24"/>
  <c r="M37" i="24" s="1"/>
  <c r="K37" i="24"/>
  <c r="N36" i="24"/>
  <c r="L36" i="24"/>
  <c r="K36" i="24"/>
  <c r="N35" i="24"/>
  <c r="L35" i="24"/>
  <c r="K35" i="24"/>
  <c r="N34" i="24"/>
  <c r="L34" i="24"/>
  <c r="K34" i="24"/>
  <c r="N33" i="24"/>
  <c r="L33" i="24"/>
  <c r="K33" i="24"/>
  <c r="N32" i="24"/>
  <c r="L32" i="24"/>
  <c r="K32" i="24"/>
  <c r="N31" i="24"/>
  <c r="O31" i="24" s="1"/>
  <c r="L31" i="24"/>
  <c r="M31" i="24" s="1"/>
  <c r="K31" i="24"/>
  <c r="N30" i="24"/>
  <c r="L30" i="24"/>
  <c r="K30" i="24"/>
  <c r="N29" i="24"/>
  <c r="L29" i="24"/>
  <c r="K29" i="24"/>
  <c r="N28" i="24"/>
  <c r="L28" i="24"/>
  <c r="K28" i="24"/>
  <c r="N27" i="24"/>
  <c r="L27" i="24"/>
  <c r="K27" i="24"/>
  <c r="N26" i="24"/>
  <c r="L26" i="24"/>
  <c r="K26" i="24"/>
  <c r="N25" i="24"/>
  <c r="L25" i="24"/>
  <c r="M25" i="24" s="1"/>
  <c r="K25" i="24"/>
  <c r="N24" i="24"/>
  <c r="L24" i="24"/>
  <c r="K24" i="24"/>
  <c r="N23" i="24"/>
  <c r="L23" i="24"/>
  <c r="K23" i="24"/>
  <c r="N22" i="24"/>
  <c r="L22" i="24"/>
  <c r="K22" i="24"/>
  <c r="N21" i="24"/>
  <c r="L21" i="24"/>
  <c r="K21" i="24"/>
  <c r="N20" i="24"/>
  <c r="L20" i="24"/>
  <c r="K20" i="24"/>
  <c r="N19" i="24"/>
  <c r="O19" i="24" s="1"/>
  <c r="L19" i="24"/>
  <c r="K19" i="24"/>
  <c r="N18" i="24"/>
  <c r="L18" i="24"/>
  <c r="K18" i="24"/>
  <c r="N17" i="24"/>
  <c r="L17" i="24"/>
  <c r="K17" i="24"/>
  <c r="N16" i="24"/>
  <c r="L16" i="24"/>
  <c r="M16" i="24" s="1"/>
  <c r="K16" i="24"/>
  <c r="N15" i="24"/>
  <c r="L15" i="24"/>
  <c r="K15" i="24"/>
  <c r="N14" i="24"/>
  <c r="L14" i="24"/>
  <c r="K14" i="24"/>
  <c r="N13" i="24"/>
  <c r="O13" i="24" s="1"/>
  <c r="L13" i="24"/>
  <c r="M13" i="24" s="1"/>
  <c r="K13" i="24"/>
  <c r="N12" i="24"/>
  <c r="L12" i="24"/>
  <c r="K12" i="24"/>
  <c r="N11" i="24"/>
  <c r="L11" i="24"/>
  <c r="K11" i="24"/>
  <c r="N10" i="24"/>
  <c r="L10" i="24"/>
  <c r="K10" i="24"/>
  <c r="AT26" i="22"/>
  <c r="AS26" i="22"/>
  <c r="AS27" i="22" s="1"/>
  <c r="AR26" i="22"/>
  <c r="AQ26" i="22"/>
  <c r="AQ27" i="22" s="1"/>
  <c r="AP26" i="22"/>
  <c r="AO26" i="22"/>
  <c r="AO27" i="22" s="1"/>
  <c r="AN26" i="22"/>
  <c r="AM26" i="22"/>
  <c r="AM27" i="22" s="1"/>
  <c r="AL26" i="22"/>
  <c r="AK26" i="22"/>
  <c r="AK27" i="22" s="1"/>
  <c r="AJ26" i="22"/>
  <c r="AI26" i="22"/>
  <c r="AI27" i="22" s="1"/>
  <c r="AH26" i="22"/>
  <c r="AG26" i="22"/>
  <c r="AG27" i="22" s="1"/>
  <c r="AF26" i="22"/>
  <c r="AE26" i="22"/>
  <c r="AE27" i="22" s="1"/>
  <c r="AD26" i="22"/>
  <c r="AC26" i="22"/>
  <c r="AC27" i="22" s="1"/>
  <c r="AB26" i="22"/>
  <c r="AA26" i="22"/>
  <c r="AA27" i="22" s="1"/>
  <c r="Z26" i="22"/>
  <c r="Y26" i="22"/>
  <c r="Y27" i="22" s="1"/>
  <c r="X26" i="22"/>
  <c r="W26" i="22"/>
  <c r="W27" i="22" s="1"/>
  <c r="V26" i="22"/>
  <c r="U26" i="22"/>
  <c r="U27" i="22" s="1"/>
  <c r="T26" i="22"/>
  <c r="S26" i="22"/>
  <c r="S27" i="22" s="1"/>
  <c r="R26" i="22"/>
  <c r="Q26" i="22"/>
  <c r="Q27" i="22" s="1"/>
  <c r="P26" i="22"/>
  <c r="O26" i="22"/>
  <c r="O27" i="22" s="1"/>
  <c r="N26" i="22"/>
  <c r="M26" i="22"/>
  <c r="M27" i="22" s="1"/>
  <c r="L26" i="22"/>
  <c r="K26" i="22"/>
  <c r="K27" i="22" s="1"/>
  <c r="J26" i="22"/>
  <c r="I26" i="22"/>
  <c r="I27" i="22" s="1"/>
  <c r="H26" i="22"/>
  <c r="G26" i="22"/>
  <c r="G27" i="22" s="1"/>
  <c r="F26" i="22"/>
  <c r="E26" i="22"/>
  <c r="E27" i="22" s="1"/>
  <c r="AD5" i="32"/>
  <c r="AE5" i="32" s="1"/>
  <c r="AC5" i="32"/>
  <c r="T32" i="32" l="1"/>
  <c r="U32" i="32"/>
  <c r="T74" i="32"/>
  <c r="X74" i="32"/>
  <c r="T103" i="32"/>
  <c r="U103" i="32"/>
  <c r="V103" i="32" s="1"/>
  <c r="T33" i="32"/>
  <c r="U33" i="32"/>
  <c r="T80" i="32"/>
  <c r="U80" i="32"/>
  <c r="T85" i="32"/>
  <c r="U85" i="32"/>
  <c r="W85" i="32" s="1"/>
  <c r="AH18" i="32" s="1"/>
  <c r="T82" i="32"/>
  <c r="U82" i="32"/>
  <c r="T27" i="32"/>
  <c r="U27" i="32"/>
  <c r="O39" i="32"/>
  <c r="N39" i="32"/>
  <c r="Q39" i="32" s="1"/>
  <c r="R39" i="32" s="1"/>
  <c r="S39" i="32" s="1"/>
  <c r="T62" i="32"/>
  <c r="X62" i="32"/>
  <c r="Y58" i="32" s="1"/>
  <c r="T107" i="32"/>
  <c r="X107" i="32"/>
  <c r="Y103" i="32" s="1"/>
  <c r="T70" i="32"/>
  <c r="U70" i="32"/>
  <c r="O80" i="32"/>
  <c r="N80" i="32"/>
  <c r="Q80" i="32" s="1"/>
  <c r="R80" i="32" s="1"/>
  <c r="S80" i="32" s="1"/>
  <c r="Z121" i="32"/>
  <c r="AI24" i="32" s="1"/>
  <c r="AJ24" i="32" s="1"/>
  <c r="T16" i="32"/>
  <c r="U16" i="32"/>
  <c r="T19" i="32"/>
  <c r="U19" i="32"/>
  <c r="T28" i="32"/>
  <c r="U28" i="32"/>
  <c r="T97" i="32"/>
  <c r="U97" i="32"/>
  <c r="V97" i="32" s="1"/>
  <c r="T108" i="32"/>
  <c r="U108" i="32"/>
  <c r="V108" i="32" s="1"/>
  <c r="W108" i="32" s="1"/>
  <c r="AH21" i="32" s="1"/>
  <c r="O116" i="32"/>
  <c r="N116" i="32"/>
  <c r="Q116" i="32" s="1"/>
  <c r="R116" i="32" s="1"/>
  <c r="S116" i="32" s="1"/>
  <c r="T126" i="32"/>
  <c r="U126" i="32"/>
  <c r="T20" i="32"/>
  <c r="U20" i="32"/>
  <c r="T127" i="32"/>
  <c r="U127" i="32"/>
  <c r="O103" i="32"/>
  <c r="N103" i="32"/>
  <c r="Q103" i="32" s="1"/>
  <c r="R103" i="32" s="1"/>
  <c r="S103" i="32" s="1"/>
  <c r="S97" i="32"/>
  <c r="R97" i="32"/>
  <c r="T52" i="32"/>
  <c r="U52" i="32"/>
  <c r="T117" i="32"/>
  <c r="U117" i="32"/>
  <c r="T11" i="32"/>
  <c r="U11" i="32"/>
  <c r="T60" i="32"/>
  <c r="U60" i="32"/>
  <c r="T121" i="32"/>
  <c r="U121" i="32"/>
  <c r="V121" i="32" s="1"/>
  <c r="W121" i="32" s="1"/>
  <c r="AH24" i="32" s="1"/>
  <c r="O117" i="32"/>
  <c r="N117" i="32"/>
  <c r="Q117" i="32" s="1"/>
  <c r="T23" i="32"/>
  <c r="X23" i="32"/>
  <c r="T81" i="32"/>
  <c r="U81" i="32"/>
  <c r="V70" i="32"/>
  <c r="T118" i="32"/>
  <c r="U118" i="32"/>
  <c r="T12" i="32"/>
  <c r="U12" i="32"/>
  <c r="T22" i="32"/>
  <c r="X22" i="32"/>
  <c r="T57" i="32"/>
  <c r="U57" i="32"/>
  <c r="T129" i="32"/>
  <c r="X129" i="32"/>
  <c r="Y126" i="32" s="1"/>
  <c r="T64" i="32"/>
  <c r="U64" i="32"/>
  <c r="V64" i="32" s="1"/>
  <c r="T116" i="32"/>
  <c r="U116" i="32"/>
  <c r="V116" i="32" s="1"/>
  <c r="O126" i="32"/>
  <c r="N126" i="32"/>
  <c r="Q126" i="32" s="1"/>
  <c r="R126" i="32" s="1"/>
  <c r="S126" i="32" s="1"/>
  <c r="Z108" i="32"/>
  <c r="AI21" i="32" s="1"/>
  <c r="Z97" i="32"/>
  <c r="AI19" i="32" s="1"/>
  <c r="AJ19" i="32" s="1"/>
  <c r="W97" i="32"/>
  <c r="AH19" i="32" s="1"/>
  <c r="T21" i="32"/>
  <c r="X21" i="32"/>
  <c r="T53" i="32"/>
  <c r="U53" i="32"/>
  <c r="T75" i="32"/>
  <c r="X75" i="32"/>
  <c r="Y70" i="32" s="1"/>
  <c r="Z64" i="32"/>
  <c r="AI14" i="32" s="1"/>
  <c r="AJ14" i="32" s="1"/>
  <c r="W64" i="32"/>
  <c r="AH14" i="32" s="1"/>
  <c r="Z85" i="32"/>
  <c r="AI18" i="32" s="1"/>
  <c r="AJ18" i="32" s="1"/>
  <c r="T76" i="32"/>
  <c r="U76" i="32"/>
  <c r="V76" i="32" s="1"/>
  <c r="O76" i="32"/>
  <c r="N76" i="32"/>
  <c r="Q76" i="32" s="1"/>
  <c r="R76" i="32" s="1"/>
  <c r="S76" i="32" s="1"/>
  <c r="O70" i="32"/>
  <c r="N70" i="32"/>
  <c r="Q70" i="32" s="1"/>
  <c r="R70" i="32" s="1"/>
  <c r="S70" i="32" s="1"/>
  <c r="T7" i="32"/>
  <c r="M50" i="32"/>
  <c r="M31" i="32"/>
  <c r="M15" i="32"/>
  <c r="M26" i="32"/>
  <c r="M18" i="32"/>
  <c r="L31" i="32"/>
  <c r="L50" i="32"/>
  <c r="L26" i="32"/>
  <c r="M5" i="32"/>
  <c r="L10" i="32"/>
  <c r="M10" i="32"/>
  <c r="L15" i="32"/>
  <c r="L39" i="32"/>
  <c r="L58" i="32"/>
  <c r="M58" i="32"/>
  <c r="O49" i="24"/>
  <c r="M52" i="24"/>
  <c r="M22" i="24"/>
  <c r="O37" i="24"/>
  <c r="M40" i="24"/>
  <c r="M10" i="24"/>
  <c r="O25" i="24"/>
  <c r="M28" i="24"/>
  <c r="J28" i="29"/>
  <c r="M46" i="24"/>
  <c r="M19" i="24"/>
  <c r="M34" i="24"/>
  <c r="O10" i="24"/>
  <c r="O22" i="24"/>
  <c r="O34" i="24"/>
  <c r="O46" i="24"/>
  <c r="F28" i="29"/>
  <c r="O16" i="24"/>
  <c r="O28" i="24"/>
  <c r="O40" i="24"/>
  <c r="O52" i="24"/>
  <c r="AG13" i="32"/>
  <c r="AG17" i="32"/>
  <c r="AG18" i="32"/>
  <c r="AG12" i="32"/>
  <c r="AG15" i="32"/>
  <c r="AG16" i="32"/>
  <c r="AG21" i="32"/>
  <c r="AG14" i="32"/>
  <c r="L8" i="32"/>
  <c r="U8" i="32" s="1"/>
  <c r="L59" i="32"/>
  <c r="L6" i="32"/>
  <c r="U6" i="32" s="1"/>
  <c r="V5" i="32" s="1"/>
  <c r="L17" i="32"/>
  <c r="L25" i="32"/>
  <c r="L30" i="32"/>
  <c r="L13" i="32"/>
  <c r="L18" i="32"/>
  <c r="L29" i="32"/>
  <c r="L34" i="32"/>
  <c r="L14" i="32"/>
  <c r="AF5" i="32"/>
  <c r="AG5" i="32" s="1"/>
  <c r="V117" i="32" l="1"/>
  <c r="AK24" i="32"/>
  <c r="AL24" i="32" s="1"/>
  <c r="T14" i="32"/>
  <c r="U14" i="32"/>
  <c r="O10" i="32"/>
  <c r="N10" i="32"/>
  <c r="Q10" i="32" s="1"/>
  <c r="R10" i="32" s="1"/>
  <c r="S10" i="32" s="1"/>
  <c r="T10" i="32"/>
  <c r="U10" i="32"/>
  <c r="T29" i="32"/>
  <c r="X29" i="32"/>
  <c r="O31" i="32"/>
  <c r="N31" i="32"/>
  <c r="Q31" i="32" s="1"/>
  <c r="R31" i="32" s="1"/>
  <c r="S31" i="32" s="1"/>
  <c r="T59" i="32"/>
  <c r="U59" i="32"/>
  <c r="T26" i="32"/>
  <c r="U26" i="32"/>
  <c r="V26" i="32" s="1"/>
  <c r="T18" i="32"/>
  <c r="U18" i="32"/>
  <c r="Z126" i="32"/>
  <c r="AI25" i="32" s="1"/>
  <c r="AJ25" i="32" s="1"/>
  <c r="T50" i="32"/>
  <c r="U50" i="32"/>
  <c r="V50" i="32" s="1"/>
  <c r="T30" i="32"/>
  <c r="X30" i="32"/>
  <c r="T58" i="32"/>
  <c r="U58" i="32"/>
  <c r="T31" i="32"/>
  <c r="U31" i="32"/>
  <c r="V31" i="32" s="1"/>
  <c r="V126" i="32"/>
  <c r="W126" i="32" s="1"/>
  <c r="AH25" i="32" s="1"/>
  <c r="Z80" i="32"/>
  <c r="AI17" i="32" s="1"/>
  <c r="AJ17" i="32" s="1"/>
  <c r="Z39" i="32"/>
  <c r="AI11" i="32" s="1"/>
  <c r="AJ11" i="32" s="1"/>
  <c r="V80" i="32"/>
  <c r="W80" i="32" s="1"/>
  <c r="AH17" i="32" s="1"/>
  <c r="T34" i="32"/>
  <c r="U34" i="32"/>
  <c r="R117" i="32"/>
  <c r="S117" i="32"/>
  <c r="O5" i="32"/>
  <c r="N5" i="32"/>
  <c r="Q5" i="32" s="1"/>
  <c r="R5" i="32" s="1"/>
  <c r="S5" i="32" s="1"/>
  <c r="T25" i="32"/>
  <c r="U25" i="32"/>
  <c r="T39" i="32"/>
  <c r="U39" i="32"/>
  <c r="V39" i="32" s="1"/>
  <c r="W39" i="32" s="1"/>
  <c r="O15" i="32"/>
  <c r="N15" i="32"/>
  <c r="Q15" i="32" s="1"/>
  <c r="R15" i="32" s="1"/>
  <c r="S15" i="32" s="1"/>
  <c r="T13" i="32"/>
  <c r="U13" i="32"/>
  <c r="T17" i="32"/>
  <c r="X17" i="32"/>
  <c r="Y15" i="32" s="1"/>
  <c r="T15" i="32"/>
  <c r="U15" i="32"/>
  <c r="V15" i="32" s="1"/>
  <c r="O26" i="32"/>
  <c r="N26" i="32"/>
  <c r="Q26" i="32" s="1"/>
  <c r="R26" i="32" s="1"/>
  <c r="S26" i="32" s="1"/>
  <c r="Y18" i="32"/>
  <c r="W103" i="32"/>
  <c r="AH20" i="32" s="1"/>
  <c r="Z103" i="32"/>
  <c r="AI20" i="32" s="1"/>
  <c r="AJ20" i="32" s="1"/>
  <c r="Z116" i="32"/>
  <c r="AI22" i="32" s="1"/>
  <c r="AJ22" i="32" s="1"/>
  <c r="W116" i="32"/>
  <c r="AH22" i="32" s="1"/>
  <c r="AK19" i="32"/>
  <c r="AL19" i="32" s="1"/>
  <c r="O18" i="32"/>
  <c r="N18" i="32"/>
  <c r="Q18" i="32" s="1"/>
  <c r="R18" i="32" s="1"/>
  <c r="S18" i="32" s="1"/>
  <c r="O50" i="32"/>
  <c r="N50" i="32"/>
  <c r="Q50" i="32" s="1"/>
  <c r="R50" i="32" s="1"/>
  <c r="S50" i="32" s="1"/>
  <c r="O58" i="32"/>
  <c r="N58" i="32"/>
  <c r="Q58" i="32" s="1"/>
  <c r="R58" i="32" s="1"/>
  <c r="S58" i="32" s="1"/>
  <c r="W76" i="32"/>
  <c r="Z76" i="32"/>
  <c r="AI16" i="32" s="1"/>
  <c r="AJ16" i="32" s="1"/>
  <c r="Z70" i="32"/>
  <c r="AI15" i="32" s="1"/>
  <c r="AJ15" i="32" s="1"/>
  <c r="W70" i="32"/>
  <c r="AH15" i="32" s="1"/>
  <c r="T6" i="32"/>
  <c r="T8" i="32"/>
  <c r="T5" i="32"/>
  <c r="AJ21" i="32"/>
  <c r="AK18" i="32"/>
  <c r="AL18" i="32" s="1"/>
  <c r="AK14" i="32"/>
  <c r="AL14" i="32" s="1"/>
  <c r="AK20" i="32" l="1"/>
  <c r="AL20" i="32" s="1"/>
  <c r="AK17" i="32"/>
  <c r="AL17" i="32" s="1"/>
  <c r="V10" i="32"/>
  <c r="W10" i="32" s="1"/>
  <c r="AH6" i="32" s="1"/>
  <c r="W15" i="32"/>
  <c r="AH7" i="32" s="1"/>
  <c r="Z15" i="32"/>
  <c r="AI7" i="32" s="1"/>
  <c r="AJ7" i="32" s="1"/>
  <c r="AK22" i="32"/>
  <c r="AL22" i="32" s="1"/>
  <c r="Z10" i="32"/>
  <c r="AI6" i="32" s="1"/>
  <c r="AJ6" i="32" s="1"/>
  <c r="W26" i="32"/>
  <c r="W117" i="32"/>
  <c r="AH23" i="32" s="1"/>
  <c r="Z117" i="32"/>
  <c r="AI23" i="32" s="1"/>
  <c r="AJ23" i="32" s="1"/>
  <c r="AK25" i="32"/>
  <c r="AL25" i="32" s="1"/>
  <c r="W31" i="32"/>
  <c r="Z31" i="32"/>
  <c r="AI10" i="32" s="1"/>
  <c r="AJ10" i="32" s="1"/>
  <c r="V58" i="32"/>
  <c r="V18" i="32"/>
  <c r="W18" i="32" s="1"/>
  <c r="AH8" i="32" s="1"/>
  <c r="Y26" i="32"/>
  <c r="Z26" i="32" s="1"/>
  <c r="AI9" i="32" s="1"/>
  <c r="AJ9" i="32" s="1"/>
  <c r="W5" i="32"/>
  <c r="AH5" i="32" s="1"/>
  <c r="Z5" i="32"/>
  <c r="AI5" i="32" s="1"/>
  <c r="AJ5" i="32" s="1"/>
  <c r="AK11" i="32"/>
  <c r="AL11" i="32" s="1"/>
  <c r="Z18" i="32"/>
  <c r="AI8" i="32" s="1"/>
  <c r="AJ8" i="32" s="1"/>
  <c r="W50" i="32"/>
  <c r="AH12" i="32" s="1"/>
  <c r="Z50" i="32"/>
  <c r="AI12" i="32" s="1"/>
  <c r="AJ12" i="32" s="1"/>
  <c r="W58" i="32"/>
  <c r="AH13" i="32" s="1"/>
  <c r="Z58" i="32"/>
  <c r="AI13" i="32" s="1"/>
  <c r="AJ13" i="32" s="1"/>
  <c r="AK16" i="32"/>
  <c r="AL16" i="32" s="1"/>
  <c r="AK15" i="32"/>
  <c r="AL15" i="32" s="1"/>
  <c r="AK21" i="32"/>
  <c r="AL21" i="32" s="1"/>
  <c r="AK7" i="32" l="1"/>
  <c r="AL7" i="32" s="1"/>
  <c r="AK6" i="32"/>
  <c r="AL6" i="32" s="1"/>
  <c r="AK23" i="32"/>
  <c r="AL23" i="32" s="1"/>
  <c r="AK10" i="32"/>
  <c r="AL10" i="32" s="1"/>
  <c r="AK13" i="32"/>
  <c r="AL13" i="32" s="1"/>
  <c r="AK8" i="32"/>
  <c r="AL8" i="32" s="1"/>
  <c r="AK12" i="32"/>
  <c r="AL12" i="32" s="1"/>
  <c r="AK5" i="32"/>
  <c r="AL5" i="32" s="1"/>
  <c r="AK9" i="32"/>
  <c r="AL9" i="32" s="1"/>
</calcChain>
</file>

<file path=xl/comments1.xml><?xml version="1.0" encoding="utf-8"?>
<comments xmlns="http://schemas.openxmlformats.org/spreadsheetml/2006/main">
  <authors>
    <author>Julio Roberto Fuentes Vidal</author>
  </authors>
  <commentList>
    <comment ref="F6" authorId="0" shapeId="0">
      <text>
        <r>
          <rPr>
            <sz val="9"/>
            <color indexed="81"/>
            <rFont val="Tahoma"/>
            <family val="2"/>
          </rPr>
          <t xml:space="preserve">Este campo es diligenciado por la Oficina Asesora de Planeación
</t>
        </r>
      </text>
    </comment>
    <comment ref="J6" authorId="0" shapeId="0">
      <text>
        <r>
          <rPr>
            <b/>
            <sz val="9"/>
            <color indexed="81"/>
            <rFont val="Tahoma"/>
            <family val="2"/>
          </rPr>
          <t>Diligenciada por la OAP</t>
        </r>
        <r>
          <rPr>
            <sz val="9"/>
            <color indexed="81"/>
            <rFont val="Tahoma"/>
            <family val="2"/>
          </rPr>
          <t xml:space="preserve">
</t>
        </r>
      </text>
    </comment>
    <comment ref="B8" authorId="0" shapeId="0">
      <text>
        <r>
          <rPr>
            <b/>
            <sz val="9"/>
            <color indexed="81"/>
            <rFont val="Tahoma"/>
            <family val="2"/>
          </rPr>
          <t>Colocar fecha de la versión del cambio efectuado. DD/MM/AAAA</t>
        </r>
      </text>
    </comment>
    <comment ref="F8"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5"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List>
</comments>
</file>

<file path=xl/comments5.xml><?xml version="1.0" encoding="utf-8"?>
<comments xmlns="http://schemas.openxmlformats.org/spreadsheetml/2006/main">
  <authors>
    <author>Blanca Ofir Murillo Solarte</author>
  </authors>
  <commentList>
    <comment ref="Q7" authorId="0" shapeId="0">
      <text>
        <r>
          <rPr>
            <b/>
            <sz val="9"/>
            <color indexed="81"/>
            <rFont val="Tahoma"/>
            <family val="2"/>
          </rPr>
          <t>Relacione los riesgos por proceso que se hayan materializado</t>
        </r>
        <r>
          <rPr>
            <sz val="9"/>
            <color indexed="81"/>
            <rFont val="Tahoma"/>
            <family val="2"/>
          </rPr>
          <t xml:space="preserve">
</t>
        </r>
      </text>
    </comment>
    <comment ref="R7" authorId="0" shapeId="0">
      <text>
        <r>
          <rPr>
            <b/>
            <sz val="9"/>
            <color indexed="81"/>
            <rFont val="Tahoma"/>
            <family val="2"/>
          </rPr>
          <t>Relacione los riesgos de corrupción que se hayan materializado</t>
        </r>
        <r>
          <rPr>
            <sz val="9"/>
            <color indexed="81"/>
            <rFont val="Tahoma"/>
            <family val="2"/>
          </rPr>
          <t xml:space="preserve">
</t>
        </r>
      </text>
    </comment>
    <comment ref="K8" authorId="0" shapeId="0">
      <text>
        <r>
          <rPr>
            <b/>
            <sz val="9"/>
            <color indexed="81"/>
            <rFont val="Tahoma"/>
            <family val="2"/>
          </rPr>
          <t xml:space="preserve">Relacione los riesgos por proceso cuyo riesgo residual se ubique en la zona moderada </t>
        </r>
        <r>
          <rPr>
            <sz val="9"/>
            <color indexed="81"/>
            <rFont val="Tahoma"/>
            <family val="2"/>
          </rPr>
          <t xml:space="preserve">
</t>
        </r>
      </text>
    </comment>
    <comment ref="L8" authorId="0" shapeId="0">
      <text>
        <r>
          <rPr>
            <b/>
            <sz val="9"/>
            <color indexed="81"/>
            <rFont val="Tahoma"/>
            <family val="2"/>
          </rPr>
          <t xml:space="preserve">Relacione los riesgos de corrupción cuyo riesgo residual se ubique en la zona moderada </t>
        </r>
        <r>
          <rPr>
            <sz val="9"/>
            <color indexed="81"/>
            <rFont val="Tahoma"/>
            <family val="2"/>
          </rPr>
          <t xml:space="preserve">
</t>
        </r>
      </text>
    </comment>
    <comment ref="M8" authorId="0" shapeId="0">
      <text>
        <r>
          <rPr>
            <b/>
            <sz val="9"/>
            <color indexed="81"/>
            <rFont val="Tahoma"/>
            <family val="2"/>
          </rPr>
          <t xml:space="preserve">Relacione los riesgos por proceso cuyo riesgo residual se ubique en la zona Alta </t>
        </r>
        <r>
          <rPr>
            <sz val="9"/>
            <color indexed="81"/>
            <rFont val="Tahoma"/>
            <family val="2"/>
          </rPr>
          <t xml:space="preserve">
</t>
        </r>
      </text>
    </comment>
    <comment ref="N8" authorId="0" shapeId="0">
      <text>
        <r>
          <rPr>
            <b/>
            <sz val="9"/>
            <color indexed="81"/>
            <rFont val="Tahoma"/>
            <family val="2"/>
          </rPr>
          <t>Relacione los riesgos de corrupción cuyo riesgo residual se ubique en la zona Alta</t>
        </r>
        <r>
          <rPr>
            <sz val="9"/>
            <color indexed="81"/>
            <rFont val="Tahoma"/>
            <family val="2"/>
          </rPr>
          <t xml:space="preserve">
</t>
        </r>
      </text>
    </comment>
    <comment ref="O8" authorId="0" shapeId="0">
      <text>
        <r>
          <rPr>
            <b/>
            <sz val="9"/>
            <color indexed="81"/>
            <rFont val="Tahoma"/>
            <family val="2"/>
          </rPr>
          <t>Relacione los riesgos por proceso cuyo riesgo residual se ubique en la zona Extrema</t>
        </r>
        <r>
          <rPr>
            <sz val="9"/>
            <color indexed="81"/>
            <rFont val="Tahoma"/>
            <family val="2"/>
          </rPr>
          <t xml:space="preserve">
</t>
        </r>
      </text>
    </comment>
    <comment ref="P8" authorId="0" shapeId="0">
      <text>
        <r>
          <rPr>
            <b/>
            <sz val="9"/>
            <color indexed="81"/>
            <rFont val="Tahoma"/>
            <family val="2"/>
          </rPr>
          <t>Relacione los riesgos de corrupción cuyo riesgo residual se ubique en la zona Extrema</t>
        </r>
        <r>
          <rPr>
            <sz val="9"/>
            <color indexed="81"/>
            <rFont val="Tahoma"/>
            <family val="2"/>
          </rPr>
          <t xml:space="preserve">
</t>
        </r>
      </text>
    </comment>
  </commentList>
</comments>
</file>

<file path=xl/sharedStrings.xml><?xml version="1.0" encoding="utf-8"?>
<sst xmlns="http://schemas.openxmlformats.org/spreadsheetml/2006/main" count="1916" uniqueCount="844">
  <si>
    <t>PROBABILIDAD</t>
  </si>
  <si>
    <t>IMPACTO</t>
  </si>
  <si>
    <t>ZONA DE RIESGO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</si>
  <si>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</si>
  <si>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</si>
  <si>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</si>
  <si>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</si>
  <si>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</si>
  <si>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</si>
  <si>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</si>
  <si>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</si>
  <si>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</si>
  <si>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</si>
  <si>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</si>
  <si>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</si>
  <si>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</si>
  <si>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</si>
  <si>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</si>
  <si>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</si>
  <si>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</si>
  <si>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</si>
  <si>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</si>
  <si>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</si>
  <si>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</si>
  <si>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</si>
  <si>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CASI SEGURO (5)</t>
  </si>
  <si>
    <t>NO</t>
  </si>
  <si>
    <t>DESCRIPCIÓN  (FACTIBILIDAD)</t>
  </si>
  <si>
    <t>MODERADA</t>
  </si>
  <si>
    <t>ALTA</t>
  </si>
  <si>
    <t>EXTREMA</t>
  </si>
  <si>
    <t xml:space="preserve">TABLA DE PROBABILIDAD </t>
  </si>
  <si>
    <t>* Asumir el riesgo
* Reducir el riesgo</t>
  </si>
  <si>
    <t>* Reducir el riesgo
* Evitar el riesgo
* Compartir o transferir el riesgo</t>
  </si>
  <si>
    <t xml:space="preserve"> </t>
  </si>
  <si>
    <t>PUNTAJE</t>
  </si>
  <si>
    <t>CATASTROFICO</t>
  </si>
  <si>
    <t>IDENTIFICACIÓN DEL RIESGO</t>
  </si>
  <si>
    <t>ACCIONES ASOCIADAS AL CONTROL</t>
  </si>
  <si>
    <t>FECHA</t>
  </si>
  <si>
    <t>RARA VEZ</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</si>
  <si>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</si>
  <si>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</si>
  <si>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</si>
  <si>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</si>
  <si>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</si>
  <si>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</si>
  <si>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</si>
  <si>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</si>
  <si>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</si>
  <si>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</si>
  <si>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</si>
  <si>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</si>
  <si>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</si>
  <si>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</si>
  <si>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</si>
  <si>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</si>
  <si>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</si>
  <si>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</si>
  <si>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Nº</t>
  </si>
  <si>
    <t>RESPUESTA</t>
  </si>
  <si>
    <t>¿Generar pérdida de recursos económicos?</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</si>
  <si>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</si>
  <si>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Criterios para la evaluación</t>
  </si>
  <si>
    <t>Preventivo</t>
  </si>
  <si>
    <t>Correctivo</t>
  </si>
  <si>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</si>
  <si>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</si>
  <si>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</si>
  <si>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</si>
  <si>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</si>
  <si>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</si>
  <si>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</si>
  <si>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</si>
  <si>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ACCIONES ADELANTADAS</t>
  </si>
  <si>
    <t>VERSION: 2.0</t>
  </si>
  <si>
    <t>CONTROL DE CAMBIOS</t>
  </si>
  <si>
    <t>VERSIÓN</t>
  </si>
  <si>
    <t>RIESGO 1</t>
  </si>
  <si>
    <t>RIESGO 2</t>
  </si>
  <si>
    <t xml:space="preserve">TOTAL RESPUESTAS </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</si>
  <si>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</si>
  <si>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</si>
  <si>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</si>
  <si>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</si>
  <si>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</si>
  <si>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</si>
  <si>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REPORTE MONITOREO Y REVISIÓN-ABRIL</t>
  </si>
  <si>
    <t xml:space="preserve">REPORTE MONITOREO Y REVISIÓN-AGOSTO </t>
  </si>
  <si>
    <t>REPORTE MONITOREO Y REVISIÓN-DICIEMBRE</t>
  </si>
  <si>
    <t>Fecha: 07/07/2017</t>
  </si>
  <si>
    <t>CAUSA(S) RAÍZ</t>
  </si>
  <si>
    <t>ESTABLECIMIENTO DEL CONTEXTO</t>
  </si>
  <si>
    <t>MONITOREO Y REVISIÓN</t>
  </si>
  <si>
    <t>ABRIL</t>
  </si>
  <si>
    <t>AGOSTO</t>
  </si>
  <si>
    <t>DICIEMBRE</t>
  </si>
  <si>
    <t xml:space="preserve">SEGUIMIENTO OFICINA DE CONTROL INTERNO </t>
  </si>
  <si>
    <t>CONCEPTO</t>
  </si>
  <si>
    <t>INSIGNIFICANTE (1)</t>
  </si>
  <si>
    <t xml:space="preserve">RARO (1) </t>
  </si>
  <si>
    <t xml:space="preserve">IMPROBABLE (2) </t>
  </si>
  <si>
    <t>MENOR 
(2)</t>
  </si>
  <si>
    <t>MAYOR 
(4)</t>
  </si>
  <si>
    <t>40
ALTA</t>
  </si>
  <si>
    <t>30
ALTA</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</si>
  <si>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</si>
  <si>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</si>
  <si>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</si>
  <si>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</si>
  <si>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</si>
  <si>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80
</t>
    </r>
    <r>
      <rPr>
        <b/>
        <sz val="14"/>
        <color indexed="8"/>
        <rFont val="Arial Narrow"/>
        <family val="2"/>
      </rPr>
      <t>EXTREMA</t>
    </r>
  </si>
  <si>
    <r>
      <t xml:space="preserve">60
</t>
    </r>
    <r>
      <rPr>
        <b/>
        <sz val="14"/>
        <color indexed="8"/>
        <rFont val="Arial Narrow"/>
        <family val="2"/>
      </rPr>
      <t>EXTREMA</t>
    </r>
  </si>
  <si>
    <r>
      <t xml:space="preserve">4
</t>
    </r>
    <r>
      <rPr>
        <b/>
        <sz val="14"/>
        <color indexed="8"/>
        <rFont val="Arial Narrow"/>
        <family val="2"/>
      </rPr>
      <t>BAJA</t>
    </r>
  </si>
  <si>
    <r>
      <t xml:space="preserve">3
</t>
    </r>
    <r>
      <rPr>
        <b/>
        <sz val="14"/>
        <color indexed="8"/>
        <rFont val="Arial Narrow"/>
        <family val="2"/>
      </rPr>
      <t>BAJA</t>
    </r>
  </si>
  <si>
    <r>
      <t xml:space="preserve">2
</t>
    </r>
    <r>
      <rPr>
        <b/>
        <sz val="14"/>
        <color indexed="8"/>
        <rFont val="Arial Narrow"/>
        <family val="2"/>
      </rPr>
      <t>BAJA</t>
    </r>
  </si>
  <si>
    <r>
      <t xml:space="preserve">1
</t>
    </r>
    <r>
      <rPr>
        <b/>
        <sz val="14"/>
        <color indexed="8"/>
        <rFont val="Arial Narrow"/>
        <family val="2"/>
      </rPr>
      <t>BAJA</t>
    </r>
  </si>
  <si>
    <r>
      <t xml:space="preserve">12
</t>
    </r>
    <r>
      <rPr>
        <b/>
        <sz val="14"/>
        <color indexed="8"/>
        <rFont val="Arial Narrow"/>
        <family val="2"/>
      </rPr>
      <t>BAJA</t>
    </r>
  </si>
  <si>
    <r>
      <t xml:space="preserve">9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</si>
  <si>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</si>
  <si>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</si>
  <si>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20
</t>
    </r>
    <r>
      <rPr>
        <b/>
        <sz val="14"/>
        <color indexed="8"/>
        <rFont val="Arial Narrow"/>
        <family val="2"/>
      </rPr>
      <t>MODERADA</t>
    </r>
  </si>
  <si>
    <r>
      <t xml:space="preserve">40
</t>
    </r>
    <r>
      <rPr>
        <b/>
        <sz val="14"/>
        <color indexed="8"/>
        <rFont val="Arial Narrow"/>
        <family val="2"/>
      </rPr>
      <t>ALTA</t>
    </r>
  </si>
  <si>
    <t xml:space="preserve">MATRIZ DE CALIFICACIÓN DE RIESGOS </t>
  </si>
  <si>
    <t>CATASTRÓFICO 
(5)</t>
  </si>
  <si>
    <t>MODERADO 
(3)</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</si>
  <si>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</si>
  <si>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</si>
  <si>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</si>
  <si>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</si>
  <si>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</si>
  <si>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</si>
  <si>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</si>
  <si>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</si>
  <si>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</si>
  <si>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</si>
  <si>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</si>
  <si>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</si>
  <si>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</si>
  <si>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</si>
  <si>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RIESGO DE CORRUPCIÓN</t>
  </si>
  <si>
    <t>RIESGO DE GESTIÓN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</si>
  <si>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 se cuenta con 3 controles y los tres suman 5 movimientos siendo 1-2-2 = promedio 1.666 = 2
Esto aplica para Probabilidad e impacto</t>
    </r>
  </si>
  <si>
    <t xml:space="preserve">CONTROLES DE RIESGOS </t>
  </si>
  <si>
    <t>Casillas a desplazar</t>
  </si>
  <si>
    <t>Desplazamientos  por cada control</t>
  </si>
  <si>
    <t xml:space="preserve">
No. de casillas a mover en la matriz hacia abajo</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</si>
  <si>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</si>
  <si>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</si>
  <si>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</si>
  <si>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</si>
  <si>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</si>
  <si>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</si>
  <si>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</si>
  <si>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</si>
  <si>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</si>
  <si>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</si>
  <si>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</si>
  <si>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</si>
  <si>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</si>
  <si>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</si>
  <si>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</si>
  <si>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</si>
  <si>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</si>
  <si>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</si>
  <si>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</si>
  <si>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</si>
  <si>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</si>
  <si>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</si>
  <si>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</si>
  <si>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t>RIESGO 3</t>
  </si>
  <si>
    <t>RIESGO 4</t>
  </si>
  <si>
    <t>RIESGO 5</t>
  </si>
  <si>
    <t>RIESGO 6</t>
  </si>
  <si>
    <t>RIESGO 7</t>
  </si>
  <si>
    <t xml:space="preserve">
No. de casillas a mover en la matriz hacia la izquierda</t>
  </si>
  <si>
    <t>¿Si el riesgo se materializa podría afectar al grupo de funcionarios del proceso?</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</si>
  <si>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</si>
  <si>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</si>
  <si>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</si>
  <si>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</si>
  <si>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</si>
  <si>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</si>
  <si>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</si>
  <si>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</si>
  <si>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</si>
  <si>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</si>
  <si>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</si>
  <si>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</si>
  <si>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</si>
  <si>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</si>
  <si>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</si>
  <si>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</si>
  <si>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r>
      <rPr>
        <b/>
        <sz val="11"/>
        <color indexed="8"/>
        <rFont val="Arial"/>
        <family val="2"/>
      </rPr>
      <t>PREGUNTA:</t>
    </r>
    <r>
      <rPr>
        <sz val="11"/>
        <color indexed="8"/>
        <rFont val="Arial"/>
        <family val="2"/>
      </rPr>
      <t xml:space="preserve"> </t>
    </r>
  </si>
  <si>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</si>
  <si>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</si>
  <si>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r>
      <rPr>
        <b/>
        <u/>
        <sz val="11"/>
        <color rgb="FFFF0000"/>
        <rFont val="Arial"/>
        <family val="2"/>
      </rPr>
      <t>CONTROL PREVENTIVO</t>
    </r>
    <r>
      <rPr>
        <sz val="11"/>
        <color rgb="FFFF0000"/>
        <rFont val="Arial"/>
        <family val="2"/>
      </rPr>
      <t xml:space="preserve">  contrarresta la </t>
    </r>
    <r>
      <rPr>
        <b/>
        <sz val="11"/>
        <color rgb="FFFF0000"/>
        <rFont val="Arial"/>
        <family val="2"/>
      </rPr>
      <t>PROBABILIDAD</t>
    </r>
    <r>
      <rPr>
        <sz val="11"/>
        <color rgb="FFFF0000"/>
        <rFont val="Arial"/>
        <family val="2"/>
      </rPr>
      <t xml:space="preserve"> de materialización del riesgo y  el </t>
    </r>
    <r>
      <rPr>
        <b/>
        <u/>
        <sz val="11"/>
        <color rgb="FFFF0000"/>
        <rFont val="Arial"/>
        <family val="2"/>
      </rPr>
      <t>CONTROL DETECTIVO</t>
    </r>
    <r>
      <rPr>
        <sz val="11"/>
        <color rgb="FFFF0000"/>
        <rFont val="Arial"/>
        <family val="2"/>
      </rPr>
      <t xml:space="preserve"> el </t>
    </r>
    <r>
      <rPr>
        <b/>
        <sz val="11"/>
        <color rgb="FFFF0000"/>
        <rFont val="Arial"/>
        <family val="2"/>
      </rPr>
      <t>IMPACTO.</t>
    </r>
  </si>
  <si>
    <r>
      <rPr>
        <sz val="28"/>
        <color rgb="FFFF0000"/>
        <rFont val="Wingdings"/>
        <charset val="2"/>
      </rPr>
      <t>I</t>
    </r>
    <r>
      <rPr>
        <sz val="11"/>
        <color rgb="FFFF0000"/>
        <rFont val="Arial"/>
        <family val="2"/>
      </rPr>
      <t>Favor no modificar las celdas de color gris</t>
    </r>
  </si>
  <si>
    <r>
      <rPr>
        <b/>
        <u/>
        <sz val="11"/>
        <color rgb="FFFF0000"/>
        <rFont val="Arial"/>
        <family val="2"/>
      </rPr>
      <t>CONTROLES MANUALES</t>
    </r>
    <r>
      <rPr>
        <sz val="11"/>
        <color rgb="FFFF0000"/>
        <rFont val="Arial"/>
        <family val="2"/>
      </rPr>
      <t>: Políticas de operación aplicables, autorizaciones a través de firmas o confirmaciones vía correo electrónico, archivos físicos  consecutivos, listas de chequeo, controles de seguridad con personal especializado entre otros.</t>
    </r>
  </si>
  <si>
    <r>
      <rPr>
        <b/>
        <u/>
        <sz val="11"/>
        <color rgb="FFFF0000"/>
        <rFont val="Arial"/>
        <family val="2"/>
      </rPr>
      <t>CONTROLES AUTOMÁTICOS</t>
    </r>
    <r>
      <rPr>
        <sz val="11"/>
        <color rgb="FFFF0000"/>
        <rFont val="Arial"/>
        <family val="2"/>
      </rPr>
      <t>: Utilizan herramientas tecnológicas como sistemas de información o sofware, diseñados para prevenir, detectar o corregir errores o deficiencias, sin que tenga que intervenir una persona en el proceso.</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</si>
  <si>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</si>
  <si>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</si>
  <si>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</si>
  <si>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</si>
  <si>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Se deben establecer controles o acciones preventivas para llevar los riesgos a la Zona de Riesgo Baja o ELIMINAR  el riesgo residual.</t>
  </si>
  <si>
    <t>El riesgo residual se puede REDUCIR,  esto es, tomar medidas encaminadas a disminuir la probabilidad o el impacto; o se puede EVITAR siendo esta la primera alternativa a considerar y tomar medidas encaminadas a prevenir su materialización  y otra opción es COMPARTIR o TRANSFERIR reduciendo su efecto a través del traspaso de las pérdidas y disminución del impacto del riesgo.</t>
  </si>
  <si>
    <t>Se deben establecer controles o acciones preventivas para llevar los riesgos a la Zona de Riesgo Moderada, Baja o ELIMINAR  el riesgo residual.</t>
  </si>
  <si>
    <t>El riesgo residual se puede REDUCIR,  esto es, tomar medidas encaminadas a disminuir la probabilidad o el impacto; o se puede EVITAR siendo esta la primera alternativa a considerar y tomar medidas encaminadas prevenir su materialización  y otra opción es COMPARTIR o TRANSFERIR reduciendo su efecto a través del traspaso de las pérdidas y disminuir el impacto del riesgo.</t>
  </si>
  <si>
    <t>Zona de Riesgo Residual</t>
  </si>
  <si>
    <t xml:space="preserve">La Secretaria entiende que el riesgo residual se puede ASUMIR o REDUCIR y que  se debe mantener o aceptar la posible pérdida residual probable o tomar medidas encaminadas a disminuir la probabilidad o el impacto y elaborar o formular acciones de manejo para su mitigación. </t>
  </si>
  <si>
    <t>Se requiere de un tratamiento prioritario. Se establecen controles y/o acciones preventivas para REDUCIR la posibilidad de ocurrencia o Probabilidad del riesgo o DISMINUIR el Impacto de sus efectos y tomar medidas de protección. En todo caso se requiere que se propenda por ELIMINAR el riesgo de corrupción o por lo menos llevarlo a la Zona de Riesgo Baja.</t>
  </si>
  <si>
    <t>SISTEMA INTEGRADO DE GESTION</t>
  </si>
  <si>
    <t>PANORAMA DE RIESGOS  DE LA SDM</t>
  </si>
  <si>
    <t>Código: PV01-PR07-F05</t>
  </si>
  <si>
    <t>Versión: 01</t>
  </si>
  <si>
    <r>
      <t xml:space="preserve">Fecha: </t>
    </r>
    <r>
      <rPr>
        <b/>
        <u/>
        <sz val="14"/>
        <rFont val="Calibri"/>
        <family val="2"/>
        <scheme val="minor"/>
      </rPr>
      <t>31 de Diciembre de 2017</t>
    </r>
  </si>
  <si>
    <t>PROCESOS</t>
  </si>
  <si>
    <t>RIESGOS DE MAYOR PROBIBILIDAD E IMPACTO</t>
  </si>
  <si>
    <t>RIESGOS MATERIALIZADOS</t>
  </si>
  <si>
    <t xml:space="preserve">OBSERVACIONES A LOS PROCESOS </t>
  </si>
  <si>
    <t>ZONA BAJA</t>
  </si>
  <si>
    <t>ZONA
MODERADA</t>
  </si>
  <si>
    <t>ZONA
ALTA</t>
  </si>
  <si>
    <t>ZONA
EXTREMA</t>
  </si>
  <si>
    <t>ZONA MODERADA</t>
  </si>
  <si>
    <t>ZONA ALTA</t>
  </si>
  <si>
    <t>ZONA EXTREMA</t>
  </si>
  <si>
    <t>RIESGOS DE CORRUPCIÓN</t>
  </si>
  <si>
    <t>PROCESOS ESTRATEGICOS</t>
  </si>
  <si>
    <t xml:space="preserve">COMUNICACIONES </t>
  </si>
  <si>
    <t>* Información errada suministrada a los medios de comunicación
* Incumplimiento a los lineamientos establecidos en el plan de comunicaciones
* No formular y/o hacer seguimientos a las politicas o lineamientos del subsistema de responsabilidad social
*No resolver de fondo y oportunamente las PQRS  efectuadas por los ciudadanos.</t>
  </si>
  <si>
    <t xml:space="preserve">*Utilizar de manera inadecuada la ejecución del presupuesto de los proyectos de inversión para beneficio propio o de terceros. </t>
  </si>
  <si>
    <t>NA</t>
  </si>
  <si>
    <t xml:space="preserve">* No se tuvieron en cuenta veinticuatro (24) observaciones de la OCI.
* No se viene aplicando de forma efectiva  la metodología para la Administración de los Riesgos en la SDM, lo cual no permite evidenciar  la zona  real del riesgo residual.  </t>
  </si>
  <si>
    <t>DIRECCIONAMIENTO 
ESTRATÉGICO</t>
  </si>
  <si>
    <t xml:space="preserve">* No se tuvieron en cuentaveinticinco  (25) observaciones de la OCI.
* No se viene aplicando de forma efectiva  la metodología para la Administración de los Riesgos en la SDM, lo cual no permite evidenciar  la zona  real del riesgo residual.  </t>
  </si>
  <si>
    <t>GESTIÓN DE LA 
INFORMACIÓN</t>
  </si>
  <si>
    <t xml:space="preserve">* No se tuvieron en cuenta veintisiete (27) observaciones de la OCI. 
* No se viene aplicando de forma efectiva  la metodología para la Administración de los Riesgos en la SDM, lo cual no permite evidenciar  la zona  real del riesgo residual.  </t>
  </si>
  <si>
    <t>PROCESOS MISIONALES</t>
  </si>
  <si>
    <t>GESTIÓN DE TRANSPORTE E
INFRAESTRUCTURA</t>
  </si>
  <si>
    <t>*Inexactitud en los Estudios, Conceptos e Informes elaborados por el proceso.
*Deficiencia en las acciones de seguimiento  a las estrategias, planes y programas del SITP
*Coordinación ineficiente en las acciones para la puesta en marcha del transporte no motorizado
*Incumplimiento de los lineamientos o directrices del Sistema Integrado de Gestión SIG de la SDM
* Deficiente y/o inoportuno desarrollo de las etapas contractuales</t>
  </si>
  <si>
    <t>* No resolver de fondo y oportunamente las PQRS  efectuadas por los ciudadanos.</t>
  </si>
  <si>
    <t xml:space="preserve">* No se tuvieron en cuenta diez (10) observaciones de la OCI.
* No se viene aplicando de forma efectiva  la metodología para la Administración de los Riesgos en la SDM, lo cual no permite evidenciar  la zona  real del riesgo residual.   </t>
  </si>
  <si>
    <t>SEGURIDAD VIAL</t>
  </si>
  <si>
    <t>*Suministro de datos errados sobre siniestralidad vial
*Seguimiento y monitoreo inoportunos y/o inadecuados a las herramientas de control del SIG (procesos) 
* Deficiente y/o inoportuno desarrollo de las etapas contractuales
* Inadecuado diseño de lineamientos conceptuales y metodológicos para los cursos por infracciones a las normas de tránsito y transporte</t>
  </si>
  <si>
    <t xml:space="preserve">* El proceso no se tuvo en cuenta quince (15) observaciones efectuadas por la OCI.
* No se viene aplicando de forma efectiva  la metodología para la Administración de los Riesgos en la SDM, lo cual no permite evidenciar  la zona  real del riesgo residual.    </t>
  </si>
  <si>
    <t>SERVICIO AL CIUDADANO</t>
  </si>
  <si>
    <t>* Indebida gestión a las solicitudes de la comunidad a través de los Centros Locales de Movilidad en las 20 localidades del Distrito. 
*Inadecuada prestacion de los servicios de cursos de pedagogía para infractores de las normas de tránsito y transporte .
* Inhabilitación de la Secretaría Distrital de Movilidad  por parte del Ministerio de Transporte para la prestación del servicio de cursos de pedagogía para infracciones a las normas de tránsito y transporte</t>
  </si>
  <si>
    <t xml:space="preserve">* Indebida prestación de los servicios a cargo de la Dirección de Servicio al Ciudadano, en los puntos de atención directos de la SDM
* Saturación de vehículos en los patios de la Secretaría Distrital de Movilidad.
</t>
  </si>
  <si>
    <t xml:space="preserve">* Definir claramente el alcance de los controles y las acciones propuestas.
* No se viene aplicando de forma efectiva  la metodología para la Administración de los Riesgos en la SDM, lo cual no permite evidenciar  la zona  real del riesgo residual.  </t>
  </si>
  <si>
    <t>REGULACIÓN Y CONTROL</t>
  </si>
  <si>
    <r>
      <t xml:space="preserve">* No adelantar la acción de cobro (SJC)
*Caducidad en la Investigaciones Administrativas por violación a las normas de transporte público  y en los procesos contravencionales por violación a las normas de tránsito (SITP - SCT - DPA)
*Generar la entrega de vehículos inmovilizados por infracciones a las normas de tránsito y/o de transporte público, sin el cumplimiento de los requisitos legales (SCT)
*Perdida de licencias de Conducción suspendidas y/o canceladas (SCT)
*Inconsistencias en el diligenciamiento  de las ordenes de comparendo por infracciones a las normas de tránsito y demoras en el cargue  del sistema de la información de la Entidad.  (DCV)  
*No resolver de fondo y oportunamente las PQRS  efectuadas por los ciudadanos.      </t>
    </r>
    <r>
      <rPr>
        <sz val="11"/>
        <rFont val="Calibri"/>
        <family val="2"/>
        <scheme val="minor"/>
      </rPr>
      <t xml:space="preserve">                         </t>
    </r>
  </si>
  <si>
    <t xml:space="preserve">* Perdida de licencias de Conducción suspendidas y/o canceladas para beneficio propio o de un tercero.(SCT)
</t>
  </si>
  <si>
    <r>
      <t>* No se tuvieron en cuenta dieciseis (16) observaciones de la OCI.
* Se materializó el riesgo "</t>
    </r>
    <r>
      <rPr>
        <b/>
        <i/>
        <sz val="11"/>
        <rFont val="Calibri"/>
        <family val="2"/>
        <scheme val="minor"/>
      </rPr>
      <t>Caducidad en la Investigaciones Administrativas por violación a las normas de transporte público  y en los procesos contravencionales por violación a las normas de tránsito (SITP - SCT - DPA)</t>
    </r>
    <r>
      <rPr>
        <sz val="11"/>
        <rFont val="Calibri"/>
        <family val="2"/>
        <scheme val="minor"/>
      </rPr>
      <t xml:space="preserve">", en el seguimiento de </t>
    </r>
    <r>
      <rPr>
        <b/>
        <sz val="11"/>
        <rFont val="Calibri"/>
        <family val="2"/>
        <scheme val="minor"/>
      </rPr>
      <t>Agosto</t>
    </r>
    <r>
      <rPr>
        <sz val="11"/>
        <rFont val="Calibri"/>
        <family val="2"/>
        <scheme val="minor"/>
      </rPr>
      <t xml:space="preserve"> se reportó "Se presentó 1 caducidad en la Subdirección de Contravenciones de Tránsito" y en el de </t>
    </r>
    <r>
      <rPr>
        <b/>
        <sz val="11"/>
        <rFont val="Calibri"/>
        <family val="2"/>
        <scheme val="minor"/>
      </rPr>
      <t>Diciembre</t>
    </r>
    <r>
      <rPr>
        <sz val="11"/>
        <rFont val="Calibri"/>
        <family val="2"/>
        <scheme val="minor"/>
      </rPr>
      <t xml:space="preserve"> nuevamente se materializa el riesgo estableciendo "La Subdirección de Contravenciones de Tránsito declaró en la vigencia 2017  la caducidad de cinco (5) actos administrativos por la infracción de embriaguez" 
* Se materializó el riesgo "</t>
    </r>
    <r>
      <rPr>
        <b/>
        <i/>
        <sz val="11"/>
        <rFont val="Calibri"/>
        <family val="2"/>
        <scheme val="minor"/>
      </rPr>
      <t>Inconsistencias en el diligenciamiento  de las ordenes de comparendo por infracciones a las normas de tránsito y demoras en el cargue  del sistema de la información de la Entidad. (DCV)</t>
    </r>
    <r>
      <rPr>
        <sz val="11"/>
        <rFont val="Calibri"/>
        <family val="2"/>
        <scheme val="minor"/>
      </rPr>
      <t>"    en el seguimiento de Diciembre se reportó "Mal diligenciamiento de los comparendos por parte de los agentes de tránsito". 
* Se materializó el riesgo "</t>
    </r>
    <r>
      <rPr>
        <b/>
        <sz val="11"/>
        <rFont val="Calibri"/>
        <family val="2"/>
        <scheme val="minor"/>
      </rPr>
      <t>No resolver de fondo y oportunamente las PQRS  efectuadas por los ciudadanos</t>
    </r>
    <r>
      <rPr>
        <sz val="11"/>
        <rFont val="Calibri"/>
        <family val="2"/>
        <scheme val="minor"/>
      </rPr>
      <t>" en el seguimiento de Diciembre se reportó "De acuerdo con el informe de Auditoria de PQRSD  que realizó la  Oficina de Control Interno en el mes de agosto del presente año, se evidenció (Hallazgos No. 5 y No. 6) que la Dirección de Control y Vigilancia, la Subdirección de Jurisdicción Coactiva y la Subdirección de Contravenciones de Tránsito, tenían requerimientos de PQRSD pendientes de respuesta o con respuestas fuera de términos, situación que se presenta por el número significativo de solicitudes que reciben estas Dependencias".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t>
    </r>
  </si>
  <si>
    <t>GESTIÓN DEL TRÁNSITO</t>
  </si>
  <si>
    <t xml:space="preserve">* No se tuvieron en cuenta once (11) observaciones realizadas por la OCI.
* No se viene aplicando de forma efectiva  la metodología para la Administración de los Riesgos en la SDM, lo cual no permite evidenciar  la zona  real del riesgo residual.   </t>
  </si>
  <si>
    <t>PROCESOS DE APOYO</t>
  </si>
  <si>
    <t>GESTIÓN ADMINISTRATIVA</t>
  </si>
  <si>
    <t xml:space="preserve">* No se tuvieron en cuenta deciseis (16) observaciones de la OCI.
* No se viene aplicando de forma efectiva  la metodología para la Administración de los Riesgos en la SDM, lo cual no permite evidenciar  la zona  real del riesgo residual.   </t>
  </si>
  <si>
    <t>GESTIÓN TALENTO HUMANO</t>
  </si>
  <si>
    <t>* Alteración, modificación u omisión
en el cumplimiento de requisitos en  procesos de selección, promoción y vinculación para favorecer a un tercero</t>
  </si>
  <si>
    <t xml:space="preserve">* No se tuvieron en cuenta ocho (8) observaciones de la OCI.
* No se viene aplicando de forma efectiva  la metodología para la Administración de los Riesgos en la SDM, lo cual no permite evidenciar  la zona  real del riesgo residual.   </t>
  </si>
  <si>
    <t>GESTIÓN FINANCIERA</t>
  </si>
  <si>
    <t>* Extemporaneidad en el envio de las ordenes de  pago aprobadas de las cuentas presentadas por los contratistas y proveedores
* Inadecuada  expedición de CDP y/o CRP</t>
  </si>
  <si>
    <t xml:space="preserve">* El proceso no se tuvo en cuenta cinco (5) observaciones efectuadas por la OCI.
* No se viene aplicando de forma efectiva  la metodología para la Administración de los Riesgos en la SDM, lo cual no permite evidenciar  la zona  real del riesgo residual.   </t>
  </si>
  <si>
    <t>GESTIÓN TECNOLÓGICA</t>
  </si>
  <si>
    <t xml:space="preserve">* No se tuvieron en cuenta las quince(15) observaciones de la OCI. 
* No se viene aplicando de forma efectiva  la metodología para la Administración de los Riesgos en la SDM, lo cual no permite evidenciar  la zona  real del riesgo residual.   </t>
  </si>
  <si>
    <t>GESTIÓN LEGAL Y
 CONTRACTUAL</t>
  </si>
  <si>
    <t xml:space="preserve">* Dar respuesta extemporanea a derechos de petición, conceptos demandas, alegatos, traslado de pruebas o interposición de recursos dentro de los procedimientos que se adelantan por parte de la  Direccion de Asuntos Legales.
* Inasistencia por parte de la SDM a audiencias de conciliación prejudicial y/o judicial.
* Incumplimiento de los fallos de tutela y procesos judiciales.
* No publicar oportunamente en el Sistema de Información Judicial - SIPROJ, las actuaciones generadas durante los procesos judiciales. 
* Que se produzcan perdidas o alteraciones de los documentos que se encuentran en custodia de la Direccion de Asuntos Legales.
*Inadecuada estructuración de los documentos y estudios previos.
*Inadecuada evaluación juridica del proceso contractua.
*Liquidación extemporánea de los contratos.
*Inexistencia de seguimiento a las garantías contractuales.
*Incumplimiento en las acciones propuestas en los planes de mejoramiento suscritos.
*Incumplimiento de los lineamientos o directrices del Sistema Integrado de Gestión SIG de la SDM.
*Seguimiento y monitoreo inoportunos y/o inadecuados a las herramientas de control del SIG. </t>
  </si>
  <si>
    <r>
      <t>* No se tuvieron en cuenta doce (12) observaciones de la OCI.
* Se materializó el riesgo "</t>
    </r>
    <r>
      <rPr>
        <b/>
        <i/>
        <sz val="11"/>
        <rFont val="Calibri"/>
        <family val="2"/>
        <scheme val="minor"/>
      </rPr>
      <t xml:space="preserve">Dar respuesta extemporanea a derechos de petición, conceptos demandas, alegatos, traslado de pruebas o interposición de recursos dentro de los procedimientos que se adelantan por parte de la  Direccion de Asuntos Legales", </t>
    </r>
    <r>
      <rPr>
        <sz val="11"/>
        <rFont val="Calibri"/>
        <family val="2"/>
        <scheme val="minor"/>
      </rPr>
      <t>en los tres  seguimientos efectuados en la vigencia se reportó la materialización del riesgo "Respuestas extemporaneas a derechos de petición".
*  Se materializó el riesgo</t>
    </r>
    <r>
      <rPr>
        <b/>
        <i/>
        <sz val="11"/>
        <rFont val="Calibri"/>
        <family val="2"/>
        <scheme val="minor"/>
      </rPr>
      <t xml:space="preserve"> "No publicar oportunamente en el Sistema de Información Judicial - SIPROJ, las actuaciones generadas durante los procesos judiciales" </t>
    </r>
    <r>
      <rPr>
        <sz val="11"/>
        <rFont val="Calibri"/>
        <family val="2"/>
        <scheme val="minor"/>
      </rPr>
      <t xml:space="preserve">en los tres  seguimientos efectuados en la vigencia se reportó la materialización del riesgo "Informacion sin publicar en el SIPROJWEB".
*  Se materializó el riesgo </t>
    </r>
    <r>
      <rPr>
        <b/>
        <i/>
        <sz val="11"/>
        <rFont val="Calibri"/>
        <family val="2"/>
        <scheme val="minor"/>
      </rPr>
      <t>"Seguimiento y monitoreo inoportunos y/o inadecuados a las herramientas de control del SIG"</t>
    </r>
    <r>
      <rPr>
        <sz val="11"/>
        <rFont val="Calibri"/>
        <family val="2"/>
        <scheme val="minor"/>
      </rPr>
      <t xml:space="preserve">en los tres  seguimientos efectuados en la vigencia se reportó la materialización del riesgo " Incumplimiento de los palnes de mejoramiento"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
</t>
    </r>
  </si>
  <si>
    <t>PROCESOS DE EVALUACIÓN</t>
  </si>
  <si>
    <t>CONTROL DISCIPLINARIO</t>
  </si>
  <si>
    <t xml:space="preserve">* No se tuvieron en cuenta treinta y cinco (35) observaciones de la OCI.
* No se viene aplicando de forma efectiva  la metodología para la Administración de los Riesgos en la SDM, lo cual no permite evidenciar  la zona  real del riesgo residual.  </t>
  </si>
  <si>
    <t>CONTROL Y EVALUACIÓN 
DE LA GESTIÓN</t>
  </si>
  <si>
    <t xml:space="preserve">* Incumplimiento o desactualización del Programa Anual de Auditorías Internas PAAI
* Informes de Ley y/o de Auditorías y/o evaluaciones y/o seguimientos  los planes de mejoramiento subjetivos, imprecisos y/o inoportunos 
* No brindar adecuada y oportunamente la asesoría o acompañamiento a los procesos
* Seguimiento y monitoreo inoportunos y/o inadecuados a las herramientas de control del SIG </t>
  </si>
  <si>
    <t xml:space="preserve">* Descripción de situaciones en los informes que no reflejen  la  no conformidad  observada en la auditoria, informes y/o seguimientos en beneficio propio o a favor de un tercero
* No reportar posibles actos de corrupción e irregularidades que haya encontrado en el ejercicio de sus funciones, en beneficio propio o a favor de un tercero
*Utilización indebida de la información oficial privilegiada en el desarrollo de las auditorías y evaluaciones realizadas, en beneficio propio o a favor de un tercero
</t>
  </si>
  <si>
    <t>* Incumplimiento de los lineamientos o directrices del Sistema Integrado de Gestión SIG de la SDM</t>
  </si>
  <si>
    <t>* No se relaciona la oportunidad en la ejecución de los controles, en caso de no presentarse diligenciar N/A.</t>
  </si>
  <si>
    <t>TOTAL RIESGOS SDM</t>
  </si>
  <si>
    <r>
      <t xml:space="preserve">En total no se tuvieron en cuenta las </t>
    </r>
    <r>
      <rPr>
        <b/>
        <sz val="14"/>
        <rFont val="Calibri"/>
        <family val="2"/>
        <scheme val="minor"/>
      </rPr>
      <t xml:space="preserve">docientos diecinueve(219) </t>
    </r>
    <r>
      <rPr>
        <sz val="11"/>
        <rFont val="Calibri"/>
        <family val="2"/>
        <scheme val="minor"/>
      </rPr>
      <t>observaciones de la OCI.</t>
    </r>
  </si>
  <si>
    <r>
      <rPr>
        <b/>
        <sz val="11"/>
        <color theme="1"/>
        <rFont val="Calibri"/>
        <family val="2"/>
        <scheme val="minor"/>
      </rPr>
      <t>OBSERVACIONES GENERALES: 
Mapa de Riesgos por Procesos</t>
    </r>
    <r>
      <rPr>
        <sz val="11"/>
        <color theme="1"/>
        <rFont val="Calibri"/>
        <family val="2"/>
        <scheme val="minor"/>
      </rPr>
      <t xml:space="preserve">
* Atender las observaciones de la OCI para la formulación del Mapa de Riesgos del proceso para la vigencia 2018, tales como:
       - No se tienen identificados todos los riesgos que afectan el cumplimiento de los objetivos de los procesos e institucionales, como riesgos de los proyectos, riesgos contractuales, entre otros.
       - No se viene aplicando de forma eficaz la metodología para la Administración del Riesgo establecida en la entidad 
       - No se esta dando tratamiento a todas las causas del riesgo identificadas.
       - Los reportes de seguimiento de autocontrol a los controles existentes y a las acciones de manejo no es claro y no presenta evidencias de su cumplimiento.
       - Se observa que hay riesgos que se ha materializado o que han producido hallazgos de auditoria, tanto de la contraloria, observaciones de la veeduria o no conformidades de informes de auditoria interna, tales como deficiencia o falta en la supervisión, pérdida de documentos, respuestas inoportunas de requerimientos (PQRS) y no se relacionan como tal en los mapas de riesgos para establecer su tratamiento.
</t>
    </r>
    <r>
      <rPr>
        <b/>
        <sz val="11"/>
        <color theme="1"/>
        <rFont val="Calibri"/>
        <family val="2"/>
        <scheme val="minor"/>
      </rPr>
      <t xml:space="preserve">Mapa de Riesgos de Corrupción
</t>
    </r>
    <r>
      <rPr>
        <sz val="11"/>
        <color theme="1"/>
        <rFont val="Calibri"/>
        <family val="2"/>
        <scheme val="minor"/>
      </rPr>
      <t xml:space="preserve">* Atender las observaciones de la OCI para la formulación del Mapa de Riesgos del proceso para la vigencia 2018 tales como:
- No se tienen identificados todos los riesgos de corrupción a los cuales estan expuestos los procesos. -No se le vienen dando tratamiento  de forma integral a las causas de los riesgos identificadas.
- No ostante se identifican riesgos transversales como "Elaborar estudios previos para procesos de contratación en beneficio propio o de terceros " y/o "No reportar posibles actos de corrupción e irregularidades que haya encontrado en el ejercicio de sus funciones, en beneficio propio o a favor de un tercero" solo se les esta dando tratamiento en los procesos que los  identifican.
- Se identifican riesgos de gestión como de corrupción: "Alteración de cifras relacionada en la ejecución con indicadores del procesos que se reportan mensualmente"
- No se aplica correctamente la metodología para la administración del riesgo o se implementan controles inefectivos.
</t>
    </r>
    <r>
      <rPr>
        <b/>
        <sz val="11"/>
        <color theme="1"/>
        <rFont val="Calibri"/>
        <family val="2"/>
        <scheme val="minor"/>
      </rPr>
      <t>Mapa de Riesgos Institucional</t>
    </r>
    <r>
      <rPr>
        <sz val="11"/>
        <color theme="1"/>
        <rFont val="Calibri"/>
        <family val="2"/>
        <scheme val="minor"/>
      </rPr>
      <t xml:space="preserve">
* El Mapa de Riesgos Institucional de la SDM publicado  en la Intranet se encuentra desactualizado a </t>
    </r>
    <r>
      <rPr>
        <b/>
        <sz val="11"/>
        <color theme="1"/>
        <rFont val="Calibri"/>
        <family val="2"/>
        <scheme val="minor"/>
      </rPr>
      <t>31/05/2017.</t>
    </r>
    <r>
      <rPr>
        <sz val="11"/>
        <color theme="1"/>
        <rFont val="Calibri"/>
        <family val="2"/>
        <scheme val="minor"/>
      </rPr>
      <t xml:space="preserve"> 
</t>
    </r>
    <r>
      <rPr>
        <b/>
        <sz val="11"/>
        <color theme="1"/>
        <rFont val="Calibri"/>
        <family val="2"/>
        <scheme val="minor"/>
      </rPr>
      <t xml:space="preserve">RECOMENDACIONES: </t>
    </r>
    <r>
      <rPr>
        <sz val="11"/>
        <color theme="1"/>
        <rFont val="Calibri"/>
        <family val="2"/>
        <scheme val="minor"/>
      </rPr>
      <t xml:space="preserve">
* Eevisar y ajustar la pertinencia de los riesgos identificados en el mapa de riesgos de corrupción, de acuerdo a las condiciones actuales del proceso y a las auditorias internas y externas efectuadas así como a las diferentes directrices mencionadas en el  PV01-PR07 procedimiento para la administración del riesgo.
* Fortalecer el conocimiento de la metodología para la Administración del Riesgo establecida en la entidad en el equipo operativo y el líder del proceso.
* Revisar y ajustar la pertinencia de los riesgos identificados en el mapa de cada proceso, de acuerdo a las condiciones actuales del proceso y a las auditorías internas y externas efectuadas así como a las diferentes directrices mencionadas en la  versión vigente del  PV01-PR07 procedimiento para la administración del riesgo.
* Programar en el Mapa de riesgos del Proceso para la vigencia 2018, el tratamiento a los riesgos que se encuentran en zona de riesgo alta o extrema, en el corto plazo destinando los recursos requeridos al respecto evitando así la materialización de estos riesgos.
* Establecer por la OAP algunos riesgos transversales que afectan a todos los procesos los cuales deben tener controles y acciones de manejo para evitar su materialización. Por ejemplo: -deficiencia o falta en la supervisión, perdida de documentos, respuestas inoportunas de requerimientos (PQRS).
* Los riesgos que se ha materializado, tales como deficiencia o falta en la supervisión, perdida de documentos, respuestas inoportunas de requerimientos (PQRS), lo cual se evidenció como resultados de hallazgos de auditoria, tanto de la contraloría, observaciones de la veeduría o no conformidades de informes de auditoría interna, deben relacionarse en los mapas así como su tratamiento para evitar que en el futuro se tomen decisiones equivocadas respecto a su nueva materialización.
* Socializar los riesgos del proceso y su tratamiento con todos los servidores de proceso, recalcandoles la importancia de los controles y  de su participación para evitar la materialización de los riesgos.</t>
    </r>
  </si>
  <si>
    <t>NP</t>
  </si>
  <si>
    <t>NI</t>
  </si>
  <si>
    <t>NPR</t>
  </si>
  <si>
    <t>ESTADO DEL RIESGO DE GESTIÓN -RIESGO RESIDUAL</t>
  </si>
  <si>
    <t>NÚMERO DE  
RIESGOS DE GESTIÓN POR PROCESO</t>
  </si>
  <si>
    <t>ESTADO DEL RIESGO DE CORRUPCIÓN POR PROCESO- RIESGO RESIDUAL</t>
  </si>
  <si>
    <t>NÚMERO DE RIESGOS DE CORRUPCIÓN POR PROCESO</t>
  </si>
  <si>
    <t>RIESGOS DE GESTIÓN</t>
  </si>
  <si>
    <r>
      <t>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proporcionando para ello los recursos necesarios y efectúando la respectiva rendición de cuentas con respecto a los logros alcanzados en esta materia.
Para ello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ese sentido, la alta dirección asegura el desarrollo exitoso de la presente política implementando las directrices metodológicas e instrumentos que la Entidad ha adoptado y definido para la identificación, valoración y tratamiento de los riesgos</t>
    </r>
    <r>
      <rPr>
        <strike/>
        <sz val="16"/>
        <color rgb="FFFF0000"/>
        <rFont val="Calibri"/>
        <family val="2"/>
        <scheme val="minor"/>
      </rPr>
      <t>,</t>
    </r>
    <r>
      <rPr>
        <sz val="16"/>
        <color theme="1"/>
        <rFont val="Calibri"/>
        <family val="2"/>
        <scheme val="minor"/>
      </rPr>
      <t xml:space="preserve"> de gestión y de corrupción, por parte de los responsables y líderes de todos los procesos de la Entidad.</t>
    </r>
  </si>
  <si>
    <r>
      <t>Luego de que  ha</t>
    </r>
    <r>
      <rPr>
        <sz val="11"/>
        <rFont val="Calibri"/>
        <family val="2"/>
        <scheme val="minor"/>
      </rPr>
      <t xml:space="preserve"> sido </t>
    </r>
    <r>
      <rPr>
        <sz val="11"/>
        <color theme="1"/>
        <rFont val="Calibri"/>
        <family val="2"/>
        <scheme val="minor"/>
      </rPr>
      <t>llevado a esta zona, la Secretaria decide que el riesgo residual se puede ASUMIR, manteniendo o aceptando la posible pérdida residual probable e implementando acciones de manejo para su mitigación.</t>
    </r>
  </si>
  <si>
    <t>PROCESO DIRECCIONAMIENTO ESTRATÉGICO</t>
  </si>
  <si>
    <t xml:space="preserve">               Código: </t>
  </si>
  <si>
    <t xml:space="preserve"> OBJETIVO Y ALCANCE</t>
  </si>
  <si>
    <r>
      <t xml:space="preserve">NIVELES DE ACEPTACIÓN Y </t>
    </r>
    <r>
      <rPr>
        <b/>
        <sz val="16"/>
        <color theme="1"/>
        <rFont val="Calibri"/>
        <family val="2"/>
        <scheme val="minor"/>
      </rPr>
      <t>CRITERIOS PARA LA VALORACIÓN DEL RIESGO</t>
    </r>
  </si>
  <si>
    <r>
      <t xml:space="preserve">Se deben establecer controles o acciones preventivas para ELIMINAR </t>
    </r>
    <r>
      <rPr>
        <sz val="11"/>
        <rFont val="Calibri"/>
        <family val="2"/>
        <scheme val="minor"/>
      </rPr>
      <t>el riesgo residual.</t>
    </r>
  </si>
  <si>
    <t>MAPA DE RIESGOS INSTITUCIONAL</t>
  </si>
  <si>
    <t xml:space="preserve">Versión: 1.0 </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</si>
  <si>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</si>
  <si>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</si>
  <si>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PROCESO DE DIRECCIONAMIENTO ESTRATÉGICO</t>
  </si>
  <si>
    <t xml:space="preserve">Código: </t>
  </si>
  <si>
    <t>Versión de Actualización: versión 1.0</t>
  </si>
  <si>
    <t>Es posible que suceda.El evento podrá ocurrir en algún momento.</t>
  </si>
  <si>
    <t>Se espera que el evento ocurra en la mayoria de las circunstancias. Es muy seguro que se presente.</t>
  </si>
  <si>
    <t>Es posible que el evento ocurra en la mayoria de los casos.</t>
  </si>
  <si>
    <t>x</t>
  </si>
  <si>
    <t>ANÁLISIS DEL RIESGO INHERENTE</t>
  </si>
  <si>
    <t>ANÁLISIS DEL RIESGO RESIDUAL</t>
  </si>
  <si>
    <t>OBSERVACIONES OAP</t>
  </si>
  <si>
    <t>CONCLUSIONES SOBRE LA EFICACIA DE LAS ACCIONES</t>
  </si>
  <si>
    <t>TABLA DE IMPACTO RIESGOS DE CORRUPCIÓN</t>
  </si>
  <si>
    <t>TABLA DE IMPACTO RIESGOS DE GESTIÓN</t>
  </si>
  <si>
    <t>RIESGO n</t>
  </si>
  <si>
    <r>
      <t xml:space="preserve">¿El control es manual?
califique </t>
    </r>
    <r>
      <rPr>
        <b/>
        <u/>
        <sz val="12"/>
        <color theme="1"/>
        <rFont val="Arial"/>
        <family val="2"/>
      </rPr>
      <t>10</t>
    </r>
  </si>
  <si>
    <r>
      <t xml:space="preserve">¿La frecuencia de ejecución del control y seguimiento es adecuada?
califique </t>
    </r>
    <r>
      <rPr>
        <b/>
        <u/>
        <sz val="11"/>
        <color theme="1"/>
        <rFont val="Arial"/>
        <family val="2"/>
      </rPr>
      <t>15</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</si>
  <si>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</si>
  <si>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a) La metodología</t>
    </r>
    <r>
      <rPr>
        <sz val="16"/>
        <color rgb="FFFF0000"/>
        <rFont val="Calibri"/>
        <family val="2"/>
        <scheme val="minor"/>
      </rPr>
      <t xml:space="preserve"> </t>
    </r>
    <r>
      <rPr>
        <sz val="16"/>
        <rFont val="Calibri"/>
        <family val="2"/>
        <scheme val="minor"/>
      </rPr>
      <t xml:space="preserve">para la gestión </t>
    </r>
    <r>
      <rPr>
        <sz val="16"/>
        <color theme="1"/>
        <rFont val="Calibri"/>
        <family val="2"/>
        <scheme val="minor"/>
      </rPr>
      <t>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t>
    </r>
    <r>
      <rPr>
        <sz val="16"/>
        <rFont val="Calibri"/>
        <family val="2"/>
        <scheme val="minor"/>
      </rPr>
      <t>,  para su correspondiente monitoreo y evaluación independiente.</t>
    </r>
    <r>
      <rPr>
        <u/>
        <sz val="16"/>
        <color theme="1"/>
        <rFont val="Calibri"/>
        <family val="2"/>
        <scheme val="minor"/>
      </rPr>
      <t xml:space="preserve">
</t>
    </r>
    <r>
      <rPr>
        <sz val="16"/>
        <color theme="1"/>
        <rFont val="Calibri"/>
        <family val="2"/>
        <scheme val="minor"/>
      </rPr>
      <t xml:space="preserve">c) </t>
    </r>
    <r>
      <rPr>
        <sz val="16"/>
        <rFont val="Calibri"/>
        <family val="2"/>
        <scheme val="minor"/>
      </rPr>
      <t>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t>
    </r>
    <r>
      <rPr>
        <sz val="16"/>
        <color theme="1"/>
        <rFont val="Calibri"/>
        <family val="2"/>
        <scheme val="minor"/>
      </rPr>
      <t xml:space="preserve">
d) Las responsabilidades con respecto a la gestión del riesgo institucional se definen en el Módelo Integrado de Planeación y Gestión </t>
    </r>
    <r>
      <rPr>
        <b/>
        <sz val="16"/>
        <color theme="1"/>
        <rFont val="Calibri"/>
        <family val="2"/>
        <scheme val="minor"/>
      </rPr>
      <t>MIPG</t>
    </r>
    <r>
      <rPr>
        <sz val="16"/>
        <color theme="1"/>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Los términos y definiciones relacionados con la Administración del Riesgo, son los establecidos en el glosario de la entidad, la guía metodológica de riesgos del DAFP y la norma ISO 31000:2009.
</t>
    </r>
    <r>
      <rPr>
        <b/>
        <sz val="16"/>
        <color rgb="FF7030A0"/>
        <rFont val="Calibri"/>
        <family val="2"/>
        <scheme val="minor"/>
      </rPr>
      <t/>
    </r>
  </si>
  <si>
    <t>1.0</t>
  </si>
  <si>
    <t>Se crea la versión de la política y mapa de riesgos unificado para corrupción y gestión, que incluye los formatos necesarios para su análisis, diligenciamiento y tratamiento eficaz.</t>
  </si>
  <si>
    <t>Fecha: 2018-05-15</t>
  </si>
  <si>
    <t>Versión de actualización: 1.0</t>
  </si>
  <si>
    <t>Descripción del Control
(Traslade aquí los controles que para cada riesgo fueron identificados en la hoja Mapa de Riesgos)</t>
  </si>
  <si>
    <t xml:space="preserve">Detectivo </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</si>
  <si>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</si>
  <si>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</si>
  <si>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</si>
  <si>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</si>
  <si>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</si>
  <si>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</si>
  <si>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</si>
  <si>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</si>
  <si>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</si>
  <si>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</si>
  <si>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</si>
  <si>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</si>
  <si>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</si>
  <si>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</si>
  <si>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</si>
  <si>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</si>
  <si>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</si>
  <si>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</si>
  <si>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</si>
  <si>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Acción 1: 
Acción 2:
Acción n:</t>
  </si>
  <si>
    <t>FECHA REAL DE EJECUCIÓN DE CADA ACCIÓN</t>
  </si>
  <si>
    <t>Acción 1 ¿fue eficaz? ¿y por qué?: 
Acción 2 ¿fue eficaz? ¿y por qué?:
Acción n ¿fue eficaz? ¿y por qué?:</t>
  </si>
  <si>
    <t>Avances acción 1: 
Avances acción 2:
Avances acción n:</t>
  </si>
  <si>
    <t>Control 1:</t>
  </si>
  <si>
    <t>Control 2:</t>
  </si>
  <si>
    <t>Control n:</t>
  </si>
  <si>
    <t>Corrupción-Institucionalidad</t>
  </si>
  <si>
    <t>Corrupción-Visibilidad</t>
  </si>
  <si>
    <t>Corrupción-Control y Sanción</t>
  </si>
  <si>
    <t>Corrupción-Delitos de la Admón. Pública</t>
  </si>
  <si>
    <t>EVIDENCIA DE EJECUCIÓN DE LAS ACCIONES</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</si>
  <si>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</si>
  <si>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</si>
  <si>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</si>
  <si>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</si>
  <si>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</si>
  <si>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</si>
  <si>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Evaluación del diseño del control</t>
  </si>
  <si>
    <t>Fuerte</t>
  </si>
  <si>
    <t>Conclusión sobre el diseño de controles
(Los controles que no aporten al promedio pueden considerarse para su modificación, eliminación o fusión con otros)</t>
  </si>
  <si>
    <t>Débil</t>
  </si>
  <si>
    <t>Probabilidad</t>
  </si>
  <si>
    <t>RIESGO 8</t>
  </si>
  <si>
    <t>RIESGO 9</t>
  </si>
  <si>
    <t>RIESGO 10</t>
  </si>
  <si>
    <t>RIESGO 11</t>
  </si>
  <si>
    <t>RIESGO 12</t>
  </si>
  <si>
    <t>Criterios para calificar el impacto en RIESGOS DE GESTIÓN</t>
  </si>
  <si>
    <t>RIESGO 13</t>
  </si>
  <si>
    <t>RIESGO 14</t>
  </si>
  <si>
    <t>RIESGO 15</t>
  </si>
  <si>
    <t>RIESGO 16</t>
  </si>
  <si>
    <t>RIESGO 17</t>
  </si>
  <si>
    <t>RIESGO 18</t>
  </si>
  <si>
    <t>RIESGO 19</t>
  </si>
  <si>
    <t>RIESGO 20</t>
  </si>
  <si>
    <t>Calificación del diseño del control</t>
  </si>
  <si>
    <t>Conclusión sobre los controles</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</si>
  <si>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</si>
  <si>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2. Formulación e implementación de acciones que no fomenten la cultura ciudadana y el respeto entre todos los usuarios de todas las formas de transporte.</t>
  </si>
  <si>
    <t>7: Desvío en el uso de los bienes y servicios de la Entidad</t>
  </si>
  <si>
    <t>1: Pérdida de imagen institucional
2: Desgaste administrativo por reprocesos
3: Investigaciones y sanciones
4: Detrimento patrimonial</t>
  </si>
  <si>
    <t>Descripción del Control
(Traslade aquí los controles que fueron identificados para cada riesgo en la hoja Mapa de Riesgos)</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</si>
  <si>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</si>
  <si>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</si>
  <si>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 xml:space="preserve">No. de casillas que aporta cada control preventivo </t>
  </si>
  <si>
    <t>No. de casillas que aporta cada control detectivo</t>
  </si>
  <si>
    <t>1: Ciudadanía insatisfecha
2: Sanciones
3: Investigaciones disciplinarias, administrativas, fiscales y penales.</t>
  </si>
  <si>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</si>
  <si>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</si>
  <si>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</si>
  <si>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9: Celebración indebida de contratos para favorecimiento propio o de terceros</t>
  </si>
  <si>
    <t>1: Ausencia o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Ausencia o debilidad de procesos y procedimientos para la gestión administrativa y misional</t>
  </si>
  <si>
    <t>1: Bajos niveles de denuncia que permita el beneficio propio o de terceros.
2: Presencia de bajos estándares éticos
3: Baja cultura de control social y/o institucional
4: Ausencia o debilidad de procesos y procedimientos para la gestión administrativa y misional</t>
  </si>
  <si>
    <t>1: Detrimento patrimonial
2: Pérdida de imagen institucional
3: Desgaste administrativo por reprocesos
4: Investigaciones y sanciones</t>
  </si>
  <si>
    <t>11. Discriminación hacia los ciudadanos que requieren atención y respuesta por parte de la SDM.</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</si>
  <si>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</si>
  <si>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</si>
  <si>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5. Rendición de cuentas que no involucre a la ciudadanía y todos los grupos de interés.</t>
  </si>
  <si>
    <t>1: Presencia de bajos estándares éticos
2: Baja cultura de control institucional
3: Insuficiencia de recursos (humanos, tecnológicos, financieros) en la gestión documental
4: Ausencia o debilidad de procesos y procedimientos para la gestión administrativa y misional</t>
  </si>
  <si>
    <t>10: Cohecho (Dar o recibir dádivas)</t>
  </si>
  <si>
    <t>1: Pérdida de imagen institucional
2: Incremento de PQRSD
3: Investigaciones y/o sanciones</t>
  </si>
  <si>
    <t>1: Falta de capacitación de los colaboradores de la SDM que hacen presencia en las diferentes localidades. 
2: Ausencia de mecanismos de participación ciudadana y control social.
3: Falta de divulgación de los mecanismos de participación ciudadana y control social.</t>
  </si>
  <si>
    <t>1: Pérdida de imagen institucional
2: Aumento de PQRSD
3: Ausencia de control social.</t>
  </si>
  <si>
    <t>1: Amiguismo y clientelismo 
2: Presencia de bajos estándares éticos
3: Baja cultura de control social e institucional
4: Ausencia o debilidad de procesos y procedimientos para la gestión administrativa y misional
5: Bajos niveles de denuncia que permita el beneficio propio o de terceros.
6. Bajos niveles de supervisión o seguimiento a terceros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</si>
  <si>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</si>
  <si>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</si>
  <si>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14. Trámite o servicio a la ciudadanía, incumpliendo los requisitos, con el propósito de obtener un beneficio propio o para un tercero.</t>
  </si>
  <si>
    <t>16. Inadecuado Ambiente laboral en la SDM</t>
  </si>
  <si>
    <t>18. Actuaciones de los colaboradores que no se ajusten a la cultura del control en la Entidad</t>
  </si>
  <si>
    <t>20. Política de seguridad de la información deficiente e ineficaz para las características y condiciones de la Entidad.</t>
  </si>
  <si>
    <t>15. Designación de colaboradores no competentes o idóneos para el desarrollo de las actividades asignadas.</t>
  </si>
  <si>
    <t>8: Pérdida de información pública que favorezca el beneficio propio o de terceros</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</si>
  <si>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</si>
  <si>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</si>
  <si>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1. Seguimiento al cumplimiento del procedimiento PM05-PR05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</si>
  <si>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</si>
  <si>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</si>
  <si>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</si>
  <si>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</si>
  <si>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t xml:space="preserve">1. Estrategias de fortalecimiento de la cultura de autocontrol (Preventivo). </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</si>
  <si>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Desarrollo del PAAI y procedimientos de auditoria interna y seguimiento a planes de mejoramiento (Detectivo).</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</si>
  <si>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</si>
  <si>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</si>
  <si>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</si>
  <si>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 xml:space="preserve">1. Elaboración del Anteproyecto de presupuesto para la formulación o estructuración de los planes, programas o proyectos orientados a la reducción sustancial de victimas fatales y lesionados en siniestros de tránsito - PE01-PR04 (Preventivo).
</t>
  </si>
  <si>
    <t>5. Desarrollo del PAAI y procedimientos de auditoria interna y seguimiento a planes de mejoramiento (Detectivo)</t>
  </si>
  <si>
    <t>2. Seguimiento al Plan Institucional de Capacitación (Preventivo)</t>
  </si>
  <si>
    <t>3. Aplicación del procedimiento de entrenamiento en el puesto de trabajo
(Preventivo)</t>
  </si>
  <si>
    <t>4. Desarrollo de la estrategia comunicativa que incentiva la cultura ciudadana (Preventivo).</t>
  </si>
  <si>
    <t xml:space="preserve">1. Seguimiento al cumplimiento del procedimiento PM05-PR05 (Preventivo)
</t>
  </si>
  <si>
    <t>5. Implementación del enfoque a procesos a través del SIG (Preventivo).</t>
  </si>
  <si>
    <t xml:space="preserve">2. Desarrollo de la estrategia comunicativa que incentiva la cultura ciudadana (Preventivo). </t>
  </si>
  <si>
    <t xml:space="preserve">1. Análisis de cifras estadísticas de siniestralidad vial (Preventivo)
</t>
  </si>
  <si>
    <t>3. Desarrollo del PAAI y procedimientos de auditoria interna y seguimiento a planes de mejoramiento (Detectivo).</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</si>
  <si>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</si>
  <si>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</si>
  <si>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 xml:space="preserve">1. Elaboración del Anteproyecto de presupuesto acorde con las necesidades del Plan de Desarrollo Distrital - Procedimiento PE01-PR04 (Preventivo).
</t>
  </si>
  <si>
    <t xml:space="preserve">6. Evaluación de la satisfacción de los ciudadanos frente a los impactos de los proyectos y acciones (Detectivo)
</t>
  </si>
  <si>
    <t>7. Vinculación de la ciudadanía a través de los CLM  para socializar los programas y proyectos de alto impacto (Detectivo)</t>
  </si>
  <si>
    <t>2. Formulación y desarrollo del Plan de Comunicaciones (Preventivo)</t>
  </si>
  <si>
    <t xml:space="preserve">3.  Formulación y seguimiento del Plan Institucional de Participación (Preventivo) </t>
  </si>
  <si>
    <t xml:space="preserve">1. Aplicación del procedimiento de PE01-PR22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</si>
  <si>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</si>
  <si>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</si>
  <si>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</si>
  <si>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</si>
  <si>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</si>
  <si>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</si>
  <si>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</si>
  <si>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</si>
  <si>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</si>
  <si>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</si>
  <si>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</si>
  <si>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1. Adopción y socialización del Código de Integridad (Preventivo)
</t>
  </si>
  <si>
    <t xml:space="preserve">1. Adopción y desarrollo de la política y estrategia comunicativa sobre igualdad (Preventivo)
</t>
  </si>
  <si>
    <t>3. Desarrollo e implementación del PIC</t>
  </si>
  <si>
    <t>4. Aplicación del procedimiento de PM05-PR14</t>
  </si>
  <si>
    <t>5. Seguimiento al índice de las PQRSD (Detectivo)</t>
  </si>
  <si>
    <t>6. Aplicación procedimientos disciplinarios PV02-PR01 y PV02-PR02 (Detectivo).</t>
  </si>
  <si>
    <t xml:space="preserve">2. Desarrollo e implementación del PIC (Preventivo)
</t>
  </si>
  <si>
    <t>4.Seguimiento al índice de las PQRSD (Detectivo)</t>
  </si>
  <si>
    <t>3. Aplicación del procedimiento de PM05-PR14 (Preventivo)</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</si>
  <si>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</si>
  <si>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</si>
  <si>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</si>
  <si>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Elaboración del Anteproyecto de presupuesto acorde con las necesidades del PETI (Preventivo)
</t>
  </si>
  <si>
    <t>2. Adopción y socialización del Código de Integridad (Preventivo)</t>
  </si>
  <si>
    <t>3. Estrategias de fortalecimiento de la cultura de autocontrol (preventivo)</t>
  </si>
  <si>
    <t xml:space="preserve">1. Desarrollo de la estrategia comunicativa que incentiva la denuncia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</si>
  <si>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</si>
  <si>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</si>
  <si>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</si>
  <si>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 xml:space="preserve">1. Aplicación de los manuales de funciones y verificación con lista de chequeo del cumplimiento de requisitos (Preventivo).
</t>
  </si>
  <si>
    <t>5. Aplicación de normativa legal asociada a la administración de la planta global de la Entidad (Detectivo).</t>
  </si>
  <si>
    <t>4. Aplicación de los manuales de funciones y verificación con lista de chequeo del cumplimiento de requisitos (Preventivo).</t>
  </si>
  <si>
    <t>3. Implementación del Plan de Bienestar e Incentivos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</si>
  <si>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</si>
  <si>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</si>
  <si>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</si>
  <si>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</si>
  <si>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</si>
  <si>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5. Implementación del Procedimiento PA02-PR07 (Preventivo).</t>
  </si>
  <si>
    <t>6. Aplicación de la Resolución 1401 de 2007 (Preventivo).</t>
  </si>
  <si>
    <t xml:space="preserve">1. Aplicación de los lineamientos establecidos en la Resolución 1111 de 2017 (Preventivo).
</t>
  </si>
  <si>
    <t>8. Aplicación del procedimiento PA02-03 para funcionarios (Detectivo).</t>
  </si>
  <si>
    <t>4. Supervisión al cumplimiento de la normativa, procedimiento PA01-PR09 y matriz de aspectos e impactos ambientales (Preventivo).</t>
  </si>
  <si>
    <t>3. Elaboración del Anteproyecto de presupuesto acorde con las necesidades de recursos humanos, tecnológicos y físicos para el SGA (Preventivo).</t>
  </si>
  <si>
    <t xml:space="preserve">1. Campañas de socialización y concientización a colaboradores en las actividades del SGA (Preventivo).
</t>
  </si>
  <si>
    <t>2.  Acciones de divulgación del PIGA (Preventivo).</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</si>
  <si>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</si>
  <si>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</si>
  <si>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</si>
  <si>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 xml:space="preserve">1. Formulación y seguimiento a los acuerdos de gestión que contienen las acciones para la implementación de la política de seguridad de la información (Preventivo)
</t>
  </si>
  <si>
    <t>5. Desarrollo del PAAI y procedimientos de auditoria interna y seguimiento a planes de mejoramiento (Detectivo).</t>
  </si>
  <si>
    <t>4. Desarrollo del PAAI y procedimientos de auditoria interna y seguimiento a planes de mejoramiento (Detectivo)</t>
  </si>
  <si>
    <t>3. Aplicación y seguimiento de documentos de SIGA (Preventivo).</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</si>
  <si>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</si>
  <si>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</si>
  <si>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EJECUCIÓN DE LOS CONTROLES</t>
  </si>
  <si>
    <t xml:space="preserve">Promedio calificación del diseño de controles </t>
  </si>
  <si>
    <t xml:space="preserve">Solidez del diseño del conjunto de controles </t>
  </si>
  <si>
    <t>DISEÑO DE LOS CONTROLES</t>
  </si>
  <si>
    <t>Control 1: Servicio al Ciudadano
2: Gestión Talento Humano
3: Gestión Talento Humano
4: Comunicaciones
5: Direccionamiento Estratégico</t>
  </si>
  <si>
    <t>Control 1: Direccionamiento Estratégico
2: Comunicaciones
3: Servicio al Ciudadano
4: Servicio al Ciudadano
5: Control y Evaluación de la Gestión</t>
  </si>
  <si>
    <t>Control 1: Direccionamiento Estratégico
2: Direccionamiento Estratégico
3: Gestión Talento Humano
4: Gestión Legal y Contractual
5: Control y Evaluación de la Gestión
6: Servicio al Ciudadano
7: Servicio al Ciudadano
8. Gestión de Transporte e Infraestructura</t>
  </si>
  <si>
    <t>Control 1: Comunicaciones
2: Gestión Talento Humano
3: Control y Evaluación de la Gestión
4: Gestión Legal y Contractual
5: Control y Evaluación de la Gestión
6: Control Disciplinario</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</si>
  <si>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</si>
  <si>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</si>
  <si>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</si>
  <si>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</si>
  <si>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1. Desarrollo de la estrategia comunicativa que incentiva la denuncia (Preventivo).</t>
  </si>
  <si>
    <t>4. Aplicación y seguimiento de documentos de SIG -  Gestión contractual (Preventivo).</t>
  </si>
  <si>
    <t xml:space="preserve">5. Desarrollo del PAAI y procedimientos de auditoria interna y seguimiento a planes de mejoramiento (Detectivo)
</t>
  </si>
  <si>
    <t>10. Desarrollo de la estrategia comunicativa que incentiva la denuncia (Preventivo).</t>
  </si>
  <si>
    <t xml:space="preserve">9. Desarrollo del PAAI y procedimientos de auditoria interna y seguimiento a planes de mejoramiento (Detectivo)
</t>
  </si>
  <si>
    <t>8. Evaluación de la satisfacción de los ciudadanos frente a la prestación de los servicios (Preventivo).</t>
  </si>
  <si>
    <t>7. Aplicación y seguimiento de procedimiento PA01-PR19 Firma Digital (Preventivo).</t>
  </si>
  <si>
    <t xml:space="preserve">5. Aplicación y seguimiento de procedimientos PA01-PR12, PA01-PR13, PA01-PR14, PA01-PR21 de control de bienes (Preventivo)
</t>
  </si>
  <si>
    <t xml:space="preserve">6. Aplicación y seguimiento de procedimiento PA01-PR22 Caja Menor (Preventivo). </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</si>
  <si>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</si>
  <si>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</si>
  <si>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</si>
  <si>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</si>
  <si>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</si>
  <si>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</si>
  <si>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</si>
  <si>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rPr>
        <b/>
        <sz val="12"/>
        <rFont val="Arial"/>
        <family val="2"/>
      </rPr>
      <t xml:space="preserve">ZONA DE RIESGO INHERENTE </t>
    </r>
    <r>
      <rPr>
        <sz val="11"/>
        <color theme="1"/>
        <rFont val="Arial"/>
        <family val="2"/>
      </rPr>
      <t xml:space="preserve">
</t>
    </r>
  </si>
  <si>
    <r>
      <rPr>
        <b/>
        <sz val="12"/>
        <rFont val="Arial"/>
        <family val="2"/>
      </rPr>
      <t xml:space="preserve">ZONA DE RIESGO RESIDUAL </t>
    </r>
    <r>
      <rPr>
        <sz val="11"/>
        <color theme="1"/>
        <rFont val="Arial"/>
        <family val="2"/>
      </rPr>
      <t xml:space="preserve">
</t>
    </r>
  </si>
  <si>
    <t>1. Aplicación del procedimiento PM01-PR05 (Preventivo)
2. Cumplimiento a las medidas anticorrupción institucionales contenidas en el PAAC (Preventivo).
3. Adopción y socialización del Código de Integridad (Preventivo).
4. Aplicación del procedimiento PM05-PR02 - participación social (Preventivo).
5. Aplicación y seguimiento de procedimientos PA01-PR12, PA01-PR13, PA01-PR14, PA01-PR21 de control de bienes (Preventivo)
6. Aplicación y seguimiento de procedimiento PA01-PR22 Caja Menor (Preventivo). 
7. Aplicación y seguimiento de procedimiento PA01-PR19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PM01-PR01 PQRSD (Detectivo)</t>
  </si>
  <si>
    <t>Control 1: Gestión de Transporte e Infraestructura
2: Control y Evaluación de la Gestión
3: Gestión Talento Humano
4: Servicio al Ciudadano
5: Gestión Administrativa
6: Gestión Administrativa
7. Gestión Administrativa
7: Servicio al Ciudadano
8: Control y Evaluación de la Gestión
9: Comunicaciones
10. Servicio al Ciudadano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</si>
  <si>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</si>
  <si>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</si>
  <si>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</si>
  <si>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</si>
  <si>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t>RIESGO No.</t>
  </si>
  <si>
    <t>Puntaje para desplazarImpacto</t>
  </si>
  <si>
    <t>11. Aplicación del procedimiento PM05-PR01 PQRSD (Detectivo)</t>
  </si>
  <si>
    <t>8. Elaboración de estudios sectoriales  PM01-PR05 (Preventivo).</t>
  </si>
  <si>
    <t>RESUMEN ANÁLISIS RIESGO RESIDUAL</t>
  </si>
  <si>
    <t xml:space="preserve">2.  Verificación de la información financiera, técnica y jurídica de la Entidad acorde con la metodologia establecida por los entes de control (Preventivo).
</t>
  </si>
  <si>
    <r>
      <rPr>
        <b/>
        <sz val="12"/>
        <rFont val="Arial"/>
        <family val="2"/>
      </rPr>
      <t>OPCIÓN DE MANEJO</t>
    </r>
    <r>
      <rPr>
        <u/>
        <sz val="11"/>
        <color theme="10"/>
        <rFont val="Arial"/>
        <family val="2"/>
      </rPr>
      <t xml:space="preserve">
(Consulte la hoja de opciones de manejo)</t>
    </r>
  </si>
  <si>
    <t xml:space="preserve">3. Revisión de la información reportada por las dependencias en los POA con respecto al avance físico y presupuestal de las metas y sus actividades- PE01-PR01(Preventivo).
</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</si>
  <si>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</si>
  <si>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</si>
  <si>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</si>
  <si>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</si>
  <si>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</si>
  <si>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</si>
  <si>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</si>
  <si>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Puntaje para desplazar Impacto</t>
  </si>
  <si>
    <t>Control 1: Gestión Talento Humano
2: Control Disciplinario 
3: Direccionamiento Estratégico
4: Gestión Administrativa
5: Control y Evaluación de la Gestión
6: Control Disciplinario
7: Gestión de la Información
8: Gestión de la Información</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</si>
  <si>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</si>
  <si>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</si>
  <si>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</si>
  <si>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</si>
  <si>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</si>
  <si>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</si>
  <si>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1. Adopción y desarrollo de la política y estrategia comunicativa sobre igualdad (Preventivo)
2. Aplicación del procedimiento PM05-PR02 - Participación ciudadana (Preventivo).
3. Desarrollo e implementación del PIC (Preventivo)
4. Aplicación del procedimiento de PM05-PR14 (Preventivo).
5. Seguimiento al índice de las PQRSD (Detectivo)
6. Aplicación procedimientos disciplinarios PV02-PR01 y PV02-PR02 (Detectivo).</t>
  </si>
  <si>
    <t xml:space="preserve">2. Aplicación del procedimiento PM05-PR02 - participación ciudadana (Preventivo).
</t>
  </si>
  <si>
    <t>1. Aplicación del procedimiento PM05-PR02 - Participación ciudadana (Preventivo).
2. Desarrollo e implementación del PIC (Preventivo)
3. Aplicación del procedimiento de PM05-PR14 (Preventivo)
4.Seguimiento al índice de las PQRSD (Detectivo)</t>
  </si>
  <si>
    <t xml:space="preserve">1. Aplicación del procedimiento PM05-PR02 - Participación ciudadana (Preventivo).
</t>
  </si>
  <si>
    <t>Promedio de controles preventivos</t>
  </si>
  <si>
    <t>Promedio de controles detectivos</t>
  </si>
  <si>
    <t>SOLIDEZ DE LOS CONTROLES</t>
  </si>
  <si>
    <t>Fuerte
Diseño fuerte + Ejecución fuerte</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</si>
  <si>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</si>
  <si>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</si>
  <si>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Moderada</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</si>
  <si>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</si>
  <si>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</si>
  <si>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</si>
  <si>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3. Expedicion de los manuales de supervisión (Preventivo)</t>
  </si>
  <si>
    <t xml:space="preserve">7. Verificación de la ARL previo suscripción del contrato (Detectivo)
</t>
  </si>
  <si>
    <t xml:space="preserve">1: Fortalecer la planificación de recursos en el anteproyecto de presupuesto.
2: Realizar las intervenciones de pedagogía, ingeniería y control en puntos críticos de accidentalidad. 
3: Mantener las acciones relacionadas con el seguimiento del avance de los proyectos del Plan de Desarrollo que apuntan a lograr la meta visión cero
</t>
  </si>
  <si>
    <t xml:space="preserve">1: Anual
2: Trimestral
3: Trimestral
</t>
  </si>
  <si>
    <t xml:space="preserve">Acción 1: Subsecretaria de Política Sectorial
Acción 2: Dirección de Seguridad Vial y Comportamiento del Tránsito, Control y Vigilancia. 
Acción 3: Oficina de Control Interno
</t>
  </si>
  <si>
    <t xml:space="preserve">Acción 1: Verificación de asignación de recursos a las metas Plan de Desarrollo
Acción 2: Intervenciones en vía, jornadas de sensibilización, campañas pedagogicas y operativos
Acción 3: ASeguimiento mensual de PAAI e informe ejecutivo de cumplimiento de las metas Plan de Desarrollo
</t>
  </si>
  <si>
    <t xml:space="preserve">Acción 1: Programación de recursos en el anteproyecto de presupuesto - PAA programado por la Subsecretaria de Política Sectorial frente a la Visión Cero.
Acción 2: Planillas de asistencia, actas de reunión y fotos
Acción 3: Acta seguimiento PAAI y Formato de Seguimiento a Metas Plan de Desarrollo de la Secretaría General
</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</si>
  <si>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DAL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</si>
  <si>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1: Mensual
2:Trimestral
3.1: Bimensual
3.2. Semestral 
4: Trimestral 
5: Permanente</t>
  </si>
  <si>
    <t>Acción 1: Dirección de Servicio al Ciudadano
Acción 2: Subdirección Administrativa -OAP (POA)
Acción 3: Dirección Administrativa
Acción 4: Comunicaciones Acción 5: Oficina Asesora de Planeación</t>
  </si>
  <si>
    <t xml:space="preserve">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DAL a la solicitud presentada.
Acción 3.2:
Acción 4: Seguimiento a las acciones implementadas a través de encuestas, indicadores de impacto. 
Acción 5: Evaluación a través de encuestas, seguimiento actividades Jornada SIG y plataforma Moodle. </t>
  </si>
  <si>
    <t xml:space="preserve">Acción 1: Consolidación y Control de la aplicación de los mecanismos de medición- PM 05-PR 17-F 03.
Acción 2: POA
Acción 3.1: Correos.
Acción 3.2:
Acción 4: publicaciones en los canales de comunicación establecidos
Acción 5: Encuestas, resultados en la revisión por la dirección, listas de asistencia. </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</si>
  <si>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</si>
  <si>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</si>
  <si>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</si>
  <si>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Dirección de Seguridad Vial y Comportamiento del Tránsito
Acción 2: Comunicaciones 
Acción 3: Oficina de Control Interno</t>
  </si>
  <si>
    <t xml:space="preserve">Acción 1: Socializaciones de formación a la ciudadadania en instituciones educativas, organizaciones y espacios en vía.
Acción 2:Medir el impacto de la estrategia de comunicaciones para fortalecer la cultura ciudadana. 
Acción 3: Evaluar el cumplimiento de la SDM frente a los mecanismos de Participación Ciudadana (Decreto 371 de 2010)
</t>
  </si>
  <si>
    <t>Acción 1: Planilas de asistencia, actas de inicio y actas de reunión
Acción 2: publicaciones, actas de reunión, encuestas
Acción 3: Informe de Auditoría</t>
  </si>
  <si>
    <t>Acción 2: resultados de las encuestas para medir el impacto.</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</si>
  <si>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Aplicar encuesta de Satisfacción  de los ciudadanos frente a los impactos de los proyectos y acciones. 
5: Mantener las acciones del PAAI relacionadas con el cumplimiento de lo establecido en el Decreto 371 de 2010.</t>
  </si>
  <si>
    <t xml:space="preserve">1: Anual
2:
3:Mensual
4:Mensual
5: Anual 
</t>
  </si>
  <si>
    <t xml:space="preserve">Acción 1: Oficina Asesora de Planeación y la Dirección de Servicio al Ciudadano
Acción 2:
Acción 3:  Informar de manera proactiva los resultados del Plan Institucional de Participación como insumo para la toma de decisiones al interior de la Entidad.
Acción 4:   Aplicar encuesta de Satisfacción  de los ciudadanos frente a los impactos de los proyectos y acciones. 
Acción 5: Oficina de Control Interno
</t>
  </si>
  <si>
    <t xml:space="preserve">Acción 1: Revisión periódica de la caracterización de partes interesadas.
Acción 2:
Acción 3: seguimiento de las acciones propuestas en el plan institucional de participación
 Acción 4: Encuesta de Satisfacción  de los ciudadanos  referente  a los impactos de los proyectos y acciones. 
Acción 5: Evaluar el cumplimiento de la SDM frente a los mecanismos de Participación Ciudadana (Decreto 371 de 2010)
</t>
  </si>
  <si>
    <t xml:space="preserve">Acción 1: Caracterización de partes interesadas
Acción 2:
Acción 3: Formato acta de reunión PA01- PR01- F02 ó Formato listado de asistencia PA01- PR01- F01 
Acción 4: Consolidación y Control de la aplicación de los mecanismos de medición- PM 05-PR 17-F 03.
Acción 5: Informe de Auditoría
</t>
  </si>
  <si>
    <t>Verificar en diciembre la información recopilada por la DSC con respecto a la rendición de cuentas por localidades; en marzo de 2018 se verificaría la Distrital</t>
  </si>
  <si>
    <t>1: Definir e implementar la información documentada que debe quedar como evidencia de la aplicación del control No. 2.
2: Buscar alternativas para mejorar la oportunidad en la entrega de la información interna y externa para la rendición de cuentas.
3: Definir e implementar la información documentada que debe quedar como evidencia de la aplicación del control No. 3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Continuar con la aplicación de encuesta ciudadana frente a la rendición de cuentas distrital 
7:  Aplicar  encuesta de Satisfacción  a la ciudadanía  referente a la información de Audiencias públicas Locales.
8: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9:Continuar dando tramite a las quejas presentadas dentro del mes de su recibo.</t>
  </si>
  <si>
    <t>1: Anual
2: Anual
3: Trimestral
4: Semestral
5: Semestral
6: Anual
7: Anual
8: Mensual
9: Trimestral</t>
  </si>
  <si>
    <t>Acción 1: Oficina Asesora de Planeación
Acción 2: Oficina Asesora de Planeación
Acción 3: Oficina Asesora de Planeación
Acción 4: Oficina de información Sectorial 
Acción 5: Subsecretaría de Gestión Corporativa, OAP y Control Interno
Acción 6: Oficina Asesora de Planeación
Acción 7: Dirección de Servicio al Ciudadano.
Acción 8: Dirección de Servicio al Ciudadano.
Acción 9: Oficina de Control Disciplinario</t>
  </si>
  <si>
    <t>Acción 1: Seguimiento al cumplimiento de la metodología establecida por la Veeduría Distrital
Acción 2: Verificación de la recepción de la información dentro de los términos determinados por la OAP.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rendición de cuentas Distrital.
Acción 7: Encuesta de Satisfacción de los ciudadanos referente a la información de Audiencias públicas Locales.
Acción 8: Recepción de la información objeto de actualización en la Guía de Trámites y el Sistema Único de Información de Trámites (SUIT), seguido por la actualización de los canales de información a cargo de la Dirección de Servicio al Ciudadano.
Acción 9: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</si>
  <si>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PE01-PR01.
Acción 4: Contratacion y aplicación de polítcas
Acción 5: (pantallas LED, intranet e listado de asistencia inducción y reinducción)
Acción 6: Consolidación de la aplicación de los mecanismos de medición en la rendición de cuentas Distrital.
Acción 7: Consolidación y Control de la aplicación de los mecanismos de medición- PM05-PR17-F03. 
Acción 8: PM05-PR08-F01, PM05-PR08- F02 y PM05-PR08- F03.
Acción 9:Expediente Disciplinario.</t>
  </si>
  <si>
    <t xml:space="preserve">1: Mantener los puntos de control del procedimiento PM01-PR05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5:mantener los controles de los procedimientos 
6: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
</t>
  </si>
  <si>
    <t>Acción 1: Por demanda de estudios
Acción 2: Cuatrimestral
Acción 3. Semestral
Acción 4: Trimestral
Acción 5: mensual 
Acción 6: semestral 
Acción 7: trimestral 
Acción 8: Mensual 
Acción 9. Dos veces al año
Acción 10: trimestral 
Acción 11: Mensual</t>
  </si>
  <si>
    <t>Acción 1: DTI y DESS
Acción 2: Oficina de Control Interno
Acción 3. Subsecretaría de Gestión Corporativa, OAP, Oficina de Control Interno
Acción  4: Dirección de Servicio al Ciudadano
Acción 5: Subdirección Administrativa
Acción 6: Subdirección Administrativa-Dirección de Asuntos Legales 
Acción 7: Subdirección Administrativa
Acción 8: Dirección de Servicio al Ciudadano
Acción 9: Oficina de Control Interno
Acción 10: Oficina Asesora de Comunicaciones
Acción 11. Dirección de Servicio al Ciudadano</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</si>
  <si>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contables mensuales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</si>
  <si>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salidas, traslados y contables. 
Acción 6: Informes de arqueo 
Acción 7: Informes trimestrales 
Acción 8: Consolidación y Control de la aplicación de los mecanismos de medición- PM 05-PR17-F03.
Acción 9: Informes de seguimiento 
Acción 10: Seguimiento al impacto en redes sociales 
Acción 11. Matriz de seguimiento PM05-PR01-F05 y formato PM05-PR01-F01 Consolidación de requerimientos</t>
  </si>
  <si>
    <t>10. Seguimiento a las acciones desarrolladas en redes sociales.</t>
  </si>
  <si>
    <t xml:space="preserve">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
</t>
  </si>
  <si>
    <t xml:space="preserve">1: Anual
2:Semestral 
3: Semestral 
4: Semestral 
5: Dos veces al año
6: Trimestral 
7: Semestral
8: Anual
</t>
  </si>
  <si>
    <t xml:space="preserve">Acción 1: Subsecretaria de Gestión Corporativa; OAP, Oficina de Control Interno
Acción 2: Oficina de Control Disciplinario y Servicio al Ciudadano. 
Acción 3: Oficina Asesora de Planeación
4: todas las dependencias- Lidera subdirección Administrativa 
5: Oficina de Control Interno
6: Oficina de Control Disciplinario 
7: Subdirección Administrativa
8: Oficina de Información Sectorial
</t>
  </si>
  <si>
    <t xml:space="preserve">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7: Diligenciamiento del Formato de Evaluación
8: Verificación del plan de sensibilización|
</t>
  </si>
  <si>
    <t xml:space="preserve">Acción 1: Pantallas LED, intranet e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 disciplinarios adelantados dentro de los terminos legales señaldos para tal fin 
7: Evaluación diligenciada en Subdirección Administrativa 
8: Informes de seguimiento a estrategias realizadas
</t>
  </si>
  <si>
    <t>Acción 1: Oficina Asesora de Comunicaciones
Acción 2: Subsecretaria de Gestión Corporativa, OAP y Oficina de Control Interno
Acción 3: Oficina de Control Interno
Acción 4: Dirección de Asuntos Legales 
Acción 5: Oficina de Control Interno
Acción 6: Oficina de Control Disciplinario</t>
  </si>
  <si>
    <t>Acción 1:Oficina Asesora de Comunicaciones 
Acción 2: Subsecretaria de Gestión de Corporativa, OAP y Oficina de Control Interno
Acción 3: Oficina de Control Interno
Acción 4: Dirección de Asuntos Legales 
Acción 5: Oficina de Control Interno 
Acción 6: Oficina de Control Disciplinario</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</si>
  <si>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</si>
  <si>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De acuerdo a las necesidades y/o ofertas sobre capacitaciones
4: Semestral
5: Mensual
6: Trimestral</t>
  </si>
  <si>
    <t>Acción 1: Oficina Asesora de Comunicaciones
2: Dirección de Servicio al Ciudadano
3: Subsecretaria de Gestión Corporativa y Dirección de Servicio al Ciudadano
4:Dirección de Servicio al Ciudadano
5:Dirección de Servicio al Ciudadano
Acción 6: Oficina de Control Disciplinario</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</si>
  <si>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Acción 6: Continuar dando tramite a las quejas presentadas dentro del mes de su recibo.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</si>
  <si>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PM05-PR01-F05, formato PM05-PR01-F01 Consolidación de requerimientos
Acción 6: expediente disciplinario</t>
  </si>
  <si>
    <t> 1: Elaborar conjuntamente con las partes interesadas las Agendas Participativas
de Trabajo (APT)  que contienen las solicitudes de los ciudadanos  en cada localidad
2: 
3: Realizar reinducciones a los gestores y orientadores de los puntos de contacto de la DSC, en información de trámites y servicios prestados por la Entidad. 
 4: Realizar seguimiento en la oportunidad de respuesta de los requerimientos realizados en la Entidad.</t>
  </si>
  <si>
    <t>1:Mensual
2:
3:Semestral 
4: Mensual</t>
  </si>
  <si>
    <t>1:Agenda en el Correo electrónico- Google apps- Informe mensual de cumplimiento de las agendas por cada localidad.
2: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</si>
  <si>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1:Publicación en la Página Web de las  agendas participativas de Trabajo (APT)
2:
3:Formato acta de reunión PA01- PR01- F02 ó Formato listado de asistencia PA01- PR01- F01  
4: Matriz de seguimiento PM05-PR01-F05. Formato PM05-PR01-F01 Consolidación de requerimientos</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</si>
  <si>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las acciones del PAAI relacionadas con la Evaluación al cumplimiento disposiciones sobre derechos de autor a DNDA</t>
  </si>
  <si>
    <t xml:space="preserve">1: Anual 
2: Semestral
3: Anual
4: Semestral
5: Anual
</t>
  </si>
  <si>
    <t xml:space="preserve">Acción 1: Subsecretaria de Política Sectorial
Acción 2: Oficina de Información Sectorial Acción 3: Subsecretaria de Gestión Corporativa, OAP y Oficina de Control Interno
Acción 4.1: Oficina de Información Sectorial
Acción 4.2: Oficina de Información Sectorial
Acción 5: Oficina de Control Interno
</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</si>
  <si>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</si>
  <si>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 xml:space="preserve">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
</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</si>
  <si>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</si>
  <si>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1: Anual
2: De acuerdo a las necesidades y/o ofertas sobre capacitaciones
3: De acuerdo a las necesidades Bienestar y plan de Incentivos</t>
  </si>
  <si>
    <t>Acción 1: Subsecretaria de Política Sectorial, Subsecretaria de Gestión Corporativa y Subsecretaria de Servicios de la Movilidad 
Acción 2: Subdirección Administrativa y Servicio al Ciudadano
Acción 3: Subsecretaria de Gestión Corporativa</t>
  </si>
  <si>
    <t>Acción 1: Verificación de asignación de recursos acorde a las necesidades de recursos humanos, tecnológicos y físicos. 
Acción 2: Seguimiento al cumplimiento del POA
Acción 3: Seguimiento al cumplimiento del POA</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</si>
  <si>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</si>
  <si>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Mantener la evaluación inicial de acuerdo a los lineamientos establecidos en la Res 1111/2017
2: Continuar asegurando que el personal encargado del S&amp;SO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solicitando a los contratistas el certificado de afiliación a la ARL previa suscripción del acta de inicio
8:Continuar con la verificación mensual de las novedades en la nómina</t>
  </si>
  <si>
    <t>1.1: Dar continuidad a las acciones de promoción y sensibilización del SIG
1.2: Acciones encaminadas a fortalecer compromiso de la Alta Dirección
y toma de conciencia en los colaboradores
1.3:</t>
  </si>
  <si>
    <t>1.1: Permanente
1.2:
1.3:</t>
  </si>
  <si>
    <t>Acción 1.1: Oficina Asesora de Planeación
Acción 1.2: Subsecretaria de Gestión Corporativa
Acción 1.3: Oficina de Control Interno</t>
  </si>
  <si>
    <t>Acción 1.1: Evaluación a través de encuestas, seguimiento actividades Jornada SIG y plataforma Moodle. 
Acción 1.2:
Acción 1.3:</t>
  </si>
  <si>
    <t>Acción 1.1: Encuestas, resultados en la revisión por la dirección, listas de asistencia. 
Acción 1.2:
Acción 1.3:</t>
  </si>
  <si>
    <t>1: Revisar la implementación del punto de acopio de los residuos generados por la Entidad
2: Evaluar el grado de compromiso de la Alta Dirección con respecto al SIGA.
3: Revisar la eficacia de las estrategias de divulgación del PIGA
4: Revisar y considerar para su actualización la documentación interna y normativa del PIGA publicada en la intranet.
5. Culminar el diseño e implementación del Plan de Saneamiento Básico. 
6. Verificar desde lo contractual si existen clausulas a proveedores y terceros que obliguen el cumplimiento de normativa ambiental.
7: Mantener la planificación de recursos en el anteproyecto de presupuesto.</t>
  </si>
  <si>
    <t>1: 
2:
3: Anual
4:</t>
  </si>
  <si>
    <t>Acción 1: Subdirección Administrativa
Acción 2: Subdirección Administrativa
Acción 3: Subsecretaria de Gestión Corporativa
Acción 4: Subdirección Administrativa</t>
  </si>
  <si>
    <t>Acción 1: 
Acción 2:
Acción 3: Verificación de asignación de recursos para la sostenibilidad y mejora del SGA
Acción 4:</t>
  </si>
  <si>
    <t>Acción 1: 
Acción 2:
Acción 3: Programación de recursos en el anteproyecto de presupuesto - PAA programado por la Subsecretaria de Gestión Corporativa frente a las necesidades del Subsistema de Gestión Ambiental.
Acción 4:</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</si>
  <si>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Mantener las acciones del PAAI relacionadas con el rol de Liderazgo Estratégico (Acompañamiento Comite de Tecnologías de la Información y Comunicaciones)</t>
  </si>
  <si>
    <t>1: Anual
2: Anual
3: semestral
4: Anual
5. Sujeta a la programación del Comité</t>
  </si>
  <si>
    <t xml:space="preserve">Acción 1: Oficina de Información Sectorial
Acción 2: Subsecretaria de Política Sectorial
Acción 3: Subdirección Administrativa
Acción 4: Oficina de Información Sectorial
Accion 5: Oficina de Control Interno
</t>
  </si>
  <si>
    <t xml:space="preserve">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Cumplimiento de las sesiones anuales
</t>
  </si>
  <si>
    <t xml:space="preserve">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Actas y presentaciones
</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</si>
  <si>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Mantener las acciones del PAAI relacionadas con el rol de Liderazgo Estratégico (Acompañamiento Comite de Archivo) y seguimiento al PMA (Plan de Mejoramiento del Archivo)</t>
  </si>
  <si>
    <t>1: Trimestral 
2: Anual
3: semestral 
4: Sujeta a la programación del Comité y seguimiento PMA trimestral</t>
  </si>
  <si>
    <t>Acción 1: Subdirección Administrativa 
Acción 2: Subsecretaria de Gestión Corporativa 
3: Subdirección Administrativa y todas las dependencias lidera 
4: Oficina de Control Interno</t>
  </si>
  <si>
    <t>Acción 1: Cumplimiento de metas trimestrales establecidas en el PINAR
Acción 2: Verificación de asignación de recursos para la sostenibilidad y mejora del Subsistema de Gestión Documental y Archivo
Acción n:
3:dependencias con aplicacion de TRD sobre el total de dependencias 
4: Seguimiento a las acciones PAAI</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</si>
  <si>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Informes de seguimiento</t>
  </si>
  <si>
    <t>1: Fortalecer la planificación de recursos en el anteproyecto de presupuesto.
2: Revisar los tiempos de programación de los procesos del PAA acorde con las exigencias de la plataforma de contratación pública "Colombia Compra Eficiente" 
3: Socializar la normatividad vigente para la evaluación del desempeño 
4: Mantener el control existente. 
5: Mantener las acciones relacionadas con el seguimiento del avance de los proyectos del Plan de Desarrollo y a los POA de gestión.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PM01-PR05</t>
  </si>
  <si>
    <t>1: Anual 
2: Anual
3: 
4: Permanente
5: Trimestral para Metas de Inversión y Anual para POA de Gestión
6: Mensual
7: Mensual
8. Por demanda de estudios a realizar</t>
  </si>
  <si>
    <t xml:space="preserve">Acción 1: Verificación de asignación de recursos a las metas Plan de Desarrollo 
Acción 2: Tiempos estimados de estructuración y entrega de los procesos programados del PAA.
Acción 3: Registro de los resultados de las evaluaciones
Acción 4: El seguimiento al manual de contratación, se realiza a partir de la radicacion de los procesos contractuales, momento en el cual se inicia la verificacion del cumplimiento de los lineamientos establecidos en dicho manual. Para el cumplimiento del manual de supervision, el proceso de Gestion Legal y Contractual en el momento de la notificacion a los supervisores, se les señala.
Acción 5: Evaluar avance cumplimiento metas de los Planes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
</t>
  </si>
  <si>
    <t>Acción 1: Programación de recursos en el anteproyecto de presupuesto - PAA programado por la Subsecretaria de Política Sectorial frente a la sostenibilidad ambiental, económica y social de la movilidad de la ciudad.
Acción 2: Informes pendientes PAA, actas de comité directivo, sémaforo del avance presupuestal
Acción 3: Registro resutados de las evaluación del desempeño y archivo de las evaluaciones
Acción 4:Memorando o Correo electronicos de devolución del proceso y Memorando o Correo de Designacion de Supervison.
Acción 5: Informe Seguimiento
Acción 6:Consolidación y Control de la aplicación de los mecanismos de medición- PM 05-PR 17-F 03.
Acción 7: Publicación en la Página Web de las  agendas participativas de Trabajo ( APT)
Acción 8: Firmas en los estudios aprobados</t>
  </si>
  <si>
    <t>4.El cumplimiento del Manual de Supervision, debe ser monitoriado por parte del Supervisor y el ordenador del gasto.</t>
  </si>
  <si>
    <t>1: Fortalecer los canales de comunciación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4:.Mantener toda la documentacion implementada en el SIG, para el desarrollo de la gestion Contractual.
5: Mantener las acciones del PAAI relacionadas con el cumplimiento de lo establecido en el Decreto 371 de 2010.
6:</t>
  </si>
  <si>
    <t>1: Permanente 
2. Semestral
3. Mensual.
4:Pemanente.
5. Anual
6:</t>
  </si>
  <si>
    <t>Acción 1: Encuesta de percepción de canales de comunicación 
Acción 2: Número de piezas comunicativas (pantallas LED, intranet e listado de asistencia inducción y reinducción)
Acción 3: Publicaciones a través de la Oficina de Comunicaciones. 
Acción 4:.Semestralmente se realizara el ánalisis de la documentacion publicada en el SIG en el tema de gestion Contractual, para determinar la actualizacion de los procedimiento, manuales, etc.
Acción 5: Seguimiento al PAAI
Acción 6: realizacion de la capacitacion programada cada semestre.</t>
  </si>
  <si>
    <t>Acción 1: No de encuestados y resulrados. 
Acción 2: Número de piezas comunicativas (pantallas LED, intranet e listado de asistencia inducción y reinducción)
Acción 3: Cuatro publicaciones 
Acción 4:Acta de mesa de trabajo.
Acción 5: Informe de Auditoría.
Acción 6:listado de asistencia</t>
  </si>
  <si>
    <t>1: Incentivar a los servidores a través de una estrategia comunicativa a denunciar actos de corrupción. 
2: Fortelicer las estrategias para la socilaización del Codigo Integridad
3: Publicar TIPS generales que fortalezcen la cultura del control, relacionados con cohecho. 
4:Mantener toda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</si>
  <si>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1: Mensual 
2: Semestral
3. Trimestral
4:Pemanente.
5. Anual
6: Trimestral</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</si>
  <si>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procedimiento, manuales, etc.
Acción 5: Seguimiento actividades PAAI
Acción 6:Continuar dando tramite a las quejas presentadas dentro del mes de su recibo.</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</si>
  <si>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</si>
  <si>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Anual 
2:Cada vez que se vincule personal al subsistema 
3: Anual
4:Anual
5: Anual
6:Cada vez que se presente un accidente de trabajo
7:Pemanente o cuando se incie el proceso de contratación.
8:Mensual</t>
  </si>
  <si>
    <t>Acción 1: Lista de chequeo de la evaluación inicial firmada por el profesional encargado de la implementación del SST en la Entidad
Acción 2:Lista de chequeo de cumplimiento de documentos precontractuales 
Acción 3: Programación de recursos en el anteproyecto de presupuesto - PAA programado por la Subsecretaria de Gestión Corporativa frente a las necesidades del subsistema de S&amp;SO.
Acción 4:Acuerdo de gestión suscrito por directivo y su´superior que contenga los porcentajes de avance del acuerdo de gestión
5:Listas de chequeo, registros fotográficos y programaciones de agenda
6:Formato diligenciado de investigación de AT/IT
7:Certificado de afiliación con estado AFILIADO del contratista y/o correos,memorando de devolución de las acta de incio por incumplimiento a los requisitos establecidos para tal fin.
8:Cuadro consolidado de seguridad social</t>
  </si>
  <si>
    <t xml:space="preserve">Acción 1: Subsecretaria de Política Sectorial
Acción 2: Oficina Asesora de Planeación
Acción 3: Subdirección Administrativa
Acción 4: Todas las dependencias
Acción 5: Oficina de Control Interno
Acción 6: Dirección de Servicio al Ciudadano
Acción 7: Dirección de Servicio al Ciudadano
Acción 8: DTI y DESS
</t>
  </si>
  <si>
    <t>4. Expedición de los manuales de contratación y supervisión de conformidad con las normas existentes (Detectivo)</t>
  </si>
  <si>
    <t>6. Elaboración del Anteproyecto de presupuesto acorde con las necesidades de la  procesos de selección (planta -contratistas). (Preventivo).</t>
  </si>
  <si>
    <t>1EST. Orientar las acciones de la Secretaría Distrital de Movilidad hacia la visión cero, es decir, la reducción sustancial de víctimas fatales y lesionadas en siniestros de tránsito</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</si>
  <si>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</si>
  <si>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</si>
  <si>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</si>
  <si>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Control 1: Direccionamiento Estratégico
2: Seguridad Vial
3: Seguridad Vial
4: Seguridad Vial
5: Control y Evaluación de la Gestión</t>
  </si>
  <si>
    <t>ASUMIR EL RIESGO; si el riesgo inherente está en zona baja, en consenso de los responsables involucrados puede considerarse su exclusión del mapa de riesgos</t>
  </si>
  <si>
    <t>2EST. Fomentar la cultura ciudadana y el respeto entre todos los usuarios de todas las formas de transporte, protegiendo en especial los actores vulnerables y los modos activos.</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</si>
  <si>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</si>
  <si>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</si>
  <si>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Control 1: Seguridad Vial
2: Comunicaciones
3: Control y Evaluación de la Gestión</t>
  </si>
  <si>
    <t>3EST. Propender por la sostenibilidad ambiental, económica y social de la movilidad en una visión integral de planeación de ciudad y movilidad.</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</si>
  <si>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</si>
  <si>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</si>
  <si>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1. Elaboración del Anteproyecto de presupuesto acorde con las necesidades del Plan de Desarrollo Distrital - Procedimiento PE01-PR04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Desarrollo del PAAI y procedimientos de auditoria interna y seguimiento a planes de mejoramiento (Detectivo)
6. Evaluación de la satisfacción de los ciudadanos frente a los impactos de los proyectos y acciones (Detectivo)
7. Vinculación de la ciudadanía a través de los CLM para socializar los programas y proyectos de la Entidad, procedimiento PM05-PR02(Detectivo)
8. Elaboración de estudios sectoriales PM01-PR05 (Preventivo).</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</si>
  <si>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</si>
  <si>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</si>
  <si>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Aplicación del procedimiento de PE01-PR22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</si>
  <si>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1: Deficiencia en la metodología para recopilación y consolidación de la información.
2: Manipulación de la información
3: Bajos estándares éticos</t>
  </si>
  <si>
    <t>6. Rendición de cuentas sin contar con la información pertinente y veraz.</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</si>
  <si>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PE01-PR01(Preventivo).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distrital (Detectivo)
7. Evaluación de la satisfacción de los ciudadanos frente a la rendición de cuentas local (Detectivo)
8. Aplicación procedimiento PM05-PR08 (Preventivo)
9. Aplicación procedimientos disciplinarios PV02-PR01 y PV02-PR02 (Detectivo).</t>
  </si>
  <si>
    <t>Control 1: Direccionamiento Estratégico
2: Direccionamiento Estratégico
3: Direccionamiento Estratégico
4: Gestión de la Información
5: Gestión Talento Humano
6: Direccionamiento Estratégico
7: Servicio al Ciudadano
8: Servicio al Ciudadano
9: Control Disciplinario</t>
  </si>
  <si>
    <t>REDUCIR EL RIESGO, en cada proceso involucrado deben definirse acciones adicionales como crear nuevos controles o fortalecer controles débiles y moderados y según aplique, tomar acciones adicionales para llevarlo a zona baja o moderada</t>
  </si>
  <si>
    <t>5EST. Ser transparente, incluyente, equitativa en género y garantista de la participación e involucramiento ciudadano y del sector privado. Objetivo No. 3 del SIG: Garantizar mecanismos de participación ciudadana y control social, sobre la gestión de la Secretaría Distrital de Movilidad.</t>
  </si>
  <si>
    <t>1: Direccionamiento de una política de movilidad encaminada a favorecer intereses propios o de un tercero.
2: Bajos niveles de denuncia que permita el beneficio propio o de terceros.
3: Presencia de bajos estándares éticos
4: Baja cultura de control social y/o institucional
5: Amiguismo y clientelismo 
6: Extralimitación de funciones
7: Ausencia o debilidad de procesos y procedimientos para la gestión administrativa y misional
8: Ausencia o debilidad de medidas y/o políticas de conflicto de intereses</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</si>
  <si>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PV02-PR01 y PV02-PR02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</si>
  <si>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REDUCIR EL RIESGO, en cada proceso involucrado deben definirse acciones adicionales como crear nuevos controles o fortalecer controles débiles y moderados,si es Alta o Extrema, en consenso se pueden considerar acciones para evitarlo o transferirlo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</si>
  <si>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PV02-PR01 y PV02-PR02 (Detectivo).</t>
  </si>
  <si>
    <t>1: Falta de conocimiento en temas de igualdad
2: Inadecuada formulación y/o implementación de políticas de servicio y participación ciudadana</t>
  </si>
  <si>
    <t>Control 1: Comunicaciones
2: Servicio al Ciudadano
3: Gestión Talento Humano
4: Servicio al Ciudadano
5: Servicio al Ciudadano
6: Control Disciplinario</t>
  </si>
  <si>
    <t>12. Actuación de la SDM que impida la participación ciudadana</t>
  </si>
  <si>
    <t>Control 1: Servicio al Ciudadano
2: Gestión Talento Humano
3: Servicio al Ciudadano
4: Servicio al Ciudadano</t>
  </si>
  <si>
    <t>6EST. Proveer un ecosistema adecuado para la innovación y adopción de tecnologías de movilidad y de información y comunicación.</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</si>
  <si>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</si>
  <si>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13. Adopción de tecnologías obsoletas, inadecuadas o incompatibles para las necesidades de la movilidad de la ciudad.</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</si>
  <si>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</si>
  <si>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Desarrollo del PAAI y procedimientos de auditoria interna y seguimiento a planes de mejoramiento (Detectivo)</t>
  </si>
  <si>
    <t>Control 1: Direccionamiento Estratégico
2: Gestión de la Información
3: Gestión Talento Humano
4: Gestión Tecnológica
5: Control y Evaluación de la Gestión</t>
  </si>
  <si>
    <t>7EST. Prestar servicios eficientes, oportunos y de calidad a la ciudadanía, tanto en gestión como en trámites de la movilidad Objetivo 1 del SIG: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</si>
  <si>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Accion 4:El cumplimiento del Manual de Supervision, debe ser monitoriado por parte del Supervisor y el ordenador del gasto.
Acción 6: Los responsables del desarrollo de los procedimientos conservan en archivo la documentación en cada área que permiten evidenciar el control
Acción 10: Las evidencias reposan en el archivo de la Subdirección Financiera</t>
  </si>
  <si>
    <t>8EST. Contar con un excelente equipo humano y condiciones laborales que hagan de la Secretaría Distrital de Movilidad un lugar atractivo para trabajar y desarrollarse profesionalmente</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</si>
  <si>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</si>
  <si>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</si>
  <si>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</si>
  <si>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Control 1: Gestión Talento Humano
2: Gestión Talento Humano
3: Gestión Legal y Contractual
4: Gestión Talento Humano
5: Gestión Legal y Contractual
6: Gestión Talento Humano
7: Direccionamiento Estratégico</t>
  </si>
  <si>
    <t>1: 
2:
3:Verificacion de los documentos precontractuales entre ellos la hoja de vida en el SIDEA, previo a la sucripcion del contrato.
4:
5: Continuar con la verificación del Perfil del contratista en Secop II,previa a suscripción del contrato.
6:
7: Fortalecer la planificación de recursos en el anteproyecto de presupuesto.</t>
  </si>
  <si>
    <t xml:space="preserve">1: 
2:
3:Pemanente o cuando se incie el proceso de contratación.
4:
5: Cuando se incie el proceso de contratación.
6:
7: Anual
</t>
  </si>
  <si>
    <t xml:space="preserve">Acción 1: Subsecretaria de Gestión Corporativa
Acción 2: Subsecretaria de Gestión Corporativa
Acción 3: Dirección de Asuntos Legales
Acción 4: Subsecretaria de Gestión Corporativa
Acción 5: Dirección de Asuntos Legales y demás del proceso de Gestión Legal y Contractual
Acción 6: Subsecretaria de Gestión Corporativa
Acción 7: Subsecretaria de Política Sectorial, Subsecretaria de Gestión Corporativa y Subsecretaria de Servicios de la Movilidad 
</t>
  </si>
  <si>
    <t xml:space="preserve">Acción 1: 
Acción 2:
Acción 3:El seguimiento se realiza en el momento de la verificacion de la Documentacion, previo a la elaboracion del contrato..
Acción 4:
Acción 5: .El seguimiento se realiza por parte de los ordenadores del gasto y la Direccion de Asuntos Legales, a través de la aprobación de los documentos
Acción 6:
Acción 7: Verificación de asignación de recursos a las metas Plan de Desarrollo
</t>
  </si>
  <si>
    <t>Acción 1: 
Acción 2:
Acción 3: En caso de incumplimiento de este documento se remite a través de correo electronio y/o memorando los documentos precontractuales para su correspondiente corrección.
Acción 4:
Acción 5: En caso de incumplimiento del perfil se le comunica al ordenador del gasto para que realice la correccion pertinente o en su defecto se informe a la Dirección de Asuntos Legales la Devolución del Proceso.
Acción 6:
Acción 7: Programación de recursos en el anteproyecto de presupuesto - PAA programado por las Subsecretarias frente a las necesidades de la procesos de selección (planta -contratistas).</t>
  </si>
  <si>
    <t>1: Afectación negativa en la evaluación del desempeño de los funcionarios.
2: Incumplimiento de las funciones u obligaciones asignadas
3: Falta de proyección personal y profesional
4. Afectación del logro de los objetivos institucionales.</t>
  </si>
  <si>
    <t>2SIG. Diseñar y ejecutar los programas de seguridad, salud en el trabajo y prevención de riesgos, que contribuyan con el bienestar de todos los servidores de la Entidad.</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</si>
  <si>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</si>
  <si>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17. Contar con un Programa de Seguridad y Salud en el Trabajo inadecuado para las características y condiciones del entorno laboral institucional.</t>
  </si>
  <si>
    <t>1: Accidentes de trabajo y enfermedades laborales.
2: Investigaciones y pago de indemnizaciones y multas
3: Incremento de índices de incapacidades y ausentismo laboral
4: Baja productividad
5: Afectación de la calidad de vida de los colaboradores.</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</si>
  <si>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Procedimiento PA02-PR07 (Preventivo).
6. Aplicación de la Resolución 1401 de 2007 (Preventivo).
7. Verificación de la ARL previa suscripción del contrato (Preventivo)
8. Aplicación del procedimiento PA02-03 para funcionarios (Detectivo).</t>
  </si>
  <si>
    <t>Control 1: Gestión Talento Humano
2: Gestión Talento Humano
3: Direccionamiento Estratégico 
4: Gestión Talento Humano
5: Gestión Administrativa
6: Gestión Talento Humano
7: Gestión Legal y Contractual
8: Gestión Administrativa</t>
  </si>
  <si>
    <t>Acción 1: Subdirección Administrativa 
Acción 2: Subdirección Administrativa 
Acción 3: Subsecretaria de Gestión Corporativa 
Acción 4: Directivos de cada dependencia
5: Subdirección Administrativa 
6:Subdirección Administrativa
7: Direccion de Asuntos Legales y todos los procesos.
8: Subdirección Administrativa</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</si>
  <si>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S&amp;SO.
Acción 4:De manera semestral se realiza el seguimiento al cumpimiento de los objetivos
5:Programación de capacitaciones
6:Diligenciamiento de formatos de investigación de AT/IT
7: La Direccion de Asuntos Legales verificara a través de la plataforma de Secop II,que los contratistas hayan la afilación de la ARL previo realizacion acta de inicio.
8:Consolidación de las novedades administrativas que afecten la nómina de los funcionarios</t>
  </si>
  <si>
    <t>4SIG. Fortalecer la cultura del control, que afiance en los servidores de la Secretaría Distrital de Movilidad, la aplicación, revisión y seguimiento a los controles establecidos en el SIG, que contribuya con la mejora continua.</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</si>
  <si>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</si>
  <si>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</si>
  <si>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</si>
  <si>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</si>
  <si>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5SIG. Promover una cultura de responsabilidad ambiental, mediante el uso adecuado de recursos y la mitigación de los impactos ambientales.</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</si>
  <si>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</si>
  <si>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19. Comportamientos de los colaboradores, proveedores y otras partes interesadas pertinentes que afecten negativamente el desempeño ambiental de la Entidad.</t>
  </si>
  <si>
    <t>1: Investigaciones y sanciones
2: Pérdida de imagen institucional
3: Detrimento patrimonial
4: Afectación a la seguridad y salud de los colaboradores y terceros
5: Desgaste administrativo</t>
  </si>
  <si>
    <t>1. Campañas de socialización y concientización a colaboradores en las actividades del SGA (Preventivo).
2. Acciones de divulgación del PIGA (Preventivo).
3. Elaboración del Anteproyecto de presupuesto acorde con las necesidades de recursos humanos, tecnológicos y físicos para el SGA (Preventivo).
4. Supervisión al cumplimiento de la normativa, procedimiento PA01-PR09 y matriz de aspectos e impactos ambientales (Preventivo).</t>
  </si>
  <si>
    <t>Control 1: Gestión Administrativa
2: Gestión Administrativa
3: Direccionamiento Estratégico
4: Gestión Administrativa</t>
  </si>
  <si>
    <t>6SIG. Establecer e implementar estándares que contribuyan a la seguridad de la información de la Secretaría Distrital de Movilidad.</t>
  </si>
  <si>
    <t>1: Falta de liderazgo y compromiso en la Alta Dirección
2: Insuficiencia en recursos humanos, tecnológicos, económicos
3: Deficiencia en controles para garantizar el cumplimiento de la política 
4: Falta de divulgación de la política y estándares.</t>
  </si>
  <si>
    <t>Control 1: Gestión de la Información
2: Direccionamiento Estratégico
3: Gestión Tecnológica
4: Gestión de la Información
5: Control y Evaluación de la Gestión</t>
  </si>
  <si>
    <t>7SIG. Desarrollar los planes de manejo y control de la organización, disposición, preservación y valoración de los archivos de la entidad, para la conservación de la memoria institucional.</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</si>
  <si>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</si>
  <si>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21. Planes de gestión documental deficientes e ineficaces.</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</si>
  <si>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Desarrollo del PAAI y procedimientos de auditoria interna y seguimiento a planes de mejoramiento (Detectivo)</t>
  </si>
  <si>
    <t>Control 1: Gestión Administrativa
2: Direccionamiento Estratégico
3: Gestión Administrativa
4: Control y Evaluación de la Gestión</t>
  </si>
  <si>
    <t>5. Verificacion del perfil de Contratistas en Secop II (Preventivo). (preventivo).</t>
  </si>
  <si>
    <t>1. Desarrollo de la estrategia comunicativa que incentiva la denuncia (Preventivo).
2. Adopción y socialización del Código de Integridad (Preventivo)
3. Expedicion de los manuales de supervisión (Preventivo)
4. Aplicación y seguimiento de procedimientos documentados de Gestión de Transporte e Infraestructura dirigidos a la ciudadanía (Preventivo).
5. Aplicación y seguimiento de procedimientos documentados de Servicio al Ciudadano dirigidos a la ciudadanía (Preventivo).
6. Aplicación y seguimiento de procedimientos documentados de Gestión de Tránsito dirigidos a la ciudadanía (Preventivo).
7. Aplicación y seguimiento de procedimientos documentados de Regulación y Control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PA03-PR01, PA03-PR04, PA03-PR07 y PA03-PR08 de la gestión financiera (Preventivo).
11. Desarrollo de las acciones descritas en el plan institucional de participación (Preventivo).
12. Aplicación del procedimiento sancionatorio a contratistas PE01-PR18 (Detectivo)</t>
  </si>
  <si>
    <t>Control 1: Comunicaciones
2: Gestión Talento Humano
3: Gestión Legal y Contractual
4: Gestión de Transporte e Infraestructura
5: Servicio al Ciudadano
6. Gestión de Tránsito 
7. Regulación y Control
8. Seguridad Vial
9: Control y Evaluación de la Gestión
10. Gestión Financiera
11: Servicio al Ciudadano
12: Direccionamiento Estratégico</t>
  </si>
  <si>
    <t>12. Aplicación del procedimiento sancionatorio a contratistas PE01-PR18 (Detectivo)</t>
  </si>
  <si>
    <t>1: Estrategia de comunicaciones sobre conocimiento del código de integridad y lucha contra la corrupción 
2: Continuar con las socializaciones del Codigo Integridad
3:Mantener el control existente.
4. Mantener los puntos de control en los procedimientos de GTI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Realizar gestiones tendientes a la recuperación de las obligaciones a través del análisis de reportes y base de datos de la Subdirección, para evitar la prescripción de las mismas por falta de gestión, conforme a lo establecido en el manual de cobro administrativo coactivo.
7.2: Seguimiento y control a los términos procesales en el sistema de información y/o Base de Datos.
7.3: Seguimiento a los formatos establecidos para el desarrollo de operativos de control en vía, y al seguimiento al factor de calidad
8: Aplicar los puntos de control establecidos en los procedimientos 
9. Mantener las acciones del PAAI relacionadas con el seguimiento al PAAC y seguimiento PQRS
10: Fortalecer la aplicación de los procedimientos PA03-PR01 Procedimiento para el carque del recaudo de multas y comparendos, PA03-PR04, procedimiento tramite ordenes de pago y relación de autorización PA03-PR07 procedimiento devolución y / o compensación de pagos en exceso y pago de lo no debido, y PA03-PR08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
12: Aplicar el procedimiento PR18 y los formatos anexos.</t>
  </si>
  <si>
    <t>1: Permanente
2. Permanente
3:Pemanente.
4. Por demanda o por solicitud de la realización de conceptos o factibilidades
5:  Mensual
6. Permanente
7.1: Permanente
7.2: Permanente
7.3: Permanente
8: Permanente
9. Cuatrimestral para PAAC y semestral para PQRS
10: Permanente 
11: Mensual
12. permanente</t>
  </si>
  <si>
    <t>Acción 1: Oficina Asesora de Comunicaciones
Acción 2: Subsecretaria de Gestión Corporativa, OAP y Oficina de Control Interno
Acción 3: Todos los procesos
Acción 4: DTI 
Acción 5: Dirección de Servicio al Ciudadano.
Acción 6. Dirección de Control y Vigilancia y Dirección de Seguridad Víal y Comportamiento del Tránsito
Acción 7.1: Sub. Jurisdicción Coactiva
Acción 7.2: Dir. Procesos Administrativos, Sub. Contravenciones de Tránsito y Sub. Investigaciones de Transporte Público
Acción 7.3: Dir. Control y Vigilancia
Acción 8: Dirección de Seguridad Víal y Comportamiento del Tránsito
Acción 9: Oficina de Control Interno
Acción 10: Subdirección financiera
Acción 11: Dirección de Servicio al Ciudadano.
Acción 12: Subsecretaría de Servicios a la Movilidad, Subsecretaría de Política Sectorial y Subsecretaría de Gestión Corporativa.</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</si>
  <si>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Informes y/o reportes de la gestión realizada
Acción 7.2: Bases de datos y/o Sistemas de información de la SDM
Acción 7.3: Formatos establecidos en los procedimientos
Acción 8: concepto revisado y aprobado
Acción 9: Informes seguimiento 
Acción 10: Estadística de devolución de cuentas, POA y oficios a la ciudadanía.
Acción 11: Formato acta de reunión PA01- PR01- F02 ó Formato listado de asistencia PA01- PR01- F01
Acción 12: Diligenciamiento formatos anexos, memorandos, oficios, listas de aistencia y audios.</t>
  </si>
  <si>
    <t>Acción 1: No de acciones realizadas y socializadas a través de los canales de comunicación 
Acción 2: Número de piezas comunicativas (pantallas LED, intranet e listado de asistencia inducción y reinducción)
Acción 3:El seguimiento al manual de contratación, se realiza a partir de la radicacion de los procesos contractuales, momento en el cual se inicia la verificacion del cumplimiento de los lineamientos establecidos en dicho manual. Para el cumplimiento del manual de supervision, el proceso de Gestion Legal y Contractual en el momento de la notificacion a los supervisores, se les señala.
Acción 4: Revisión de documentos finales y aprobación
Acción 5:Seguimiento de las acciones propuestas en el plan institucional de participación
Acción 6: Verificación de formatos diligenciados
Acción 7.1: Base de datos y/o Sistemas de información de la SDM
Acción 7.2: Base de datos y/o Sistemas de información de la SDM
Acción 7.3: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
12. Seguimiento a las actividades aplicadas en cumplimiento del procedimiento sancionatorio a contratistas PE01-PR18.</t>
  </si>
  <si>
    <t>2. El control de cambios no incluye lo relacionado con el monitoreo y revisión efectuado por los procesos y la OAP del periodo evaluado.</t>
  </si>
  <si>
    <t>Análisis de aplicación de la Metodología: 
1. La causa No 4 debe estar encaminada al cumplimiento de los procedimientos y no a la ausencia de los mismos.
2.  Los controles identificados como detectivos, no se ajustan a la definición señalada en la Guia para la Administración de los Riesgos de Gestión, Corrupción y Seguridad Digital y el Diseño de Controles en Entidad Publicas Versión 1 - Agosto de 2018.
3. Las opciones de manejo para este riesgo establecen que el riesgo residual se debe REDUCIR, contradiciendo la Pólitica de Gestión de Riesgo y las opciones de manejo de riegos de corrupción, que indica que el riesgo que se encuentra en zona moderada  se debe ELIMINAR.
4. No se establecieron el número de casillas a mover en la matriz de calificación hacia la izquierda (controles detectivos) 
5. De acuerdo al reporte de la OCI, en lo relacionado a la acción 1 de este riesgo, no estaba incluida como responsable la OCI.
6.Las acciones formuladas asociadas a los controles, para dar tratamiento al riesgo residual estan encamindas a REDUCIR y no a ELIMINAR el riesgo, como lo establece la Política de Gestión del Riesgo.
7. En la colmuna de Seguimiento/Medición de la eficacia de cada accion no se diligencia el numeral 6</t>
  </si>
  <si>
    <t>Acción 1: Julio y agosto de 2018
Acción 2: 31/12/2018
Acción 3: 31/10/2018 y 31/01/2019</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</si>
  <si>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formación de personas en temas de seguridad vial, jornadas en vía, campañas pedagogicas, implementación de dispositivos de control y acompañamiento a estudiantes por rutas de confianza.
 Avances acción 3: De conformidad con lo establecido en el Decreto 215 de 2017, el seguimiento y recomendaciones orientadas al cumplimiento de las metas del Plan de Desarrollo a cargo de la entidad, se realiza de manera trimestral; para el trimestre con cierre a septiembre que se reporta en octubre, incluirá una ácapite relacionado con aquellos proyectos que apuntan a lograr la meta visión cero</t>
  </si>
  <si>
    <t>Acción 1: Fue eficaz, dado que trabajo con todas las partes de la SPS para la toma de decisiones y se entrego el anteproyecto de acuerdo con lo programado.
 Acción 2. Las acciones han sido eficaces. En el periodo comprendido entre agosto 2017 y 2018, el número de víctimas fatales en siniestros vial ha disminuido un -3%. fuente de información aplicativo OBI sep_05_18 Hora 14:43:36 
 Acción 3. Teniendo en cuenta que la acción implementada, se encuentra en etapa de ejecución, no es posible evaluar para este reporte de autocontrol la eficacia de la misma</t>
  </si>
  <si>
    <t>Desde la OAP en su rol de segunda línea de defensa frente a la gestión del riesgo, se efectuó el acompañamiento a los responsables en la primera línea, a través de mesas de trabajo conjuntas, talleres y orientación individual en cada proceso, con el fin de desarrollar la metodología expuesta en este mapa en sus diferentes etapas, incluido el diseño y evaluación de controles para los riesgos institucionales identificados.</t>
  </si>
  <si>
    <t>Acción 1: Mayo,Junio, Julio y Agosto 2018
 Acción 2: Plazos definios por la OAP. (Presentación trimestral) 31/03 - 30/06 -30/09 - 31/12
 Acción 3: Pendiente de acuerdo con reuniones interistitucionales entre la DAL, OAP y DAF
 Acción 4: abril, mayo, junio, julio, agosto de 2018</t>
  </si>
  <si>
    <t>Avances acción 1: Durante el período reportado se llevo a cabo el Segundo seguimiento a la atención realizada por el personal de cursos, por consiguiente se completó el informe del Segundo trimestre del año 2018, generandos a partir de la encuesta de satisfacción.
 Avances acción 2: Actualización y presentación de la información requerida en el POA en las fechas definidas por la OAP (31/03 y 31/06 de 2018)
 Avances acción 3: Pendiente de acuerdo con reuniones interistitucionales entre la DAL, OAP y DAF
 Acción 4: Publicaciones en canales de comunicación interna, piezas digitales, e indicadores de gestión POA</t>
  </si>
  <si>
    <t>Acción 1: La acción ha sido eficaz, puesto que durante el período reportado el seguimiento a la atención realizada por el personal de cursos, se ha realizado en las fechas pertinentes.
 Acción 2: la acción ha sido eficaz, dado que el POA, se ha reportado en las fechas definidas y tomando en cuenta los parámetros estrablecidos por la OAP.
 Acción 3: Pendiente de acuerdo con reuniones interistitucionales entre la DAL, OAP y DAF
 Acción 4: la acción es eficaz porque se cumple con lo solicitado, además se evidencia el el seguimiento a los indicadores de gestión establecidos por la OAC.</t>
  </si>
  <si>
    <t>Ídem</t>
  </si>
  <si>
    <t>Acción 1: 30/09/2018
 Acción 2: Mayo - agosto 2018
 Acción 3: 30/09/2018</t>
  </si>
  <si>
    <t>Avances acción 1: Formación de personas en temas de Seguridad vial a todas las poblaciones y formación en temas de ecoconducción a conductores de todo tipo de vehículo.
Avances acción 2: Avances acción 3: En desarrollo de esta acción se dió apertura a la Auditoría Participación Ciudadana y Control Social el 04/09/2018. Se esta llevando a cabo la aplicación de listas de verificación y análisis de la información recopilada.</t>
  </si>
  <si>
    <t>Acción 1 la acción es eficaz ya que se da cumplimiento a las metas propuestas en el PDD y proyecto de invversión 1004.
 Acción 2 ¿fue eficaz? ¿y por qué?: Acción 3: Teniendo en cuenta que la acción implementada, se encuentra en etapa de ejecución, no es posible evaluar para este reporte de autocontrol la eficacia de la misma</t>
  </si>
  <si>
    <t>Acción 1: Julio y agosto de 2018
 Acción 2: Mayo a agosto de 2018
 Acción 3: La ejecución de las acciones se realiza trimestralmente.
 Accion 4:Permanente.
 Acción 5: 31/10/2018 y 31/01/2019
 Acción 6:Mayo a agosto de 2018
 Acción 7:Mayo a agosto de 2018</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</si>
  <si>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Presentación del Informe de procesos pendientes del PAA y envío del PAA a la DAL con actualizaciones solicitadas por los ordenadores del gasto; publicación mensual del PAA actualizado en la Web.
 Avances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4:Actualizacion del Manual de Supervision 27/07/2018
 Acción 5: De conformidad con lo establecido en el Decreto 215 de 2017, el seguimiento y recomendaciones orientadas al cumplimiento de las metas del Plan de Desarrollo a cargo de la entidad, se realiza de manera trimestral; para el trimestre con cierre a septiembre que se reporta en octubre las acciones relacionadas con el seguimiento del avance de los proyectos del Plan de Desarrollo y a los POA de gestión. 
 Acción 6: Durante el período reportado, se consolidó el segundo informe de la encuesta de satisfacción para conocer la opinión y el grado de satisfacción de los usuarios frente a los impactos de los proyectos y acciones de la SDM.
 Acción 7:Durante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t>
  </si>
  <si>
    <t>Acción 1: Fue eficaz, dado que trabajo con todas las partes de la SPS para la toma de decisiones y se entrego el anteproyecto de acuerdo a lo programado. 
Acción 2 ¿fue eficaz? Si ¿y por qué?: la información es más precisa para el proceso contractual, el ordenador del gasto puede realizar ajustes oportunamente con base en definición más precisa de objetos contractuales. Con el PAA se puede detectar cuando hay reprogramación de los procesos para evitar que se pasen a la siguiente vigencia.
 Acción 3 Las acciones han sido eficaces, dado que los funcionarios en general conocieron la herramienta.
 Accion 4: La actualizacion del Manual de supervisión se realizo, teniendo en cuenta la nueva plataforma de contratación Secop II,en la cual el supervisor debera ejercer un mayor control frente a la publicidad de las actividades de los contratistas y su seguimiento en dicha plataforma;siendo esto eficaz para la sostenibilidad economica y social de la entidad.
 Acción 5: Teniendo en cuenta que la acción implementada, se encuentra en etapa de ejecución, no es posible evaluar para este reporte de autocontrol la eficacia de la misma.
 Acción 6:Fue eficaz, puesto se consolidó el segundo informe de la encuesta de satisfacción para conocer la opinión y el grado de satisfacción de los usuarios frente a los impactos de los proyectos y acciones de la SDM.
 Acción 7: Fue eficaz debido a que se realizaron las publicaciones oportunas del seguimiento a las agendas participativas que contienen las solicitudes de los ciudadanos definidas en cada localidad, los meses de Mayo,junio y Julio</t>
  </si>
  <si>
    <t>Acción 1: julio 28 de 2018
 Acción 2: julio a agosto de 2018 
 Acción 3:Mayo a Agosto de 2018
 Acción 4:Mayo a Agosto de 2018</t>
  </si>
  <si>
    <t>Avances acción 1: Consolidación del documento de caracterización
 Avances acción 2: se consolidó en el informe de gestión dela OAC I semestre las acciones adelantadas del plan de comunicaciones.
 Avances acción 3: Durante el período reportado, se realizó el seguimiento de manera proactiva a los resultados del Plan Institucional de Participación como insumo para la toma de decisiones al interior de la Entidad.
 Avances Acción 4: Durante el período reportado, se consolidó el segundo informe de la encuesta de satisfacción para conocer la opinión y el grado de satisfacción de los usuarios frente a los impactos de los proyectos y acciones de la SDM.</t>
  </si>
  <si>
    <t>Acción 1 ¿fue eficaz? Aún no se puede concluir ¿y por qué?: está en implementación. 
 Acción 2 fue eficaz porque se cumplió con las metas establecidas en el plan de comunicaciones definido. 
 Acción 3 ¿fue eficaz? ¿y por qué?:Durante el período reportado, se realizó el seguimiento de manera proactiva a los resultados del Plan Institucional de Participación como insumo para la toma de decisiones al interior de la Entidad.
 Acción 4: Fue eficaz puesto en el período reportado, se consolidó el segundo informe de la encuesta de satisfacción para conocer la opinión y el grado de satisfacción de los usuarios frente a los impactos de los proyectos y acciones de la SDM.</t>
  </si>
  <si>
    <t>Acción 1: Primer cuatrimestre del año
 Acción 2: Febrero y marzo de 2018
 Acción 3: Septiembre de 2018
 Acción 4: Mayo a Agosto de 2018 Acción 5: Mayo a agosto 2018 Acción 6:  Acción 7: Mayo a Agosto de 2018 Acción 8: mayo - agosto de 2018</t>
  </si>
  <si>
    <t>Avances acción 1: Alistamiento, capacitación, publicación del informe de rendición de cuentas, audiencia pública, mesas de trabajo de diálogo ciudadano, respuesta a las inquietudes de la ciudadania e informe de resultados de la rendición de cuentas. 
 Avances acción 2: Mesas de trabajo con las entidades del sector movilidad para recepción de la información de cada una de ellas dentro de los términos previstos para la rendición de cuentas. Comunicado interno a las dependencias de la SDM para poner a disposición la información requerida para la rendición de cuentas dentro de los términos establecidos.
 Avances acción 3: Se revisó y ajustó el procedimiento PE01-PR01
 Acción 4: Acción 5: Armonización entre el código de ética y el código de integridad (MIPG); se aplicó encuesta a los colaboradores de la Entidad para que participaran en la elaboración de este nuevo Código de Integridad. Se socializó a través de intranet y pantallas LED de la SDM. 
Acción 6:  Esta actividad se realiza anualmente, por consiguiente se tiene programada para el último trimestre de la actual viencia.
Avances Acción 7: Durante el período reportado, se realizó una mesa de trabajo para implementar una estrategia en donde se conozca la opinión y el grado de satisfacción de los usuarios referente a la información de Audiencias públicas Locales, que se tiene planeada para al último trimestre de la viegencia. Avances acción 8: Duante el periódo de ejecución se hizo un seguimiento a las qeujas con el fin de verificar que todas fueran tramitadasDurante el período reportado se verifico que la información entregada mensualmente por las Direcciones o Subdirecciones para ser divulgada de manera oficial en los distintos canales de comunicación de la Entidad, estuviuera firmada y aprobada por el Director o Subdirector correspondiente.</t>
  </si>
  <si>
    <t>Acción 1 ¿fue eficaz? si ¿y por qué?: permite corregir desviaciones al cumplimiento de la metodología.
 Acción 2 ¿fue eficaz? no se puede concluir aún ¿y por qué?: hace falta mejorar en la oportunidad de la entrega de la información a la OAP dentro de este proceso de rendición de cuentas.
 Acción 3: fue eficaz porque se pudo estandarizar la evidencia que debe quedar frente a la validación de la información reportada por las áreas.
 Acción 4: Acción 5: ¿fue eficaz? si ¿y por qué?: estas actividades contribuyen a interiorizar en los colaboradores los valores y principios para ser aplicadas en sus actividades diarias. Acción 6:  Acción 7: Fue eficaz, debido a que se realizó la planeación de una estrategia para conocer la opinión y el grado de satisfacción de los usuarios referente a la información de Audiencias públicas Locales Acción 8: fue eficaz en la medida que todas las quejas disciplinarias fueron objeto de iniciación de tramite, así mismo se tomaron ls decisiones que en derecho correspondieron. Fue eficaz, puesto se verifico que la información entregada mensualmente por las Direcciones o Subdirecciones para ser divulgada de manera oficial en los distintos canales de comunicación de la Entidad, estuviuera firmada y aprobada por el Director o Subdirector correspondiente.
Acción 6:  Esta actividad se realiza anualmente, por consiguiente se tiene programada para el último trimestre de la actual viencia</t>
  </si>
  <si>
    <t>Acción 1: Mayo a agosto 2018
 Acción 2: 14/09/2018 y 16/01/2019
 Acción 3: Mayo a Agosto 2018
 Acción 4: Mayo a Agosto 2018
 Acción 5: 1 de agosto de 2018-30 de agosto de 2018
 Acción 6: 22 de junio de 2018
 Acción 8: Mayo a Agosto 2018
 Acción 9: 14/11/2018
 Acción 10: Mayo a Agosto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</si>
  <si>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Acción 3: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4: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de acción 5: reporte de los movimientos de almacen del mes de agosto
 Avances 6: se realizo el primer arqueo a la caja menor de la Dirección de Asuntos Legales 
 Avances 7: durante este periodo no se cumple el trimestre para la generación del reporte
 Acción 8: Durante el período reportado, se consolidó el segundo informe de la encuesta de satisfacción para conocer la opinión y el grado de satisfacción de los usuarios frente a los impactos de los proyectos y acciones de la SDM.
 referente a la prestación de los servicios por parte de la SDM.
 Avances acción 9: De conformidad con lo establecido en el PAAI esta acción se ejecutará en el mes de Novie,bre de 2018
 Acción 10: seguimiento al impacto de campañas en redes sociales, medición de indicadores y consolidación de los resultados.
 Avances Acción 11: 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</si>
  <si>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si ¿y por qué?: estas actividades contribuyen a interiorizar en los colaboradores los valores y principios para ser aplicadas en sus actividades diarias.
 Acción 2: Teniendo en cuenta que la acción implementada, se encuentra en etapa de ejecución, no es posible evaluar para este reporte de autocontrol la eficacia de la misma
 Acción 3: ¿fue eficaz? si ¿y por qué?: estas actividades contribuyen a interiorizar en los colaboradores los valores y principios para ser aplicadas en sus actividades diarias.
 Acción 4:Fue eficaz debido a que se realizaron las publicaciones oportunas del seguimiento a las agendas participativas que contienen las solicitudes de los ciudadanos definidas en cada localidad, los meses de Mayo,junio y Julio 
 Acción 5: si fue eficaz, los moviemientos de almacen permiten controlar el manejo de los bienes de la entidad. 
 Acción 6: si fue eficaz, el arqueo de la caja menor permite verificar el manejo responsable del dinero. 
 Acción 8: Fue eficaz, debido a que se se consolidó oportunamente el segundo informe de la encuesta de satisfacción para conocer la opinión y el grado de satisfacción de los usuarios frente a los impactos de los proyectos y acciones de la SDM.
 Acción 9: Teniendo en cuenta que la acción implementada, se encuentra programada para el mes de noviembre, no es posible evaluar para este reporte de autocontrol la eficacia de la misma
 Acción 10: fue eficaz porque el impacto y retroalimentación a través de redes sociales permite evidenciar el conocimiento de las campañas de la SDM, por parte de los ciudadanos. 
 Acción 11: Fue eficaz debido a que se hizo la publicación oportuna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</si>
  <si>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Mayo a agosto 2018
 Acción 2: Acción 4: Mayo a Agosto 2018
 Acción 3: Mayo a Agosto 2018
 Acción 5: 14/11/2018 Acción 6: Mayo a agosto de 2018
Acción 7: Agosto de 2018
Acción 8: Entre los meses de enero y abril de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</si>
  <si>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Avances acción 3: Se verificó que el 10 de agosto se programó el presupuesto 2019 para las necesidades del PINAR 
 Acción 4: No se ha adelantado la revisión, el seguimiento esta programado para ejecución a partir de la tercera semana del mes de septiembre 
 Avances acción 5: De conformidad con lo establecido en el PAAI esta acción se ejecutará en el mes de Noviembre de 2018. 
 Avances Acción 6: de conformidad con la radicacion de las quejas se hace el estudio y se inician las actuaciones disciplinairas 
Acción 7:  Realizada totalmente
Avances acción 8: ejecución del contrato 2017.1718 cuyo objeto era la sensibilizacin de las politicas de seguridad de la informacion para la Entidad</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</si>
  <si>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laOCD se estan investigando. 
Acción 7: Fue eficaz ya que dentro del acuerdo de gestión se evidencia el cumplimiento de los compromisos establecidos por los gerentes públicos.
Acción 8: La acción se considera eficaz, dado la aceptacion y las cifras estadisticas del contrato frente a la aplicación de las politicas de seguridad en la entidad.</t>
  </si>
  <si>
    <t>Acción 1: mensual 
 Acción 2:
 Acción 3: 30/09/2018
 Accion 4: 30/09/2018
 Acción 5: 31/10/2018
 Acción 6:31/08/2018</t>
  </si>
  <si>
    <t xml:space="preserve">Avances acción 1: Se realizó encuesta a través de comunicación interna para medir la apropiación de la campaña sobre la lucha anticorrupción al interior de la entidad. 
 Avances acción 2:
 Avances acción 3: Se encuentra en proceso de estructuración para realizar la primera publicación antes del 30/09/2018.
 Avance Accion 4:Se realizo la actualización del manual de supervision el 27/07/2018, 
 Avance acción 5: Se encuentra en proceso de planeación.
 Acción 6:se adelantaron los expedientes recibidos en el mes </t>
  </si>
  <si>
    <t>Acción 1 fue eficaz porque los servidores de la entidad conocen la campaña y aplican acciones a sus procesos para mitar la corrupción,, 
 Acción 2 ¿fue eficaz? ¿y por qué?:
 Acción 3: Teniendo en cuenta que la acción implementada, se encuentra programada para ejecutar a partir del mes de septiembre, no es posible evaluar para este reporte de autocontrol la eficacia de la misma.
 Accion 4: La actualizacion del manual de supervisión se considera eficaz para el desarrollo de los contratos de la entidad.
 Acción 5: Teniendo en cuenta que la acción implementada, se encuentra programada para ejecutar en el mes de octubre de 2018, no es posible evaluar para este reporte de autocontrol la eficacia de la misma.
 Acción 6:  Fue eficaz pues todos las quejas recibidas fueron objeto de tramite.</t>
  </si>
  <si>
    <t>Acción 1: mensual 
 Acción 2: Mayo- agosto de 2018
 Acción 3: 30/09/2018
 Accion 4: 30/09/2018.
 Acción 5: 31/10/2018 
Acción 6. mayo- agosto de 2018</t>
  </si>
  <si>
    <t>Avances acción 1: Se realizó encuesta a través de comunicación interna para medir la apropiación de la campaña sobre la lucha anticorrupción al interior de la entidad.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3: Se tiene un borrador del tips a publicar. Pendiente aprobación del jefe de la OCI para enviar a publicar.
 Avance accion 4: Se realizo la actualización del manual de supervision el 27/07/2018, 
 Avance acción 5: Se encuentra en proceso de planeación.
 Avance acción 6: se esta organizando por parte del area la capacitacion del segundo semestre del año.</t>
  </si>
  <si>
    <t>Acción 1 fue eficaz porque los servidores de la entidad conocen la campaña y aplican acciones a sus procesos para mitigar la corrupción.
 Acción 2: ¿fue eficaz? si ¿y por qué?: estas actividades contribuyen a interiorizar en los colaboradores los valores y principios para ser aplicadas en sus actividades diarias.
 Acción 3: Teniendo en cuenta que la acción implementada, se encuentra programada para ejecutar a partir del mes de septiembre, no es posible evaluar para este reporte de autocontrol la eficacia de la misma.
 Accion 4: La actualizacion del manual de supervisión se considera eficaz en la mitigacion del riesgo, luego que a traves de este se dan los lineamientos para el seguimiento del cumplimiento de los contratos, siendo este un punto de control efectivo.
 Acción 5: Teniendo en cuenta que la acción implementada, se encuentra programada para ejecutar en el mes de octubre de 2018, no es posible evaluar para este reporte de autocontrol la eficacia de la misma. 
 Acción 6. solo se esta planeando realizar la actividad</t>
  </si>
  <si>
    <t>Acción 1: trimestral 
Acción 2:Acción 4: Mayo a Agosto 2018
Acción 3: trimestralmente (31 marzo, 30 de junio, 30de sep, 31 de diciembre), de acuerdo con los plazos de presentación del POA definidos por la OAP
Acción 4: Mayo a Agosto 2018
Acción 5: Acción 4: Mayo a Agosto 2018 Acción 6. mayo- agosto de 2018</t>
  </si>
  <si>
    <t>Avances acción 1: Durante junio, julio y agosto se publicaron piezas digitales sobre el tema de igualdad a través de los canales de comunicación interna de la SDM. 
 Avances acción 2:Durante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4:Durante el periodo reportado se desarrollaron capacitaciones en temas referentes a tramites y servicios en los cuales se incluyeron a los gestores y orientadores de la DSC que hacen presencia en las diferentes localidades. 
 Avances acción 5:Durante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Avance acción 6. Durante el periodo se aperturaron los expedientes disciplinarios por las quejas presentadas.</t>
  </si>
  <si>
    <t>Acción 1 fue eficaz porque se está dando a conocer ante los servidores de la SDM la importancia del tema de igualdad.
 Acción 2 ¿fue eficaz? ¿y por qué?:fue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3 Ha sido eficaz, porque se ha reportado el POA, se ha garantizado que los funcionarios certificados han asistido a los diferentes cursos efectuados por la entidad 
 Acción 4: 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Acción 6: fue eficaz en la medida que todas las quejas recibidas fueron tramitadas.</t>
  </si>
  <si>
    <t>Acción 1: Mayo a Agosto de 2018
 Acción 2: trimestralmente (31 marzo, 30 de junio, 30de sep, 31 de diciembre), de acuerdo con los plazos de presentación del POA definidos por la OAP
 Acción 3:Mayo a Agosto de 2018
 Acción 4: Mayo a Agosto de 2018</t>
  </si>
  <si>
    <t>Avances acción 1: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3:Durante el periodo reportado se desarrollaron capacitaciones en temas referentes a tramites y servicios en los cuales se incluyeron a los gestores y orientadores de la DSC que hacen presencia en las diferentes localidades. 
 Avances acción 4:Durante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</si>
  <si>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¿y por qué?: 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2 Ha sido eficaz, porque se ha reportado el POA, se ha garantizado que los funcionarios certificados han asistido a los diferentes cursos efectuados por la entidad 
 Acción 3 ¿fue eficaz? ¿y por qué?:Fue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</si>
  <si>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r>
      <t>Acción 1: Mayo a Agosto de 2018
Acción 2: Mayo a Agosto de 2018 
Acción 3: Mayo a Agosto de 2018 
Acción 4: Mayo a Agosto de 2018
Acción 5:</t>
    </r>
    <r>
      <rPr>
        <sz val="10"/>
        <color rgb="FFFF0000"/>
        <rFont val="Arial"/>
      </rPr>
      <t> </t>
    </r>
    <r>
      <rPr>
        <sz val="11"/>
        <color theme="1"/>
        <rFont val="Calibri"/>
        <family val="2"/>
        <scheme val="minor"/>
      </rPr>
      <t xml:space="preserve"> Mayo a Agosto de 2018</t>
    </r>
  </si>
  <si>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Se realizo reunión el 13 de agosto, con los responsables de los temas para hacer seguimiento a los indicadores relacionados con el PAA frente a lo programado con base en el PETI.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acción 4.1 y 4.2: ejecición contrato para la modernización de la infraestructura tecnologica de la SDM en su fase II. Avances acción 5: Su ejecución, de conformidad con la Directiva Presidencial 02 de 2002, la Circular 07 de 2005 del Consejo GNMCI y la Circular 04 de 2006 del DAPF se realiza en el mes de marzo de cada vigencia.</t>
  </si>
  <si>
    <t>Acción 1 Fue eficaz, dado que trabajo con todas las partes de la SPS para la toma de decisiones y se entrego el anteproyecto de acuerdo a lo programado.
 Acción 2: La accion ha sido eficaz, dado el porcentaje de cumplimiento alcanzado en los indicadores. Acción 3. Las acciones han sido eficaces, dado que los funcionarios del nivel Directivo conocieron la herramienta Acción 4.1 y 4.2 ¿fue eficaz? si. ¿y por qué? se modernizo la infraeStructra de la SDM, a ultimas tecnologicas, de acuerdo con los plnes de inversión. : Acción 5: Teniendo en cuenta que la acción implementada, se encuentra programada para ejecutar en la vigencia 2019, no es posible evaluar para este reporte de autocontrol la eficacia de la misma.</t>
  </si>
  <si>
    <t>Acción 1: fue eficaz porque genera recordación e imacto positivo en los servidores. 
 Acción 2 ¿fue eficaz? si ¿y por qué?: estas actividades contribuyen a interiorizar en los colaboradores los valores y principios para ser aplicadas en sus actividades diarias.
 Accion 3:La actualizacion del manual de supervisión se considera eficaz en la mitigacion del riesgo, luego que a traves de este se dan los lineamientos para el seguimiento del cumplimiento de los contratos, siendo este un punto de control efectivo.
Acción 4: La verificación de los puntos de control, permiten tener un esctricto control del procedimiento y un efectivo cumplimiento de los requisitos del procedimiento. 
Acción 5: Fue eficaz debido a que se realizó seguimiento y ajustes a los procedimientos y todas las herramientas de planeación propuestas en el SIG. Acción 6: Las acciones han sido eficaces por han permitido tener un estricto control en el desarrollo de los procedimientos, evitando que el riesgo se materialice. Acciones 7.1, 7.2 y 7.3: Si fue eficaz, porque, se ha evitado la materialización del evento, manteniendo controlada la ejecución de los procedimientos relacionados con la prestacón del servicio. Acción 8. la acción ha sido eficaz debio que ha permitido tener control en el desarrollo de los procedimientos y poder tomar decisiones que permitan la mejora del proceso. Acción 9: Teniendo en cuenta que la acción implementada, se encuentra en ejecución para el PAAC y programada para ejecutar en la vigencia 2019 en PQRS, no es posible evaluar para este reporte de autocontrol la eficacia de la misma. Acción 10: ¿fue eficaz si? ¿y por qué? Si, porque ha servido para la toma de decisiones en función de la mejora permanente en la aplicación de los procedimientos, en la información entregada a los interesados, contratistas y Secretario, sobre el comportamiento de los pagos y evitando así la materialización del riesgo asociado al tramite de pagos y devoluciones. Acción 11: Durante el período reportado, se realizó el seguimiento de manera proactiva a los resultados del Plan Institucional de Participación como insumo para la toma de decisiones al interior de la Entidad.</t>
  </si>
  <si>
    <t>Acción 1: No se tiene fecha definida ya que la situación se presenta por evento
 Acción 2:No se tiene fecha definida ya que la situación se presenta por evento.
 Accion 3.Cada vez que se lleve a cabo el proceso de contratacion.
 Acción 4: La ejecución de las acciones se realiza trimestralmente.
 Acción 5:Cada vez que se incie el estudio del Perfil de contratacion.
 Accion 6.No se tiene fecha definida ya que la situación se presenta por evento
 Accion 7: Julio y agosto de 2018</t>
  </si>
  <si>
    <t>Avances acción 1: Se cuenta con los soportes de los nombramientos efectuados durante el primer y segundo trimestre
 Avances acción 2: Comunicaciones que evidencian la gestión adelantada para corroborar la veracidad de la información aportada
 Avances acción 3:Revision documentacion Hoja de Vida por parte de los abogados de Asuntos Legales, la cual cuenta con un punto de control realizado por los lideres de contratacion para culminar con la aprobacion de la Directora de Asuntos Leagles y ordenadores del gasto .
 Acción 4: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5:Verificacion de la Documentacion aportada por el contratista para la validacion del perfil solicitado para contratar.
 Acción 6: Se cuenta con los soportes de los nombramientos efectuados durante el primer y segundo trimestre.
 Acción 7: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t>
  </si>
  <si>
    <t>Acción 1 Se ha constatado que el evenso seleccionado ha cumplido con la información de formación y experiencia requerida.
 Acción 2 Se ha constatado que el evenso seleccionado ha cumplido con la información de formación y experiencia requerida.
 Acción 3: Con el seguimiento realizado por la Direccion de Asuntos Legales se cumple con el desarrollo de las Actividades 
 Asignadas. 
 Acción 4: Las acciones han sido eficaces, dado que los funcionarios en general conocieron la herramienta 
 Accion 5: Con el seguimiento y filtro que se realiza por Parte de la Direccion de Asuntos en el Analisis de los perfiles ;se cumple a cabalidad con el proceso de Contratacion.
 Acción 6.Se ha constatado que el evenso seleccionado ha cumplido con la información de formación y experiencia requerida.
 Acción 7: Fue eficaz, dado que trabajo con todas las partes de la SPS para la toma de decisiones y se entregó el anteproyecto de acuerdo con lo programado.</t>
  </si>
  <si>
    <t>Acción 1: Julio y agosto de 2018
 Acción 2:Plazos definios por la OAP. (Presentación trimestral) 31/03 - 30/06 -30/09 - 31/12
 Acción 3:Plazos definios por la OAP. (Presentación trimestral) 31/03 - 30/06 -30/09 - 31/12</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</si>
  <si>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Actualización y presentación de la información requerida en el POA en las fechas definidas por la OAP (31/03 y 31/06 de 2018) Se desarrollaron a través de la firma CIDOR, 5 talleres de Fortalecimiento de Habilidades Comunicativas donde se trataron temas de liderazgo
 Avances acción 3:Actualización y presentación de la información requerida en el POA en las fechas definidas por la OAP (31/03 y 31/06 de 2018)</t>
  </si>
  <si>
    <t>Acción 1: Fue eficaz, dado que trabajo con todas las partes de la SPS para la toma de decisiones y se entrego el anteproyecto de acuerdo a lo programado.
 Acción 2: Fue eficaz porque se desarrollaron temas de liderazgo
 Acción 3: la acción ha sido eficaz, dado que el POPA, se ha reportado en las fechas definidas y tomando en cuenta los parámetros estrablecidos por la OAP.</t>
  </si>
  <si>
    <t>*Acción 1: El seguimiento está proyectado para el último trimestre del 2018 
 *Acción 2:Julio de 2018
 *Acción 3:Julio de 2018
 *Acción 4:Mes de marzo de cada año, fecha en la cual cada jefe del directivo respectivo reporta el formato de evaluación hasta el 31 de marzo de la vigencia siguiente, (periodo termina el 31 de diciembre)..
 *Acción 5:Vigencia 2018
 *Acción 6:Se realiza cada vez que se programa una investigación de AT
 *Acción 7: Permanante
 *Acción 8: Para los efectos del pago de los aportes, la Entidad asume las fechas establecidas por la Secretaría Distrital de Hacienda (último consolidado corresponde a agosto 2018)</t>
  </si>
  <si>
    <t>* Avances acción 1: N/A
 * Avances acción 2: Se diseñan estudios previos que definen el perfil y se realiza la revisión mediante Certificado de Idoneidad, se reliza la solicitud de contratación de acuerdo al perfil solicitado.
 * Avances acción 3:Se remite la información de la proyección presupuestal vigencia 2019 para asegurar la disponibilidad de los recursos para el S&amp;SO.
 * Avances acción 4:Se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 Avances acción 5: Se organizan grupos de acuerdo a los proyectos para realizar la socialización de riesgos laborales.
 * Avances acción 6: El equipo investigador diligencia el formato establecido dentro del procedimiento PA02-PR07
 * Avances acción 7: La Direccion de asuntos Legales,Incluyo dentro del Manual de Supervision como requisito para realizar el acta de incio la presentacion del certificado de afiliacion a ARL "AFILIADO". En el momento en que se radica el Acta de incio por parte del supervisor en la Direccion de Asuntos Legales, se procede a la verificacion de sus requisistos y en caso de tener alguna observacion se realizar la comunicacion correspondiente.
 * Avances acción 8:Se consolida la planilla en sistema, se realizan unos cuadros para la firma de la Subdirectora Administrativa y se remite a Subdirección Financiera quien envía finalmente a Secretaría Distrital de Hacienda.</t>
  </si>
  <si>
    <t>* Acción 1 ¿fue eficaz? ¿y por qué?: N/A
 * Acción 2 ¿fue eficaz? ¿y por qué?: Sí, se cuenta con personal calificado y experto en el manejo del tema y de acuerdo a los criterios establecidos en la ley.
 * Acción 3 ¿fue eficaz? ¿y por qué?:Sí, porque son gastos ya previstos y contemplados dentro del PAA.
 * Acción 4 ¿fue eficaz? ¿y por qué?:Las acciones han sido eficaces, dado que los funcionarios del nivel Directivo conocieron la herramienta.
 * Acción 5 ¿fue eficaz? ¿y por qué?: Ha sido eficaz en la medida que se cumple con lo establecido en el plan de trabajo SST
 * Acción 6 ¿fue eficaz? ¿y por qué?:Sí, Dentro de las investigaciones surgen acciones de mejora que propenden por minimizar la probabilidad de ocurrencia de un evento similar
 * Acción 7 Con la implementacion del lineamiento en el manual de supervision frente a la solicitud de la afiliacion de la ARL, fue eficaz tal medida en el entendido que con la misma se busca que todos los servidores de la Entidad cuenten con un programa de riesgos laborales.
 * Acción 8 ¿fue eficaz? ¿y por qué?: Sí, porque al validar y cruzar la información relacionada con los funcionarios, se asegura el pago de aportes a seguridad social de manera completa y correcta.</t>
  </si>
  <si>
    <t>Acción 1.1: Mayo a agosto 2018
Acción 1.2: N/A para inducción - reinducción en este periodo (marzo 2018); acuerdos (agosto) y contratos (permanente)
Acción 1.3: 30/09/2018, 31/10/2018, 30/11/2018 y 31/12/2018</t>
  </si>
  <si>
    <t>Avances acción 1.1: Se han realizado jornadas de sensibilización SIG, revisión plataforma Moodle y actualización de la misma a nueva versión, armonización SIG-MIPG.
Avances acción 1.2: Se realizaron los acuerdos de gestión programados y en los contratos de prestación de servicios se ha confirmado que incluyen las obligaciones con el SIG.
Avances acción 1.3.: En construcción la publicación del mes de Septiembre</t>
  </si>
  <si>
    <t>Acción 1 ¿fue eficaz? si ¿y por qué?: contribuye al cumplimiento del objetivo y evita la materialización del riesgo.
Acción 1.2 ¿fue eficaz? en lo referente inducción y reinducción al momento se concluye que es eficaz porque se evidencia interiorización por parte de los funcionarios; en los acuerdos de gestión se evidencia compromiso de la Alta Dirección al igual que en los contratistas de prestación de servicios. 
Acción 1.3 Teniendo en cuenta que la acción implementada, se encuentra programada para ejecutar a partir del mes de septiembre, no es posible evaluar para este reporte de autocontrol la eficacia de la misma.</t>
  </si>
  <si>
    <t>Acción 1: N/A para este periodo
 Acción 2.1: Agosto 2018
 Acción 2.2: 02/08/2018
 2.3: 27/08/2018
 2.4: N/A para este periodo
 2.5: 30/07/2018
 Acción 3: Mayo - agosto 2018</t>
  </si>
  <si>
    <t>Avances acción 1: Por implementar
 Acción 2.1: Se entregó el material aprovechable generado por la Entidad durante el mes de agosto a la Asociación de Recicladores de Oficio ASEO ECOACTIVA, mediante el acuerdo de corresponsabilidad. 
 Avances 2.2: Se realizó la sesión de Comité conforme a la resolución 050 de 2014
 Avances acción 2.3: Se diseño y actualizó la Politica Ambiental de la SDM aprobada por el Comité, en la cual se incluyó la mejora continua.
 Acción 2.4: Por implementar
 Acción 2.5: Se verificaron los contratos de apoyo administrativo que incluyeran claúsulas ambientales 
 Se invitó a los servidores públicos de la Entidad, a participar en el Día de la Movilidad Sostenible del jueves 2 de Agosto en el marco de los Cumpleaños de Bogotá. Se socializó pieza comunicativa para el registro de los bici usuarios nuevos. 
 Avances acción 2: Se realizó una Mesa de trabajo sobre los resultados de la estrategia Rol Bici y definir los premios que se entregaran a los funcionarios de la entidad 
 Acción 3: Se realizó el respectivo tramite de pago de uno de los proyectos del SGA.</t>
  </si>
  <si>
    <t>Acción 1: Por implementar 
 Acción 2.1: fue eficaz porque se entregó el material para su disposición final. 
 Acción 2.2: fue eficaz porque se evidencia compromiso de las directivas como la participación de la SGC, la SA y la DESS en el fortalecimiento del programa Rol Bici. 
 Acción 2.3: Se publicó en la intranet y se socializó mediante el correo institucional, la pólitica ambiental para garantizar la compresión de la misma, dando cumplimiento a lo requerido por la autoridad ambiental. 
 Acción 2.4: Por implementar
 Acción 2.5: Parcialmente eficaz porque no todos los contratos de apoyo administrativo aún incluyen las claúsulas ambientales.
 Acción 3: Se garantiza la ejecucción presupuestal para la sostenibilidad del SGA, mediante el cumplimiento de los contratos suscritos.</t>
  </si>
  <si>
    <r>
      <rPr>
        <sz val="11"/>
        <color theme="1"/>
        <rFont val="Calibri"/>
        <family val="2"/>
        <scheme val="minor"/>
      </rPr>
      <t xml:space="preserve">Acción 1: Julio y agosto de 2018
Acción 2: Julio y agosto de 2018 
Acción 3: Agosto de 2018
Acción 4: Entre los meses de enero y abril de 2018 Para el segundo semestre de 2018 se esta estrucutrando la nueva contraación para la sensibilización de temas de buenas practicas de TI
Acción 5: De acuerdo a las fechas de convocatoria del comité. </t>
    </r>
    <r>
      <rPr>
        <sz val="11"/>
        <color theme="1"/>
        <rFont val="Calibri"/>
        <family val="2"/>
        <scheme val="minor"/>
      </rPr>
      <t xml:space="preserve">
</t>
    </r>
  </si>
  <si>
    <r>
      <t>Avances acción 1:  Esta en fase de diseño</t>
    </r>
    <r>
      <rPr>
        <sz val="10"/>
        <color rgb="FF1155CC"/>
        <rFont val="Arial"/>
      </rPr>
      <t xml:space="preserve">
</t>
    </r>
    <r>
      <rPr>
        <sz val="11"/>
        <color theme="1"/>
        <rFont val="Calibri"/>
        <family val="2"/>
        <scheme val="minor"/>
      </rPr>
      <t xml:space="preserve">Avances acción 2: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3: Realizada totalmente
Avances acción 4: ejecución del contrato 2017.1718 cuyo objeto era la sensibilizacin de las politicas de seguridad de la informacion para la Entidad Estructuracion contratatcion
Avance acción 5: Se encuentra sujeta a la programación del Comité 
</t>
    </r>
  </si>
  <si>
    <t>Acción 1:N.A.
Acción 2 Fue eficaz, dado que trabajo con todas las partes de la SPS para la toma de decisiones y se entrego el anteproyecto de acuerdo a lo programado.
Acción 3: Fue eficaz ya que dentro del acuerdo de gestión se evidencia el cumplimiento de los compromisos establecidos por los gerentes públicos.
Acción 4: La acción se considera eficaz, dado la aceptacion y las cifras estadisticas del contrato frente a la aplicación de las politicas de seguridad en la entidad. 
Acción 5: Teniendo en cuenta que la acción implementada, depende de la convocatoria del respectivo comite y que la misma surge a partir del 30/08/2018, no es posible evaluar para este reporte de autocontrol la eficacia de la misma.</t>
  </si>
  <si>
    <t>Acción 1: 22 de mayo
Acción 2: Julio-agosto
Acción 3: NA
Acción 4: De acuerdo a las fechas de convocatoria del comité.</t>
  </si>
  <si>
    <t>Avances acción 1: Durante el periodo de seguimiento se realizó Comité interno de Archivo de la SDM 
Avances acción 2: Las necesidades se identificaron y se incluyeron en el anteproyecto de presupuesto para la vigencia de 2019, con el ,fin de dar sostenibilidad a la Gestión Documental y Archivo.
Avance acción 3: NA
Avance acción 4: Se encuentra sujeta a la programación del Comité</t>
  </si>
  <si>
    <r>
      <rPr>
        <sz val="11"/>
        <color theme="1"/>
        <rFont val="Calibri"/>
        <family val="2"/>
        <scheme val="minor"/>
      </rPr>
      <t>Acción 1 ¿fue eficaz? ¿y por qué?: la acción fue eficaz por que los directivos que integran el comité le hacen seguimiento a las acciones establecidas en el programa de gestión documental</t>
    </r>
    <r>
      <rPr>
        <sz val="11"/>
        <color theme="1"/>
        <rFont val="Calibri"/>
        <family val="2"/>
        <scheme val="minor"/>
      </rPr>
      <t xml:space="preserve">.
</t>
    </r>
    <r>
      <rPr>
        <sz val="11"/>
        <color theme="1"/>
        <rFont val="Calibri"/>
        <family val="2"/>
        <scheme val="minor"/>
      </rPr>
      <t>Acción 2 ¿fue eficaz? ¿y por qué?: SI, porque se programaron los recursos necesarios para dar sostenibilidad a la Gestión Documental y Archivo.
Acción 3: NA 
Acción 4:Teniendo en cuenta que la acción implementada, depende de la convocatoria del respectivo comite y que la misma surge a partir del 30/08/2018, no es posible evaluar para este reporte de autocontrol la eficacia de la misma.</t>
    </r>
  </si>
  <si>
    <t>OBSERVACIONES GENERALES DEL OCI:</t>
  </si>
  <si>
    <t>RECOMENDACIONES DE LA OCI:</t>
  </si>
  <si>
    <r>
      <rPr>
        <b/>
        <sz val="11"/>
        <rFont val="Arial"/>
        <family val="2"/>
      </rPr>
      <t xml:space="preserve">Análisis de aplicación de la Metodología: </t>
    </r>
    <r>
      <rPr>
        <sz val="11"/>
        <rFont val="Arial"/>
        <family val="2"/>
      </rPr>
      <t xml:space="preserve">
1. El riesgo no esta redactado como un riesgo de corrupción, sino como un riesgo de gestión, ya que no cumple de forma integral los criterios establecidos para los riesgos de corrupción.
2. La causa No. 1 identificada no esta relacionada con un riesgo de corrupción
3. La consecuencia 1 no se relaciona directamente con el riesgo identificado, ya que ésta se genera como resultado de la prestación del servicio, creando expectativas erradas de la gestión de la entidad a la comunidad.
4. La consecuencia 2 es el resultado de la consecuencia 3
5. No se observa en la hoja 4. IMPACTO CORRUPCIÓN_GESTION, el diligenciamiento del Cuestionario para determinarlo el nivel de impacto de este riesgo.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5 de este riesgo, no estaba incluida como responsable la OCI.
9. En lo relacionado con la Acción 3 se hace referencia a la evaluación y seguimiento del control y no de acciones adicionales para dar tratamiento al riesgo residual.
10. El seguimiento y medición de la acción 4 no esta relacionada con la acción.</t>
    </r>
  </si>
  <si>
    <r>
      <rPr>
        <b/>
        <sz val="11"/>
        <color theme="1"/>
        <rFont val="Arial"/>
        <family val="2"/>
      </rPr>
      <t xml:space="preserve">Análisis de aplicación de la Metodología: </t>
    </r>
    <r>
      <rPr>
        <sz val="11"/>
        <color theme="1"/>
        <rFont val="Arial"/>
        <family val="2"/>
      </rPr>
      <t xml:space="preserve">
1. El riesgo no esta redactado como un riesgo de corrupción, sino como un riesgo de gestión, ya que no cumple de forma integral los criterios establecidos para los riesgos de corrupción.
2. La causa No. 1 identificada relacionada el criterio de beneficio particular, el cual no se tuvo en cuenta en la redacción del riesgo
3. La causa No 2 y 4 son similares.
4. La causa No 7 debe estar encaminada al cumplimiento de los procedimientos y no a la ausencia de los mismos.
5. No se evidencia la correlación entre la causa 8 con el riesgo establecido.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3 de este riesgo, no estaba incluida como responsable la OCI.
9.Las acciones formuladas asociadas a los controles, para dar tratamiento al riesgo residual estan encamindas a REDUCIR y no a ELIMINAR el riesgo, como lo establece la Política de Gestión del Riesgo.
10. En la colmuna de Acciones no se diligencia el numeral 6</t>
    </r>
  </si>
  <si>
    <r>
      <rPr>
        <b/>
        <sz val="11"/>
        <color theme="1"/>
        <rFont val="Arial"/>
        <family val="2"/>
      </rPr>
      <t xml:space="preserve">Análisis de aplicación de la Metodología: </t>
    </r>
    <r>
      <rPr>
        <sz val="11"/>
        <color theme="1"/>
        <rFont val="Arial"/>
        <family val="2"/>
      </rPr>
      <t xml:space="preserve">
1. No se evidencia la correlación entre la causa 1 con el riesgo establecido.
2. La causa No. 1 identificada relacionada el criterio de beneficio particular, el cual no se tuvo en cuenta en la redacción del riesgo
3. La causa No 6 debe estar encaminada al cumplimiento de los procedimientos y no a la ausencia de los mismos.
4. Los controles identificados como detectivos, no se ajustan a la definición señalada en la Guia para la Administración de los Riesgos de Gestión, Corrupción y Seguridad Digital y el Diseño de Controles en Entidad Publicas Versión 1 - Agosto de 2018.
5. Las opciones de manejo para este riesgo establecen que el riesgo residual se debe REDUCIR, contradiciendo la Pólitica de Gestión de Riesgo, que indica que el riesgo que se encuentra en zona baja  se debe ELIMINAR.
6. De acuerdo al reporte de la OCI, en lo relacionado a la acción 2 de este riesgo, no estaba incluida como responsable la OCI.
7.Las acciones formuladas asociadas a los controles, para dar tratamiento al riesgo residual estan encamindas a REDUCIR y no a ELIMINAR el riesgo, como lo establece la Política de Gestión del Riesgo.
10. En la colmuna de Acciones y Periodicidad no se diligencia el numeral 6</t>
    </r>
  </si>
  <si>
    <r>
      <rPr>
        <b/>
        <sz val="11"/>
        <rFont val="Arial"/>
        <family val="2"/>
      </rPr>
      <t xml:space="preserve">Análisis de aplicación de la Metodología: </t>
    </r>
    <r>
      <rPr>
        <sz val="11"/>
        <rFont val="Arial"/>
        <family val="2"/>
      </rPr>
      <t xml:space="preserve">
1. El riesgo no esta redactado como un riesgo de corrupción, sino como la defincipon de cohecho;  no cumple de forma integral los criterios establecidos para los riesgos de corrupción.
2. La causa No. 1  y  3  son similares
3. La causa No 4 debe estar encaminada al cumplimiento de los procedimientos y no a la ausencia de los mismos.
4. Los controles identificados como detectivos, no se ajustan a la definición señalada en la Guia para la Administración de los Riesgos de Gestión, Corrupción y Seguridad Digital y el Diseño de Controles en Entidad Publicas Versión 1 - Agosto de 2018.
5. Las opciones de manejo para este riesgo establecen que el riesgo residual se debe REDUCIR, contradiciendo la Pólitica de Gestión de Riesgo, que indica que el riesgo que se encuentra en zona moderada  se debe ELIMINAR.
6. De acuerdo al reporte de la OCI, en lo relacionado a la acción 2 de este riesgo, no estaba incluida como responsable la OCI.
7.Las acciones formuladas asociadas a los controles, para dar tratamiento al riesgo residual estan encamindas a REDUCIR y no a ELIMINAR el riesgo, como lo establece la Política de Gestión del Riesgo.</t>
    </r>
  </si>
  <si>
    <r>
      <t>Acción 1: trimestral 
Acción 2: Mayo a Agosto de 2018 Accion 3: Cuando se requiera actualización 
Acción 4:</t>
    </r>
    <r>
      <rPr>
        <sz val="10"/>
        <color rgb="FFFF0000"/>
        <rFont val="Arial"/>
        <family val="2"/>
      </rPr>
      <t xml:space="preserve"> </t>
    </r>
    <r>
      <rPr>
        <sz val="11"/>
        <color theme="1"/>
        <rFont val="Arial"/>
        <family val="2"/>
      </rPr>
      <t>Mayo a Agosto de 2018   
Acción 5: Mayo a Agosto de 2018 Acción 6: De enero 1° a Agosto 31 de 2018 Acciones 7.1, 7.2 y 7.3: Permanente Acción 8: 31/08/2018 - 31/012/2018 Acción 9: 14/09/2018 y 16/01/2019 PAAC 28/02/2019 y 30/07/2019 PQRS Acción 10: de enero de 2018 a la fecha se han efectuado las estadisticas de cuentas- reporte de POA y oficios a la ciudadania Acción 11: Mayo a Agosto de 2018</t>
    </r>
  </si>
  <si>
    <r>
      <t xml:space="preserve">Avances acción 1: se desarrolló una estrategia de comunicación interna donde se incentiva a los servidores públicos a denunciar actos de corrupción.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accion 3: Se realizo la actualización del manual de supervision el 27/07/2018
Acción 4: Realización de conceptos o estudios o factibilidades teniendo en cuenta los procedimiento de GTI. Aplicando los puntos de control en cuanto a la revisión de dichos documentos. </t>
    </r>
    <r>
      <rPr>
        <sz val="11"/>
        <color rgb="FFFF0000"/>
        <rFont val="Arial"/>
        <family val="2"/>
      </rPr>
      <t xml:space="preserve">  
</t>
    </r>
    <r>
      <rPr>
        <sz val="11"/>
        <color theme="1"/>
        <rFont val="Arial"/>
        <family val="2"/>
      </rPr>
      <t>Avance Acción 5:Durante el período se realizó seguimiento y ajustes a los procedimientos y todas las herramientas de planeación propuestas en el SIG.. Avances acción 6: Se han aplicado los puntos de control establecidos en los procedimientos y cuya evidencia son los formatos debidamente diligenciados. Avances acciones 7.1, 7.2 y 7.3: Diligenciamiento de los formatos relacionados en los puntos de control de los procedimientos, así como, la actualización en las bases de datos, sistemas de información e informacióin documentada de las actuaciones administrativas relacionadas con la prestación del servicio. Avance de la acción 8. Aplicación de los puntos de control establecidos en los procedimientos dejando evidencia los respectivos documentos Avances acción 9: PAAC: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PQRS: Esta acción se ejecuta en la vigencia 2019 Avances acción 10.1: - Durante el periodo mencionado se han efectuado las estadistica de devolución de cuentas tomandose como insumo para el informe ejecutivo que se presenta en el comite directivo; 10.2: Se cuenta con una hoja de vida del indicador "Atención de solicitudes de devolución" cuyo reporte es trimestral. 10.3: Se han constituido carpetas donde reposan los oficios dirigidos a los ciudadanos. Avance Acción 11: Durante el período reportado, se realizó el seguimiento de manera proactiva a los resultados del Plan Institucional de Participación como insumo para la toma de decisiones al interior de la Entidad.</t>
    </r>
  </si>
  <si>
    <t>2. Actualizar el control de cambios de forma integral, relacionando todas las modificaciones realizadas al Mapa de Riesgos Institucional.</t>
  </si>
  <si>
    <t>3. Teniendo en cuenta que el Mapa de Riesgos Institucional fue formulado con fecha 30 de Agosto de 2018, la OCI no efectua el seguimiento de las acciones establecidas para el tratamiento del riesgo residual, por cuanto las acciones se formulan a futuro;  sin embargo se observó que en el Monitoreo y Revisión del Mapa de Riesgos por parte de los procesos se relacionan acciones ejecutadas en periodos anteriores a la implementación del presente mapa de riesgos.</t>
  </si>
  <si>
    <t xml:space="preserve">3. Ajustar el monitoreo y seguimiento realizado por los procesos, con base en lo observado en el presente seguimiento.
</t>
  </si>
  <si>
    <t>4. En virtud del rol de segunda línea de defensa que debe realizar la OAP, se recomienda ajustar en el Monitoreo y Revisión, la columna relacionada con Observaciones OAP donde se efectue y discrimine lo evaluado por dicha oficina  en cada riesgo.</t>
  </si>
  <si>
    <t>1.  No se evidencia congruencia entre las opciones de manejo del  Riesgo de Corrupción identificados en la hoja 7 de la herramienta, con lo establecido en la Política de Gestión del Riesgo</t>
  </si>
  <si>
    <r>
      <rPr>
        <b/>
        <sz val="11"/>
        <color theme="1"/>
        <rFont val="Arial"/>
        <family val="2"/>
      </rPr>
      <t xml:space="preserve">Análisis de aplicación de la Metodología: </t>
    </r>
    <r>
      <rPr>
        <sz val="11"/>
        <color theme="1"/>
        <rFont val="Arial"/>
        <family val="2"/>
      </rPr>
      <t xml:space="preserve">
1. La redacción del riesgo no es coherente para un riesgo de corrupción, toda vez que hace falta definir el verbo rector.
2. Las acciones 6 y 8 están repetidas y los responsables son diferentes; se recomienda evaluar la unificación de las acciones propuestas.
3. En la acción 8 se debería incluir como responsables a la DSC, SJC, SCT y la DCV
4. La causa No 4 debe estar encaminada al cumplimiento de los procedimientos y no a la ausencia de los mismos.
5.  No se observa en la hoja 4. IMPACTO CORRUPCIÓN_GESTION, el diligenciamiento del Cuestionario para determinarlo el nivel de impacto de este riesgo.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2 de este riesgo, no estaba incluida como responsable la OCI.
9.Las acciones formuladas asociadas a los controles, para dar tratamiento al riesgo residual estan encamindas a REDUCIR y no a ELIMINAR el riesgo, como lo establece la Política de Gestión del Riesgo.
</t>
    </r>
  </si>
  <si>
    <t>4. Se observó que en el Monitoreo y Revisión del Mapa de Riesgos por parte de la OAP, se menciona la participación de dicha oficina en la elaboración del mapa, sin tener en cuenta que en el desarrollo del rol de la segunda linea defensa, le corresponde a la misma efectuar la evaluación de la formulación, tratamiento y aplicación de la metodología para la gestión del riesgo en la entidad.</t>
  </si>
  <si>
    <t>1. Ajustar la hoja de opciones de manejo del Riesgo Corrupción (Hoja 7) de conformidad con lo establecido en la política o en su defecto ajustar ésta última con lo dispuesto en la última metodología del DAFP (Guía para la Administraciónb de los Riesgos de Gestión, Corrupción y Seguridad Digital y el Diseño de Controles en Entidades Públicas - Versión 1 - Agosto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</si>
</sst>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14"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sz val="11"/>
      <color indexed="8"/>
      <name val="Arial"/>
      <family val="2"/>
    </font>
    <font>
      <b/>
      <u/>
      <sz val="10"/>
      <color indexed="8"/>
      <name val="Arial"/>
      <family val="2"/>
    </font>
    <font>
      <b/>
      <u/>
      <sz val="11"/>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color theme="1"/>
      <name val="Tahoma"/>
      <family val="2"/>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u/>
      <sz val="11"/>
      <color indexed="8"/>
      <name val="Arial Narrow"/>
      <family val="2"/>
    </font>
    <font>
      <b/>
      <sz val="11"/>
      <color indexed="8"/>
      <name val="Arial Narrow"/>
      <family val="2"/>
    </font>
    <font>
      <b/>
      <sz val="11"/>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sz val="11"/>
      <color rgb="FFFF0000"/>
      <name val="Calibri"/>
      <family val="2"/>
      <scheme val="minor"/>
    </font>
    <font>
      <sz val="24"/>
      <color rgb="FFFF0000"/>
      <name val="Wingdings"/>
      <charset val="2"/>
    </font>
    <font>
      <sz val="24"/>
      <color rgb="FFFF0000"/>
      <name val="Calibri"/>
      <family val="2"/>
    </font>
    <font>
      <b/>
      <sz val="11"/>
      <color rgb="FFFF0000"/>
      <name val="Arial"/>
      <family val="2"/>
    </font>
    <font>
      <sz val="11"/>
      <color rgb="FFFF0000"/>
      <name val="Arial"/>
      <family val="2"/>
    </font>
    <font>
      <b/>
      <u/>
      <sz val="11"/>
      <color rgb="FFFF0000"/>
      <name val="Arial"/>
      <family val="2"/>
    </font>
    <font>
      <sz val="28"/>
      <color rgb="FFFF0000"/>
      <name val="Tahoma"/>
      <family val="2"/>
    </font>
    <font>
      <sz val="11"/>
      <name val="Arial"/>
      <family val="2"/>
    </font>
    <font>
      <sz val="11"/>
      <name val="Calibri"/>
      <family val="2"/>
      <scheme val="minor"/>
    </font>
    <font>
      <b/>
      <sz val="14"/>
      <name val="Calibri"/>
      <family val="2"/>
    </font>
    <font>
      <b/>
      <sz val="14"/>
      <name val="Calibri"/>
      <family val="2"/>
      <scheme val="minor"/>
    </font>
    <font>
      <b/>
      <u/>
      <sz val="14"/>
      <name val="Calibri"/>
      <family val="2"/>
      <scheme val="minor"/>
    </font>
    <font>
      <b/>
      <sz val="9"/>
      <name val="Calibri"/>
      <family val="2"/>
      <scheme val="minor"/>
    </font>
    <font>
      <b/>
      <sz val="10"/>
      <name val="Calibri"/>
      <family val="2"/>
      <scheme val="minor"/>
    </font>
    <font>
      <b/>
      <i/>
      <sz val="11"/>
      <name val="Calibri"/>
      <family val="2"/>
      <scheme val="minor"/>
    </font>
    <font>
      <b/>
      <sz val="12"/>
      <name val="Calibri"/>
      <family val="2"/>
      <scheme val="minor"/>
    </font>
    <font>
      <b/>
      <sz val="16"/>
      <name val="Calibri"/>
      <family val="2"/>
      <scheme val="minor"/>
    </font>
    <font>
      <strike/>
      <sz val="16"/>
      <color rgb="FFFF0000"/>
      <name val="Calibri"/>
      <family val="2"/>
      <scheme val="minor"/>
    </font>
    <font>
      <u/>
      <sz val="16"/>
      <color theme="1"/>
      <name val="Calibri"/>
      <family val="2"/>
      <scheme val="minor"/>
    </font>
    <font>
      <sz val="16"/>
      <color rgb="FFFF0000"/>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sz val="12"/>
      <name val="Arial"/>
      <family val="2"/>
    </font>
    <font>
      <u/>
      <sz val="11"/>
      <color theme="10"/>
      <name val="Arial"/>
      <family val="2"/>
    </font>
    <font>
      <b/>
      <u/>
      <sz val="11"/>
      <color theme="9"/>
      <name val="Arial"/>
      <family val="2"/>
    </font>
    <font>
      <b/>
      <sz val="11"/>
      <color theme="9"/>
      <name val="Arial"/>
      <family val="2"/>
    </font>
    <font>
      <b/>
      <u/>
      <sz val="11"/>
      <color rgb="FF00B050"/>
      <name val="Arial"/>
      <family val="2"/>
    </font>
    <font>
      <b/>
      <sz val="11"/>
      <color rgb="FF00B050"/>
      <name val="Arial"/>
      <family val="2"/>
    </font>
    <font>
      <sz val="11"/>
      <color rgb="FF000000"/>
      <name val="Arial"/>
      <family val="2"/>
    </font>
    <font>
      <b/>
      <sz val="11"/>
      <color rgb="FF000000"/>
      <name val="Arial"/>
      <family val="2"/>
    </font>
    <font>
      <sz val="10"/>
      <color rgb="FF000000"/>
      <name val="Tahoma"/>
      <family val="2"/>
    </font>
    <font>
      <sz val="11"/>
      <color rgb="FF000000"/>
      <name val="Arial"/>
    </font>
    <font>
      <sz val="11"/>
      <color rgb="FF434343"/>
      <name val="Arial"/>
    </font>
    <font>
      <sz val="10"/>
      <color rgb="FFFF0000"/>
      <name val="Arial"/>
    </font>
    <font>
      <sz val="11"/>
      <color rgb="FFFF0000"/>
      <name val="Arial"/>
    </font>
    <font>
      <sz val="10"/>
      <color rgb="FF1155CC"/>
      <name val="Arial"/>
    </font>
    <font>
      <b/>
      <sz val="14"/>
      <color theme="0"/>
      <name val="Arial"/>
      <family val="2"/>
    </font>
    <font>
      <sz val="10"/>
      <color rgb="FFFF0000"/>
      <name val="Arial"/>
      <family val="2"/>
    </font>
    <font>
      <sz val="16"/>
      <name val="Arial"/>
      <family val="2"/>
    </font>
  </fonts>
  <fills count="46">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0"/>
        <bgColor theme="0"/>
      </patternFill>
    </fill>
    <fill>
      <patternFill patternType="solid">
        <fgColor theme="6" tint="0.79998168889431442"/>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rgb="FF00206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right/>
      <top style="medium">
        <color indexed="64"/>
      </top>
      <bottom style="thin">
        <color indexed="64"/>
      </bottom>
      <diagonal/>
    </border>
  </borders>
  <cellStyleXfs count="15">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15"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15" fillId="0" borderId="0" applyNumberFormat="0" applyFill="0" applyBorder="0" applyAlignment="0" applyProtection="0"/>
  </cellStyleXfs>
  <cellXfs count="986">
    <xf numFmtId="0" fontId="0" fillId="0" borderId="0" xfId="0"/>
    <xf numFmtId="0" fontId="4" fillId="2" borderId="1" xfId="12" applyFont="1" applyFill="1" applyBorder="1" applyAlignment="1" applyProtection="1">
      <alignment horizontal="center" vertical="center"/>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5"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16" fillId="17" borderId="4" xfId="0" applyFont="1" applyFill="1" applyBorder="1" applyAlignment="1">
      <alignment horizontal="center" vertical="center"/>
    </xf>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18" fillId="14" borderId="6" xfId="0" applyFont="1" applyFill="1" applyBorder="1" applyAlignment="1">
      <alignment vertical="center"/>
    </xf>
    <xf numFmtId="0" fontId="18" fillId="14" borderId="7" xfId="0" applyFont="1" applyFill="1" applyBorder="1" applyAlignment="1">
      <alignment vertical="center"/>
    </xf>
    <xf numFmtId="0" fontId="18" fillId="14" borderId="8" xfId="0" applyFont="1" applyFill="1" applyBorder="1" applyAlignment="1">
      <alignment vertical="center"/>
    </xf>
    <xf numFmtId="0" fontId="21" fillId="14" borderId="0" xfId="0" applyFont="1" applyFill="1"/>
    <xf numFmtId="0" fontId="9" fillId="15" borderId="4"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6" borderId="4" xfId="0" applyFont="1" applyFill="1" applyBorder="1" applyAlignment="1">
      <alignment horizontal="center" vertical="center" wrapText="1"/>
    </xf>
    <xf numFmtId="0" fontId="22" fillId="14" borderId="2" xfId="0" applyFont="1" applyFill="1" applyBorder="1" applyAlignment="1">
      <alignment horizontal="center" vertical="center"/>
    </xf>
    <xf numFmtId="0" fontId="22" fillId="14" borderId="3" xfId="0" applyFont="1" applyFill="1" applyBorder="1" applyAlignment="1">
      <alignment horizontal="center" vertical="center"/>
    </xf>
    <xf numFmtId="0" fontId="0" fillId="0" borderId="1" xfId="0" applyBorder="1"/>
    <xf numFmtId="0" fontId="9" fillId="12" borderId="4" xfId="0" applyFont="1" applyFill="1" applyBorder="1" applyAlignment="1">
      <alignment horizontal="center" vertical="center" wrapText="1"/>
    </xf>
    <xf numFmtId="0" fontId="0" fillId="0" borderId="1" xfId="0" applyBorder="1" applyAlignment="1">
      <alignment horizontal="center" vertical="center"/>
    </xf>
    <xf numFmtId="0" fontId="0" fillId="12" borderId="0" xfId="0" applyFill="1" applyBorder="1"/>
    <xf numFmtId="0" fontId="0" fillId="13" borderId="0" xfId="0" applyFill="1" applyBorder="1"/>
    <xf numFmtId="0" fontId="0" fillId="15" borderId="0" xfId="0" applyFill="1" applyBorder="1"/>
    <xf numFmtId="0" fontId="0" fillId="16" borderId="0" xfId="0" applyFill="1" applyBorder="1"/>
    <xf numFmtId="0" fontId="4" fillId="2" borderId="48" xfId="12" applyFont="1" applyFill="1" applyBorder="1" applyAlignment="1" applyProtection="1">
      <alignment horizontal="center" vertical="center"/>
    </xf>
    <xf numFmtId="0" fontId="6" fillId="14" borderId="0" xfId="12" applyFont="1" applyFill="1" applyBorder="1" applyAlignment="1" applyProtection="1">
      <alignment vertical="center" wrapText="1"/>
    </xf>
    <xf numFmtId="0" fontId="46" fillId="14" borderId="39" xfId="12" applyFont="1" applyFill="1" applyBorder="1" applyAlignment="1" applyProtection="1">
      <alignment horizontal="center" vertical="center" wrapText="1"/>
    </xf>
    <xf numFmtId="0" fontId="46" fillId="14" borderId="0" xfId="12" applyFont="1" applyFill="1" applyBorder="1" applyAlignment="1" applyProtection="1">
      <alignment horizontal="center" vertical="center" wrapText="1"/>
    </xf>
    <xf numFmtId="0" fontId="0" fillId="0" borderId="0" xfId="0" applyFill="1"/>
    <xf numFmtId="0" fontId="4" fillId="0" borderId="0" xfId="12" applyFont="1" applyFill="1" applyBorder="1" applyAlignment="1" applyProtection="1">
      <alignment horizontal="center" vertical="center"/>
    </xf>
    <xf numFmtId="0" fontId="8" fillId="0" borderId="0" xfId="12" applyFont="1" applyFill="1" applyBorder="1" applyAlignment="1" applyProtection="1">
      <alignment horizontal="center" vertical="center" wrapText="1"/>
    </xf>
    <xf numFmtId="0" fontId="51" fillId="11" borderId="67" xfId="12" applyFont="1" applyFill="1" applyBorder="1" applyAlignment="1" applyProtection="1">
      <alignment horizontal="center" vertical="center" wrapText="1"/>
    </xf>
    <xf numFmtId="0" fontId="51" fillId="11" borderId="53" xfId="12" applyFont="1" applyFill="1" applyBorder="1" applyAlignment="1" applyProtection="1">
      <alignment horizontal="center" vertical="center" wrapText="1"/>
    </xf>
    <xf numFmtId="0" fontId="49" fillId="31" borderId="4" xfId="12" applyFont="1" applyFill="1" applyBorder="1" applyAlignment="1">
      <alignment horizontal="center" vertical="center" wrapText="1"/>
    </xf>
    <xf numFmtId="0" fontId="55" fillId="20" borderId="21" xfId="0" applyFont="1" applyFill="1" applyBorder="1" applyAlignment="1">
      <alignment horizontal="center" vertical="center" wrapText="1"/>
    </xf>
    <xf numFmtId="0" fontId="9" fillId="12" borderId="21" xfId="12" applyFont="1" applyFill="1" applyBorder="1" applyAlignment="1" applyProtection="1">
      <alignment horizontal="center" vertical="center" wrapText="1"/>
    </xf>
    <xf numFmtId="0" fontId="55" fillId="20" borderId="7" xfId="0" applyFont="1" applyFill="1" applyBorder="1" applyAlignment="1">
      <alignment horizontal="center" vertical="center" wrapText="1"/>
    </xf>
    <xf numFmtId="0" fontId="9" fillId="13" borderId="21" xfId="12" applyFont="1" applyFill="1" applyBorder="1" applyAlignment="1" applyProtection="1">
      <alignment horizontal="center" vertical="center" wrapText="1"/>
    </xf>
    <xf numFmtId="0" fontId="55" fillId="20" borderId="6" xfId="0" applyFont="1" applyFill="1" applyBorder="1" applyAlignment="1">
      <alignment horizontal="center" vertical="center" wrapText="1"/>
    </xf>
    <xf numFmtId="0" fontId="9" fillId="15" borderId="21" xfId="12" applyFont="1" applyFill="1" applyBorder="1" applyAlignment="1" applyProtection="1">
      <alignment horizontal="center" vertical="center" wrapText="1"/>
    </xf>
    <xf numFmtId="0" fontId="55" fillId="20" borderId="8" xfId="0" applyFont="1" applyFill="1" applyBorder="1" applyAlignment="1">
      <alignment horizontal="center" vertical="center" wrapText="1"/>
    </xf>
    <xf numFmtId="0" fontId="9" fillId="16" borderId="34" xfId="12" applyFont="1" applyFill="1" applyBorder="1" applyAlignment="1" applyProtection="1">
      <alignment horizontal="center" vertical="center" wrapText="1"/>
    </xf>
    <xf numFmtId="0" fontId="21" fillId="0" borderId="11"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21" xfId="0" applyFont="1" applyBorder="1" applyAlignment="1">
      <alignment horizontal="justify" vertical="center" wrapText="1"/>
    </xf>
    <xf numFmtId="0" fontId="4" fillId="2" borderId="40" xfId="12" applyFont="1" applyFill="1" applyBorder="1" applyAlignment="1" applyProtection="1">
      <alignment horizontal="center" vertical="center"/>
    </xf>
    <xf numFmtId="0" fontId="51" fillId="11" borderId="45" xfId="12" applyFont="1" applyFill="1" applyBorder="1" applyAlignment="1" applyProtection="1">
      <alignment horizontal="center" vertical="center" wrapText="1"/>
    </xf>
    <xf numFmtId="0" fontId="51" fillId="11" borderId="6" xfId="12" applyFont="1" applyFill="1" applyBorder="1" applyAlignment="1" applyProtection="1">
      <alignment horizontal="center" vertical="center" wrapText="1"/>
    </xf>
    <xf numFmtId="0" fontId="0" fillId="14" borderId="0" xfId="0" applyFill="1" applyAlignment="1">
      <alignment horizontal="justify" vertical="center"/>
    </xf>
    <xf numFmtId="0" fontId="43" fillId="0" borderId="1" xfId="0" applyFont="1" applyFill="1" applyBorder="1" applyAlignment="1" applyProtection="1">
      <alignment horizontal="center" vertical="center" wrapText="1"/>
      <protection hidden="1"/>
    </xf>
    <xf numFmtId="0" fontId="16" fillId="12" borderId="31" xfId="0" applyFont="1" applyFill="1" applyBorder="1" applyAlignment="1">
      <alignment horizontal="center" vertical="center" wrapText="1"/>
    </xf>
    <xf numFmtId="0" fontId="16" fillId="13" borderId="31" xfId="0" applyFont="1" applyFill="1" applyBorder="1" applyAlignment="1">
      <alignment horizontal="center" vertical="center" wrapText="1"/>
    </xf>
    <xf numFmtId="0" fontId="16" fillId="29" borderId="31" xfId="0" applyFont="1" applyFill="1" applyBorder="1" applyAlignment="1">
      <alignment horizontal="center" vertical="center" wrapText="1"/>
    </xf>
    <xf numFmtId="0" fontId="16" fillId="16" borderId="31" xfId="0" applyFont="1" applyFill="1" applyBorder="1" applyAlignment="1">
      <alignment horizontal="center" vertical="center"/>
    </xf>
    <xf numFmtId="0" fontId="0" fillId="0" borderId="0" xfId="0" applyBorder="1" applyAlignment="1">
      <alignment vertical="top" wrapText="1"/>
    </xf>
    <xf numFmtId="0" fontId="77" fillId="0" borderId="0" xfId="0" applyFont="1" applyBorder="1" applyAlignment="1">
      <alignment vertical="top" wrapText="1"/>
    </xf>
    <xf numFmtId="0" fontId="68" fillId="31" borderId="1" xfId="0" applyFont="1" applyFill="1" applyBorder="1" applyAlignment="1">
      <alignment horizontal="center" vertical="top" wrapText="1"/>
    </xf>
    <xf numFmtId="0" fontId="0" fillId="0" borderId="31" xfId="0" applyBorder="1" applyAlignment="1">
      <alignment horizontal="justify" vertical="top" wrapText="1"/>
    </xf>
    <xf numFmtId="0" fontId="77" fillId="0" borderId="1" xfId="0" applyFont="1" applyBorder="1" applyAlignment="1">
      <alignment horizontal="justify" vertical="top" wrapText="1"/>
    </xf>
    <xf numFmtId="0" fontId="6" fillId="0" borderId="33"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center" vertical="center" wrapText="1"/>
      <protection hidden="1"/>
    </xf>
    <xf numFmtId="0" fontId="17" fillId="0" borderId="0" xfId="0" applyFont="1" applyBorder="1" applyProtection="1">
      <protection hidden="1"/>
    </xf>
    <xf numFmtId="0" fontId="17" fillId="0" borderId="0" xfId="0" applyFont="1" applyProtection="1">
      <protection hidden="1"/>
    </xf>
    <xf numFmtId="0" fontId="40" fillId="20" borderId="21" xfId="0" applyFont="1" applyFill="1" applyBorder="1" applyAlignment="1" applyProtection="1">
      <alignment horizontal="center" vertical="center" wrapText="1"/>
      <protection hidden="1"/>
    </xf>
    <xf numFmtId="0" fontId="21" fillId="0" borderId="1" xfId="0" applyFont="1" applyBorder="1" applyProtection="1">
      <protection hidden="1"/>
    </xf>
    <xf numFmtId="0" fontId="40" fillId="20" borderId="7" xfId="0" applyFont="1" applyFill="1" applyBorder="1" applyAlignment="1" applyProtection="1">
      <alignment horizontal="center" vertical="center" wrapText="1"/>
      <protection hidden="1"/>
    </xf>
    <xf numFmtId="0" fontId="40" fillId="20" borderId="6" xfId="0" applyFont="1" applyFill="1" applyBorder="1" applyAlignment="1" applyProtection="1">
      <alignment horizontal="center" vertical="center" wrapText="1"/>
      <protection hidden="1"/>
    </xf>
    <xf numFmtId="0" fontId="0" fillId="40" borderId="2" xfId="0" applyFill="1" applyBorder="1" applyAlignment="1" applyProtection="1">
      <alignment horizontal="center" vertical="center"/>
      <protection hidden="1"/>
    </xf>
    <xf numFmtId="0" fontId="18" fillId="40" borderId="31" xfId="0" applyFont="1" applyFill="1" applyBorder="1" applyAlignment="1" applyProtection="1">
      <alignment vertical="center"/>
      <protection hidden="1"/>
    </xf>
    <xf numFmtId="0" fontId="21" fillId="0" borderId="1" xfId="0" applyFont="1" applyBorder="1" applyAlignment="1" applyProtection="1">
      <alignment vertical="center" wrapText="1"/>
      <protection hidden="1"/>
    </xf>
    <xf numFmtId="0" fontId="40" fillId="20" borderId="8" xfId="0" applyFont="1" applyFill="1" applyBorder="1" applyAlignment="1" applyProtection="1">
      <alignment horizontal="center" vertical="center" wrapText="1"/>
      <protection hidden="1"/>
    </xf>
    <xf numFmtId="0" fontId="0" fillId="40" borderId="3" xfId="0" applyFill="1" applyBorder="1" applyAlignment="1" applyProtection="1">
      <alignment horizontal="center" vertical="center"/>
      <protection hidden="1"/>
    </xf>
    <xf numFmtId="0" fontId="18" fillId="40" borderId="32" xfId="0" applyFont="1" applyFill="1" applyBorder="1" applyAlignment="1" applyProtection="1">
      <alignment vertical="center"/>
      <protection hidden="1"/>
    </xf>
    <xf numFmtId="0" fontId="21" fillId="0" borderId="1" xfId="0" applyFont="1" applyBorder="1" applyAlignment="1" applyProtection="1">
      <alignment wrapText="1"/>
      <protection hidden="1"/>
    </xf>
    <xf numFmtId="0" fontId="21" fillId="0" borderId="12" xfId="0" applyFont="1" applyBorder="1" applyProtection="1">
      <protection hidden="1"/>
    </xf>
    <xf numFmtId="0" fontId="16" fillId="38" borderId="4" xfId="0" applyFont="1" applyFill="1" applyBorder="1" applyAlignment="1" applyProtection="1">
      <alignment horizontal="center"/>
      <protection hidden="1"/>
    </xf>
    <xf numFmtId="0" fontId="0" fillId="35" borderId="31" xfId="0" applyFill="1" applyBorder="1" applyProtection="1">
      <protection hidden="1"/>
    </xf>
    <xf numFmtId="0" fontId="0" fillId="35" borderId="5" xfId="0" applyFill="1" applyBorder="1" applyProtection="1">
      <protection hidden="1"/>
    </xf>
    <xf numFmtId="0" fontId="0" fillId="0" borderId="0" xfId="0" applyProtection="1">
      <protection hidden="1"/>
    </xf>
    <xf numFmtId="0" fontId="0" fillId="0" borderId="0" xfId="0" applyBorder="1" applyProtection="1">
      <protection hidden="1"/>
    </xf>
    <xf numFmtId="0" fontId="0" fillId="35" borderId="0" xfId="0" applyFill="1" applyBorder="1" applyProtection="1">
      <protection hidden="1"/>
    </xf>
    <xf numFmtId="0" fontId="0" fillId="35" borderId="16" xfId="0" applyFill="1" applyBorder="1" applyProtection="1">
      <protection hidden="1"/>
    </xf>
    <xf numFmtId="0" fontId="23" fillId="35" borderId="47" xfId="0" applyFont="1" applyFill="1" applyBorder="1" applyAlignment="1" applyProtection="1">
      <alignment horizontal="center"/>
      <protection hidden="1"/>
    </xf>
    <xf numFmtId="0" fontId="23" fillId="35" borderId="2" xfId="0" applyFont="1" applyFill="1" applyBorder="1" applyAlignment="1" applyProtection="1">
      <alignment horizontal="center"/>
      <protection hidden="1"/>
    </xf>
    <xf numFmtId="0" fontId="23" fillId="35" borderId="2" xfId="0" applyFont="1" applyFill="1" applyBorder="1" applyAlignment="1" applyProtection="1">
      <alignment horizontal="center" vertical="center"/>
      <protection hidden="1"/>
    </xf>
    <xf numFmtId="0" fontId="23" fillId="35" borderId="3" xfId="0" applyFont="1" applyFill="1" applyBorder="1" applyAlignment="1" applyProtection="1">
      <alignment horizontal="center"/>
      <protection hidden="1"/>
    </xf>
    <xf numFmtId="0" fontId="64" fillId="35" borderId="0" xfId="0" applyFont="1" applyFill="1" applyBorder="1" applyProtection="1">
      <protection hidden="1"/>
    </xf>
    <xf numFmtId="0" fontId="19" fillId="39" borderId="18" xfId="0" applyFont="1" applyFill="1" applyBorder="1" applyAlignment="1" applyProtection="1">
      <protection hidden="1"/>
    </xf>
    <xf numFmtId="0" fontId="19" fillId="39" borderId="19" xfId="0" applyFont="1" applyFill="1" applyBorder="1" applyAlignment="1" applyProtection="1">
      <protection hidden="1"/>
    </xf>
    <xf numFmtId="0" fontId="16" fillId="41" borderId="2" xfId="0" applyFont="1" applyFill="1" applyBorder="1" applyAlignment="1" applyProtection="1">
      <alignment horizontal="center" vertical="center"/>
      <protection hidden="1"/>
    </xf>
    <xf numFmtId="0" fontId="16" fillId="41" borderId="1" xfId="0" applyFont="1" applyFill="1" applyBorder="1" applyAlignment="1" applyProtection="1">
      <alignment horizontal="center" vertical="center"/>
      <protection hidden="1"/>
    </xf>
    <xf numFmtId="0" fontId="18" fillId="40" borderId="1" xfId="0" applyFont="1" applyFill="1" applyBorder="1" applyAlignment="1" applyProtection="1">
      <alignment vertical="center"/>
      <protection hidden="1"/>
    </xf>
    <xf numFmtId="0" fontId="18" fillId="40" borderId="12" xfId="0" applyFont="1" applyFill="1" applyBorder="1" applyAlignment="1" applyProtection="1">
      <alignment vertical="center"/>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center" vertical="center"/>
      <protection hidden="1"/>
    </xf>
    <xf numFmtId="0" fontId="18" fillId="40" borderId="0" xfId="0" applyFont="1" applyFill="1" applyBorder="1" applyAlignment="1" applyProtection="1">
      <alignment vertical="center"/>
      <protection hidden="1"/>
    </xf>
    <xf numFmtId="0" fontId="0" fillId="40" borderId="0" xfId="0" applyFill="1" applyBorder="1" applyAlignment="1" applyProtection="1">
      <alignment horizontal="justify" vertical="center"/>
      <protection hidden="1"/>
    </xf>
    <xf numFmtId="0" fontId="19" fillId="40" borderId="16" xfId="0" applyFont="1" applyFill="1" applyBorder="1" applyAlignment="1" applyProtection="1">
      <protection hidden="1"/>
    </xf>
    <xf numFmtId="0" fontId="16" fillId="40" borderId="16" xfId="0" applyFont="1" applyFill="1" applyBorder="1" applyAlignment="1" applyProtection="1">
      <alignment horizontal="center" vertical="center"/>
      <protection hidden="1"/>
    </xf>
    <xf numFmtId="0" fontId="0" fillId="40" borderId="16" xfId="0" applyFill="1" applyBorder="1" applyAlignment="1" applyProtection="1">
      <alignment horizontal="justify" vertical="center"/>
      <protection hidden="1"/>
    </xf>
    <xf numFmtId="0" fontId="0" fillId="35" borderId="36" xfId="0" applyFill="1" applyBorder="1" applyProtection="1">
      <protection hidden="1"/>
    </xf>
    <xf numFmtId="0" fontId="0" fillId="35" borderId="28" xfId="0" applyFill="1" applyBorder="1" applyProtection="1">
      <protection hidden="1"/>
    </xf>
    <xf numFmtId="0" fontId="23" fillId="35" borderId="47" xfId="0" applyFont="1" applyFill="1" applyBorder="1" applyAlignment="1" applyProtection="1">
      <alignment horizontal="center"/>
      <protection locked="0"/>
    </xf>
    <xf numFmtId="0" fontId="23" fillId="35" borderId="66" xfId="0" applyFont="1" applyFill="1" applyBorder="1" applyAlignment="1" applyProtection="1">
      <alignment horizontal="center"/>
      <protection locked="0"/>
    </xf>
    <xf numFmtId="0" fontId="0" fillId="35" borderId="47" xfId="0" applyFill="1" applyBorder="1" applyAlignment="1" applyProtection="1">
      <alignment horizontal="center"/>
      <protection locked="0"/>
    </xf>
    <xf numFmtId="0" fontId="0" fillId="35" borderId="66" xfId="0" applyFill="1" applyBorder="1" applyAlignment="1" applyProtection="1">
      <alignment horizontal="center"/>
      <protection locked="0"/>
    </xf>
    <xf numFmtId="0" fontId="23" fillId="35" borderId="2" xfId="0" applyFont="1" applyFill="1" applyBorder="1" applyAlignment="1" applyProtection="1">
      <alignment horizontal="center"/>
      <protection locked="0"/>
    </xf>
    <xf numFmtId="0" fontId="23" fillId="35" borderId="23" xfId="0" applyFont="1" applyFill="1" applyBorder="1" applyAlignment="1" applyProtection="1">
      <alignment horizontal="center"/>
      <protection locked="0"/>
    </xf>
    <xf numFmtId="0" fontId="0" fillId="35" borderId="2" xfId="0" applyFill="1" applyBorder="1" applyAlignment="1" applyProtection="1">
      <alignment horizontal="center"/>
      <protection locked="0"/>
    </xf>
    <xf numFmtId="0" fontId="0" fillId="35" borderId="23" xfId="0" applyFill="1" applyBorder="1" applyAlignment="1" applyProtection="1">
      <alignment horizontal="center"/>
      <protection locked="0"/>
    </xf>
    <xf numFmtId="0" fontId="23" fillId="35" borderId="46" xfId="0" applyFont="1" applyFill="1" applyBorder="1" applyAlignment="1" applyProtection="1">
      <alignment horizontal="center"/>
      <protection locked="0"/>
    </xf>
    <xf numFmtId="0" fontId="23" fillId="35" borderId="49" xfId="0" applyFont="1" applyFill="1" applyBorder="1" applyAlignment="1" applyProtection="1">
      <alignment horizontal="center"/>
      <protection locked="0"/>
    </xf>
    <xf numFmtId="0" fontId="0" fillId="35" borderId="46" xfId="0" applyFill="1" applyBorder="1" applyAlignment="1" applyProtection="1">
      <alignment horizontal="center"/>
      <protection locked="0"/>
    </xf>
    <xf numFmtId="0" fontId="0" fillId="35" borderId="49" xfId="0" applyFill="1" applyBorder="1" applyAlignment="1" applyProtection="1">
      <alignment horizontal="center"/>
      <protection locked="0"/>
    </xf>
    <xf numFmtId="0" fontId="17" fillId="0" borderId="1" xfId="0" applyFont="1" applyBorder="1" applyAlignment="1" applyProtection="1">
      <alignment horizontal="center"/>
      <protection hidden="1"/>
    </xf>
    <xf numFmtId="0" fontId="40" fillId="16" borderId="1" xfId="0" applyFont="1" applyFill="1" applyBorder="1" applyAlignment="1" applyProtection="1">
      <alignment horizontal="center" vertical="center" wrapText="1"/>
      <protection hidden="1"/>
    </xf>
    <xf numFmtId="0" fontId="42" fillId="12" borderId="0" xfId="0" applyFont="1" applyFill="1" applyAlignment="1" applyProtection="1">
      <alignment horizontal="center" vertical="center"/>
      <protection hidden="1"/>
    </xf>
    <xf numFmtId="0" fontId="0" fillId="14" borderId="7" xfId="0" applyFill="1" applyBorder="1" applyAlignment="1" applyProtection="1">
      <alignment horizontal="center" vertical="center"/>
      <protection hidden="1"/>
    </xf>
    <xf numFmtId="0" fontId="6" fillId="14" borderId="7" xfId="0" applyFont="1" applyFill="1" applyBorder="1" applyAlignment="1" applyProtection="1">
      <alignment vertical="center"/>
      <protection hidden="1"/>
    </xf>
    <xf numFmtId="0" fontId="2" fillId="0" borderId="0" xfId="0" applyFont="1" applyProtection="1">
      <protection hidden="1"/>
    </xf>
    <xf numFmtId="0" fontId="16" fillId="15" borderId="1" xfId="0" applyFont="1" applyFill="1" applyBorder="1" applyAlignment="1" applyProtection="1">
      <alignment horizontal="center" vertical="center" wrapText="1"/>
      <protection hidden="1"/>
    </xf>
    <xf numFmtId="0" fontId="42" fillId="13" borderId="0" xfId="0" applyFont="1" applyFill="1" applyAlignment="1" applyProtection="1">
      <alignment horizontal="center" vertical="center"/>
      <protection hidden="1"/>
    </xf>
    <xf numFmtId="0" fontId="16" fillId="13" borderId="1" xfId="0" applyFont="1" applyFill="1" applyBorder="1" applyAlignment="1" applyProtection="1">
      <alignment horizontal="center" vertical="center" wrapText="1"/>
      <protection hidden="1"/>
    </xf>
    <xf numFmtId="0" fontId="42" fillId="29" borderId="0" xfId="0" applyFont="1" applyFill="1" applyAlignment="1" applyProtection="1">
      <alignment horizontal="center" vertical="center"/>
      <protection hidden="1"/>
    </xf>
    <xf numFmtId="0" fontId="41" fillId="12" borderId="1" xfId="0" applyFont="1" applyFill="1" applyBorder="1" applyAlignment="1" applyProtection="1">
      <alignment horizontal="center"/>
      <protection hidden="1"/>
    </xf>
    <xf numFmtId="0" fontId="42" fillId="16" borderId="0" xfId="0" applyFont="1" applyFill="1" applyAlignment="1" applyProtection="1">
      <alignment horizontal="center" vertical="center"/>
      <protection hidden="1"/>
    </xf>
    <xf numFmtId="0" fontId="0" fillId="14" borderId="8" xfId="0" applyFill="1" applyBorder="1" applyAlignment="1" applyProtection="1">
      <alignment horizontal="center" vertical="center"/>
      <protection hidden="1"/>
    </xf>
    <xf numFmtId="0" fontId="6" fillId="14" borderId="8" xfId="0" applyFont="1" applyFill="1" applyBorder="1" applyAlignment="1" applyProtection="1">
      <alignment vertical="center"/>
      <protection hidden="1"/>
    </xf>
    <xf numFmtId="0" fontId="63" fillId="0" borderId="0" xfId="0" applyFont="1" applyBorder="1" applyAlignment="1" applyProtection="1">
      <protection hidden="1"/>
    </xf>
    <xf numFmtId="0" fontId="17" fillId="0" borderId="0" xfId="0" applyFont="1" applyBorder="1" applyAlignment="1" applyProtection="1">
      <alignment horizontal="center"/>
      <protection hidden="1"/>
    </xf>
    <xf numFmtId="0" fontId="47" fillId="0" borderId="0" xfId="0" applyFont="1" applyProtection="1">
      <protection hidden="1"/>
    </xf>
    <xf numFmtId="0" fontId="48" fillId="14" borderId="0" xfId="0" applyFont="1" applyFill="1" applyProtection="1">
      <protection hidden="1"/>
    </xf>
    <xf numFmtId="0" fontId="48" fillId="0" borderId="0" xfId="0" applyFont="1" applyProtection="1">
      <protection hidden="1"/>
    </xf>
    <xf numFmtId="0" fontId="43" fillId="19" borderId="21" xfId="0" applyFont="1" applyFill="1" applyBorder="1" applyAlignment="1" applyProtection="1">
      <alignment horizontal="center" vertical="center" wrapText="1"/>
      <protection hidden="1"/>
    </xf>
    <xf numFmtId="0" fontId="48" fillId="0" borderId="0" xfId="0" applyFont="1" applyFill="1" applyProtection="1">
      <protection hidden="1"/>
    </xf>
    <xf numFmtId="0" fontId="0" fillId="0" borderId="0" xfId="0" applyFill="1" applyProtection="1">
      <protection hidden="1"/>
    </xf>
    <xf numFmtId="1" fontId="23" fillId="21" borderId="1" xfId="0" applyNumberFormat="1" applyFont="1" applyFill="1" applyBorder="1" applyAlignment="1" applyProtection="1">
      <alignment horizontal="center" vertical="center" wrapText="1"/>
      <protection hidden="1"/>
    </xf>
    <xf numFmtId="0" fontId="20" fillId="21" borderId="1" xfId="0" applyFont="1" applyFill="1" applyBorder="1" applyAlignment="1" applyProtection="1">
      <alignment horizontal="center" vertical="center"/>
      <protection hidden="1"/>
    </xf>
    <xf numFmtId="0" fontId="29" fillId="0" borderId="0" xfId="0" applyFont="1" applyAlignment="1" applyProtection="1">
      <alignment horizontal="center"/>
      <protection hidden="1"/>
    </xf>
    <xf numFmtId="1" fontId="23" fillId="0" borderId="33" xfId="0" applyNumberFormat="1" applyFont="1" applyBorder="1" applyAlignment="1" applyProtection="1">
      <alignment horizontal="center" vertical="center" wrapText="1"/>
      <protection hidden="1"/>
    </xf>
    <xf numFmtId="1" fontId="23" fillId="0" borderId="33" xfId="0" applyNumberFormat="1" applyFont="1" applyBorder="1" applyAlignment="1" applyProtection="1">
      <alignment horizontal="center" vertical="center"/>
      <protection hidden="1"/>
    </xf>
    <xf numFmtId="1" fontId="23" fillId="0" borderId="1" xfId="0" applyNumberFormat="1" applyFont="1" applyBorder="1" applyAlignment="1" applyProtection="1">
      <alignment horizontal="center" vertical="center" wrapText="1"/>
      <protection locked="0"/>
    </xf>
    <xf numFmtId="1" fontId="23" fillId="0" borderId="1" xfId="0" applyNumberFormat="1" applyFont="1" applyBorder="1" applyAlignment="1" applyProtection="1">
      <alignment horizontal="center" vertical="center"/>
      <protection locked="0"/>
    </xf>
    <xf numFmtId="0" fontId="6" fillId="0" borderId="35" xfId="0" applyFont="1" applyBorder="1" applyAlignment="1" applyProtection="1">
      <alignment vertical="center" wrapText="1"/>
      <protection hidden="1"/>
    </xf>
    <xf numFmtId="0" fontId="6" fillId="0" borderId="22" xfId="0" applyFont="1" applyBorder="1" applyAlignment="1" applyProtection="1">
      <alignment vertical="center" wrapText="1"/>
      <protection hidden="1"/>
    </xf>
    <xf numFmtId="0" fontId="6" fillId="0" borderId="25" xfId="0" applyFont="1" applyBorder="1" applyAlignment="1" applyProtection="1">
      <alignment vertical="center" wrapText="1"/>
      <protection hidden="1"/>
    </xf>
    <xf numFmtId="0" fontId="6" fillId="0" borderId="16" xfId="0" applyFont="1" applyBorder="1" applyAlignment="1" applyProtection="1">
      <alignment vertical="center" wrapText="1"/>
      <protection hidden="1"/>
    </xf>
    <xf numFmtId="0" fontId="6" fillId="0" borderId="0" xfId="0" applyFont="1" applyBorder="1" applyAlignment="1" applyProtection="1">
      <alignment vertical="center" wrapText="1"/>
      <protection hidden="1"/>
    </xf>
    <xf numFmtId="0" fontId="6" fillId="0" borderId="27" xfId="0" applyFont="1" applyBorder="1" applyAlignment="1" applyProtection="1">
      <alignment vertical="center" wrapText="1"/>
      <protection hidden="1"/>
    </xf>
    <xf numFmtId="0" fontId="6" fillId="0" borderId="36" xfId="0" applyFont="1" applyBorder="1" applyAlignment="1" applyProtection="1">
      <alignment vertical="center" wrapText="1"/>
      <protection hidden="1"/>
    </xf>
    <xf numFmtId="0" fontId="6" fillId="0" borderId="28" xfId="0" applyFont="1" applyBorder="1" applyAlignment="1" applyProtection="1">
      <alignment vertical="center" wrapText="1"/>
      <protection hidden="1"/>
    </xf>
    <xf numFmtId="0" fontId="6" fillId="0" borderId="29" xfId="0" applyFont="1" applyBorder="1" applyAlignment="1" applyProtection="1">
      <alignment vertical="center" wrapText="1"/>
      <protection hidden="1"/>
    </xf>
    <xf numFmtId="0" fontId="82" fillId="13" borderId="43" xfId="0" applyFont="1" applyFill="1" applyBorder="1" applyAlignment="1" applyProtection="1">
      <alignment horizontal="center" vertical="center" wrapText="1"/>
      <protection hidden="1"/>
    </xf>
    <xf numFmtId="0" fontId="82" fillId="13" borderId="53" xfId="0" applyFont="1" applyFill="1" applyBorder="1" applyAlignment="1" applyProtection="1">
      <alignment horizontal="center" vertical="center" wrapText="1"/>
      <protection hidden="1"/>
    </xf>
    <xf numFmtId="0" fontId="82" fillId="29" borderId="43" xfId="0" applyFont="1" applyFill="1" applyBorder="1" applyAlignment="1" applyProtection="1">
      <alignment horizontal="center" vertical="center" wrapText="1"/>
      <protection hidden="1"/>
    </xf>
    <xf numFmtId="0" fontId="82" fillId="29" borderId="44" xfId="0" applyFont="1" applyFill="1" applyBorder="1" applyAlignment="1" applyProtection="1">
      <alignment horizontal="center" vertical="center" wrapText="1"/>
      <protection hidden="1"/>
    </xf>
    <xf numFmtId="0" fontId="82" fillId="16" borderId="43" xfId="0" applyFont="1" applyFill="1" applyBorder="1" applyAlignment="1" applyProtection="1">
      <alignment horizontal="center" vertical="center" wrapText="1"/>
      <protection hidden="1"/>
    </xf>
    <xf numFmtId="0" fontId="82" fillId="16" borderId="44" xfId="0" applyFont="1" applyFill="1" applyBorder="1" applyAlignment="1" applyProtection="1">
      <alignment horizontal="center" vertical="center" wrapText="1"/>
      <protection hidden="1"/>
    </xf>
    <xf numFmtId="0" fontId="77" fillId="0" borderId="18" xfId="0" applyFont="1" applyBorder="1" applyAlignment="1" applyProtection="1">
      <alignment vertical="center"/>
      <protection hidden="1"/>
    </xf>
    <xf numFmtId="0" fontId="77" fillId="0" borderId="2" xfId="0" applyFont="1" applyBorder="1" applyAlignment="1" applyProtection="1">
      <alignment vertical="center" wrapText="1"/>
      <protection hidden="1"/>
    </xf>
    <xf numFmtId="0" fontId="77" fillId="21" borderId="1" xfId="0" applyFont="1" applyFill="1" applyBorder="1" applyAlignment="1" applyProtection="1">
      <alignment horizontal="center" vertical="center"/>
      <protection hidden="1"/>
    </xf>
    <xf numFmtId="0" fontId="77" fillId="0" borderId="46" xfId="0" applyFont="1" applyBorder="1" applyAlignment="1" applyProtection="1">
      <alignment vertical="center" wrapText="1"/>
      <protection hidden="1"/>
    </xf>
    <xf numFmtId="0" fontId="77" fillId="21" borderId="24" xfId="0" applyFont="1" applyFill="1" applyBorder="1" applyAlignment="1" applyProtection="1">
      <alignment horizontal="center" vertical="center"/>
      <protection hidden="1"/>
    </xf>
    <xf numFmtId="0" fontId="77" fillId="0" borderId="47" xfId="0" applyFont="1" applyBorder="1" applyAlignment="1" applyProtection="1">
      <alignment vertical="center" wrapText="1"/>
      <protection hidden="1"/>
    </xf>
    <xf numFmtId="0" fontId="77" fillId="0" borderId="2" xfId="0" applyFont="1" applyBorder="1" applyAlignment="1" applyProtection="1">
      <alignment vertical="center"/>
      <protection hidden="1"/>
    </xf>
    <xf numFmtId="0" fontId="77" fillId="0" borderId="46" xfId="0" applyFont="1" applyBorder="1" applyAlignment="1" applyProtection="1">
      <alignment horizontal="left" vertical="center"/>
      <protection hidden="1"/>
    </xf>
    <xf numFmtId="0" fontId="77" fillId="0" borderId="47" xfId="0" applyFont="1" applyBorder="1" applyAlignment="1" applyProtection="1">
      <alignment vertical="center"/>
      <protection hidden="1"/>
    </xf>
    <xf numFmtId="0" fontId="77" fillId="0" borderId="2" xfId="0" applyFont="1" applyBorder="1" applyAlignment="1" applyProtection="1">
      <alignment horizontal="left" vertical="center"/>
      <protection hidden="1"/>
    </xf>
    <xf numFmtId="0" fontId="77" fillId="0" borderId="38" xfId="0" applyFont="1" applyBorder="1" applyAlignment="1" applyProtection="1">
      <alignment horizontal="left" vertical="center" wrapText="1"/>
      <protection hidden="1"/>
    </xf>
    <xf numFmtId="0" fontId="77" fillId="0" borderId="47" xfId="0" applyFont="1" applyBorder="1" applyAlignment="1" applyProtection="1">
      <alignment horizontal="left" vertical="center"/>
      <protection hidden="1"/>
    </xf>
    <xf numFmtId="0" fontId="77" fillId="0" borderId="3" xfId="0" applyFont="1" applyBorder="1" applyAlignment="1" applyProtection="1">
      <alignment vertical="center" wrapText="1"/>
      <protection hidden="1"/>
    </xf>
    <xf numFmtId="0" fontId="84" fillId="0" borderId="36" xfId="0" applyFont="1" applyBorder="1" applyAlignment="1" applyProtection="1">
      <alignment vertical="center" wrapText="1"/>
      <protection hidden="1"/>
    </xf>
    <xf numFmtId="0" fontId="84" fillId="0" borderId="58" xfId="0" applyFont="1" applyBorder="1" applyAlignment="1" applyProtection="1">
      <alignment horizontal="center" vertical="center"/>
      <protection hidden="1"/>
    </xf>
    <xf numFmtId="0" fontId="84" fillId="0" borderId="57" xfId="0" applyFont="1" applyBorder="1" applyAlignment="1" applyProtection="1">
      <alignment horizontal="center" vertical="center"/>
      <protection hidden="1"/>
    </xf>
    <xf numFmtId="0" fontId="84" fillId="0" borderId="59" xfId="0" applyFont="1" applyBorder="1" applyAlignment="1" applyProtection="1">
      <alignment horizontal="center" vertical="center"/>
      <protection hidden="1"/>
    </xf>
    <xf numFmtId="0" fontId="84" fillId="0" borderId="13" xfId="0" applyFont="1" applyBorder="1" applyAlignment="1" applyProtection="1">
      <alignment horizontal="center" vertical="center"/>
      <protection hidden="1"/>
    </xf>
    <xf numFmtId="0" fontId="77" fillId="0" borderId="14" xfId="0" applyFont="1" applyBorder="1" applyAlignment="1" applyProtection="1">
      <alignment wrapText="1"/>
      <protection hidden="1"/>
    </xf>
    <xf numFmtId="0" fontId="77" fillId="0" borderId="14" xfId="0" applyFont="1" applyBorder="1" applyProtection="1">
      <protection hidden="1"/>
    </xf>
    <xf numFmtId="0" fontId="77" fillId="0" borderId="15" xfId="0" applyFont="1" applyBorder="1" applyProtection="1">
      <protection hidden="1"/>
    </xf>
    <xf numFmtId="0" fontId="0" fillId="0" borderId="16" xfId="0" applyBorder="1" applyProtection="1">
      <protection hidden="1"/>
    </xf>
    <xf numFmtId="0" fontId="0" fillId="0" borderId="27" xfId="0" applyBorder="1" applyProtection="1">
      <protection hidden="1"/>
    </xf>
    <xf numFmtId="0" fontId="85" fillId="21" borderId="21" xfId="0" applyFont="1" applyFill="1" applyBorder="1" applyAlignment="1" applyProtection="1">
      <alignment horizontal="center" vertical="center"/>
      <protection hidden="1"/>
    </xf>
    <xf numFmtId="0" fontId="79" fillId="21" borderId="21" xfId="0" applyFont="1" applyFill="1" applyBorder="1" applyAlignment="1" applyProtection="1">
      <alignment horizontal="center" vertical="center"/>
      <protection hidden="1"/>
    </xf>
    <xf numFmtId="0" fontId="77" fillId="0" borderId="19" xfId="0" applyFont="1" applyBorder="1" applyAlignment="1" applyProtection="1">
      <alignment horizontal="center" vertical="center"/>
      <protection locked="0"/>
    </xf>
    <xf numFmtId="0" fontId="77" fillId="0" borderId="1" xfId="0" applyFont="1" applyBorder="1" applyAlignment="1" applyProtection="1">
      <alignment horizontal="center" vertical="center"/>
      <protection locked="0"/>
    </xf>
    <xf numFmtId="0" fontId="77" fillId="0" borderId="24" xfId="0" applyFont="1" applyBorder="1" applyAlignment="1" applyProtection="1">
      <alignment horizontal="center" vertical="center"/>
      <protection locked="0"/>
    </xf>
    <xf numFmtId="0" fontId="77" fillId="0" borderId="19" xfId="0" applyFont="1" applyBorder="1" applyAlignment="1" applyProtection="1">
      <alignment horizontal="justify" vertical="center" wrapText="1"/>
      <protection locked="0"/>
    </xf>
    <xf numFmtId="0" fontId="77" fillId="0" borderId="69" xfId="0" applyFont="1" applyBorder="1" applyAlignment="1" applyProtection="1">
      <alignment horizontal="justify" vertical="center" wrapText="1"/>
      <protection locked="0"/>
    </xf>
    <xf numFmtId="0" fontId="77" fillId="0" borderId="69" xfId="0" applyFont="1" applyBorder="1" applyAlignment="1" applyProtection="1">
      <alignment vertical="center"/>
      <protection locked="0"/>
    </xf>
    <xf numFmtId="0" fontId="77" fillId="0" borderId="19" xfId="0" applyFont="1" applyBorder="1" applyProtection="1">
      <protection locked="0"/>
    </xf>
    <xf numFmtId="0" fontId="77" fillId="14" borderId="20" xfId="0" applyFont="1" applyFill="1" applyBorder="1" applyAlignment="1" applyProtection="1">
      <alignment horizontal="justify" vertical="center" wrapText="1"/>
      <protection locked="0"/>
    </xf>
    <xf numFmtId="0" fontId="77" fillId="0" borderId="1" xfId="0" applyFont="1" applyBorder="1" applyAlignment="1" applyProtection="1">
      <alignment horizontal="justify" vertical="center" wrapText="1"/>
      <protection locked="0"/>
    </xf>
    <xf numFmtId="0" fontId="77" fillId="0" borderId="1" xfId="0" applyFont="1" applyBorder="1" applyAlignment="1" applyProtection="1">
      <alignment vertical="center"/>
      <protection locked="0"/>
    </xf>
    <xf numFmtId="0" fontId="77" fillId="0" borderId="1" xfId="0" applyFont="1" applyBorder="1" applyProtection="1">
      <protection locked="0"/>
    </xf>
    <xf numFmtId="0" fontId="77" fillId="0" borderId="33" xfId="0" applyFont="1" applyBorder="1" applyAlignment="1" applyProtection="1">
      <alignment horizontal="center" vertical="center"/>
      <protection locked="0"/>
    </xf>
    <xf numFmtId="0" fontId="77" fillId="14" borderId="66" xfId="0" applyFont="1" applyFill="1" applyBorder="1" applyAlignment="1" applyProtection="1">
      <alignment horizontal="justify" vertical="center" wrapText="1"/>
      <protection locked="0"/>
    </xf>
    <xf numFmtId="0" fontId="77" fillId="0" borderId="24" xfId="0" applyFont="1" applyBorder="1" applyAlignment="1" applyProtection="1">
      <alignment horizontal="justify" vertical="center" wrapText="1"/>
      <protection locked="0"/>
    </xf>
    <xf numFmtId="0" fontId="77" fillId="0" borderId="24" xfId="0" applyFont="1" applyBorder="1" applyAlignment="1" applyProtection="1">
      <alignment vertical="center"/>
      <protection locked="0"/>
    </xf>
    <xf numFmtId="0" fontId="77" fillId="0" borderId="24" xfId="0" applyFont="1" applyBorder="1" applyProtection="1">
      <protection locked="0"/>
    </xf>
    <xf numFmtId="0" fontId="77" fillId="0" borderId="48" xfId="0" applyFont="1" applyBorder="1" applyAlignment="1" applyProtection="1">
      <alignment horizontal="center" vertical="center"/>
      <protection locked="0"/>
    </xf>
    <xf numFmtId="0" fontId="77" fillId="14" borderId="49" xfId="0" applyFont="1" applyFill="1" applyBorder="1" applyAlignment="1" applyProtection="1">
      <alignment horizontal="justify" vertical="center" wrapText="1"/>
      <protection locked="0"/>
    </xf>
    <xf numFmtId="0" fontId="77" fillId="0" borderId="33" xfId="0" applyFont="1" applyBorder="1" applyAlignment="1" applyProtection="1">
      <alignment horizontal="justify" vertical="center" wrapText="1"/>
      <protection locked="0"/>
    </xf>
    <xf numFmtId="0" fontId="77" fillId="29" borderId="33" xfId="0" applyFont="1" applyFill="1" applyBorder="1" applyAlignment="1" applyProtection="1">
      <alignment horizontal="justify" vertical="center" wrapText="1"/>
      <protection locked="0"/>
    </xf>
    <xf numFmtId="0" fontId="77" fillId="0" borderId="33" xfId="0" applyFont="1" applyBorder="1" applyAlignment="1" applyProtection="1">
      <alignment vertical="top" wrapText="1"/>
      <protection locked="0"/>
    </xf>
    <xf numFmtId="0" fontId="77" fillId="14" borderId="23" xfId="0" applyFont="1" applyFill="1" applyBorder="1" applyAlignment="1" applyProtection="1">
      <alignment horizontal="justify" vertical="center" wrapText="1"/>
      <protection locked="0"/>
    </xf>
    <xf numFmtId="0" fontId="77" fillId="29" borderId="1" xfId="0" applyFont="1" applyFill="1" applyBorder="1" applyAlignment="1" applyProtection="1">
      <alignment horizontal="justify" vertical="center" wrapText="1"/>
      <protection locked="0"/>
    </xf>
    <xf numFmtId="0" fontId="77" fillId="0" borderId="1" xfId="0" applyFont="1" applyBorder="1" applyAlignment="1" applyProtection="1">
      <alignment wrapText="1"/>
      <protection locked="0"/>
    </xf>
    <xf numFmtId="0" fontId="40" fillId="0" borderId="1" xfId="0" applyFont="1" applyBorder="1" applyAlignment="1" applyProtection="1">
      <alignment horizontal="center" vertical="center"/>
      <protection locked="0"/>
    </xf>
    <xf numFmtId="0" fontId="77" fillId="13" borderId="23" xfId="0" applyFont="1" applyFill="1" applyBorder="1" applyAlignment="1" applyProtection="1">
      <alignment horizontal="justify" vertical="center" wrapText="1"/>
      <protection locked="0"/>
    </xf>
    <xf numFmtId="0" fontId="77" fillId="0" borderId="48" xfId="0" applyFont="1" applyBorder="1" applyAlignment="1" applyProtection="1">
      <alignment vertical="center"/>
      <protection locked="0"/>
    </xf>
    <xf numFmtId="0" fontId="77" fillId="13" borderId="49" xfId="0" applyFont="1" applyFill="1" applyBorder="1" applyAlignment="1" applyProtection="1">
      <alignment horizontal="justify" vertical="top" wrapText="1"/>
      <protection locked="0"/>
    </xf>
    <xf numFmtId="0" fontId="77" fillId="0" borderId="63" xfId="0" applyFont="1" applyBorder="1" applyAlignment="1" applyProtection="1">
      <alignment horizontal="center" vertical="center"/>
      <protection locked="0"/>
    </xf>
    <xf numFmtId="0" fontId="77" fillId="0" borderId="33" xfId="0" applyFont="1" applyBorder="1" applyProtection="1">
      <protection locked="0"/>
    </xf>
    <xf numFmtId="0" fontId="77" fillId="14" borderId="23" xfId="0" applyFont="1" applyFill="1" applyBorder="1" applyAlignment="1" applyProtection="1">
      <alignment horizontal="justify" vertical="top" wrapText="1"/>
      <protection locked="0"/>
    </xf>
    <xf numFmtId="0" fontId="77" fillId="0" borderId="24" xfId="0" applyFont="1" applyBorder="1" applyAlignment="1" applyProtection="1">
      <alignment horizontal="left" vertical="center" wrapText="1"/>
      <protection locked="0"/>
    </xf>
    <xf numFmtId="0" fontId="77" fillId="29" borderId="24" xfId="0" applyFont="1" applyFill="1" applyBorder="1" applyAlignment="1" applyProtection="1">
      <alignment horizontal="justify" vertical="center" wrapText="1"/>
      <protection locked="0"/>
    </xf>
    <xf numFmtId="0" fontId="77" fillId="0" borderId="24" xfId="0" applyFont="1" applyBorder="1" applyAlignment="1" applyProtection="1">
      <alignment vertical="center" wrapText="1"/>
      <protection locked="0"/>
    </xf>
    <xf numFmtId="0" fontId="40" fillId="0" borderId="33" xfId="0" applyFont="1" applyBorder="1" applyAlignment="1" applyProtection="1">
      <alignment horizontal="center" vertical="center"/>
      <protection locked="0"/>
    </xf>
    <xf numFmtId="0" fontId="77" fillId="13" borderId="49" xfId="0" applyFont="1" applyFill="1" applyBorder="1" applyAlignment="1" applyProtection="1">
      <alignment horizontal="justify" vertical="center" wrapText="1"/>
      <protection locked="0"/>
    </xf>
    <xf numFmtId="0" fontId="77" fillId="0" borderId="12" xfId="0" applyFont="1" applyBorder="1" applyAlignment="1" applyProtection="1">
      <alignment horizontal="center" vertical="center"/>
      <protection locked="0"/>
    </xf>
    <xf numFmtId="0" fontId="77" fillId="0" borderId="33" xfId="0" applyFont="1" applyBorder="1" applyAlignment="1" applyProtection="1">
      <alignment vertical="center"/>
      <protection locked="0"/>
    </xf>
    <xf numFmtId="0" fontId="77" fillId="0" borderId="12" xfId="0" applyFont="1" applyBorder="1" applyAlignment="1" applyProtection="1">
      <alignment horizontal="justify" vertical="center" wrapText="1"/>
      <protection locked="0"/>
    </xf>
    <xf numFmtId="0" fontId="77" fillId="29" borderId="12" xfId="0" applyFont="1" applyFill="1" applyBorder="1" applyAlignment="1" applyProtection="1">
      <alignment vertical="center" wrapText="1"/>
      <protection locked="0"/>
    </xf>
    <xf numFmtId="0" fontId="77" fillId="0" borderId="12" xfId="0" applyFont="1" applyBorder="1" applyProtection="1">
      <protection locked="0"/>
    </xf>
    <xf numFmtId="0" fontId="77" fillId="14" borderId="17" xfId="0" applyFont="1" applyFill="1" applyBorder="1" applyAlignment="1" applyProtection="1">
      <alignment horizontal="justify" vertical="center" wrapText="1"/>
      <protection locked="0"/>
    </xf>
    <xf numFmtId="0" fontId="77" fillId="0" borderId="21" xfId="0" applyFont="1" applyBorder="1" applyAlignment="1" applyProtection="1">
      <alignment horizontal="justify" vertical="top" wrapText="1"/>
      <protection locked="0"/>
    </xf>
    <xf numFmtId="0" fontId="0" fillId="0" borderId="1" xfId="0" applyBorder="1" applyAlignment="1">
      <alignment horizontal="center" vertical="top" wrapText="1"/>
    </xf>
    <xf numFmtId="0" fontId="43" fillId="18" borderId="0" xfId="0" applyFont="1" applyFill="1" applyBorder="1" applyAlignment="1" applyProtection="1">
      <alignment vertical="center" wrapText="1"/>
      <protection hidden="1"/>
    </xf>
    <xf numFmtId="0" fontId="30" fillId="21" borderId="28" xfId="0" applyFont="1" applyFill="1" applyBorder="1" applyAlignment="1" applyProtection="1">
      <alignment vertical="center"/>
      <protection hidden="1"/>
    </xf>
    <xf numFmtId="0" fontId="43" fillId="18" borderId="26" xfId="0" applyFont="1" applyFill="1" applyBorder="1" applyAlignment="1" applyProtection="1">
      <alignment horizontal="center" vertical="center" wrapText="1"/>
      <protection hidden="1"/>
    </xf>
    <xf numFmtId="0" fontId="30" fillId="21" borderId="12" xfId="0" applyFont="1" applyFill="1" applyBorder="1" applyAlignment="1" applyProtection="1">
      <alignment vertical="center"/>
      <protection hidden="1"/>
    </xf>
    <xf numFmtId="0" fontId="30" fillId="21" borderId="70" xfId="0" applyFont="1" applyFill="1" applyBorder="1" applyAlignment="1" applyProtection="1">
      <alignment vertical="center"/>
      <protection hidden="1"/>
    </xf>
    <xf numFmtId="0" fontId="43" fillId="18" borderId="61" xfId="0" applyFont="1" applyFill="1" applyBorder="1" applyAlignment="1" applyProtection="1">
      <alignment vertical="center" wrapText="1"/>
      <protection hidden="1"/>
    </xf>
    <xf numFmtId="0" fontId="43" fillId="18" borderId="33" xfId="0" applyFont="1" applyFill="1" applyBorder="1" applyAlignment="1" applyProtection="1">
      <alignment vertical="center" wrapText="1"/>
      <protection hidden="1"/>
    </xf>
    <xf numFmtId="0" fontId="17" fillId="0" borderId="25" xfId="0" applyFont="1" applyBorder="1" applyProtection="1">
      <protection hidden="1"/>
    </xf>
    <xf numFmtId="0" fontId="20" fillId="35" borderId="21" xfId="0" applyFont="1" applyFill="1" applyBorder="1" applyAlignment="1" applyProtection="1">
      <alignment horizontal="center"/>
      <protection hidden="1"/>
    </xf>
    <xf numFmtId="0" fontId="20" fillId="35" borderId="15" xfId="0" applyFont="1" applyFill="1" applyBorder="1" applyAlignment="1" applyProtection="1">
      <alignment horizontal="center"/>
      <protection hidden="1"/>
    </xf>
    <xf numFmtId="1" fontId="23" fillId="0" borderId="33" xfId="0" applyNumberFormat="1" applyFont="1" applyBorder="1" applyAlignment="1" applyProtection="1">
      <alignment horizontal="center" vertical="center" wrapText="1"/>
      <protection locked="0"/>
    </xf>
    <xf numFmtId="1" fontId="23" fillId="0" borderId="33" xfId="0" applyNumberFormat="1" applyFont="1" applyBorder="1" applyAlignment="1" applyProtection="1">
      <alignment horizontal="center" vertical="center"/>
      <protection locked="0"/>
    </xf>
    <xf numFmtId="1" fontId="23" fillId="21" borderId="33" xfId="0" applyNumberFormat="1" applyFont="1" applyFill="1" applyBorder="1" applyAlignment="1" applyProtection="1">
      <alignment horizontal="center" vertical="center" wrapText="1"/>
      <protection hidden="1"/>
    </xf>
    <xf numFmtId="0" fontId="20" fillId="21" borderId="33"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wrapText="1"/>
      <protection hidden="1"/>
    </xf>
    <xf numFmtId="0" fontId="20" fillId="21" borderId="21" xfId="0" applyFont="1" applyFill="1" applyBorder="1" applyAlignment="1" applyProtection="1">
      <alignment horizontal="center" vertical="center" wrapText="1"/>
      <protection hidden="1"/>
    </xf>
    <xf numFmtId="0" fontId="0" fillId="0" borderId="33" xfId="0" applyBorder="1" applyAlignment="1" applyProtection="1">
      <alignment horizontal="justify" vertical="top" wrapText="1"/>
      <protection locked="0" hidden="1"/>
    </xf>
    <xf numFmtId="0" fontId="21"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hidden="1"/>
    </xf>
    <xf numFmtId="0" fontId="0" fillId="0" borderId="0" xfId="0" applyProtection="1">
      <protection locked="0" hidden="1"/>
    </xf>
    <xf numFmtId="0" fontId="23" fillId="17" borderId="1" xfId="0" applyFont="1" applyFill="1" applyBorder="1" applyAlignment="1" applyProtection="1">
      <alignment horizontal="justify" vertical="top" wrapText="1"/>
      <protection locked="0"/>
    </xf>
    <xf numFmtId="0" fontId="22" fillId="17" borderId="4" xfId="0" applyFont="1" applyFill="1" applyBorder="1" applyAlignment="1">
      <alignment horizontal="center" vertical="center"/>
    </xf>
    <xf numFmtId="0" fontId="21" fillId="14" borderId="9" xfId="0" applyFont="1" applyFill="1" applyBorder="1" applyAlignment="1">
      <alignment horizontal="justify" vertical="center" wrapText="1"/>
    </xf>
    <xf numFmtId="0" fontId="21" fillId="14" borderId="10" xfId="0" applyFont="1" applyFill="1" applyBorder="1" applyAlignment="1">
      <alignment horizontal="justify" vertical="center" wrapText="1"/>
    </xf>
    <xf numFmtId="0" fontId="21" fillId="14" borderId="11" xfId="0" applyFont="1" applyFill="1" applyBorder="1" applyAlignment="1">
      <alignment horizontal="justify" vertical="center" wrapText="1"/>
    </xf>
    <xf numFmtId="0" fontId="17" fillId="0" borderId="0"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1" xfId="0" applyFont="1" applyBorder="1" applyAlignment="1" applyProtection="1">
      <alignment horizontal="center"/>
      <protection hidden="1"/>
    </xf>
    <xf numFmtId="0" fontId="10" fillId="0" borderId="24" xfId="0" applyFont="1" applyBorder="1" applyAlignment="1" applyProtection="1">
      <alignment horizontal="center"/>
      <protection hidden="1"/>
    </xf>
    <xf numFmtId="0" fontId="22" fillId="17" borderId="2" xfId="0" applyFont="1" applyFill="1" applyBorder="1" applyAlignment="1">
      <alignment horizontal="center" vertical="center"/>
    </xf>
    <xf numFmtId="0" fontId="16" fillId="41" borderId="1"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16" fillId="40" borderId="0" xfId="0" applyFont="1" applyFill="1" applyBorder="1" applyAlignment="1" applyProtection="1">
      <alignment horizontal="center" vertical="center"/>
      <protection hidden="1"/>
    </xf>
    <xf numFmtId="0" fontId="0" fillId="18" borderId="0" xfId="0" applyFill="1" applyProtection="1">
      <protection hidden="1"/>
    </xf>
    <xf numFmtId="0" fontId="0" fillId="35" borderId="72" xfId="0" applyFill="1" applyBorder="1" applyAlignment="1" applyProtection="1">
      <alignment horizontal="center"/>
      <protection locked="0"/>
    </xf>
    <xf numFmtId="0" fontId="0" fillId="35" borderId="30" xfId="0" applyFill="1" applyBorder="1" applyAlignment="1" applyProtection="1">
      <alignment horizontal="center"/>
      <protection locked="0"/>
    </xf>
    <xf numFmtId="0" fontId="0" fillId="35" borderId="71" xfId="0" applyFill="1" applyBorder="1" applyAlignment="1" applyProtection="1">
      <alignment horizontal="center"/>
      <protection locked="0"/>
    </xf>
    <xf numFmtId="0" fontId="0" fillId="35" borderId="30" xfId="0" applyFill="1" applyBorder="1" applyProtection="1">
      <protection hidden="1"/>
    </xf>
    <xf numFmtId="0" fontId="19" fillId="39" borderId="0" xfId="0" applyFont="1" applyFill="1" applyBorder="1" applyAlignment="1" applyProtection="1">
      <alignment horizontal="center"/>
      <protection hidden="1"/>
    </xf>
    <xf numFmtId="0" fontId="16" fillId="41" borderId="0" xfId="0" applyFont="1" applyFill="1" applyBorder="1" applyAlignment="1" applyProtection="1">
      <alignment horizontal="center" vertical="center"/>
      <protection hidden="1"/>
    </xf>
    <xf numFmtId="0" fontId="0" fillId="35" borderId="18" xfId="0" applyFill="1" applyBorder="1" applyAlignment="1" applyProtection="1">
      <alignment horizontal="center"/>
      <protection locked="0"/>
    </xf>
    <xf numFmtId="0" fontId="0" fillId="35" borderId="3" xfId="0" applyFill="1" applyBorder="1" applyAlignment="1" applyProtection="1">
      <alignment horizontal="center"/>
      <protection locked="0"/>
    </xf>
    <xf numFmtId="0" fontId="15" fillId="32" borderId="34" xfId="14" applyFill="1" applyBorder="1" applyAlignment="1" applyProtection="1">
      <alignment horizontal="center" vertical="center" wrapText="1"/>
      <protection hidden="1"/>
    </xf>
    <xf numFmtId="0" fontId="22" fillId="17" borderId="18" xfId="0" applyFont="1" applyFill="1" applyBorder="1" applyAlignment="1">
      <alignment horizontal="center" vertical="center"/>
    </xf>
    <xf numFmtId="0" fontId="2" fillId="12" borderId="19" xfId="12" applyFont="1" applyFill="1" applyBorder="1" applyAlignment="1" applyProtection="1">
      <alignment horizontal="center" vertical="center" wrapText="1"/>
    </xf>
    <xf numFmtId="0" fontId="2" fillId="12" borderId="1" xfId="12" applyFont="1" applyFill="1" applyBorder="1" applyAlignment="1" applyProtection="1">
      <alignment horizontal="center" vertical="center" wrapText="1"/>
    </xf>
    <xf numFmtId="0" fontId="2" fillId="12" borderId="1" xfId="0" applyFont="1" applyFill="1" applyBorder="1" applyAlignment="1">
      <alignment horizontal="center" vertical="center" wrapText="1"/>
    </xf>
    <xf numFmtId="0" fontId="2" fillId="12" borderId="12" xfId="12" applyFont="1" applyFill="1" applyBorder="1" applyAlignment="1" applyProtection="1">
      <alignment horizontal="center" vertical="center" wrapText="1"/>
    </xf>
    <xf numFmtId="0" fontId="2" fillId="13" borderId="19" xfId="12" applyFont="1" applyFill="1" applyBorder="1" applyAlignment="1" applyProtection="1">
      <alignment horizontal="center" vertical="center" wrapText="1"/>
    </xf>
    <xf numFmtId="0" fontId="2" fillId="13" borderId="1" xfId="12" applyFont="1" applyFill="1" applyBorder="1" applyAlignment="1" applyProtection="1">
      <alignment horizontal="center" vertical="center" wrapText="1"/>
    </xf>
    <xf numFmtId="0" fontId="2" fillId="13" borderId="12" xfId="12" applyFont="1" applyFill="1" applyBorder="1" applyAlignment="1" applyProtection="1">
      <alignment horizontal="center" vertical="center" wrapText="1"/>
    </xf>
    <xf numFmtId="0" fontId="2" fillId="15" borderId="19" xfId="12" applyFont="1" applyFill="1" applyBorder="1" applyAlignment="1" applyProtection="1">
      <alignment horizontal="center" vertical="center" wrapText="1"/>
    </xf>
    <xf numFmtId="0" fontId="2" fillId="15" borderId="1" xfId="12" applyFont="1" applyFill="1" applyBorder="1" applyAlignment="1" applyProtection="1">
      <alignment horizontal="center" vertical="center" wrapText="1"/>
    </xf>
    <xf numFmtId="0" fontId="2" fillId="15" borderId="12" xfId="12" applyFont="1" applyFill="1" applyBorder="1" applyAlignment="1" applyProtection="1">
      <alignment horizontal="center" vertical="center" wrapText="1"/>
    </xf>
    <xf numFmtId="0" fontId="2" fillId="16" borderId="20" xfId="0" applyFont="1" applyFill="1" applyBorder="1" applyAlignment="1">
      <alignment horizontal="center" vertical="center" wrapText="1"/>
    </xf>
    <xf numFmtId="0" fontId="2" fillId="16" borderId="23" xfId="12" applyFont="1" applyFill="1" applyBorder="1" applyAlignment="1" applyProtection="1">
      <alignment horizontal="center" vertical="center" wrapText="1"/>
    </xf>
    <xf numFmtId="0" fontId="21" fillId="16" borderId="23" xfId="0" applyFont="1" applyFill="1" applyBorder="1" applyAlignment="1">
      <alignment horizontal="center" vertical="center" wrapText="1"/>
    </xf>
    <xf numFmtId="0" fontId="2" fillId="16" borderId="23"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15" fillId="42" borderId="34" xfId="14" applyFill="1" applyBorder="1" applyAlignment="1" applyProtection="1">
      <alignment horizontal="center" vertical="center" wrapText="1"/>
      <protection hidden="1"/>
    </xf>
    <xf numFmtId="0" fontId="76" fillId="17" borderId="1" xfId="0" applyFont="1" applyFill="1" applyBorder="1" applyAlignment="1" applyProtection="1">
      <alignment horizontal="justify" vertical="top" wrapText="1"/>
      <protection locked="0"/>
    </xf>
    <xf numFmtId="49" fontId="21" fillId="0" borderId="33" xfId="0" applyNumberFormat="1" applyFont="1" applyBorder="1" applyAlignment="1" applyProtection="1">
      <alignment horizontal="justify" vertical="top" wrapText="1"/>
      <protection locked="0"/>
    </xf>
    <xf numFmtId="0" fontId="0" fillId="0" borderId="0" xfId="0" applyAlignment="1">
      <alignment horizontal="center"/>
    </xf>
    <xf numFmtId="0" fontId="97" fillId="0" borderId="1" xfId="0" applyFont="1" applyFill="1" applyBorder="1" applyAlignment="1" applyProtection="1">
      <alignment horizontal="center" vertical="center" wrapText="1"/>
      <protection hidden="1"/>
    </xf>
    <xf numFmtId="0" fontId="76" fillId="0" borderId="1" xfId="0" applyFont="1" applyFill="1" applyBorder="1" applyAlignment="1" applyProtection="1">
      <alignment horizontal="center" vertical="center" wrapText="1"/>
      <protection hidden="1"/>
    </xf>
    <xf numFmtId="0" fontId="20" fillId="21" borderId="0" xfId="0" applyFont="1" applyFill="1" applyBorder="1" applyAlignment="1" applyProtection="1">
      <alignment horizontal="center"/>
      <protection hidden="1"/>
    </xf>
    <xf numFmtId="49" fontId="21" fillId="17" borderId="33" xfId="0" applyNumberFormat="1" applyFont="1" applyFill="1" applyBorder="1" applyAlignment="1" applyProtection="1">
      <alignment horizontal="justify" vertical="top" wrapText="1"/>
      <protection locked="0"/>
    </xf>
    <xf numFmtId="0" fontId="6" fillId="14" borderId="24" xfId="0" applyFont="1" applyFill="1" applyBorder="1" applyAlignment="1" applyProtection="1">
      <alignment horizontal="justify" vertical="top" wrapText="1"/>
    </xf>
    <xf numFmtId="0" fontId="6" fillId="17" borderId="24" xfId="0" applyFont="1" applyFill="1" applyBorder="1" applyAlignment="1" applyProtection="1">
      <alignment horizontal="justify" vertical="top" wrapText="1"/>
    </xf>
    <xf numFmtId="0" fontId="6" fillId="0" borderId="24" xfId="0" applyFont="1" applyFill="1" applyBorder="1" applyAlignment="1" applyProtection="1">
      <alignment horizontal="justify" vertical="top" wrapText="1"/>
    </xf>
    <xf numFmtId="0" fontId="45" fillId="30" borderId="21" xfId="0" applyFont="1" applyFill="1" applyBorder="1" applyAlignment="1" applyProtection="1">
      <alignment horizontal="center" vertical="center" wrapText="1"/>
      <protection hidden="1"/>
    </xf>
    <xf numFmtId="0" fontId="6" fillId="14" borderId="0" xfId="0" applyFont="1" applyFill="1" applyBorder="1" applyAlignment="1" applyProtection="1">
      <alignment horizontal="justify" vertical="top" wrapText="1"/>
    </xf>
    <xf numFmtId="0" fontId="6" fillId="17" borderId="0" xfId="0" applyFont="1" applyFill="1" applyBorder="1" applyAlignment="1" applyProtection="1">
      <alignment horizontal="justify" vertical="top" wrapText="1"/>
    </xf>
    <xf numFmtId="0" fontId="6" fillId="0" borderId="0" xfId="0" applyFont="1" applyFill="1" applyBorder="1" applyAlignment="1" applyProtection="1">
      <alignment horizontal="justify" vertical="top" wrapText="1"/>
    </xf>
    <xf numFmtId="0" fontId="15" fillId="21" borderId="34" xfId="14" applyFill="1" applyBorder="1" applyAlignment="1" applyProtection="1">
      <alignment horizontal="center" vertical="center" wrapText="1"/>
      <protection hidden="1"/>
    </xf>
    <xf numFmtId="0" fontId="20" fillId="21" borderId="36" xfId="0" applyFont="1" applyFill="1" applyBorder="1" applyAlignment="1" applyProtection="1">
      <alignment horizontal="center" vertical="center" wrapText="1"/>
      <protection hidden="1"/>
    </xf>
    <xf numFmtId="49" fontId="21" fillId="17" borderId="1" xfId="0" applyNumberFormat="1" applyFont="1" applyFill="1" applyBorder="1" applyAlignment="1" applyProtection="1">
      <alignment horizontal="justify" vertical="top" wrapText="1"/>
      <protection locked="0"/>
    </xf>
    <xf numFmtId="0" fontId="20" fillId="21" borderId="1" xfId="0" applyFont="1" applyFill="1" applyBorder="1" applyAlignment="1" applyProtection="1">
      <alignment horizontal="center" vertical="center" wrapText="1"/>
      <protection hidden="1"/>
    </xf>
    <xf numFmtId="0" fontId="23" fillId="0" borderId="0" xfId="0" applyFont="1"/>
    <xf numFmtId="0" fontId="23" fillId="0" borderId="0" xfId="0" applyFont="1" applyAlignment="1">
      <alignment horizontal="center"/>
    </xf>
    <xf numFmtId="0" fontId="9" fillId="0" borderId="40" xfId="12" applyFont="1" applyFill="1" applyBorder="1" applyAlignment="1" applyProtection="1">
      <alignment horizontal="center" vertical="center"/>
    </xf>
    <xf numFmtId="0" fontId="9" fillId="0" borderId="48" xfId="12" applyFont="1" applyFill="1" applyBorder="1" applyAlignment="1" applyProtection="1">
      <alignment horizontal="center" vertical="center"/>
    </xf>
    <xf numFmtId="0" fontId="9" fillId="0" borderId="0" xfId="12" applyFont="1" applyFill="1" applyBorder="1" applyAlignment="1" applyProtection="1">
      <alignment horizontal="center" vertical="center"/>
    </xf>
    <xf numFmtId="0" fontId="20" fillId="21" borderId="1" xfId="0" applyFont="1" applyFill="1" applyBorder="1" applyAlignment="1">
      <alignment horizontal="center" vertical="top"/>
    </xf>
    <xf numFmtId="0" fontId="20" fillId="21" borderId="1" xfId="0" applyFont="1" applyFill="1" applyBorder="1" applyAlignment="1">
      <alignment horizontal="center" vertical="top" wrapText="1"/>
    </xf>
    <xf numFmtId="0" fontId="20" fillId="21" borderId="1" xfId="0" applyFont="1" applyFill="1" applyBorder="1" applyAlignment="1">
      <alignment horizontal="justify" vertical="top" wrapText="1"/>
    </xf>
    <xf numFmtId="0" fontId="20" fillId="21" borderId="31" xfId="0" applyFont="1" applyFill="1" applyBorder="1" applyAlignment="1">
      <alignment horizontal="center" vertical="center" wrapText="1"/>
    </xf>
    <xf numFmtId="0" fontId="20" fillId="0" borderId="1" xfId="0" applyFont="1" applyBorder="1" applyAlignment="1">
      <alignment horizontal="center" vertical="top"/>
    </xf>
    <xf numFmtId="0" fontId="23" fillId="14" borderId="0" xfId="0" applyFont="1" applyFill="1" applyProtection="1"/>
    <xf numFmtId="0" fontId="23" fillId="17" borderId="0" xfId="0" applyFont="1" applyFill="1" applyProtection="1"/>
    <xf numFmtId="0" fontId="23" fillId="0" borderId="0" xfId="0" applyFont="1" applyFill="1" applyProtection="1"/>
    <xf numFmtId="0" fontId="23" fillId="0" borderId="61" xfId="0" applyFont="1" applyFill="1" applyBorder="1" applyProtection="1"/>
    <xf numFmtId="0" fontId="9" fillId="0" borderId="33" xfId="0" applyFont="1" applyFill="1" applyBorder="1" applyAlignment="1" applyProtection="1">
      <alignment horizontal="justify" vertical="top" wrapText="1"/>
      <protection locked="0"/>
    </xf>
    <xf numFmtId="0" fontId="21" fillId="0" borderId="33" xfId="0" applyFont="1" applyBorder="1" applyAlignment="1" applyProtection="1">
      <alignment horizontal="center" vertical="top"/>
      <protection locked="0"/>
    </xf>
    <xf numFmtId="0" fontId="21" fillId="0" borderId="1" xfId="0" applyFont="1" applyBorder="1" applyAlignment="1">
      <alignment horizontal="center" vertical="top"/>
    </xf>
    <xf numFmtId="49" fontId="21" fillId="0" borderId="1" xfId="0" applyNumberFormat="1" applyFont="1" applyBorder="1" applyAlignment="1" applyProtection="1">
      <alignment horizontal="justify" vertical="top"/>
      <protection locked="0"/>
    </xf>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49" fontId="21" fillId="17" borderId="1" xfId="0" applyNumberFormat="1" applyFont="1" applyFill="1" applyBorder="1" applyAlignment="1" applyProtection="1">
      <alignment horizontal="justify" vertical="top"/>
      <protection locked="0"/>
    </xf>
    <xf numFmtId="49" fontId="21" fillId="0" borderId="1" xfId="0" applyNumberFormat="1" applyFont="1" applyBorder="1" applyAlignment="1" applyProtection="1">
      <alignment horizontal="justify" vertical="top" wrapText="1"/>
      <protection locked="0"/>
    </xf>
    <xf numFmtId="49" fontId="2" fillId="17" borderId="1" xfId="0" applyNumberFormat="1" applyFont="1" applyFill="1" applyBorder="1" applyAlignment="1" applyProtection="1">
      <alignment horizontal="justify" vertical="top" wrapText="1"/>
      <protection locked="0"/>
    </xf>
    <xf numFmtId="49" fontId="21" fillId="0" borderId="33" xfId="0" applyNumberFormat="1" applyFont="1" applyFill="1" applyBorder="1" applyAlignment="1" applyProtection="1">
      <alignment horizontal="justify" vertical="top" wrapText="1"/>
      <protection locked="0"/>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2" fillId="17" borderId="33" xfId="0" applyFont="1" applyFill="1" applyBorder="1" applyAlignment="1">
      <alignment horizontal="justify" vertical="top"/>
    </xf>
    <xf numFmtId="0" fontId="22" fillId="17" borderId="31" xfId="0" applyFont="1" applyFill="1" applyBorder="1" applyAlignment="1">
      <alignment horizontal="justify" vertical="top"/>
    </xf>
    <xf numFmtId="0" fontId="22" fillId="17" borderId="48" xfId="0" applyFont="1" applyFill="1" applyBorder="1" applyAlignment="1">
      <alignment horizontal="justify" vertical="top"/>
    </xf>
    <xf numFmtId="0" fontId="22" fillId="0" borderId="40" xfId="0" applyFont="1" applyBorder="1" applyAlignment="1">
      <alignment horizontal="justify" vertical="top"/>
    </xf>
    <xf numFmtId="0" fontId="22" fillId="17" borderId="41" xfId="0" applyFont="1" applyFill="1" applyBorder="1" applyAlignment="1">
      <alignment horizontal="justify" vertical="top"/>
    </xf>
    <xf numFmtId="0" fontId="22" fillId="0" borderId="48" xfId="0" applyFont="1" applyBorder="1" applyAlignment="1">
      <alignment horizontal="center" vertical="top"/>
    </xf>
    <xf numFmtId="0" fontId="22" fillId="17" borderId="48" xfId="0" applyFont="1" applyFill="1" applyBorder="1" applyAlignment="1">
      <alignment horizontal="center" vertical="top"/>
    </xf>
    <xf numFmtId="0" fontId="22" fillId="17" borderId="24" xfId="0" applyFont="1" applyFill="1" applyBorder="1" applyAlignment="1">
      <alignment horizontal="center" vertical="top"/>
    </xf>
    <xf numFmtId="0" fontId="22" fillId="0" borderId="39" xfId="0" applyFont="1" applyBorder="1" applyAlignment="1">
      <alignment horizontal="center" vertical="top"/>
    </xf>
    <xf numFmtId="0" fontId="97" fillId="0" borderId="5" xfId="0" applyFont="1" applyFill="1" applyBorder="1" applyAlignment="1" applyProtection="1">
      <alignment horizontal="center" vertical="center" wrapText="1"/>
      <protection hidden="1"/>
    </xf>
    <xf numFmtId="0" fontId="43" fillId="18" borderId="25" xfId="0" applyFont="1" applyFill="1" applyBorder="1" applyAlignment="1" applyProtection="1">
      <alignment horizontal="center" vertical="center" wrapText="1"/>
      <protection hidden="1"/>
    </xf>
    <xf numFmtId="0" fontId="43" fillId="18" borderId="4" xfId="0" applyFont="1" applyFill="1" applyBorder="1" applyAlignment="1" applyProtection="1">
      <alignment horizontal="center" vertical="center" wrapText="1"/>
      <protection hidden="1"/>
    </xf>
    <xf numFmtId="0" fontId="43" fillId="18" borderId="35" xfId="0" applyFont="1" applyFill="1" applyBorder="1" applyAlignment="1" applyProtection="1">
      <alignment horizontal="center" vertical="center" wrapText="1"/>
      <protection hidden="1"/>
    </xf>
    <xf numFmtId="0" fontId="23" fillId="26" borderId="24" xfId="0" applyFont="1" applyFill="1" applyBorder="1" applyAlignment="1">
      <alignment horizontal="center" vertical="center" wrapText="1"/>
    </xf>
    <xf numFmtId="0" fontId="43" fillId="18" borderId="24" xfId="0" applyFont="1" applyFill="1" applyBorder="1" applyAlignment="1" applyProtection="1">
      <alignment horizontal="center" vertical="center" wrapText="1"/>
      <protection hidden="1"/>
    </xf>
    <xf numFmtId="0" fontId="23" fillId="22" borderId="24" xfId="0" applyFont="1" applyFill="1" applyBorder="1" applyAlignment="1">
      <alignment horizontal="center" vertical="center" wrapText="1"/>
    </xf>
    <xf numFmtId="0" fontId="30" fillId="23" borderId="24" xfId="0" applyFont="1" applyFill="1" applyBorder="1" applyAlignment="1">
      <alignment horizontal="center" vertical="center" wrapText="1"/>
    </xf>
    <xf numFmtId="0" fontId="21" fillId="17" borderId="33" xfId="0" applyFont="1" applyFill="1" applyBorder="1" applyAlignment="1" applyProtection="1">
      <alignment horizontal="center" vertical="center"/>
      <protection locked="0"/>
    </xf>
    <xf numFmtId="0" fontId="21" fillId="0" borderId="33" xfId="0" applyFont="1" applyFill="1" applyBorder="1" applyAlignment="1" applyProtection="1">
      <alignment horizontal="center" vertical="center"/>
      <protection locked="0"/>
    </xf>
    <xf numFmtId="0" fontId="21" fillId="0" borderId="31" xfId="0" applyFont="1" applyBorder="1" applyAlignment="1">
      <alignment horizontal="center" vertical="top"/>
    </xf>
    <xf numFmtId="0" fontId="21" fillId="17" borderId="31" xfId="0" applyFont="1" applyFill="1" applyBorder="1" applyAlignment="1">
      <alignment horizontal="center" vertical="top"/>
    </xf>
    <xf numFmtId="0" fontId="21" fillId="0" borderId="31" xfId="0" applyFont="1" applyFill="1" applyBorder="1" applyAlignment="1">
      <alignment horizontal="center" vertical="top"/>
    </xf>
    <xf numFmtId="0" fontId="21" fillId="0" borderId="5" xfId="0" applyFont="1" applyBorder="1" applyAlignment="1" applyProtection="1">
      <alignment horizontal="justify" vertical="top"/>
      <protection locked="0"/>
    </xf>
    <xf numFmtId="0" fontId="21" fillId="17" borderId="5" xfId="0" applyFont="1" applyFill="1" applyBorder="1" applyAlignment="1" applyProtection="1">
      <alignment horizontal="justify" vertical="top"/>
      <protection locked="0"/>
    </xf>
    <xf numFmtId="0" fontId="21" fillId="0" borderId="5" xfId="0" applyFont="1" applyFill="1" applyBorder="1" applyAlignment="1" applyProtection="1">
      <alignment horizontal="justify" vertical="top"/>
      <protection locked="0"/>
    </xf>
    <xf numFmtId="0" fontId="20" fillId="21" borderId="63" xfId="0" applyFont="1" applyFill="1" applyBorder="1" applyAlignment="1">
      <alignment horizontal="center" vertical="center" wrapText="1"/>
    </xf>
    <xf numFmtId="0" fontId="20" fillId="21" borderId="24" xfId="0" applyFont="1" applyFill="1" applyBorder="1" applyAlignment="1">
      <alignment horizontal="center" vertical="top" wrapText="1"/>
    </xf>
    <xf numFmtId="0" fontId="22" fillId="0" borderId="63" xfId="0" applyFont="1" applyBorder="1" applyAlignment="1">
      <alignment horizontal="center" vertical="top"/>
    </xf>
    <xf numFmtId="0" fontId="22" fillId="0" borderId="61" xfId="0" applyFont="1" applyBorder="1" applyAlignment="1">
      <alignment horizontal="justify" vertical="top"/>
    </xf>
    <xf numFmtId="0" fontId="22" fillId="17" borderId="63" xfId="0" applyFont="1" applyFill="1" applyBorder="1" applyAlignment="1">
      <alignment horizontal="center" vertical="top"/>
    </xf>
    <xf numFmtId="0" fontId="22" fillId="17" borderId="38" xfId="0" applyFont="1" applyFill="1" applyBorder="1" applyAlignment="1">
      <alignment horizontal="justify" vertical="top"/>
    </xf>
    <xf numFmtId="0" fontId="22" fillId="17" borderId="39" xfId="0" applyFont="1" applyFill="1" applyBorder="1" applyAlignment="1">
      <alignment horizontal="center" vertical="top"/>
    </xf>
    <xf numFmtId="0" fontId="22" fillId="17" borderId="40" xfId="0" applyFont="1" applyFill="1" applyBorder="1" applyAlignment="1">
      <alignment horizontal="justify" vertical="top"/>
    </xf>
    <xf numFmtId="0" fontId="22" fillId="17" borderId="61" xfId="0" applyFont="1" applyFill="1" applyBorder="1" applyAlignment="1">
      <alignment horizontal="justify" vertical="top"/>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41" xfId="0" applyFont="1" applyBorder="1" applyAlignment="1">
      <alignment horizontal="center" vertical="top"/>
    </xf>
    <xf numFmtId="0" fontId="22" fillId="0" borderId="33" xfId="0" applyFont="1" applyBorder="1" applyAlignment="1">
      <alignment horizontal="center" vertical="top"/>
    </xf>
    <xf numFmtId="0" fontId="22" fillId="0" borderId="38" xfId="0" applyFont="1" applyFill="1" applyBorder="1" applyAlignment="1">
      <alignment horizontal="justify" vertical="top"/>
    </xf>
    <xf numFmtId="0" fontId="22" fillId="0" borderId="63" xfId="0" applyFont="1" applyFill="1" applyBorder="1" applyAlignment="1">
      <alignment horizontal="center" vertical="top"/>
    </xf>
    <xf numFmtId="0" fontId="22" fillId="0" borderId="24" xfId="0" applyFont="1" applyFill="1" applyBorder="1" applyAlignment="1">
      <alignment horizontal="center" vertical="top"/>
    </xf>
    <xf numFmtId="0" fontId="22" fillId="0" borderId="31" xfId="0" applyFont="1" applyFill="1" applyBorder="1" applyAlignment="1">
      <alignment horizontal="justify" vertical="top"/>
    </xf>
    <xf numFmtId="0" fontId="20" fillId="0" borderId="1" xfId="0" applyFont="1" applyFill="1" applyBorder="1" applyAlignment="1">
      <alignment horizontal="center" vertical="top"/>
    </xf>
    <xf numFmtId="0" fontId="21" fillId="17" borderId="33" xfId="0" applyFont="1" applyFill="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17" borderId="33" xfId="0" applyFont="1" applyFill="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43" fillId="0" borderId="1" xfId="0" applyFont="1" applyFill="1" applyBorder="1" applyAlignment="1" applyProtection="1">
      <alignment horizontal="center" vertical="center" wrapText="1"/>
      <protection hidden="1"/>
    </xf>
    <xf numFmtId="49" fontId="21" fillId="17" borderId="1" xfId="0" applyNumberFormat="1" applyFont="1" applyFill="1" applyBorder="1" applyAlignment="1" applyProtection="1">
      <alignment horizontal="justify" vertical="top" wrapText="1"/>
      <protection locked="0"/>
    </xf>
    <xf numFmtId="0" fontId="23" fillId="0" borderId="0" xfId="0" applyFont="1"/>
    <xf numFmtId="0" fontId="23" fillId="17" borderId="0" xfId="0" applyFont="1" applyFill="1" applyProtection="1"/>
    <xf numFmtId="0" fontId="21" fillId="0" borderId="33" xfId="0" applyFont="1" applyBorder="1" applyAlignment="1" applyProtection="1">
      <alignment horizontal="center" vertical="top"/>
      <protection locked="0"/>
    </xf>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0" fontId="98" fillId="19" borderId="21" xfId="14" applyFont="1" applyFill="1" applyBorder="1" applyAlignment="1" applyProtection="1">
      <alignment horizontal="center" vertical="center" wrapText="1"/>
      <protection hidden="1"/>
    </xf>
    <xf numFmtId="0" fontId="6" fillId="0" borderId="24" xfId="0" applyFont="1" applyFill="1" applyBorder="1" applyAlignment="1" applyProtection="1">
      <alignment horizontal="justify" vertical="top" wrapText="1"/>
    </xf>
    <xf numFmtId="0" fontId="9" fillId="0" borderId="33" xfId="0" applyFont="1" applyFill="1" applyBorder="1" applyAlignment="1" applyProtection="1">
      <alignment horizontal="justify" vertical="top" wrapText="1"/>
      <protection locked="0"/>
    </xf>
    <xf numFmtId="0" fontId="20" fillId="21" borderId="36" xfId="0" applyFont="1" applyFill="1" applyBorder="1" applyAlignment="1" applyProtection="1">
      <alignment horizontal="center" vertical="center" wrapText="1"/>
      <protection hidden="1"/>
    </xf>
    <xf numFmtId="49" fontId="21" fillId="0" borderId="1" xfId="0" applyNumberFormat="1" applyFont="1" applyFill="1" applyBorder="1" applyAlignment="1" applyProtection="1">
      <alignment horizontal="justify" vertical="top"/>
      <protection locked="0"/>
    </xf>
    <xf numFmtId="0" fontId="22" fillId="0" borderId="48" xfId="0" applyFont="1" applyFill="1" applyBorder="1" applyAlignment="1">
      <alignment horizontal="justify" vertical="top"/>
    </xf>
    <xf numFmtId="49" fontId="21" fillId="0" borderId="1" xfId="0" applyNumberFormat="1" applyFont="1" applyFill="1" applyBorder="1" applyAlignment="1" applyProtection="1">
      <alignment horizontal="justify" vertical="top" wrapText="1"/>
      <protection locked="0"/>
    </xf>
    <xf numFmtId="0" fontId="2" fillId="17" borderId="33" xfId="0" applyFont="1" applyFill="1" applyBorder="1" applyAlignment="1" applyProtection="1">
      <alignment horizontal="center" vertical="top"/>
      <protection locked="0"/>
    </xf>
    <xf numFmtId="49" fontId="2" fillId="0" borderId="33" xfId="0" applyNumberFormat="1" applyFont="1" applyFill="1" applyBorder="1" applyAlignment="1" applyProtection="1">
      <alignment horizontal="justify" vertical="top" wrapText="1"/>
      <protection locked="0"/>
    </xf>
    <xf numFmtId="49" fontId="2" fillId="0" borderId="1" xfId="0" applyNumberFormat="1" applyFont="1" applyFill="1" applyBorder="1" applyAlignment="1" applyProtection="1">
      <alignment horizontal="justify" vertical="top" wrapText="1"/>
      <protection locked="0"/>
    </xf>
    <xf numFmtId="0" fontId="22" fillId="0" borderId="39" xfId="0" applyFont="1" applyFill="1" applyBorder="1" applyAlignment="1">
      <alignment horizontal="justify" vertical="top"/>
    </xf>
    <xf numFmtId="0" fontId="22" fillId="17" borderId="39" xfId="0" applyFont="1" applyFill="1" applyBorder="1" applyAlignment="1">
      <alignment horizontal="justify" vertical="top"/>
    </xf>
    <xf numFmtId="0" fontId="22" fillId="0" borderId="1" xfId="0" applyFont="1" applyFill="1" applyBorder="1" applyAlignment="1">
      <alignment horizontal="justify" vertical="top"/>
    </xf>
    <xf numFmtId="0" fontId="23" fillId="21" borderId="31" xfId="0" applyFont="1" applyFill="1" applyBorder="1"/>
    <xf numFmtId="0" fontId="23" fillId="21" borderId="30" xfId="0" applyFont="1" applyFill="1" applyBorder="1"/>
    <xf numFmtId="0" fontId="96" fillId="21" borderId="30" xfId="0" applyFont="1" applyFill="1" applyBorder="1"/>
    <xf numFmtId="0" fontId="23" fillId="21" borderId="5" xfId="0" applyFont="1" applyFill="1" applyBorder="1"/>
    <xf numFmtId="0" fontId="96" fillId="21" borderId="31" xfId="0" applyFont="1" applyFill="1" applyBorder="1" applyAlignment="1">
      <alignment horizontal="center" wrapText="1"/>
    </xf>
    <xf numFmtId="0" fontId="22" fillId="0" borderId="33" xfId="0" applyFont="1" applyFill="1" applyBorder="1" applyAlignment="1">
      <alignment horizontal="justify" vertical="top"/>
    </xf>
    <xf numFmtId="0" fontId="22" fillId="0" borderId="33" xfId="0" applyFont="1" applyFill="1" applyBorder="1" applyAlignment="1">
      <alignment horizontal="center" vertical="top"/>
    </xf>
    <xf numFmtId="0" fontId="22" fillId="17" borderId="1" xfId="0" applyFont="1" applyFill="1" applyBorder="1" applyAlignment="1">
      <alignment horizontal="justify" vertical="top"/>
    </xf>
    <xf numFmtId="0" fontId="22" fillId="17" borderId="24" xfId="0" applyFont="1" applyFill="1" applyBorder="1" applyAlignment="1">
      <alignment horizontal="justify" vertical="top"/>
    </xf>
    <xf numFmtId="0" fontId="22" fillId="17" borderId="41" xfId="0" applyFont="1" applyFill="1" applyBorder="1" applyAlignment="1">
      <alignment horizontal="center" vertical="top"/>
    </xf>
    <xf numFmtId="0" fontId="22" fillId="17" borderId="33" xfId="0" applyFont="1" applyFill="1" applyBorder="1" applyAlignment="1">
      <alignment horizontal="center" vertical="top"/>
    </xf>
    <xf numFmtId="0" fontId="22" fillId="0" borderId="24" xfId="0" applyFont="1" applyFill="1" applyBorder="1" applyAlignment="1">
      <alignment horizontal="justify" vertical="top"/>
    </xf>
    <xf numFmtId="0" fontId="22" fillId="0" borderId="41" xfId="0" applyFont="1" applyFill="1" applyBorder="1" applyAlignment="1">
      <alignment horizontal="justify" vertical="top"/>
    </xf>
    <xf numFmtId="0" fontId="22" fillId="0" borderId="41" xfId="0" applyFont="1" applyFill="1" applyBorder="1" applyAlignment="1">
      <alignment horizontal="center" vertical="top"/>
    </xf>
    <xf numFmtId="0" fontId="23" fillId="21" borderId="31" xfId="0" applyFont="1" applyFill="1" applyBorder="1" applyAlignment="1" applyProtection="1">
      <alignment vertical="top"/>
    </xf>
    <xf numFmtId="0" fontId="96" fillId="21" borderId="30" xfId="0" applyFont="1" applyFill="1" applyBorder="1" applyAlignment="1" applyProtection="1">
      <alignment horizontal="center"/>
    </xf>
    <xf numFmtId="0" fontId="96" fillId="21" borderId="5" xfId="0" applyFont="1" applyFill="1" applyBorder="1" applyAlignment="1" applyProtection="1">
      <alignment horizontal="center" wrapText="1"/>
    </xf>
    <xf numFmtId="0" fontId="23" fillId="0" borderId="0" xfId="0" applyFont="1" applyProtection="1"/>
    <xf numFmtId="0" fontId="20" fillId="21" borderId="1" xfId="0" applyFont="1" applyFill="1" applyBorder="1" applyAlignment="1" applyProtection="1">
      <alignment horizontal="center" vertical="center" wrapText="1"/>
    </xf>
    <xf numFmtId="0" fontId="21" fillId="0" borderId="31" xfId="0" applyFont="1" applyFill="1" applyBorder="1" applyAlignment="1" applyProtection="1">
      <alignment horizontal="justify" vertical="top"/>
    </xf>
    <xf numFmtId="0" fontId="21" fillId="0" borderId="1" xfId="0" applyFont="1" applyFill="1" applyBorder="1" applyAlignment="1" applyProtection="1">
      <alignment horizontal="justify" vertical="top"/>
    </xf>
    <xf numFmtId="0" fontId="21" fillId="17" borderId="31" xfId="0" applyFont="1" applyFill="1" applyBorder="1" applyAlignment="1" applyProtection="1">
      <alignment horizontal="justify" vertical="top"/>
    </xf>
    <xf numFmtId="0" fontId="21" fillId="17" borderId="1" xfId="0" applyFont="1" applyFill="1" applyBorder="1" applyAlignment="1" applyProtection="1">
      <alignment horizontal="justify" vertical="top"/>
    </xf>
    <xf numFmtId="0" fontId="102" fillId="21" borderId="33" xfId="0" applyFont="1" applyFill="1" applyBorder="1" applyAlignment="1" applyProtection="1">
      <alignment horizontal="center" vertical="center" wrapText="1"/>
    </xf>
    <xf numFmtId="0" fontId="100" fillId="21" borderId="33" xfId="0" applyFont="1" applyFill="1" applyBorder="1" applyAlignment="1" applyProtection="1">
      <alignment horizontal="center" vertical="center" wrapText="1"/>
    </xf>
    <xf numFmtId="0" fontId="72" fillId="21" borderId="33" xfId="0" applyFont="1" applyFill="1" applyBorder="1" applyAlignment="1" applyProtection="1">
      <alignment horizontal="center" vertical="center" wrapText="1"/>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1" fillId="0" borderId="31" xfId="0" applyFont="1" applyFill="1" applyBorder="1" applyAlignment="1">
      <alignment horizontal="center" vertical="top"/>
    </xf>
    <xf numFmtId="0" fontId="21" fillId="0" borderId="5" xfId="0" applyFont="1" applyFill="1" applyBorder="1" applyAlignment="1" applyProtection="1">
      <alignment horizontal="justify" vertical="top"/>
      <protection locked="0"/>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31" xfId="0" applyFont="1" applyFill="1" applyBorder="1" applyAlignment="1">
      <alignment horizontal="justify" vertical="top"/>
    </xf>
    <xf numFmtId="0" fontId="22" fillId="0" borderId="48" xfId="0" applyFont="1" applyFill="1" applyBorder="1" applyAlignment="1">
      <alignment horizontal="justify" vertical="top"/>
    </xf>
    <xf numFmtId="49" fontId="21" fillId="0" borderId="1" xfId="0" applyNumberFormat="1" applyFont="1" applyFill="1" applyBorder="1" applyAlignment="1" applyProtection="1">
      <alignment horizontal="justify" vertical="top" wrapText="1"/>
      <protection locked="0"/>
    </xf>
    <xf numFmtId="49" fontId="21" fillId="17" borderId="33" xfId="0" applyNumberFormat="1" applyFont="1" applyFill="1" applyBorder="1" applyAlignment="1" applyProtection="1">
      <alignment horizontal="justify" vertical="top" wrapText="1"/>
      <protection locked="0"/>
    </xf>
    <xf numFmtId="0" fontId="6" fillId="17" borderId="24" xfId="0" applyFont="1" applyFill="1" applyBorder="1" applyAlignment="1" applyProtection="1">
      <alignment horizontal="justify" vertical="top" wrapText="1"/>
    </xf>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0" fontId="23" fillId="0" borderId="0" xfId="0" applyFont="1" applyFill="1"/>
    <xf numFmtId="0" fontId="22" fillId="17" borderId="31" xfId="0" applyFont="1" applyFill="1" applyBorder="1" applyAlignment="1">
      <alignment horizontal="justify" vertical="top"/>
    </xf>
    <xf numFmtId="0" fontId="22" fillId="17" borderId="24" xfId="0" applyFont="1" applyFill="1" applyBorder="1" applyAlignment="1">
      <alignment horizontal="center" vertical="top"/>
    </xf>
    <xf numFmtId="0" fontId="21" fillId="17" borderId="31" xfId="0" applyFont="1" applyFill="1" applyBorder="1" applyAlignment="1">
      <alignment horizontal="center" vertical="top"/>
    </xf>
    <xf numFmtId="0" fontId="21" fillId="17" borderId="5" xfId="0" applyFont="1" applyFill="1" applyBorder="1" applyAlignment="1" applyProtection="1">
      <alignment horizontal="justify" vertical="top"/>
      <protection locked="0"/>
    </xf>
    <xf numFmtId="0" fontId="22" fillId="17" borderId="63" xfId="0" applyFont="1" applyFill="1" applyBorder="1" applyAlignment="1">
      <alignment horizontal="center" vertical="top"/>
    </xf>
    <xf numFmtId="0" fontId="22" fillId="17" borderId="38" xfId="0" applyFont="1" applyFill="1" applyBorder="1" applyAlignment="1">
      <alignment horizontal="justify" vertical="top"/>
    </xf>
    <xf numFmtId="0" fontId="22" fillId="0" borderId="61" xfId="0" applyFont="1" applyFill="1" applyBorder="1" applyAlignment="1">
      <alignment horizontal="justify" vertical="top"/>
    </xf>
    <xf numFmtId="49" fontId="21" fillId="17" borderId="1" xfId="0" applyNumberFormat="1"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2" fillId="17" borderId="33" xfId="0" applyFont="1" applyFill="1" applyBorder="1" applyAlignment="1">
      <alignment horizontal="justify" vertical="top"/>
    </xf>
    <xf numFmtId="0" fontId="22" fillId="17" borderId="31" xfId="0" applyFont="1" applyFill="1" applyBorder="1" applyAlignment="1">
      <alignment horizontal="justify" vertical="top"/>
    </xf>
    <xf numFmtId="0" fontId="22" fillId="17" borderId="48" xfId="0" applyFont="1" applyFill="1" applyBorder="1" applyAlignment="1">
      <alignment horizontal="justify" vertical="top"/>
    </xf>
    <xf numFmtId="0" fontId="22" fillId="17" borderId="41" xfId="0" applyFont="1" applyFill="1" applyBorder="1" applyAlignment="1">
      <alignment horizontal="justify" vertical="top"/>
    </xf>
    <xf numFmtId="0" fontId="22" fillId="17" borderId="48" xfId="0" applyFont="1" applyFill="1" applyBorder="1" applyAlignment="1">
      <alignment horizontal="center" vertical="top"/>
    </xf>
    <xf numFmtId="0" fontId="21" fillId="17" borderId="31" xfId="0" applyFont="1" applyFill="1" applyBorder="1" applyAlignment="1">
      <alignment horizontal="center" vertical="top"/>
    </xf>
    <xf numFmtId="0" fontId="21" fillId="0" borderId="31" xfId="0" applyFont="1" applyFill="1" applyBorder="1" applyAlignment="1">
      <alignment horizontal="center" vertical="top"/>
    </xf>
    <xf numFmtId="0" fontId="21" fillId="17" borderId="5" xfId="0" applyFont="1" applyFill="1" applyBorder="1" applyAlignment="1" applyProtection="1">
      <alignment horizontal="justify" vertical="top"/>
      <protection locked="0"/>
    </xf>
    <xf numFmtId="0" fontId="21" fillId="0" borderId="5" xfId="0" applyFont="1" applyFill="1" applyBorder="1" applyAlignment="1" applyProtection="1">
      <alignment horizontal="justify" vertical="top"/>
      <protection locked="0"/>
    </xf>
    <xf numFmtId="0" fontId="22" fillId="17" borderId="39" xfId="0" applyFont="1" applyFill="1" applyBorder="1" applyAlignment="1">
      <alignment horizontal="center" vertical="top"/>
    </xf>
    <xf numFmtId="0" fontId="22" fillId="17" borderId="40" xfId="0" applyFont="1" applyFill="1" applyBorder="1" applyAlignment="1">
      <alignment horizontal="justify" vertical="top"/>
    </xf>
    <xf numFmtId="0" fontId="22" fillId="17" borderId="61" xfId="0" applyFont="1" applyFill="1" applyBorder="1" applyAlignment="1">
      <alignment horizontal="justify" vertical="top"/>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31" xfId="0" applyFont="1" applyFill="1" applyBorder="1" applyAlignment="1">
      <alignment horizontal="justify" vertical="top"/>
    </xf>
    <xf numFmtId="49" fontId="21" fillId="0" borderId="1" xfId="0" applyNumberFormat="1" applyFont="1" applyFill="1" applyBorder="1" applyAlignment="1" applyProtection="1">
      <alignment horizontal="justify" vertical="top"/>
      <protection locked="0"/>
    </xf>
    <xf numFmtId="49" fontId="21" fillId="0" borderId="1" xfId="0" applyNumberFormat="1"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49" fontId="21" fillId="17" borderId="1" xfId="0" applyNumberFormat="1"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0" fillId="17" borderId="33" xfId="0" applyFill="1" applyBorder="1" applyAlignment="1" applyProtection="1">
      <alignment horizontal="center" vertical="top"/>
      <protection locked="0"/>
    </xf>
    <xf numFmtId="0" fontId="0" fillId="0" borderId="33" xfId="0" applyFill="1" applyBorder="1" applyAlignment="1" applyProtection="1">
      <alignment horizontal="center" vertical="top"/>
      <protection locked="0"/>
    </xf>
    <xf numFmtId="0" fontId="0" fillId="0" borderId="33" xfId="0" applyBorder="1" applyAlignment="1" applyProtection="1">
      <alignment horizontal="center" vertical="top"/>
      <protection locked="0"/>
    </xf>
    <xf numFmtId="0" fontId="103" fillId="0" borderId="74" xfId="0" applyFont="1" applyBorder="1" applyAlignment="1">
      <alignment vertical="top" wrapText="1"/>
    </xf>
    <xf numFmtId="0" fontId="21" fillId="0" borderId="74" xfId="0" applyFont="1" applyBorder="1" applyAlignment="1">
      <alignment vertical="top" wrapText="1"/>
    </xf>
    <xf numFmtId="0" fontId="103" fillId="43" borderId="76" xfId="0" applyFont="1" applyFill="1" applyBorder="1" applyAlignment="1">
      <alignment vertical="top" wrapText="1"/>
    </xf>
    <xf numFmtId="0" fontId="103" fillId="0" borderId="76" xfId="0" applyFont="1" applyBorder="1" applyAlignment="1">
      <alignment vertical="top" wrapText="1"/>
    </xf>
    <xf numFmtId="0" fontId="21" fillId="43" borderId="76" xfId="0" applyFont="1" applyFill="1" applyBorder="1" applyAlignment="1">
      <alignment vertical="top" wrapText="1"/>
    </xf>
    <xf numFmtId="0" fontId="21" fillId="0" borderId="76" xfId="0" applyFont="1" applyBorder="1" applyAlignment="1">
      <alignment vertical="top" wrapText="1"/>
    </xf>
    <xf numFmtId="0" fontId="104" fillId="0" borderId="73" xfId="0" applyFont="1" applyBorder="1" applyAlignment="1">
      <alignment vertical="top" wrapText="1"/>
    </xf>
    <xf numFmtId="0" fontId="20" fillId="0" borderId="74" xfId="0" applyFont="1" applyBorder="1" applyAlignment="1">
      <alignment vertical="top" wrapText="1"/>
    </xf>
    <xf numFmtId="0" fontId="23" fillId="0" borderId="74" xfId="0" applyFont="1" applyBorder="1" applyAlignment="1">
      <alignment vertical="top" wrapText="1"/>
    </xf>
    <xf numFmtId="0" fontId="104" fillId="0" borderId="74" xfId="0" applyFont="1" applyBorder="1" applyAlignment="1">
      <alignment horizontal="center" vertical="top" wrapText="1"/>
    </xf>
    <xf numFmtId="0" fontId="30" fillId="0" borderId="74" xfId="0" applyFont="1" applyBorder="1" applyAlignment="1">
      <alignment horizontal="center" vertical="top" wrapText="1"/>
    </xf>
    <xf numFmtId="0" fontId="20" fillId="0" borderId="74" xfId="0" applyFont="1" applyBorder="1" applyAlignment="1">
      <alignment horizontal="center" vertical="top" wrapText="1"/>
    </xf>
    <xf numFmtId="0" fontId="30" fillId="12" borderId="74" xfId="0" applyFont="1" applyFill="1" applyBorder="1" applyAlignment="1">
      <alignment horizontal="center" vertical="top" wrapText="1"/>
    </xf>
    <xf numFmtId="0" fontId="23" fillId="43" borderId="76" xfId="0" applyFont="1" applyFill="1" applyBorder="1" applyAlignment="1">
      <alignment vertical="top" wrapText="1"/>
    </xf>
    <xf numFmtId="0" fontId="20" fillId="43" borderId="76" xfId="0" applyFont="1" applyFill="1" applyBorder="1" applyAlignment="1">
      <alignment vertical="top" wrapText="1"/>
    </xf>
    <xf numFmtId="0" fontId="104" fillId="43" borderId="76" xfId="0" applyFont="1" applyFill="1" applyBorder="1" applyAlignment="1">
      <alignment horizontal="center" vertical="top" wrapText="1"/>
    </xf>
    <xf numFmtId="0" fontId="30" fillId="43" borderId="76" xfId="0" applyFont="1" applyFill="1" applyBorder="1" applyAlignment="1">
      <alignment horizontal="center" vertical="top" wrapText="1"/>
    </xf>
    <xf numFmtId="0" fontId="20" fillId="43" borderId="76" xfId="0" applyFont="1" applyFill="1" applyBorder="1" applyAlignment="1">
      <alignment horizontal="center" vertical="top" wrapText="1"/>
    </xf>
    <xf numFmtId="0" fontId="30" fillId="29" borderId="76" xfId="0" applyFont="1" applyFill="1" applyBorder="1" applyAlignment="1">
      <alignment horizontal="center" vertical="top" wrapText="1"/>
    </xf>
    <xf numFmtId="0" fontId="104" fillId="0" borderId="76" xfId="0" applyFont="1" applyBorder="1" applyAlignment="1">
      <alignment horizontal="center" vertical="top" wrapText="1"/>
    </xf>
    <xf numFmtId="0" fontId="30" fillId="0" borderId="76" xfId="0" applyFont="1" applyBorder="1" applyAlignment="1">
      <alignment horizontal="center" vertical="top" wrapText="1"/>
    </xf>
    <xf numFmtId="0" fontId="20" fillId="0" borderId="76" xfId="0" applyFont="1" applyBorder="1" applyAlignment="1">
      <alignment horizontal="center" vertical="top" wrapText="1"/>
    </xf>
    <xf numFmtId="0" fontId="30" fillId="12" borderId="76" xfId="0" applyFont="1" applyFill="1" applyBorder="1" applyAlignment="1">
      <alignment horizontal="center" vertical="top" wrapText="1"/>
    </xf>
    <xf numFmtId="0" fontId="30" fillId="13" borderId="76" xfId="0" applyFont="1" applyFill="1" applyBorder="1" applyAlignment="1">
      <alignment horizontal="center" vertical="top" wrapText="1"/>
    </xf>
    <xf numFmtId="0" fontId="104" fillId="0" borderId="75" xfId="0" applyFont="1" applyBorder="1" applyAlignment="1">
      <alignment vertical="top" wrapText="1"/>
    </xf>
    <xf numFmtId="0" fontId="20" fillId="0" borderId="76" xfId="0" applyFont="1" applyBorder="1" applyAlignment="1">
      <alignment vertical="top" wrapText="1"/>
    </xf>
    <xf numFmtId="0" fontId="23" fillId="0" borderId="76" xfId="0" applyFont="1" applyBorder="1" applyAlignment="1">
      <alignment vertical="top" wrapText="1"/>
    </xf>
    <xf numFmtId="0" fontId="104" fillId="43" borderId="75" xfId="0" applyFont="1" applyFill="1" applyBorder="1" applyAlignment="1">
      <alignment vertical="top" wrapText="1"/>
    </xf>
    <xf numFmtId="0" fontId="105" fillId="0" borderId="76" xfId="0" applyFont="1" applyBorder="1" applyAlignment="1">
      <alignment vertical="top" wrapText="1"/>
    </xf>
    <xf numFmtId="0" fontId="105" fillId="43" borderId="76" xfId="0" applyFont="1" applyFill="1" applyBorder="1" applyAlignment="1">
      <alignment vertical="top" wrapText="1"/>
    </xf>
    <xf numFmtId="0" fontId="76" fillId="0" borderId="80" xfId="0" applyFont="1" applyFill="1" applyBorder="1" applyAlignment="1" applyProtection="1">
      <alignment horizontal="justify" vertical="top" wrapText="1"/>
      <protection locked="0"/>
    </xf>
    <xf numFmtId="0" fontId="106" fillId="0" borderId="80" xfId="0" applyFont="1" applyBorder="1" applyAlignment="1">
      <alignment vertical="top" wrapText="1"/>
    </xf>
    <xf numFmtId="0" fontId="106" fillId="0" borderId="81" xfId="0" applyFont="1" applyBorder="1" applyAlignment="1">
      <alignment vertical="top" wrapText="1"/>
    </xf>
    <xf numFmtId="0" fontId="106" fillId="44" borderId="82" xfId="0" applyFont="1" applyFill="1" applyBorder="1" applyAlignment="1">
      <alignment vertical="top" wrapText="1"/>
    </xf>
    <xf numFmtId="0" fontId="106" fillId="44" borderId="83" xfId="0" applyFont="1" applyFill="1" applyBorder="1" applyAlignment="1">
      <alignment vertical="top" wrapText="1"/>
    </xf>
    <xf numFmtId="0" fontId="106" fillId="44" borderId="83" xfId="0" applyFont="1" applyFill="1" applyBorder="1" applyAlignment="1">
      <alignment horizontal="center" vertical="top" wrapText="1"/>
    </xf>
    <xf numFmtId="0" fontId="106" fillId="0" borderId="82" xfId="0" applyFont="1" applyBorder="1" applyAlignment="1">
      <alignment vertical="top" wrapText="1"/>
    </xf>
    <xf numFmtId="0" fontId="106" fillId="0" borderId="83" xfId="0" applyFont="1" applyBorder="1" applyAlignment="1">
      <alignment vertical="top" wrapText="1"/>
    </xf>
    <xf numFmtId="0" fontId="106" fillId="0" borderId="83" xfId="0" applyFont="1" applyBorder="1" applyAlignment="1">
      <alignment horizontal="center" vertical="top" wrapText="1"/>
    </xf>
    <xf numFmtId="0" fontId="109" fillId="44" borderId="82" xfId="0" applyFont="1" applyFill="1" applyBorder="1" applyAlignment="1">
      <alignment vertical="top" wrapText="1"/>
    </xf>
    <xf numFmtId="0" fontId="109" fillId="0" borderId="83" xfId="0" applyFont="1" applyBorder="1" applyAlignment="1">
      <alignment vertical="top" wrapText="1"/>
    </xf>
    <xf numFmtId="0" fontId="106" fillId="44" borderId="83" xfId="0" applyFont="1" applyFill="1" applyBorder="1" applyAlignment="1">
      <alignment horizontal="justify" vertical="top" wrapText="1"/>
    </xf>
    <xf numFmtId="0" fontId="103" fillId="43" borderId="76" xfId="0" applyFont="1" applyFill="1" applyBorder="1" applyAlignment="1">
      <alignment horizontal="justify" vertical="top" wrapText="1"/>
    </xf>
    <xf numFmtId="0" fontId="20" fillId="43" borderId="76" xfId="0" applyFont="1" applyFill="1" applyBorder="1" applyAlignment="1">
      <alignment horizontal="justify" vertical="top" wrapText="1"/>
    </xf>
    <xf numFmtId="0" fontId="23" fillId="43" borderId="76" xfId="0" applyFont="1" applyFill="1" applyBorder="1" applyAlignment="1">
      <alignment horizontal="justify" vertical="top" wrapText="1"/>
    </xf>
    <xf numFmtId="0" fontId="104" fillId="43" borderId="76" xfId="0" applyFont="1" applyFill="1" applyBorder="1" applyAlignment="1">
      <alignment horizontal="justify" vertical="top" wrapText="1"/>
    </xf>
    <xf numFmtId="0" fontId="30" fillId="43" borderId="76" xfId="0" applyFont="1" applyFill="1" applyBorder="1" applyAlignment="1">
      <alignment horizontal="justify" vertical="top" wrapText="1"/>
    </xf>
    <xf numFmtId="0" fontId="30" fillId="12" borderId="76" xfId="0" applyFont="1" applyFill="1" applyBorder="1" applyAlignment="1">
      <alignment horizontal="justify" vertical="top" wrapText="1"/>
    </xf>
    <xf numFmtId="0" fontId="104" fillId="0" borderId="76" xfId="0" applyFont="1" applyBorder="1" applyAlignment="1">
      <alignment horizontal="justify" vertical="top" wrapText="1"/>
    </xf>
    <xf numFmtId="0" fontId="30" fillId="0" borderId="76" xfId="0" applyFont="1" applyBorder="1" applyAlignment="1">
      <alignment horizontal="justify" vertical="top" wrapText="1"/>
    </xf>
    <xf numFmtId="0" fontId="20" fillId="0" borderId="76" xfId="0" applyFont="1" applyBorder="1" applyAlignment="1">
      <alignment horizontal="justify" vertical="top" wrapText="1"/>
    </xf>
    <xf numFmtId="0" fontId="21" fillId="43" borderId="76" xfId="0" applyFont="1" applyFill="1" applyBorder="1" applyAlignment="1">
      <alignment horizontal="justify" vertical="top" wrapText="1"/>
    </xf>
    <xf numFmtId="0" fontId="23" fillId="0" borderId="76" xfId="0" applyFont="1" applyBorder="1" applyAlignment="1">
      <alignment horizontal="justify" vertical="top" wrapText="1"/>
    </xf>
    <xf numFmtId="0" fontId="30" fillId="13" borderId="76" xfId="0" applyFont="1" applyFill="1" applyBorder="1" applyAlignment="1">
      <alignment horizontal="justify" vertical="top" wrapText="1"/>
    </xf>
    <xf numFmtId="0" fontId="103" fillId="0" borderId="76" xfId="0" applyFont="1" applyBorder="1" applyAlignment="1">
      <alignment horizontal="justify" vertical="top" wrapText="1"/>
    </xf>
    <xf numFmtId="0" fontId="30" fillId="29" borderId="76" xfId="0" applyFont="1" applyFill="1" applyBorder="1" applyAlignment="1">
      <alignment horizontal="justify" vertical="top" wrapText="1"/>
    </xf>
    <xf numFmtId="0" fontId="21" fillId="0" borderId="76" xfId="0" applyFont="1" applyBorder="1" applyAlignment="1">
      <alignment horizontal="justify" vertical="top" wrapText="1"/>
    </xf>
    <xf numFmtId="0" fontId="30" fillId="16" borderId="76" xfId="0" applyFont="1" applyFill="1" applyBorder="1" applyAlignment="1">
      <alignment horizontal="justify" vertical="top" wrapText="1"/>
    </xf>
    <xf numFmtId="0" fontId="106" fillId="44" borderId="82" xfId="0" applyFont="1" applyFill="1" applyBorder="1" applyAlignment="1">
      <alignment horizontal="justify" vertical="top" wrapText="1"/>
    </xf>
    <xf numFmtId="0" fontId="106" fillId="0" borderId="82" xfId="0" applyFont="1" applyBorder="1" applyAlignment="1">
      <alignment horizontal="justify" vertical="top" wrapText="1"/>
    </xf>
    <xf numFmtId="0" fontId="106" fillId="0" borderId="83" xfId="0" applyFont="1" applyBorder="1" applyAlignment="1">
      <alignment horizontal="justify" vertical="top" wrapText="1"/>
    </xf>
    <xf numFmtId="0" fontId="107" fillId="0" borderId="82" xfId="0" applyFont="1" applyBorder="1" applyAlignment="1">
      <alignment horizontal="justify" vertical="top" wrapText="1"/>
    </xf>
    <xf numFmtId="0" fontId="104" fillId="0" borderId="75" xfId="0" applyFont="1" applyBorder="1" applyAlignment="1">
      <alignment horizontal="justify" vertical="top" wrapText="1"/>
    </xf>
    <xf numFmtId="0" fontId="103" fillId="0" borderId="82" xfId="0" applyFont="1" applyBorder="1" applyAlignment="1">
      <alignment horizontal="justify" vertical="top" wrapText="1"/>
    </xf>
    <xf numFmtId="0" fontId="103" fillId="0" borderId="83" xfId="0" applyFont="1" applyBorder="1" applyAlignment="1">
      <alignment horizontal="justify" vertical="top" wrapText="1"/>
    </xf>
    <xf numFmtId="0" fontId="23" fillId="0" borderId="80" xfId="0" applyFont="1" applyFill="1" applyBorder="1" applyAlignment="1" applyProtection="1">
      <alignment horizontal="justify" vertical="top" wrapText="1"/>
      <protection locked="0"/>
    </xf>
    <xf numFmtId="0" fontId="0" fillId="28" borderId="1" xfId="0" applyFill="1" applyBorder="1" applyAlignment="1">
      <alignment horizontal="center"/>
    </xf>
    <xf numFmtId="0" fontId="0" fillId="21" borderId="1" xfId="0" applyFill="1" applyBorder="1" applyAlignment="1">
      <alignment horizontal="center" vertical="top"/>
    </xf>
    <xf numFmtId="0" fontId="0" fillId="21" borderId="1" xfId="0" applyFill="1" applyBorder="1" applyAlignment="1">
      <alignment horizontal="center" vertical="top" wrapText="1"/>
    </xf>
    <xf numFmtId="0" fontId="21" fillId="0" borderId="1" xfId="0" applyFont="1" applyBorder="1" applyAlignment="1" applyProtection="1">
      <alignment horizontal="center"/>
    </xf>
    <xf numFmtId="0" fontId="20" fillId="0" borderId="1" xfId="0" applyFont="1" applyBorder="1" applyAlignment="1" applyProtection="1">
      <alignment horizontal="center"/>
    </xf>
    <xf numFmtId="0" fontId="6" fillId="0" borderId="1" xfId="0" applyFont="1" applyBorder="1" applyAlignment="1" applyProtection="1">
      <alignment horizontal="center"/>
    </xf>
    <xf numFmtId="0" fontId="6" fillId="0" borderId="31" xfId="0" applyFont="1" applyBorder="1" applyAlignment="1" applyProtection="1">
      <alignment horizontal="center" vertical="center"/>
    </xf>
    <xf numFmtId="0" fontId="6" fillId="0" borderId="30" xfId="0" applyFont="1" applyBorder="1" applyAlignment="1" applyProtection="1">
      <alignment horizontal="center" vertical="center"/>
    </xf>
    <xf numFmtId="0" fontId="6" fillId="0" borderId="31" xfId="0" applyFont="1" applyBorder="1" applyAlignment="1" applyProtection="1">
      <alignment horizontal="left"/>
    </xf>
    <xf numFmtId="0" fontId="76" fillId="0" borderId="5" xfId="0" applyFont="1" applyBorder="1" applyAlignment="1" applyProtection="1">
      <alignment horizontal="left"/>
    </xf>
    <xf numFmtId="0" fontId="10" fillId="0" borderId="1" xfId="0" applyFont="1" applyBorder="1" applyAlignment="1" applyProtection="1">
      <alignment horizontal="center"/>
    </xf>
    <xf numFmtId="0" fontId="10" fillId="0" borderId="31" xfId="0" applyFont="1" applyBorder="1" applyAlignment="1" applyProtection="1">
      <alignment horizontal="left"/>
    </xf>
    <xf numFmtId="0" fontId="10" fillId="0" borderId="5" xfId="0" applyFont="1" applyBorder="1" applyAlignment="1" applyProtection="1">
      <alignment horizontal="left"/>
    </xf>
    <xf numFmtId="0" fontId="0" fillId="21" borderId="63" xfId="0" applyFill="1" applyBorder="1" applyAlignment="1">
      <alignment horizontal="center" vertical="top"/>
    </xf>
    <xf numFmtId="0" fontId="0" fillId="21" borderId="71" xfId="0" applyFill="1" applyBorder="1" applyAlignment="1">
      <alignment horizontal="center" vertical="top"/>
    </xf>
    <xf numFmtId="0" fontId="0" fillId="21" borderId="38" xfId="0" applyFill="1" applyBorder="1" applyAlignment="1">
      <alignment horizontal="center" vertical="top"/>
    </xf>
    <xf numFmtId="0" fontId="0" fillId="21" borderId="41" xfId="0" applyFill="1" applyBorder="1" applyAlignment="1">
      <alignment horizontal="center" vertical="top"/>
    </xf>
    <xf numFmtId="0" fontId="0" fillId="21" borderId="72" xfId="0" applyFill="1" applyBorder="1" applyAlignment="1">
      <alignment horizontal="center" vertical="top"/>
    </xf>
    <xf numFmtId="0" fontId="0" fillId="21" borderId="61" xfId="0" applyFill="1" applyBorder="1" applyAlignment="1">
      <alignment horizontal="center" vertical="top"/>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0" fontId="64" fillId="14" borderId="13" xfId="0" applyFont="1" applyFill="1" applyBorder="1" applyAlignment="1">
      <alignment horizontal="center" vertical="center" wrapText="1"/>
    </xf>
    <xf numFmtId="0" fontId="64" fillId="14" borderId="14" xfId="0" applyFont="1" applyFill="1" applyBorder="1" applyAlignment="1">
      <alignment horizontal="center" vertical="center" wrapText="1"/>
    </xf>
    <xf numFmtId="0" fontId="64" fillId="14" borderId="15" xfId="0" applyFont="1" applyFill="1" applyBorder="1" applyAlignment="1">
      <alignment horizontal="center" vertical="center"/>
    </xf>
    <xf numFmtId="0" fontId="65" fillId="14" borderId="39" xfId="0" applyFont="1" applyFill="1" applyBorder="1" applyAlignment="1">
      <alignment horizontal="justify" vertical="top" wrapText="1"/>
    </xf>
    <xf numFmtId="0" fontId="65" fillId="14" borderId="0" xfId="0" applyFont="1" applyFill="1" applyBorder="1" applyAlignment="1">
      <alignment horizontal="justify" vertical="top" wrapText="1"/>
    </xf>
    <xf numFmtId="0" fontId="65" fillId="14" borderId="40" xfId="0" applyFont="1" applyFill="1" applyBorder="1" applyAlignment="1">
      <alignment horizontal="justify" vertical="top" wrapText="1"/>
    </xf>
    <xf numFmtId="0" fontId="66" fillId="14" borderId="0" xfId="0" applyFont="1" applyFill="1" applyAlignment="1">
      <alignment horizontal="justify" vertical="top" wrapText="1"/>
    </xf>
    <xf numFmtId="0" fontId="68" fillId="42" borderId="31" xfId="0" applyFont="1" applyFill="1" applyBorder="1" applyAlignment="1">
      <alignment horizontal="center"/>
    </xf>
    <xf numFmtId="0" fontId="68" fillId="42" borderId="30" xfId="0" applyFont="1" applyFill="1" applyBorder="1" applyAlignment="1">
      <alignment horizontal="center"/>
    </xf>
    <xf numFmtId="0" fontId="68" fillId="42" borderId="5" xfId="0" applyFont="1" applyFill="1" applyBorder="1" applyAlignment="1">
      <alignment horizontal="center"/>
    </xf>
    <xf numFmtId="0" fontId="65" fillId="0" borderId="31" xfId="0" applyFont="1" applyFill="1" applyBorder="1" applyAlignment="1">
      <alignment horizontal="justify" vertical="top" wrapText="1"/>
    </xf>
    <xf numFmtId="0" fontId="65" fillId="0" borderId="30" xfId="0" applyFont="1" applyFill="1" applyBorder="1" applyAlignment="1">
      <alignment horizontal="justify" vertical="top" wrapText="1"/>
    </xf>
    <xf numFmtId="0" fontId="65" fillId="0" borderId="5" xfId="0" applyFont="1" applyFill="1" applyBorder="1" applyAlignment="1">
      <alignment horizontal="justify" vertical="top"/>
    </xf>
    <xf numFmtId="0" fontId="65" fillId="0" borderId="5" xfId="0" applyFont="1" applyFill="1" applyBorder="1" applyAlignment="1">
      <alignment horizontal="justify" vertical="top" wrapText="1"/>
    </xf>
    <xf numFmtId="0" fontId="113" fillId="26" borderId="3" xfId="0" applyFont="1" applyFill="1" applyBorder="1" applyAlignment="1">
      <alignment horizontal="justify" vertical="center" wrapText="1"/>
    </xf>
    <xf numFmtId="0" fontId="113" fillId="26" borderId="12" xfId="0" applyFont="1" applyFill="1" applyBorder="1" applyAlignment="1">
      <alignment horizontal="justify" vertical="center" wrapText="1"/>
    </xf>
    <xf numFmtId="0" fontId="113" fillId="26" borderId="17" xfId="0" applyFont="1" applyFill="1" applyBorder="1" applyAlignment="1">
      <alignment horizontal="justify" vertical="center" wrapText="1"/>
    </xf>
    <xf numFmtId="0" fontId="104" fillId="43" borderId="79" xfId="0" applyFont="1" applyFill="1" applyBorder="1" applyAlignment="1">
      <alignment vertical="center" wrapText="1"/>
    </xf>
    <xf numFmtId="0" fontId="104" fillId="43" borderId="77" xfId="0" applyFont="1" applyFill="1" applyBorder="1" applyAlignment="1">
      <alignment vertical="center" wrapText="1"/>
    </xf>
    <xf numFmtId="0" fontId="104" fillId="43" borderId="77" xfId="0" applyFont="1" applyFill="1" applyBorder="1" applyAlignment="1">
      <alignment horizontal="justify" vertical="center" wrapText="1"/>
    </xf>
    <xf numFmtId="0" fontId="104" fillId="0" borderId="79" xfId="0" applyFont="1" applyBorder="1" applyAlignment="1">
      <alignment horizontal="justify" vertical="center" wrapText="1"/>
    </xf>
    <xf numFmtId="0" fontId="104" fillId="0" borderId="78" xfId="0" applyFont="1" applyBorder="1" applyAlignment="1">
      <alignment horizontal="justify" vertical="center" wrapText="1"/>
    </xf>
    <xf numFmtId="0" fontId="104" fillId="0" borderId="78" xfId="0" applyFont="1" applyBorder="1" applyAlignment="1">
      <alignment vertical="center" wrapText="1"/>
    </xf>
    <xf numFmtId="0" fontId="104" fillId="0" borderId="77" xfId="0" applyFont="1" applyBorder="1" applyAlignment="1">
      <alignment vertical="center" wrapText="1"/>
    </xf>
    <xf numFmtId="0" fontId="30" fillId="30" borderId="50" xfId="0" applyFont="1" applyFill="1" applyBorder="1" applyAlignment="1" applyProtection="1">
      <alignment horizontal="center" vertical="center" wrapText="1"/>
      <protection hidden="1"/>
    </xf>
    <xf numFmtId="0" fontId="20" fillId="30" borderId="7" xfId="0" applyFont="1" applyFill="1" applyBorder="1" applyAlignment="1" applyProtection="1">
      <alignment horizontal="center" vertical="center" wrapText="1"/>
      <protection hidden="1"/>
    </xf>
    <xf numFmtId="0" fontId="20" fillId="30" borderId="8" xfId="0" applyFont="1" applyFill="1" applyBorder="1" applyAlignment="1" applyProtection="1">
      <alignment horizontal="center" vertical="center" wrapText="1"/>
      <protection hidden="1"/>
    </xf>
    <xf numFmtId="0" fontId="22" fillId="0" borderId="46" xfId="0" applyFont="1" applyBorder="1" applyAlignment="1" applyProtection="1">
      <alignment horizontal="center" vertical="center"/>
      <protection hidden="1"/>
    </xf>
    <xf numFmtId="0" fontId="22" fillId="0" borderId="56" xfId="0" applyFont="1" applyBorder="1" applyAlignment="1" applyProtection="1">
      <alignment horizontal="center" vertical="center"/>
      <protection hidden="1"/>
    </xf>
    <xf numFmtId="0" fontId="22" fillId="0" borderId="58" xfId="0" applyFont="1" applyBorder="1" applyAlignment="1" applyProtection="1">
      <alignment horizontal="center" vertical="center"/>
      <protection hidden="1"/>
    </xf>
    <xf numFmtId="0" fontId="17" fillId="0" borderId="39" xfId="0" applyFont="1" applyBorder="1" applyAlignment="1" applyProtection="1">
      <alignment horizontal="center"/>
      <protection hidden="1"/>
    </xf>
    <xf numFmtId="0" fontId="17" fillId="0" borderId="0" xfId="0" applyFont="1" applyBorder="1" applyAlignment="1" applyProtection="1">
      <alignment horizontal="center"/>
      <protection hidden="1"/>
    </xf>
    <xf numFmtId="0" fontId="10" fillId="0" borderId="39"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31" xfId="0" applyFont="1" applyBorder="1" applyAlignment="1" applyProtection="1">
      <alignment horizontal="center"/>
      <protection hidden="1"/>
    </xf>
    <xf numFmtId="0" fontId="10" fillId="0" borderId="30" xfId="0" applyFont="1" applyBorder="1" applyAlignment="1" applyProtection="1">
      <alignment horizontal="center"/>
      <protection hidden="1"/>
    </xf>
    <xf numFmtId="0" fontId="10" fillId="0" borderId="5" xfId="0" applyFont="1" applyBorder="1" applyAlignment="1" applyProtection="1">
      <alignment horizontal="center"/>
      <protection hidden="1"/>
    </xf>
    <xf numFmtId="0" fontId="20" fillId="0" borderId="31" xfId="0" applyFont="1" applyBorder="1" applyAlignment="1" applyProtection="1">
      <alignment horizontal="center"/>
      <protection hidden="1"/>
    </xf>
    <xf numFmtId="0" fontId="20" fillId="0" borderId="30" xfId="0" applyFont="1" applyBorder="1" applyAlignment="1" applyProtection="1">
      <alignment horizontal="center"/>
      <protection hidden="1"/>
    </xf>
    <xf numFmtId="0" fontId="20" fillId="0" borderId="5" xfId="0" applyFont="1" applyBorder="1" applyAlignment="1" applyProtection="1">
      <alignment horizontal="center"/>
      <protection hidden="1"/>
    </xf>
    <xf numFmtId="0" fontId="72" fillId="0" borderId="31" xfId="0" applyFont="1" applyBorder="1" applyAlignment="1" applyProtection="1">
      <alignment horizontal="center"/>
      <protection hidden="1"/>
    </xf>
    <xf numFmtId="0" fontId="72" fillId="0" borderId="30" xfId="0" applyFont="1" applyBorder="1" applyAlignment="1" applyProtection="1">
      <alignment horizontal="center"/>
      <protection hidden="1"/>
    </xf>
    <xf numFmtId="0" fontId="72" fillId="0" borderId="5" xfId="0" applyFont="1" applyBorder="1" applyAlignment="1" applyProtection="1">
      <alignment horizontal="center"/>
      <protection hidden="1"/>
    </xf>
    <xf numFmtId="0" fontId="10" fillId="0" borderId="63" xfId="0" applyFont="1" applyBorder="1" applyAlignment="1" applyProtection="1">
      <alignment horizontal="center"/>
      <protection hidden="1"/>
    </xf>
    <xf numFmtId="0" fontId="10" fillId="0" borderId="71" xfId="0" applyFont="1" applyBorder="1" applyAlignment="1" applyProtection="1">
      <alignment horizontal="center"/>
      <protection hidden="1"/>
    </xf>
    <xf numFmtId="0" fontId="10" fillId="0" borderId="38" xfId="0" applyFont="1" applyBorder="1" applyAlignment="1" applyProtection="1">
      <alignment horizontal="center"/>
      <protection hidden="1"/>
    </xf>
    <xf numFmtId="0" fontId="46" fillId="18" borderId="13" xfId="0" applyFont="1" applyFill="1" applyBorder="1" applyAlignment="1" applyProtection="1">
      <alignment horizontal="center" vertical="center" wrapText="1"/>
      <protection hidden="1"/>
    </xf>
    <xf numFmtId="0" fontId="46" fillId="18" borderId="14" xfId="0" applyFont="1" applyFill="1" applyBorder="1" applyAlignment="1" applyProtection="1">
      <alignment horizontal="center" vertical="center" wrapText="1"/>
      <protection hidden="1"/>
    </xf>
    <xf numFmtId="0" fontId="22" fillId="0" borderId="47" xfId="0" applyFont="1" applyBorder="1" applyAlignment="1" applyProtection="1">
      <alignment horizontal="center" vertical="center"/>
      <protection hidden="1"/>
    </xf>
    <xf numFmtId="0" fontId="43" fillId="19" borderId="16" xfId="0" applyFont="1" applyFill="1" applyBorder="1" applyAlignment="1" applyProtection="1">
      <alignment horizontal="center" vertical="center" wrapText="1"/>
      <protection hidden="1"/>
    </xf>
    <xf numFmtId="0" fontId="43" fillId="19" borderId="0" xfId="0" applyFont="1" applyFill="1" applyBorder="1" applyAlignment="1" applyProtection="1">
      <alignment horizontal="center" vertical="center" wrapText="1"/>
      <protection hidden="1"/>
    </xf>
    <xf numFmtId="0" fontId="43" fillId="19" borderId="27" xfId="0" applyFont="1" applyFill="1" applyBorder="1" applyAlignment="1" applyProtection="1">
      <alignment horizontal="center" vertical="center" wrapText="1"/>
      <protection hidden="1"/>
    </xf>
    <xf numFmtId="0" fontId="43" fillId="19" borderId="36" xfId="0" applyFont="1" applyFill="1" applyBorder="1" applyAlignment="1" applyProtection="1">
      <alignment horizontal="center" vertical="center" wrapText="1"/>
      <protection hidden="1"/>
    </xf>
    <xf numFmtId="0" fontId="43" fillId="19" borderId="28" xfId="0" applyFont="1" applyFill="1" applyBorder="1" applyAlignment="1" applyProtection="1">
      <alignment horizontal="center" vertical="center" wrapText="1"/>
      <protection hidden="1"/>
    </xf>
    <xf numFmtId="0" fontId="43" fillId="19" borderId="29" xfId="0" applyFont="1" applyFill="1" applyBorder="1" applyAlignment="1" applyProtection="1">
      <alignment horizontal="center" vertical="center" wrapText="1"/>
      <protection hidden="1"/>
    </xf>
    <xf numFmtId="0" fontId="15" fillId="21" borderId="4" xfId="14" applyFill="1" applyBorder="1" applyAlignment="1" applyProtection="1">
      <alignment horizontal="center" vertical="center" wrapText="1"/>
      <protection hidden="1"/>
    </xf>
    <xf numFmtId="0" fontId="15" fillId="21" borderId="34" xfId="14" applyFill="1" applyBorder="1" applyAlignment="1" applyProtection="1">
      <alignment horizontal="center" vertical="center" wrapText="1"/>
      <protection hidden="1"/>
    </xf>
    <xf numFmtId="0" fontId="30" fillId="26" borderId="4" xfId="0" applyFont="1" applyFill="1" applyBorder="1" applyAlignment="1" applyProtection="1">
      <alignment horizontal="center" vertical="center" wrapText="1"/>
      <protection hidden="1"/>
    </xf>
    <xf numFmtId="0" fontId="30" fillId="26" borderId="34" xfId="0" applyFont="1" applyFill="1" applyBorder="1" applyAlignment="1" applyProtection="1">
      <alignment horizontal="center" vertical="center" wrapText="1"/>
      <protection hidden="1"/>
    </xf>
    <xf numFmtId="0" fontId="30" fillId="22" borderId="4" xfId="0" applyFont="1" applyFill="1" applyBorder="1" applyAlignment="1" applyProtection="1">
      <alignment horizontal="center" vertical="center" wrapText="1"/>
      <protection hidden="1"/>
    </xf>
    <xf numFmtId="0" fontId="30" fillId="22" borderId="34" xfId="0" applyFont="1" applyFill="1" applyBorder="1" applyAlignment="1" applyProtection="1">
      <alignment horizontal="center" vertical="center" wrapText="1"/>
      <protection hidden="1"/>
    </xf>
    <xf numFmtId="0" fontId="43" fillId="21" borderId="13" xfId="0" applyFont="1" applyFill="1" applyBorder="1" applyAlignment="1" applyProtection="1">
      <alignment horizontal="center" vertical="center" wrapText="1"/>
      <protection hidden="1"/>
    </xf>
    <xf numFmtId="0" fontId="43" fillId="21" borderId="14" xfId="0" applyFont="1" applyFill="1" applyBorder="1" applyAlignment="1" applyProtection="1">
      <alignment horizontal="center" vertical="center" wrapText="1"/>
      <protection hidden="1"/>
    </xf>
    <xf numFmtId="0" fontId="43" fillId="21" borderId="15" xfId="0" applyFont="1" applyFill="1" applyBorder="1" applyAlignment="1" applyProtection="1">
      <alignment horizontal="center" vertical="center" wrapText="1"/>
      <protection hidden="1"/>
    </xf>
    <xf numFmtId="0" fontId="22" fillId="0" borderId="46" xfId="0" applyFont="1" applyBorder="1" applyAlignment="1" applyProtection="1">
      <alignment horizontal="center" vertical="center" wrapText="1"/>
      <protection hidden="1"/>
    </xf>
    <xf numFmtId="0" fontId="22" fillId="0" borderId="56"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wrapText="1"/>
      <protection hidden="1"/>
    </xf>
    <xf numFmtId="0" fontId="15" fillId="19" borderId="4" xfId="14" applyFill="1" applyBorder="1" applyAlignment="1" applyProtection="1">
      <alignment horizontal="center" vertical="center" wrapText="1"/>
      <protection hidden="1"/>
    </xf>
    <xf numFmtId="0" fontId="15" fillId="19" borderId="34" xfId="14" applyFill="1" applyBorder="1" applyAlignment="1" applyProtection="1">
      <alignment horizontal="center" vertical="center" wrapText="1"/>
      <protection hidden="1"/>
    </xf>
    <xf numFmtId="0" fontId="43" fillId="19" borderId="4" xfId="0" applyFont="1" applyFill="1" applyBorder="1" applyAlignment="1" applyProtection="1">
      <alignment horizontal="center" vertical="center" wrapText="1"/>
      <protection hidden="1"/>
    </xf>
    <xf numFmtId="0" fontId="43" fillId="19" borderId="34" xfId="0" applyFont="1" applyFill="1" applyBorder="1" applyAlignment="1" applyProtection="1">
      <alignment horizontal="center" vertical="center" wrapText="1"/>
      <protection hidden="1"/>
    </xf>
    <xf numFmtId="0" fontId="43" fillId="21" borderId="35" xfId="0" applyFont="1" applyFill="1" applyBorder="1" applyAlignment="1" applyProtection="1">
      <alignment horizontal="center" vertical="center" wrapText="1"/>
      <protection hidden="1"/>
    </xf>
    <xf numFmtId="0" fontId="43" fillId="21" borderId="25" xfId="0" applyFont="1" applyFill="1" applyBorder="1" applyAlignment="1" applyProtection="1">
      <alignment horizontal="center" vertical="center" wrapText="1"/>
      <protection hidden="1"/>
    </xf>
    <xf numFmtId="0" fontId="43" fillId="21" borderId="36" xfId="0" applyFont="1" applyFill="1" applyBorder="1" applyAlignment="1" applyProtection="1">
      <alignment horizontal="center" vertical="center" wrapText="1"/>
      <protection hidden="1"/>
    </xf>
    <xf numFmtId="0" fontId="43" fillId="21" borderId="29" xfId="0" applyFont="1" applyFill="1" applyBorder="1" applyAlignment="1" applyProtection="1">
      <alignment horizontal="center" vertical="center" wrapText="1"/>
      <protection hidden="1"/>
    </xf>
    <xf numFmtId="0" fontId="43" fillId="32" borderId="60" xfId="0" applyFont="1" applyFill="1" applyBorder="1" applyAlignment="1" applyProtection="1">
      <alignment horizontal="center" vertical="center" wrapText="1"/>
      <protection hidden="1"/>
    </xf>
    <xf numFmtId="0" fontId="43" fillId="32" borderId="59" xfId="0" applyFont="1" applyFill="1" applyBorder="1" applyAlignment="1" applyProtection="1">
      <alignment horizontal="center" vertical="center" wrapText="1"/>
      <protection hidden="1"/>
    </xf>
    <xf numFmtId="0" fontId="30" fillId="22" borderId="13" xfId="0" applyFont="1" applyFill="1" applyBorder="1" applyAlignment="1" applyProtection="1">
      <alignment horizontal="center" vertical="center"/>
      <protection hidden="1"/>
    </xf>
    <xf numFmtId="0" fontId="30" fillId="22" borderId="14" xfId="0" applyFont="1" applyFill="1" applyBorder="1" applyAlignment="1" applyProtection="1">
      <alignment horizontal="center" vertical="center"/>
      <protection hidden="1"/>
    </xf>
    <xf numFmtId="0" fontId="30" fillId="22" borderId="15" xfId="0" applyFont="1" applyFill="1" applyBorder="1" applyAlignment="1" applyProtection="1">
      <alignment horizontal="center" vertical="center"/>
      <protection hidden="1"/>
    </xf>
    <xf numFmtId="0" fontId="43" fillId="22" borderId="4" xfId="0" applyFont="1" applyFill="1" applyBorder="1" applyAlignment="1" applyProtection="1">
      <alignment horizontal="center" vertical="center" wrapText="1"/>
      <protection hidden="1"/>
    </xf>
    <xf numFmtId="0" fontId="43" fillId="22" borderId="34" xfId="0" applyFont="1" applyFill="1" applyBorder="1" applyAlignment="1" applyProtection="1">
      <alignment horizontal="center" vertical="center" wrapText="1"/>
      <protection hidden="1"/>
    </xf>
    <xf numFmtId="0" fontId="113" fillId="26" borderId="2" xfId="0" applyFont="1" applyFill="1" applyBorder="1" applyAlignment="1">
      <alignment horizontal="justify" vertical="center" wrapText="1"/>
    </xf>
    <xf numFmtId="0" fontId="113" fillId="26" borderId="1" xfId="0" applyFont="1" applyFill="1" applyBorder="1" applyAlignment="1">
      <alignment horizontal="justify" vertical="center" wrapText="1"/>
    </xf>
    <xf numFmtId="0" fontId="113" fillId="26" borderId="23" xfId="0" applyFont="1" applyFill="1" applyBorder="1" applyAlignment="1">
      <alignment horizontal="justify" vertical="center" wrapText="1"/>
    </xf>
    <xf numFmtId="0" fontId="111" fillId="45" borderId="42" xfId="0" applyFont="1" applyFill="1" applyBorder="1" applyAlignment="1">
      <alignment horizontal="center" vertical="top" wrapText="1"/>
    </xf>
    <xf numFmtId="0" fontId="111" fillId="45" borderId="84" xfId="0" applyFont="1" applyFill="1" applyBorder="1" applyAlignment="1">
      <alignment horizontal="center" vertical="top" wrapText="1"/>
    </xf>
    <xf numFmtId="0" fontId="111" fillId="45" borderId="9" xfId="0" applyFont="1" applyFill="1" applyBorder="1" applyAlignment="1">
      <alignment horizontal="center" vertical="top" wrapText="1"/>
    </xf>
    <xf numFmtId="0" fontId="113" fillId="30" borderId="3" xfId="0" applyFont="1" applyFill="1" applyBorder="1" applyAlignment="1">
      <alignment horizontal="justify" vertical="center" wrapText="1"/>
    </xf>
    <xf numFmtId="0" fontId="113" fillId="30" borderId="12" xfId="0" applyFont="1" applyFill="1" applyBorder="1" applyAlignment="1">
      <alignment horizontal="justify" vertical="center" wrapText="1"/>
    </xf>
    <xf numFmtId="0" fontId="113" fillId="30" borderId="32" xfId="0" applyFont="1" applyFill="1" applyBorder="1" applyAlignment="1">
      <alignment horizontal="justify" vertical="center" wrapText="1"/>
    </xf>
    <xf numFmtId="0" fontId="43" fillId="26" borderId="13" xfId="0" applyFont="1" applyFill="1" applyBorder="1" applyAlignment="1" applyProtection="1">
      <alignment horizontal="center" vertical="center" wrapText="1"/>
      <protection hidden="1"/>
    </xf>
    <xf numFmtId="0" fontId="43" fillId="26" borderId="14" xfId="0" applyFont="1" applyFill="1" applyBorder="1" applyAlignment="1" applyProtection="1">
      <alignment horizontal="center" vertical="center" wrapText="1"/>
      <protection hidden="1"/>
    </xf>
    <xf numFmtId="0" fontId="43" fillId="26" borderId="15" xfId="0" applyFont="1" applyFill="1" applyBorder="1" applyAlignment="1" applyProtection="1">
      <alignment horizontal="center" vertical="center" wrapText="1"/>
      <protection hidden="1"/>
    </xf>
    <xf numFmtId="0" fontId="46" fillId="25" borderId="14" xfId="0" applyFont="1" applyFill="1" applyBorder="1" applyAlignment="1" applyProtection="1">
      <alignment horizontal="center" vertical="center" wrapText="1"/>
      <protection hidden="1"/>
    </xf>
    <xf numFmtId="0" fontId="46" fillId="25" borderId="15" xfId="0" applyFont="1" applyFill="1" applyBorder="1" applyAlignment="1" applyProtection="1">
      <alignment horizontal="center" vertical="center" wrapText="1"/>
      <protection hidden="1"/>
    </xf>
    <xf numFmtId="0" fontId="45" fillId="28" borderId="13" xfId="0" applyFont="1" applyFill="1" applyBorder="1" applyAlignment="1" applyProtection="1">
      <alignment horizontal="center"/>
      <protection hidden="1"/>
    </xf>
    <xf numFmtId="0" fontId="45" fillId="28" borderId="14" xfId="0" applyFont="1" applyFill="1" applyBorder="1" applyAlignment="1" applyProtection="1">
      <alignment horizontal="center"/>
      <protection hidden="1"/>
    </xf>
    <xf numFmtId="0" fontId="45" fillId="28" borderId="15" xfId="0" applyFont="1" applyFill="1" applyBorder="1" applyAlignment="1" applyProtection="1">
      <alignment horizontal="center"/>
      <protection hidden="1"/>
    </xf>
    <xf numFmtId="0" fontId="43" fillId="27" borderId="13" xfId="0" applyFont="1" applyFill="1" applyBorder="1" applyAlignment="1" applyProtection="1">
      <alignment horizontal="center" vertical="center" wrapText="1"/>
      <protection hidden="1"/>
    </xf>
    <xf numFmtId="0" fontId="43" fillId="27" borderId="14" xfId="0" applyFont="1" applyFill="1" applyBorder="1" applyAlignment="1" applyProtection="1">
      <alignment horizontal="center" vertical="center" wrapText="1"/>
      <protection hidden="1"/>
    </xf>
    <xf numFmtId="0" fontId="43" fillId="27" borderId="15" xfId="0" applyFont="1" applyFill="1" applyBorder="1" applyAlignment="1" applyProtection="1">
      <alignment horizontal="center" vertical="center" wrapText="1"/>
      <protection hidden="1"/>
    </xf>
    <xf numFmtId="0" fontId="43" fillId="27" borderId="4" xfId="0" applyFont="1" applyFill="1" applyBorder="1" applyAlignment="1" applyProtection="1">
      <alignment horizontal="center" vertical="center" wrapText="1"/>
      <protection hidden="1"/>
    </xf>
    <xf numFmtId="0" fontId="43" fillId="27" borderId="34" xfId="0" applyFont="1" applyFill="1" applyBorder="1" applyAlignment="1" applyProtection="1">
      <alignment horizontal="center" vertical="center" wrapText="1"/>
      <protection hidden="1"/>
    </xf>
    <xf numFmtId="0" fontId="43" fillId="42" borderId="25" xfId="0" applyFont="1" applyFill="1" applyBorder="1" applyAlignment="1" applyProtection="1">
      <alignment horizontal="center" vertical="center" wrapText="1"/>
      <protection hidden="1"/>
    </xf>
    <xf numFmtId="0" fontId="43" fillId="42" borderId="29" xfId="0" applyFont="1" applyFill="1" applyBorder="1" applyAlignment="1" applyProtection="1">
      <alignment horizontal="center" vertical="center" wrapText="1"/>
      <protection hidden="1"/>
    </xf>
    <xf numFmtId="0" fontId="113" fillId="30" borderId="2" xfId="0" applyFont="1" applyFill="1" applyBorder="1" applyAlignment="1">
      <alignment horizontal="justify" vertical="center" wrapText="1"/>
    </xf>
    <xf numFmtId="0" fontId="113" fillId="30" borderId="1" xfId="0" applyFont="1" applyFill="1" applyBorder="1" applyAlignment="1">
      <alignment horizontal="justify" vertical="center" wrapText="1"/>
    </xf>
    <xf numFmtId="0" fontId="113" fillId="30" borderId="31" xfId="0" applyFont="1" applyFill="1" applyBorder="1" applyAlignment="1">
      <alignment horizontal="justify" vertical="center" wrapText="1"/>
    </xf>
    <xf numFmtId="0" fontId="111" fillId="45" borderId="18" xfId="0" applyFont="1" applyFill="1" applyBorder="1" applyAlignment="1">
      <alignment horizontal="center" vertical="top" wrapText="1"/>
    </xf>
    <xf numFmtId="0" fontId="111" fillId="45" borderId="19" xfId="0" applyFont="1" applyFill="1" applyBorder="1" applyAlignment="1">
      <alignment horizontal="center" vertical="top" wrapText="1"/>
    </xf>
    <xf numFmtId="0" fontId="111" fillId="45" borderId="62" xfId="0" applyFont="1" applyFill="1" applyBorder="1" applyAlignment="1">
      <alignment horizontal="center" vertical="top" wrapText="1"/>
    </xf>
    <xf numFmtId="0" fontId="19" fillId="23" borderId="36" xfId="0" applyFont="1" applyFill="1" applyBorder="1" applyAlignment="1">
      <alignment horizontal="center"/>
    </xf>
    <xf numFmtId="0" fontId="19" fillId="23" borderId="28" xfId="0" applyFont="1" applyFill="1" applyBorder="1" applyAlignment="1">
      <alignment horizontal="center"/>
    </xf>
    <xf numFmtId="0" fontId="20" fillId="37" borderId="13" xfId="0" applyFont="1" applyFill="1" applyBorder="1" applyAlignment="1" applyProtection="1">
      <alignment horizontal="center"/>
      <protection hidden="1"/>
    </xf>
    <xf numFmtId="0" fontId="20" fillId="37" borderId="15" xfId="0" applyFont="1" applyFill="1" applyBorder="1" applyAlignment="1" applyProtection="1">
      <alignment horizontal="center"/>
      <protection hidden="1"/>
    </xf>
    <xf numFmtId="0" fontId="30" fillId="36" borderId="16" xfId="0" applyFont="1" applyFill="1" applyBorder="1" applyAlignment="1" applyProtection="1">
      <alignment horizontal="left"/>
      <protection hidden="1"/>
    </xf>
    <xf numFmtId="0" fontId="30" fillId="36" borderId="0" xfId="0" applyFont="1" applyFill="1" applyBorder="1" applyAlignment="1" applyProtection="1">
      <alignment horizontal="left"/>
      <protection hidden="1"/>
    </xf>
    <xf numFmtId="0" fontId="96" fillId="24" borderId="0" xfId="0" applyFont="1" applyFill="1" applyAlignment="1" applyProtection="1">
      <alignment horizontal="left"/>
      <protection hidden="1"/>
    </xf>
    <xf numFmtId="0" fontId="19" fillId="35" borderId="43" xfId="0" applyFont="1" applyFill="1" applyBorder="1" applyAlignment="1" applyProtection="1">
      <alignment horizontal="center"/>
      <protection hidden="1"/>
    </xf>
    <xf numFmtId="0" fontId="19" fillId="35" borderId="53" xfId="0" applyFont="1" applyFill="1" applyBorder="1" applyAlignment="1" applyProtection="1">
      <alignment horizontal="center"/>
      <protection hidden="1"/>
    </xf>
    <xf numFmtId="0" fontId="20" fillId="37" borderId="36" xfId="0" applyFont="1" applyFill="1" applyBorder="1" applyAlignment="1" applyProtection="1">
      <alignment horizontal="center"/>
      <protection hidden="1"/>
    </xf>
    <xf numFmtId="0" fontId="20" fillId="37" borderId="29" xfId="0" applyFont="1" applyFill="1" applyBorder="1" applyAlignment="1" applyProtection="1">
      <alignment horizontal="center"/>
      <protection hidden="1"/>
    </xf>
    <xf numFmtId="0" fontId="19" fillId="35" borderId="13" xfId="0" applyFont="1" applyFill="1" applyBorder="1" applyAlignment="1" applyProtection="1">
      <alignment horizontal="center"/>
      <protection hidden="1"/>
    </xf>
    <xf numFmtId="0" fontId="19" fillId="35" borderId="15" xfId="0" applyFont="1" applyFill="1" applyBorder="1" applyAlignment="1" applyProtection="1">
      <alignment horizontal="center"/>
      <protection hidden="1"/>
    </xf>
    <xf numFmtId="0" fontId="0" fillId="40" borderId="1" xfId="0" applyFill="1" applyBorder="1" applyAlignment="1" applyProtection="1">
      <alignment horizontal="justify" vertical="center"/>
      <protection hidden="1"/>
    </xf>
    <xf numFmtId="0" fontId="0" fillId="40" borderId="23" xfId="0" applyFill="1" applyBorder="1" applyAlignment="1" applyProtection="1">
      <alignment horizontal="justify" vertical="center"/>
      <protection hidden="1"/>
    </xf>
    <xf numFmtId="0" fontId="0" fillId="40" borderId="12" xfId="0" applyFill="1" applyBorder="1" applyAlignment="1" applyProtection="1">
      <alignment horizontal="justify" vertical="center"/>
      <protection hidden="1"/>
    </xf>
    <xf numFmtId="0" fontId="0" fillId="40" borderId="17" xfId="0" applyFill="1" applyBorder="1" applyAlignment="1" applyProtection="1">
      <alignment horizontal="justify" vertical="center"/>
      <protection hidden="1"/>
    </xf>
    <xf numFmtId="0" fontId="23" fillId="35" borderId="1" xfId="0" applyFont="1" applyFill="1" applyBorder="1" applyAlignment="1" applyProtection="1">
      <alignment horizontal="left" vertical="center" wrapText="1"/>
      <protection hidden="1"/>
    </xf>
    <xf numFmtId="0" fontId="23" fillId="35" borderId="31" xfId="0" applyFont="1" applyFill="1" applyBorder="1" applyAlignment="1" applyProtection="1">
      <alignment horizontal="left" vertical="center" wrapText="1"/>
      <protection hidden="1"/>
    </xf>
    <xf numFmtId="0" fontId="19" fillId="35" borderId="45" xfId="0" applyFont="1" applyFill="1" applyBorder="1" applyAlignment="1" applyProtection="1">
      <alignment horizontal="center"/>
      <protection hidden="1"/>
    </xf>
    <xf numFmtId="0" fontId="19" fillId="35" borderId="44" xfId="0" applyFont="1" applyFill="1" applyBorder="1" applyAlignment="1" applyProtection="1">
      <alignment horizontal="center"/>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19" fillId="39" borderId="19" xfId="0" applyFont="1" applyFill="1" applyBorder="1" applyAlignment="1" applyProtection="1">
      <alignment horizontal="center"/>
      <protection hidden="1"/>
    </xf>
    <xf numFmtId="0" fontId="19" fillId="39" borderId="20" xfId="0" applyFont="1" applyFill="1" applyBorder="1" applyAlignment="1" applyProtection="1">
      <alignment horizontal="center"/>
      <protection hidden="1"/>
    </xf>
    <xf numFmtId="0" fontId="16" fillId="41" borderId="1" xfId="0" applyFont="1" applyFill="1" applyBorder="1" applyAlignment="1" applyProtection="1">
      <alignment horizontal="center" vertical="center"/>
      <protection hidden="1"/>
    </xf>
    <xf numFmtId="0" fontId="16" fillId="41" borderId="23" xfId="0" applyFont="1" applyFill="1" applyBorder="1" applyAlignment="1" applyProtection="1">
      <alignment horizontal="center" vertical="center"/>
      <protection hidden="1"/>
    </xf>
    <xf numFmtId="0" fontId="23" fillId="35" borderId="12" xfId="0" applyFont="1" applyFill="1" applyBorder="1" applyAlignment="1" applyProtection="1">
      <alignment horizontal="left" vertical="center" wrapText="1"/>
      <protection hidden="1"/>
    </xf>
    <xf numFmtId="0" fontId="23" fillId="35" borderId="32" xfId="0" applyFont="1" applyFill="1" applyBorder="1" applyAlignment="1" applyProtection="1">
      <alignment horizontal="left" vertical="center" wrapText="1"/>
      <protection hidden="1"/>
    </xf>
    <xf numFmtId="0" fontId="69" fillId="0" borderId="0" xfId="0" applyFont="1" applyBorder="1" applyAlignment="1" applyProtection="1">
      <alignment horizontal="justify" wrapText="1"/>
      <protection hidden="1"/>
    </xf>
    <xf numFmtId="0" fontId="12" fillId="35" borderId="35" xfId="0" applyFont="1" applyFill="1" applyBorder="1" applyAlignment="1" applyProtection="1">
      <alignment horizontal="center" vertical="center" wrapText="1"/>
      <protection hidden="1"/>
    </xf>
    <xf numFmtId="0" fontId="12" fillId="35" borderId="22" xfId="0" applyFont="1" applyFill="1" applyBorder="1" applyAlignment="1" applyProtection="1">
      <alignment horizontal="center" vertical="center" wrapText="1"/>
      <protection hidden="1"/>
    </xf>
    <xf numFmtId="0" fontId="12" fillId="35" borderId="25" xfId="0" applyFont="1" applyFill="1" applyBorder="1" applyAlignment="1" applyProtection="1">
      <alignment horizontal="center" vertical="center" wrapText="1"/>
      <protection hidden="1"/>
    </xf>
    <xf numFmtId="0" fontId="12" fillId="35" borderId="36" xfId="0" applyFont="1" applyFill="1" applyBorder="1" applyAlignment="1" applyProtection="1">
      <alignment horizontal="center" vertical="center" wrapText="1"/>
      <protection hidden="1"/>
    </xf>
    <xf numFmtId="0" fontId="12" fillId="35" borderId="28" xfId="0" applyFont="1" applyFill="1" applyBorder="1" applyAlignment="1" applyProtection="1">
      <alignment horizontal="center" vertical="center" wrapText="1"/>
      <protection hidden="1"/>
    </xf>
    <xf numFmtId="0" fontId="12" fillId="35" borderId="29" xfId="0" applyFont="1" applyFill="1" applyBorder="1" applyAlignment="1" applyProtection="1">
      <alignment horizontal="center" vertical="center" wrapText="1"/>
      <protection hidden="1"/>
    </xf>
    <xf numFmtId="0" fontId="29" fillId="35" borderId="13" xfId="0" applyFont="1" applyFill="1" applyBorder="1" applyAlignment="1" applyProtection="1">
      <alignment horizontal="left"/>
      <protection hidden="1"/>
    </xf>
    <xf numFmtId="0" fontId="29" fillId="35" borderId="14" xfId="0" applyFont="1" applyFill="1" applyBorder="1" applyAlignment="1" applyProtection="1">
      <alignment horizontal="left"/>
      <protection hidden="1"/>
    </xf>
    <xf numFmtId="0" fontId="23" fillId="35" borderId="33" xfId="0" applyFont="1" applyFill="1" applyBorder="1" applyAlignment="1" applyProtection="1">
      <alignment horizontal="left" vertical="center" wrapText="1"/>
      <protection hidden="1"/>
    </xf>
    <xf numFmtId="0" fontId="23" fillId="35" borderId="41" xfId="0" applyFont="1" applyFill="1" applyBorder="1" applyAlignment="1" applyProtection="1">
      <alignment horizontal="left" vertical="center" wrapText="1"/>
      <protection hidden="1"/>
    </xf>
    <xf numFmtId="0" fontId="20" fillId="35" borderId="35" xfId="0" applyFont="1" applyFill="1" applyBorder="1" applyAlignment="1" applyProtection="1">
      <alignment horizontal="center" vertical="center"/>
      <protection hidden="1"/>
    </xf>
    <xf numFmtId="0" fontId="20" fillId="35" borderId="36" xfId="0" applyFont="1" applyFill="1" applyBorder="1" applyAlignment="1" applyProtection="1">
      <alignment horizontal="center" vertical="center"/>
      <protection hidden="1"/>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 fillId="0" borderId="1" xfId="12" applyFont="1" applyBorder="1" applyAlignment="1" applyProtection="1">
      <alignment horizontal="left" vertical="center" wrapText="1"/>
    </xf>
    <xf numFmtId="0" fontId="5" fillId="11" borderId="1" xfId="12" applyFont="1" applyFill="1" applyBorder="1" applyAlignment="1">
      <alignment horizontal="center" vertical="center"/>
    </xf>
    <xf numFmtId="0" fontId="6" fillId="14" borderId="0" xfId="12" applyFont="1" applyFill="1" applyBorder="1" applyAlignment="1" applyProtection="1">
      <alignment horizontal="center" vertical="center" wrapText="1"/>
    </xf>
    <xf numFmtId="0" fontId="7" fillId="22" borderId="1" xfId="12" applyFont="1" applyFill="1" applyBorder="1" applyAlignment="1" applyProtection="1">
      <alignment horizontal="center" vertical="center" wrapText="1"/>
    </xf>
    <xf numFmtId="0" fontId="7" fillId="22" borderId="63" xfId="12" applyFont="1" applyFill="1" applyBorder="1" applyAlignment="1" applyProtection="1">
      <alignment horizontal="center" vertical="center" wrapText="1"/>
    </xf>
    <xf numFmtId="0" fontId="5" fillId="33" borderId="43" xfId="12" applyFont="1" applyFill="1" applyBorder="1" applyAlignment="1" applyProtection="1">
      <alignment horizontal="center" vertical="center"/>
    </xf>
    <xf numFmtId="0" fontId="5" fillId="33" borderId="67" xfId="12" applyFont="1" applyFill="1" applyBorder="1" applyAlignment="1" applyProtection="1">
      <alignment horizontal="center" vertical="center"/>
    </xf>
    <xf numFmtId="0" fontId="5" fillId="33" borderId="53" xfId="12" applyFont="1" applyFill="1" applyBorder="1" applyAlignment="1" applyProtection="1">
      <alignment horizontal="center" vertical="center"/>
    </xf>
    <xf numFmtId="0" fontId="52" fillId="11" borderId="4" xfId="12" applyFont="1" applyFill="1" applyBorder="1" applyAlignment="1" applyProtection="1">
      <alignment horizontal="center" vertical="center"/>
    </xf>
    <xf numFmtId="0" fontId="52" fillId="11" borderId="26" xfId="12" applyFont="1" applyFill="1" applyBorder="1" applyAlignment="1" applyProtection="1">
      <alignment horizontal="center" vertical="center"/>
    </xf>
    <xf numFmtId="0" fontId="52" fillId="11" borderId="50" xfId="12" applyFont="1" applyFill="1" applyBorder="1" applyAlignment="1" applyProtection="1">
      <alignment horizontal="center" vertical="center"/>
    </xf>
    <xf numFmtId="0" fontId="4" fillId="2" borderId="37" xfId="12" applyFont="1" applyFill="1" applyBorder="1" applyAlignment="1" applyProtection="1">
      <alignment horizontal="center" vertical="center"/>
    </xf>
    <xf numFmtId="0" fontId="4" fillId="2" borderId="26" xfId="12" applyFont="1" applyFill="1" applyBorder="1" applyAlignment="1" applyProtection="1">
      <alignment horizontal="center" vertical="center"/>
    </xf>
    <xf numFmtId="0" fontId="4" fillId="2" borderId="50" xfId="12" applyFont="1" applyFill="1" applyBorder="1" applyAlignment="1" applyProtection="1">
      <alignment horizontal="center" vertical="center"/>
    </xf>
    <xf numFmtId="0" fontId="8" fillId="12" borderId="40" xfId="12" applyFont="1" applyFill="1" applyBorder="1" applyAlignment="1" applyProtection="1">
      <alignment horizontal="center" vertical="center" wrapText="1"/>
    </xf>
    <xf numFmtId="0" fontId="8" fillId="12" borderId="61" xfId="12" applyFont="1" applyFill="1" applyBorder="1" applyAlignment="1" applyProtection="1">
      <alignment horizontal="center" vertical="center" wrapText="1"/>
    </xf>
    <xf numFmtId="0" fontId="8" fillId="13" borderId="39" xfId="12" applyFont="1" applyFill="1" applyBorder="1" applyAlignment="1" applyProtection="1">
      <alignment horizontal="center" vertical="center" wrapText="1"/>
    </xf>
    <xf numFmtId="0" fontId="8" fillId="13" borderId="41" xfId="12" applyFont="1" applyFill="1" applyBorder="1" applyAlignment="1" applyProtection="1">
      <alignment horizontal="center" vertical="center" wrapText="1"/>
    </xf>
    <xf numFmtId="0" fontId="8" fillId="13" borderId="56" xfId="12" applyFont="1" applyFill="1" applyBorder="1" applyAlignment="1" applyProtection="1">
      <alignment horizontal="center" vertical="center" wrapText="1"/>
    </xf>
    <xf numFmtId="0" fontId="8" fillId="13" borderId="47"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xf>
    <xf numFmtId="0" fontId="8" fillId="15" borderId="33" xfId="12" applyFont="1" applyFill="1" applyBorder="1" applyAlignment="1" applyProtection="1">
      <alignment horizontal="center" vertical="center"/>
    </xf>
    <xf numFmtId="0" fontId="8" fillId="16" borderId="55" xfId="12" applyFont="1" applyFill="1" applyBorder="1" applyAlignment="1" applyProtection="1">
      <alignment horizontal="center" vertical="center" wrapText="1"/>
    </xf>
    <xf numFmtId="0" fontId="8" fillId="16" borderId="66" xfId="12" applyFont="1" applyFill="1" applyBorder="1" applyAlignment="1" applyProtection="1">
      <alignment horizontal="center" vertical="center" wrapText="1"/>
    </xf>
    <xf numFmtId="0" fontId="8" fillId="15" borderId="24" xfId="12" applyFont="1" applyFill="1" applyBorder="1" applyAlignment="1" applyProtection="1">
      <alignment horizontal="center" vertical="center" wrapText="1"/>
    </xf>
    <xf numFmtId="0" fontId="8" fillId="16" borderId="60" xfId="12" applyFont="1" applyFill="1" applyBorder="1" applyAlignment="1" applyProtection="1">
      <alignment horizontal="center" vertical="center" wrapText="1"/>
    </xf>
    <xf numFmtId="0" fontId="52" fillId="11" borderId="37" xfId="12" applyFont="1" applyFill="1" applyBorder="1" applyAlignment="1" applyProtection="1">
      <alignment horizontal="center" vertical="center"/>
    </xf>
    <xf numFmtId="0" fontId="8" fillId="12" borderId="38" xfId="12" applyFont="1" applyFill="1" applyBorder="1" applyAlignment="1" applyProtection="1">
      <alignment horizontal="center" vertical="center" wrapText="1"/>
    </xf>
    <xf numFmtId="0" fontId="8" fillId="12" borderId="63" xfId="12" applyFont="1" applyFill="1" applyBorder="1" applyAlignment="1" applyProtection="1">
      <alignment horizontal="center" vertical="center" wrapText="1"/>
    </xf>
    <xf numFmtId="0" fontId="8" fillId="12" borderId="39" xfId="12" applyFont="1" applyFill="1" applyBorder="1" applyAlignment="1" applyProtection="1">
      <alignment horizontal="center" vertical="center" wrapText="1"/>
    </xf>
    <xf numFmtId="0" fontId="8" fillId="12" borderId="41" xfId="12" applyFont="1" applyFill="1" applyBorder="1" applyAlignment="1" applyProtection="1">
      <alignment horizontal="center" vertical="center" wrapText="1"/>
    </xf>
    <xf numFmtId="0" fontId="8" fillId="13" borderId="65" xfId="12" applyFont="1" applyFill="1" applyBorder="1" applyAlignment="1" applyProtection="1">
      <alignment horizontal="center" vertical="center" wrapText="1"/>
    </xf>
    <xf numFmtId="0" fontId="8" fillId="13" borderId="24" xfId="12" applyFont="1" applyFill="1" applyBorder="1" applyAlignment="1" applyProtection="1">
      <alignment horizontal="center" vertical="center" wrapText="1"/>
    </xf>
    <xf numFmtId="0" fontId="8" fillId="13" borderId="48" xfId="12" applyFont="1" applyFill="1" applyBorder="1" applyAlignment="1" applyProtection="1">
      <alignment horizontal="center" vertical="center" wrapText="1"/>
    </xf>
    <xf numFmtId="0" fontId="8" fillId="13" borderId="33" xfId="12" applyFont="1" applyFill="1" applyBorder="1" applyAlignment="1" applyProtection="1">
      <alignment horizontal="center" vertical="center" wrapText="1"/>
    </xf>
    <xf numFmtId="0" fontId="8" fillId="15" borderId="49" xfId="12" applyFont="1" applyFill="1" applyBorder="1" applyAlignment="1" applyProtection="1">
      <alignment horizontal="center" vertical="center" wrapText="1"/>
    </xf>
    <xf numFmtId="0" fontId="8" fillId="15" borderId="55" xfId="12" applyFont="1" applyFill="1" applyBorder="1" applyAlignment="1" applyProtection="1">
      <alignment horizontal="center" vertical="center"/>
    </xf>
    <xf numFmtId="0" fontId="8" fillId="15" borderId="66" xfId="12" applyFont="1" applyFill="1" applyBorder="1" applyAlignment="1" applyProtection="1">
      <alignment horizontal="center" vertical="center"/>
    </xf>
    <xf numFmtId="0" fontId="52" fillId="11" borderId="34" xfId="12" applyFont="1" applyFill="1" applyBorder="1" applyAlignment="1" applyProtection="1">
      <alignment horizontal="center" vertical="center"/>
    </xf>
    <xf numFmtId="0" fontId="4" fillId="2" borderId="34" xfId="12" applyFont="1" applyFill="1" applyBorder="1" applyAlignment="1" applyProtection="1">
      <alignment horizontal="center" vertical="center"/>
    </xf>
    <xf numFmtId="0" fontId="8" fillId="12" borderId="68" xfId="12" applyFont="1" applyFill="1" applyBorder="1" applyAlignment="1" applyProtection="1">
      <alignment horizontal="center" vertical="center" wrapText="1"/>
    </xf>
    <xf numFmtId="0" fontId="8" fillId="12" borderId="64" xfId="12" applyFont="1" applyFill="1" applyBorder="1" applyAlignment="1" applyProtection="1">
      <alignment horizontal="center" vertical="center" wrapText="1"/>
    </xf>
    <xf numFmtId="0" fontId="8" fillId="12" borderId="46" xfId="12" applyFont="1" applyFill="1" applyBorder="1" applyAlignment="1" applyProtection="1">
      <alignment horizontal="center" vertical="center" wrapText="1"/>
    </xf>
    <xf numFmtId="0" fontId="8" fillId="12" borderId="56" xfId="12" applyFont="1" applyFill="1" applyBorder="1" applyAlignment="1" applyProtection="1">
      <alignment horizontal="center" vertical="center" wrapText="1"/>
    </xf>
    <xf numFmtId="0" fontId="8" fillId="12" borderId="58" xfId="12" applyFont="1" applyFill="1" applyBorder="1" applyAlignment="1" applyProtection="1">
      <alignment horizontal="center" vertical="center" wrapText="1"/>
    </xf>
    <xf numFmtId="0" fontId="8" fillId="12" borderId="24" xfId="12" applyFont="1" applyFill="1" applyBorder="1" applyAlignment="1" applyProtection="1">
      <alignment horizontal="center" vertical="center" wrapText="1"/>
    </xf>
    <xf numFmtId="0" fontId="8" fillId="12" borderId="48" xfId="12" applyFont="1" applyFill="1" applyBorder="1" applyAlignment="1" applyProtection="1">
      <alignment horizontal="center" vertical="center" wrapText="1"/>
    </xf>
    <xf numFmtId="0" fontId="8" fillId="12" borderId="57" xfId="12" applyFont="1" applyFill="1" applyBorder="1" applyAlignment="1" applyProtection="1">
      <alignment horizontal="center" vertical="center" wrapText="1"/>
    </xf>
    <xf numFmtId="0" fontId="8" fillId="13" borderId="49" xfId="12" applyFont="1" applyFill="1" applyBorder="1" applyAlignment="1" applyProtection="1">
      <alignment horizontal="center" vertical="center" wrapText="1"/>
    </xf>
    <xf numFmtId="0" fontId="8" fillId="13" borderId="55" xfId="12" applyFont="1" applyFill="1" applyBorder="1" applyAlignment="1" applyProtection="1">
      <alignment horizontal="center" vertical="center" wrapText="1"/>
    </xf>
    <xf numFmtId="0" fontId="8" fillId="13" borderId="59" xfId="12" applyFont="1" applyFill="1" applyBorder="1" applyAlignment="1" applyProtection="1">
      <alignment horizontal="center" vertical="center" wrapText="1"/>
    </xf>
    <xf numFmtId="0" fontId="8" fillId="12" borderId="47" xfId="12" applyFont="1" applyFill="1" applyBorder="1" applyAlignment="1" applyProtection="1">
      <alignment horizontal="center" vertical="center" wrapText="1"/>
    </xf>
    <xf numFmtId="0" fontId="46" fillId="14" borderId="39" xfId="12" applyFont="1" applyFill="1" applyBorder="1" applyAlignment="1" applyProtection="1">
      <alignment horizontal="center" vertical="center" wrapText="1"/>
    </xf>
    <xf numFmtId="0" fontId="46" fillId="14" borderId="0" xfId="12" applyFont="1" applyFill="1" applyBorder="1" applyAlignment="1" applyProtection="1">
      <alignment horizontal="center" vertical="center" wrapText="1"/>
    </xf>
    <xf numFmtId="0" fontId="5" fillId="34" borderId="13" xfId="12" applyFont="1" applyFill="1" applyBorder="1" applyAlignment="1" applyProtection="1">
      <alignment horizontal="center" vertical="center"/>
    </xf>
    <xf numFmtId="0" fontId="5" fillId="34" borderId="14" xfId="12" applyFont="1" applyFill="1" applyBorder="1" applyAlignment="1" applyProtection="1">
      <alignment horizontal="center" vertical="center"/>
    </xf>
    <xf numFmtId="0" fontId="5" fillId="34" borderId="15" xfId="12" applyFont="1" applyFill="1" applyBorder="1" applyAlignment="1" applyProtection="1">
      <alignment horizontal="center" vertical="center"/>
    </xf>
    <xf numFmtId="0" fontId="5" fillId="26" borderId="22" xfId="12" applyFont="1" applyFill="1" applyBorder="1" applyAlignment="1" applyProtection="1">
      <alignment horizontal="center" vertical="center"/>
    </xf>
    <xf numFmtId="0" fontId="5" fillId="26" borderId="25" xfId="12" applyFont="1" applyFill="1" applyBorder="1" applyAlignment="1" applyProtection="1">
      <alignment horizontal="center" vertical="center"/>
    </xf>
    <xf numFmtId="0" fontId="4" fillId="26" borderId="28" xfId="12" applyFont="1" applyFill="1" applyBorder="1" applyAlignment="1" applyProtection="1">
      <alignment horizontal="center" vertical="center"/>
    </xf>
    <xf numFmtId="0" fontId="4" fillId="26" borderId="29" xfId="12" applyFont="1" applyFill="1" applyBorder="1" applyAlignment="1" applyProtection="1">
      <alignment horizontal="center" vertical="center"/>
    </xf>
    <xf numFmtId="0" fontId="7" fillId="2" borderId="4" xfId="12" applyFont="1" applyFill="1" applyBorder="1" applyAlignment="1" applyProtection="1">
      <alignment horizontal="center" vertical="center" wrapText="1"/>
    </xf>
    <xf numFmtId="0" fontId="7" fillId="2" borderId="26" xfId="12" applyFont="1" applyFill="1" applyBorder="1" applyAlignment="1" applyProtection="1">
      <alignment horizontal="center" vertical="center" wrapText="1"/>
    </xf>
    <xf numFmtId="0" fontId="7" fillId="2" borderId="34" xfId="12" applyFont="1" applyFill="1" applyBorder="1" applyAlignment="1" applyProtection="1">
      <alignment horizontal="center" vertical="center" wrapText="1"/>
    </xf>
    <xf numFmtId="0" fontId="50" fillId="2" borderId="7" xfId="12" applyFont="1" applyFill="1" applyBorder="1" applyAlignment="1" applyProtection="1">
      <alignment horizontal="center" vertical="center" wrapText="1"/>
    </xf>
    <xf numFmtId="0" fontId="20" fillId="21" borderId="1" xfId="0" applyFont="1" applyFill="1" applyBorder="1" applyAlignment="1" applyProtection="1">
      <alignment horizontal="center" vertical="center"/>
      <protection hidden="1"/>
    </xf>
    <xf numFmtId="0" fontId="20" fillId="21" borderId="14" xfId="0" applyFont="1" applyFill="1" applyBorder="1" applyAlignment="1" applyProtection="1">
      <alignment horizontal="center"/>
      <protection hidden="1"/>
    </xf>
    <xf numFmtId="0" fontId="20" fillId="21" borderId="15" xfId="0" applyFont="1" applyFill="1" applyBorder="1" applyAlignment="1" applyProtection="1">
      <alignment horizontal="center"/>
      <protection hidden="1"/>
    </xf>
    <xf numFmtId="0" fontId="20" fillId="21" borderId="13" xfId="0" applyFont="1" applyFill="1" applyBorder="1" applyAlignment="1" applyProtection="1">
      <alignment horizontal="center"/>
      <protection hidden="1"/>
    </xf>
    <xf numFmtId="0" fontId="20" fillId="21" borderId="33" xfId="0" applyFont="1" applyFill="1" applyBorder="1" applyAlignment="1" applyProtection="1">
      <alignment horizontal="center" vertical="center"/>
      <protection hidden="1"/>
    </xf>
    <xf numFmtId="0" fontId="20" fillId="21" borderId="4" xfId="0" applyFont="1" applyFill="1" applyBorder="1" applyAlignment="1" applyProtection="1">
      <alignment horizontal="center" vertical="center" wrapText="1"/>
      <protection hidden="1"/>
    </xf>
    <xf numFmtId="0" fontId="20" fillId="21" borderId="26" xfId="0" applyFont="1" applyFill="1" applyBorder="1" applyAlignment="1" applyProtection="1">
      <alignment horizontal="center" vertical="center" wrapText="1"/>
      <protection hidden="1"/>
    </xf>
    <xf numFmtId="0" fontId="20" fillId="21" borderId="34"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center" wrapText="1"/>
      <protection hidden="1"/>
    </xf>
    <xf numFmtId="0" fontId="20" fillId="21" borderId="12" xfId="0" applyFont="1" applyFill="1" applyBorder="1" applyAlignment="1" applyProtection="1">
      <alignment horizontal="center" vertical="center" wrapText="1"/>
      <protection hidden="1"/>
    </xf>
    <xf numFmtId="0" fontId="20" fillId="21" borderId="18" xfId="0" applyFont="1" applyFill="1" applyBorder="1" applyAlignment="1" applyProtection="1">
      <alignment horizontal="center" vertical="top" wrapText="1"/>
      <protection hidden="1"/>
    </xf>
    <xf numFmtId="0" fontId="20" fillId="21" borderId="3" xfId="0" applyFont="1" applyFill="1" applyBorder="1" applyAlignment="1" applyProtection="1">
      <alignment horizontal="center" vertical="top" wrapText="1"/>
      <protection hidden="1"/>
    </xf>
    <xf numFmtId="0" fontId="20" fillId="21" borderId="20" xfId="0" applyFont="1" applyFill="1" applyBorder="1" applyAlignment="1" applyProtection="1">
      <alignment horizontal="center" vertical="center" wrapText="1"/>
      <protection hidden="1"/>
    </xf>
    <xf numFmtId="0" fontId="20" fillId="21" borderId="17" xfId="0" applyFont="1" applyFill="1" applyBorder="1" applyAlignment="1" applyProtection="1">
      <alignment horizontal="center" vertical="center" wrapText="1"/>
      <protection hidden="1"/>
    </xf>
    <xf numFmtId="0" fontId="30" fillId="21" borderId="19" xfId="0" applyFont="1" applyFill="1" applyBorder="1" applyAlignment="1" applyProtection="1">
      <alignment horizontal="center" vertical="center" wrapText="1"/>
      <protection hidden="1"/>
    </xf>
    <xf numFmtId="0" fontId="30" fillId="21" borderId="12"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top" wrapText="1"/>
      <protection hidden="1"/>
    </xf>
    <xf numFmtId="0" fontId="20" fillId="21" borderId="12" xfId="0" applyFont="1" applyFill="1" applyBorder="1" applyAlignment="1" applyProtection="1">
      <alignment horizontal="center" vertical="top" wrapText="1"/>
      <protection hidden="1"/>
    </xf>
    <xf numFmtId="0" fontId="20" fillId="21" borderId="35" xfId="0" applyFont="1" applyFill="1" applyBorder="1" applyAlignment="1" applyProtection="1">
      <alignment horizontal="center" vertical="center" wrapText="1"/>
      <protection hidden="1"/>
    </xf>
    <xf numFmtId="0" fontId="20" fillId="21" borderId="16" xfId="0" applyFont="1" applyFill="1" applyBorder="1" applyAlignment="1" applyProtection="1">
      <alignment horizontal="center" vertical="center" wrapText="1"/>
      <protection hidden="1"/>
    </xf>
    <xf numFmtId="0" fontId="20" fillId="21" borderId="36" xfId="0" applyFont="1" applyFill="1" applyBorder="1" applyAlignment="1" applyProtection="1">
      <alignment horizontal="center" vertical="center" wrapText="1"/>
      <protection hidden="1"/>
    </xf>
    <xf numFmtId="0" fontId="20" fillId="21" borderId="22" xfId="0" applyFont="1" applyFill="1" applyBorder="1" applyAlignment="1" applyProtection="1">
      <alignment horizontal="center" vertical="center"/>
      <protection hidden="1"/>
    </xf>
    <xf numFmtId="0" fontId="20" fillId="21" borderId="25" xfId="0" applyFont="1" applyFill="1" applyBorder="1" applyAlignment="1" applyProtection="1">
      <alignment horizontal="center" vertical="center"/>
      <protection hidden="1"/>
    </xf>
    <xf numFmtId="0" fontId="73" fillId="14" borderId="0" xfId="0" applyFont="1" applyFill="1" applyBorder="1" applyAlignment="1" applyProtection="1">
      <alignment horizontal="left" wrapText="1"/>
      <protection hidden="1"/>
    </xf>
    <xf numFmtId="0" fontId="20" fillId="13" borderId="51" xfId="0" applyFont="1" applyFill="1" applyBorder="1" applyAlignment="1" applyProtection="1">
      <alignment horizontal="center"/>
      <protection hidden="1"/>
    </xf>
    <xf numFmtId="0" fontId="20" fillId="13" borderId="10" xfId="0" applyFont="1" applyFill="1" applyBorder="1" applyAlignment="1" applyProtection="1">
      <alignment horizontal="center"/>
      <protection hidden="1"/>
    </xf>
    <xf numFmtId="0" fontId="34" fillId="24" borderId="0" xfId="0" applyFont="1" applyFill="1" applyBorder="1" applyAlignment="1" applyProtection="1">
      <alignment horizontal="center" vertical="center" wrapText="1"/>
      <protection hidden="1"/>
    </xf>
    <xf numFmtId="0" fontId="32" fillId="24" borderId="0" xfId="0" applyFont="1" applyFill="1" applyBorder="1" applyAlignment="1" applyProtection="1">
      <alignment horizontal="center" vertical="center" wrapText="1"/>
      <protection hidden="1"/>
    </xf>
    <xf numFmtId="0" fontId="73" fillId="14" borderId="0" xfId="0" applyFont="1" applyFill="1" applyBorder="1" applyAlignment="1" applyProtection="1">
      <alignment horizontal="left" vertical="center" wrapText="1"/>
      <protection hidden="1"/>
    </xf>
    <xf numFmtId="0" fontId="72" fillId="14" borderId="0" xfId="0" applyFont="1" applyFill="1" applyBorder="1" applyAlignment="1" applyProtection="1">
      <alignment horizontal="left" vertical="center" wrapText="1"/>
      <protection hidden="1"/>
    </xf>
    <xf numFmtId="0" fontId="22" fillId="19" borderId="35" xfId="0" applyFont="1" applyFill="1" applyBorder="1" applyAlignment="1" applyProtection="1">
      <alignment horizontal="center" vertical="center" wrapText="1"/>
      <protection hidden="1"/>
    </xf>
    <xf numFmtId="0" fontId="22" fillId="19" borderId="25" xfId="0" applyFont="1" applyFill="1" applyBorder="1" applyAlignment="1" applyProtection="1">
      <alignment horizontal="center" vertical="center" wrapText="1"/>
      <protection hidden="1"/>
    </xf>
    <xf numFmtId="0" fontId="22" fillId="19" borderId="36" xfId="0" applyFont="1" applyFill="1" applyBorder="1" applyAlignment="1" applyProtection="1">
      <alignment horizontal="center" vertical="center" wrapText="1"/>
      <protection hidden="1"/>
    </xf>
    <xf numFmtId="0" fontId="22" fillId="19" borderId="29" xfId="0" applyFont="1" applyFill="1" applyBorder="1" applyAlignment="1" applyProtection="1">
      <alignment horizontal="center" vertical="center" wrapText="1"/>
      <protection hidden="1"/>
    </xf>
    <xf numFmtId="0" fontId="20" fillId="13" borderId="42" xfId="0" applyFont="1" applyFill="1" applyBorder="1" applyAlignment="1" applyProtection="1">
      <alignment horizontal="center"/>
      <protection hidden="1"/>
    </xf>
    <xf numFmtId="0" fontId="20" fillId="13" borderId="9" xfId="0" applyFont="1" applyFill="1" applyBorder="1" applyAlignment="1" applyProtection="1">
      <alignment horizontal="center"/>
      <protection hidden="1"/>
    </xf>
    <xf numFmtId="0" fontId="23" fillId="25" borderId="35" xfId="0" applyFont="1" applyFill="1" applyBorder="1" applyAlignment="1" applyProtection="1">
      <alignment horizontal="center" vertical="center" wrapText="1"/>
      <protection hidden="1"/>
    </xf>
    <xf numFmtId="0" fontId="23" fillId="25" borderId="22" xfId="0" applyFont="1" applyFill="1" applyBorder="1" applyAlignment="1" applyProtection="1">
      <alignment horizontal="center" vertical="center" wrapText="1"/>
      <protection hidden="1"/>
    </xf>
    <xf numFmtId="0" fontId="23" fillId="25" borderId="25" xfId="0" applyFont="1" applyFill="1" applyBorder="1" applyAlignment="1" applyProtection="1">
      <alignment horizontal="center" vertical="center" wrapText="1"/>
      <protection hidden="1"/>
    </xf>
    <xf numFmtId="0" fontId="23" fillId="25" borderId="16" xfId="0" applyFont="1" applyFill="1" applyBorder="1" applyAlignment="1" applyProtection="1">
      <alignment horizontal="center" vertical="center" wrapText="1"/>
      <protection hidden="1"/>
    </xf>
    <xf numFmtId="0" fontId="23" fillId="25" borderId="0" xfId="0" applyFont="1" applyFill="1" applyBorder="1" applyAlignment="1" applyProtection="1">
      <alignment horizontal="center" vertical="center" wrapText="1"/>
      <protection hidden="1"/>
    </xf>
    <xf numFmtId="0" fontId="23" fillId="25" borderId="27" xfId="0" applyFont="1" applyFill="1" applyBorder="1" applyAlignment="1" applyProtection="1">
      <alignment horizontal="center" vertical="center" wrapText="1"/>
      <protection hidden="1"/>
    </xf>
    <xf numFmtId="0" fontId="23" fillId="25" borderId="36" xfId="0" applyFont="1" applyFill="1" applyBorder="1" applyAlignment="1" applyProtection="1">
      <alignment horizontal="center" vertical="center" wrapText="1"/>
      <protection hidden="1"/>
    </xf>
    <xf numFmtId="0" fontId="23" fillId="25" borderId="28" xfId="0" applyFont="1" applyFill="1" applyBorder="1" applyAlignment="1" applyProtection="1">
      <alignment horizontal="center" vertical="center" wrapText="1"/>
      <protection hidden="1"/>
    </xf>
    <xf numFmtId="0" fontId="23" fillId="25" borderId="29" xfId="0" applyFont="1" applyFill="1" applyBorder="1" applyAlignment="1" applyProtection="1">
      <alignment horizontal="center" vertical="center" wrapText="1"/>
      <protection hidden="1"/>
    </xf>
    <xf numFmtId="0" fontId="20" fillId="13" borderId="52" xfId="0" applyFont="1" applyFill="1" applyBorder="1" applyAlignment="1" applyProtection="1">
      <alignment horizontal="center"/>
      <protection hidden="1"/>
    </xf>
    <xf numFmtId="0" fontId="20" fillId="13" borderId="11" xfId="0" applyFont="1" applyFill="1" applyBorder="1" applyAlignment="1" applyProtection="1">
      <alignment horizontal="center"/>
      <protection hidden="1"/>
    </xf>
    <xf numFmtId="0" fontId="20" fillId="21" borderId="25" xfId="0" applyFont="1" applyFill="1" applyBorder="1" applyAlignment="1" applyProtection="1">
      <alignment horizontal="center"/>
      <protection hidden="1"/>
    </xf>
    <xf numFmtId="0" fontId="20" fillId="21" borderId="1" xfId="0" applyFont="1" applyFill="1" applyBorder="1" applyAlignment="1">
      <alignment horizontal="center" vertical="top"/>
    </xf>
    <xf numFmtId="0" fontId="20" fillId="21" borderId="13" xfId="0" applyFont="1" applyFill="1" applyBorder="1" applyAlignment="1" applyProtection="1">
      <alignment horizontal="center" vertical="center"/>
      <protection hidden="1"/>
    </xf>
    <xf numFmtId="0" fontId="20" fillId="21" borderId="14"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protection hidden="1"/>
    </xf>
    <xf numFmtId="0" fontId="44" fillId="21" borderId="13" xfId="0" applyFont="1" applyFill="1" applyBorder="1" applyAlignment="1">
      <alignment horizontal="center" vertical="center"/>
    </xf>
    <xf numFmtId="0" fontId="44" fillId="21" borderId="14" xfId="0" applyFont="1" applyFill="1" applyBorder="1" applyAlignment="1">
      <alignment horizontal="center" vertical="center"/>
    </xf>
    <xf numFmtId="0" fontId="44" fillId="21" borderId="15" xfId="0" applyFont="1" applyFill="1" applyBorder="1" applyAlignment="1">
      <alignment horizontal="center" vertical="center"/>
    </xf>
    <xf numFmtId="0" fontId="53" fillId="21" borderId="13" xfId="0" applyFont="1" applyFill="1" applyBorder="1" applyAlignment="1">
      <alignment horizontal="center" vertical="center"/>
    </xf>
    <xf numFmtId="0" fontId="53" fillId="21" borderId="15" xfId="0" applyFont="1" applyFill="1" applyBorder="1" applyAlignment="1">
      <alignment horizontal="center" vertical="center"/>
    </xf>
    <xf numFmtId="0" fontId="54" fillId="21" borderId="22" xfId="12" applyFont="1" applyFill="1" applyBorder="1" applyAlignment="1">
      <alignment horizontal="center" vertical="center"/>
    </xf>
    <xf numFmtId="0" fontId="54" fillId="21" borderId="25" xfId="12" applyFont="1" applyFill="1" applyBorder="1" applyAlignment="1">
      <alignment horizontal="center" vertical="center"/>
    </xf>
    <xf numFmtId="0" fontId="2" fillId="12" borderId="43" xfId="12" applyFont="1" applyFill="1" applyBorder="1" applyAlignment="1" applyProtection="1">
      <alignment horizontal="center" vertical="center" wrapText="1"/>
    </xf>
    <xf numFmtId="0" fontId="2" fillId="12" borderId="53" xfId="12" applyFont="1" applyFill="1" applyBorder="1" applyAlignment="1" applyProtection="1">
      <alignment horizontal="center" vertical="center" wrapText="1"/>
    </xf>
    <xf numFmtId="0" fontId="21" fillId="12" borderId="13" xfId="0" applyFont="1" applyFill="1" applyBorder="1" applyAlignment="1">
      <alignment horizontal="justify" vertical="center" wrapText="1"/>
    </xf>
    <xf numFmtId="0" fontId="21" fillId="12" borderId="14" xfId="0" applyFont="1" applyFill="1" applyBorder="1" applyAlignment="1">
      <alignment horizontal="justify" vertical="center" wrapText="1"/>
    </xf>
    <xf numFmtId="0" fontId="21" fillId="12" borderId="15" xfId="0" applyFont="1" applyFill="1" applyBorder="1" applyAlignment="1">
      <alignment horizontal="justify" vertical="center" wrapText="1"/>
    </xf>
    <xf numFmtId="0" fontId="2" fillId="13" borderId="43" xfId="12" applyFont="1" applyFill="1" applyBorder="1" applyAlignment="1" applyProtection="1">
      <alignment horizontal="center" vertical="center" wrapText="1"/>
    </xf>
    <xf numFmtId="0" fontId="2" fillId="13" borderId="53" xfId="12" applyFont="1" applyFill="1" applyBorder="1" applyAlignment="1" applyProtection="1">
      <alignment horizontal="center" vertical="center" wrapText="1"/>
    </xf>
    <xf numFmtId="0" fontId="21" fillId="13" borderId="13" xfId="0" applyFont="1" applyFill="1" applyBorder="1" applyAlignment="1">
      <alignment horizontal="justify" vertical="center" wrapText="1"/>
    </xf>
    <xf numFmtId="0" fontId="21" fillId="13" borderId="14" xfId="0" applyFont="1" applyFill="1" applyBorder="1" applyAlignment="1">
      <alignment horizontal="justify" vertical="center" wrapText="1"/>
    </xf>
    <xf numFmtId="0" fontId="21" fillId="13" borderId="15" xfId="0" applyFont="1" applyFill="1" applyBorder="1" applyAlignment="1">
      <alignment horizontal="justify" vertical="center" wrapText="1"/>
    </xf>
    <xf numFmtId="0" fontId="2" fillId="15" borderId="43" xfId="12" applyFont="1" applyFill="1" applyBorder="1" applyAlignment="1" applyProtection="1">
      <alignment horizontal="center" vertical="center" wrapText="1"/>
    </xf>
    <xf numFmtId="0" fontId="2" fillId="15" borderId="53" xfId="12" applyFont="1" applyFill="1" applyBorder="1" applyAlignment="1" applyProtection="1">
      <alignment horizontal="center" vertical="center" wrapText="1"/>
    </xf>
    <xf numFmtId="0" fontId="21" fillId="15" borderId="13" xfId="0" applyFont="1" applyFill="1" applyBorder="1" applyAlignment="1">
      <alignment horizontal="justify" vertical="center" wrapText="1"/>
    </xf>
    <xf numFmtId="0" fontId="21" fillId="15" borderId="14" xfId="0" applyFont="1" applyFill="1" applyBorder="1" applyAlignment="1">
      <alignment horizontal="justify" vertical="center" wrapText="1"/>
    </xf>
    <xf numFmtId="0" fontId="21" fillId="15" borderId="15" xfId="0" applyFont="1" applyFill="1" applyBorder="1" applyAlignment="1">
      <alignment horizontal="justify" vertical="center" wrapText="1"/>
    </xf>
    <xf numFmtId="0" fontId="2" fillId="16" borderId="58" xfId="12" applyFont="1" applyFill="1" applyBorder="1" applyAlignment="1" applyProtection="1">
      <alignment horizontal="center" vertical="center" wrapText="1"/>
    </xf>
    <xf numFmtId="0" fontId="2" fillId="16" borderId="59" xfId="12" applyFont="1" applyFill="1" applyBorder="1" applyAlignment="1" applyProtection="1">
      <alignment horizontal="center" vertical="center" wrapText="1"/>
    </xf>
    <xf numFmtId="0" fontId="21" fillId="16" borderId="13" xfId="0" applyFont="1" applyFill="1" applyBorder="1" applyAlignment="1">
      <alignment horizontal="justify" vertical="center" wrapText="1"/>
    </xf>
    <xf numFmtId="0" fontId="21" fillId="16" borderId="14" xfId="0" applyFont="1" applyFill="1" applyBorder="1" applyAlignment="1">
      <alignment horizontal="justify" vertical="center" wrapText="1"/>
    </xf>
    <xf numFmtId="0" fontId="21" fillId="16" borderId="15" xfId="0" applyFont="1" applyFill="1" applyBorder="1" applyAlignment="1">
      <alignment horizontal="justify" vertical="center" wrapText="1"/>
    </xf>
    <xf numFmtId="0" fontId="76" fillId="0" borderId="4" xfId="0" applyFont="1" applyBorder="1" applyAlignment="1" applyProtection="1">
      <alignment horizontal="center" vertical="center" wrapText="1"/>
      <protection hidden="1"/>
    </xf>
    <xf numFmtId="0" fontId="76" fillId="0" borderId="26" xfId="0" applyFont="1" applyBorder="1" applyAlignment="1" applyProtection="1">
      <alignment horizontal="center" vertical="center" wrapText="1"/>
      <protection hidden="1"/>
    </xf>
    <xf numFmtId="0" fontId="76" fillId="0" borderId="34" xfId="0" applyFont="1" applyBorder="1" applyAlignment="1" applyProtection="1">
      <alignment horizontal="center" vertical="center" wrapText="1"/>
      <protection hidden="1"/>
    </xf>
    <xf numFmtId="0" fontId="6" fillId="0" borderId="35"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7" xfId="0" applyFont="1" applyBorder="1" applyAlignment="1" applyProtection="1">
      <alignment horizontal="center" vertical="center" wrapText="1"/>
      <protection hidden="1"/>
    </xf>
    <xf numFmtId="0" fontId="78" fillId="0" borderId="36" xfId="0" applyFont="1" applyBorder="1" applyAlignment="1" applyProtection="1">
      <alignment horizontal="center" vertical="center" wrapText="1"/>
      <protection hidden="1"/>
    </xf>
    <xf numFmtId="0" fontId="78" fillId="0" borderId="28" xfId="0" applyFont="1" applyBorder="1" applyAlignment="1" applyProtection="1">
      <alignment horizontal="center" vertical="center" wrapText="1"/>
      <protection hidden="1"/>
    </xf>
    <xf numFmtId="0" fontId="78" fillId="0" borderId="29"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hidden="1"/>
    </xf>
    <xf numFmtId="0" fontId="6" fillId="0" borderId="44"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79" fillId="0" borderId="36" xfId="0" applyFont="1" applyBorder="1" applyAlignment="1" applyProtection="1">
      <alignment horizontal="left" vertical="center"/>
      <protection hidden="1"/>
    </xf>
    <xf numFmtId="0" fontId="79" fillId="0" borderId="28" xfId="0" applyFont="1" applyBorder="1" applyAlignment="1" applyProtection="1">
      <alignment horizontal="left" vertical="center"/>
      <protection hidden="1"/>
    </xf>
    <xf numFmtId="0" fontId="79" fillId="0" borderId="29" xfId="0" applyFont="1" applyBorder="1" applyAlignment="1" applyProtection="1">
      <alignment horizontal="left" vertical="center"/>
      <protection hidden="1"/>
    </xf>
    <xf numFmtId="0" fontId="40" fillId="18" borderId="18" xfId="0" applyFont="1" applyFill="1" applyBorder="1" applyAlignment="1" applyProtection="1">
      <alignment horizontal="center" vertical="center"/>
      <protection hidden="1"/>
    </xf>
    <xf numFmtId="0" fontId="40" fillId="18" borderId="16" xfId="0" applyFont="1" applyFill="1" applyBorder="1" applyAlignment="1" applyProtection="1">
      <alignment horizontal="center" vertical="center"/>
      <protection hidden="1"/>
    </xf>
    <xf numFmtId="0" fontId="40" fillId="18" borderId="52" xfId="0" applyFont="1" applyFill="1" applyBorder="1" applyAlignment="1" applyProtection="1">
      <alignment horizontal="center" vertical="center"/>
      <protection hidden="1"/>
    </xf>
    <xf numFmtId="0" fontId="40" fillId="18" borderId="35" xfId="0" applyFont="1" applyFill="1" applyBorder="1" applyAlignment="1" applyProtection="1">
      <alignment horizontal="center" vertical="center" wrapText="1"/>
      <protection hidden="1"/>
    </xf>
    <xf numFmtId="0" fontId="40" fillId="18" borderId="22" xfId="0" applyFont="1" applyFill="1" applyBorder="1" applyAlignment="1" applyProtection="1">
      <alignment horizontal="center" vertical="center" wrapText="1"/>
      <protection hidden="1"/>
    </xf>
    <xf numFmtId="0" fontId="40" fillId="18" borderId="25" xfId="0" applyFont="1" applyFill="1" applyBorder="1" applyAlignment="1" applyProtection="1">
      <alignment horizontal="center" vertical="center" wrapText="1"/>
      <protection hidden="1"/>
    </xf>
    <xf numFmtId="0" fontId="81" fillId="18" borderId="62" xfId="0" applyFont="1" applyFill="1" applyBorder="1" applyAlignment="1" applyProtection="1">
      <alignment horizontal="center" vertical="center" wrapText="1"/>
      <protection hidden="1"/>
    </xf>
    <xf numFmtId="0" fontId="81" fillId="18" borderId="0" xfId="0" applyFont="1" applyFill="1" applyBorder="1" applyAlignment="1" applyProtection="1">
      <alignment horizontal="center" vertical="center" wrapText="1"/>
      <protection hidden="1"/>
    </xf>
    <xf numFmtId="0" fontId="81" fillId="18" borderId="54" xfId="0" applyFont="1" applyFill="1" applyBorder="1" applyAlignment="1" applyProtection="1">
      <alignment horizontal="center" vertical="center" wrapText="1"/>
      <protection hidden="1"/>
    </xf>
    <xf numFmtId="0" fontId="40" fillId="18" borderId="13" xfId="0" applyFont="1" applyFill="1" applyBorder="1" applyAlignment="1" applyProtection="1">
      <alignment horizontal="center" vertical="center" wrapText="1"/>
      <protection hidden="1"/>
    </xf>
    <xf numFmtId="0" fontId="40" fillId="18" borderId="14" xfId="0" applyFont="1" applyFill="1" applyBorder="1" applyAlignment="1" applyProtection="1">
      <alignment horizontal="center" vertical="center" wrapText="1"/>
      <protection hidden="1"/>
    </xf>
    <xf numFmtId="0" fontId="40" fillId="18" borderId="15" xfId="0" applyFont="1" applyFill="1" applyBorder="1" applyAlignment="1" applyProtection="1">
      <alignment horizontal="center" vertical="center" wrapText="1"/>
      <protection hidden="1"/>
    </xf>
    <xf numFmtId="0" fontId="40" fillId="18" borderId="6" xfId="0" applyFont="1" applyFill="1" applyBorder="1" applyAlignment="1" applyProtection="1">
      <alignment horizontal="center" vertical="center" wrapText="1"/>
      <protection hidden="1"/>
    </xf>
    <xf numFmtId="0" fontId="40" fillId="18" borderId="26" xfId="0" applyFont="1" applyFill="1" applyBorder="1" applyAlignment="1" applyProtection="1">
      <alignment horizontal="center" vertical="center" wrapText="1"/>
      <protection hidden="1"/>
    </xf>
    <xf numFmtId="0" fontId="40" fillId="18" borderId="8" xfId="0" applyFont="1" applyFill="1" applyBorder="1" applyAlignment="1" applyProtection="1">
      <alignment horizontal="center" vertical="center" wrapText="1"/>
      <protection hidden="1"/>
    </xf>
    <xf numFmtId="0" fontId="82" fillId="12" borderId="18" xfId="0" applyFont="1" applyFill="1" applyBorder="1" applyAlignment="1" applyProtection="1">
      <alignment horizontal="center" vertical="center" wrapText="1"/>
      <protection hidden="1"/>
    </xf>
    <xf numFmtId="0" fontId="82" fillId="12" borderId="3" xfId="0" applyFont="1" applyFill="1" applyBorder="1" applyAlignment="1" applyProtection="1">
      <alignment horizontal="center" vertical="center" wrapText="1"/>
      <protection hidden="1"/>
    </xf>
    <xf numFmtId="0" fontId="40" fillId="21" borderId="13" xfId="0" applyFont="1" applyFill="1" applyBorder="1" applyAlignment="1" applyProtection="1">
      <alignment horizontal="center"/>
      <protection hidden="1"/>
    </xf>
    <xf numFmtId="0" fontId="40" fillId="21" borderId="14" xfId="0" applyFont="1" applyFill="1" applyBorder="1" applyAlignment="1" applyProtection="1">
      <alignment horizontal="center"/>
      <protection hidden="1"/>
    </xf>
    <xf numFmtId="0" fontId="40" fillId="21" borderId="15" xfId="0" applyFont="1" applyFill="1" applyBorder="1" applyAlignment="1" applyProtection="1">
      <alignment horizontal="center"/>
      <protection hidden="1"/>
    </xf>
    <xf numFmtId="0" fontId="0" fillId="0" borderId="3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25"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0" fillId="0" borderId="28" xfId="0" applyBorder="1" applyAlignment="1" applyProtection="1">
      <alignment horizontal="left" vertical="top" wrapText="1"/>
      <protection hidden="1"/>
    </xf>
    <xf numFmtId="0" fontId="0" fillId="0" borderId="29" xfId="0" applyBorder="1" applyAlignment="1" applyProtection="1">
      <alignment horizontal="left" vertical="top" wrapText="1"/>
      <protection hidden="1"/>
    </xf>
    <xf numFmtId="0" fontId="82" fillId="13" borderId="16" xfId="0" applyFont="1" applyFill="1" applyBorder="1" applyAlignment="1" applyProtection="1">
      <alignment horizontal="center" vertical="center" wrapText="1"/>
      <protection hidden="1"/>
    </xf>
    <xf numFmtId="0" fontId="82" fillId="13" borderId="27" xfId="0" applyFont="1" applyFill="1" applyBorder="1" applyAlignment="1" applyProtection="1">
      <alignment horizontal="center" vertical="center" wrapText="1"/>
      <protection hidden="1"/>
    </xf>
    <xf numFmtId="0" fontId="82" fillId="29" borderId="13" xfId="0" applyFont="1" applyFill="1" applyBorder="1" applyAlignment="1" applyProtection="1">
      <alignment horizontal="center" vertical="center" wrapText="1"/>
      <protection hidden="1"/>
    </xf>
    <xf numFmtId="0" fontId="82" fillId="29" borderId="14" xfId="0" applyFont="1" applyFill="1" applyBorder="1" applyAlignment="1" applyProtection="1">
      <alignment horizontal="center" vertical="center" wrapText="1"/>
      <protection hidden="1"/>
    </xf>
    <xf numFmtId="0" fontId="82" fillId="16" borderId="35" xfId="0" applyFont="1" applyFill="1" applyBorder="1" applyAlignment="1" applyProtection="1">
      <alignment horizontal="center" vertical="center" wrapText="1"/>
      <protection hidden="1"/>
    </xf>
    <xf numFmtId="0" fontId="82" fillId="16" borderId="22" xfId="0" applyFont="1" applyFill="1" applyBorder="1" applyAlignment="1" applyProtection="1">
      <alignment horizontal="center" vertical="center" wrapText="1"/>
      <protection hidden="1"/>
    </xf>
    <xf numFmtId="0" fontId="82" fillId="25" borderId="18" xfId="0" applyFont="1" applyFill="1" applyBorder="1" applyAlignment="1" applyProtection="1">
      <alignment horizontal="center" vertical="center" wrapText="1"/>
      <protection hidden="1"/>
    </xf>
    <xf numFmtId="0" fontId="82" fillId="25" borderId="3" xfId="0" applyFont="1" applyFill="1" applyBorder="1" applyAlignment="1" applyProtection="1">
      <alignment horizontal="center" vertical="center" wrapText="1"/>
      <protection hidden="1"/>
    </xf>
    <xf numFmtId="0" fontId="82" fillId="25" borderId="20" xfId="0" applyFont="1" applyFill="1" applyBorder="1" applyAlignment="1" applyProtection="1">
      <alignment horizontal="center" vertical="center" wrapText="1"/>
      <protection hidden="1"/>
    </xf>
    <xf numFmtId="0" fontId="82" fillId="25" borderId="17" xfId="0" applyFont="1" applyFill="1" applyBorder="1" applyAlignment="1" applyProtection="1">
      <alignment horizontal="center" vertical="center" wrapText="1"/>
      <protection hidden="1"/>
    </xf>
    <xf numFmtId="0" fontId="40" fillId="21" borderId="35" xfId="0" applyFont="1" applyFill="1" applyBorder="1" applyAlignment="1" applyProtection="1">
      <alignment horizontal="center"/>
      <protection hidden="1"/>
    </xf>
    <xf numFmtId="0" fontId="40" fillId="21" borderId="0" xfId="0" applyFont="1" applyFill="1" applyBorder="1" applyAlignment="1" applyProtection="1">
      <alignment horizontal="center"/>
      <protection hidden="1"/>
    </xf>
    <xf numFmtId="0" fontId="40" fillId="21" borderId="22" xfId="0" applyFont="1" applyFill="1" applyBorder="1" applyAlignment="1" applyProtection="1">
      <alignment horizontal="center"/>
      <protection hidden="1"/>
    </xf>
    <xf numFmtId="0" fontId="40" fillId="21" borderId="25" xfId="0" applyFont="1" applyFill="1" applyBorder="1" applyAlignment="1" applyProtection="1">
      <alignment horizontal="center"/>
      <protection hidden="1"/>
    </xf>
    <xf numFmtId="0" fontId="82" fillId="13" borderId="19" xfId="0" applyFont="1" applyFill="1" applyBorder="1" applyAlignment="1" applyProtection="1">
      <alignment horizontal="center" vertical="center" wrapText="1"/>
      <protection hidden="1"/>
    </xf>
    <xf numFmtId="0" fontId="82" fillId="13" borderId="12" xfId="0" applyFont="1" applyFill="1" applyBorder="1" applyAlignment="1" applyProtection="1">
      <alignment horizontal="center" vertical="center" wrapText="1"/>
      <protection hidden="1"/>
    </xf>
    <xf numFmtId="0" fontId="82" fillId="29" borderId="19" xfId="0" applyFont="1" applyFill="1" applyBorder="1" applyAlignment="1" applyProtection="1">
      <alignment horizontal="center" vertical="center" wrapText="1"/>
      <protection hidden="1"/>
    </xf>
    <xf numFmtId="0" fontId="82" fillId="29" borderId="12" xfId="0" applyFont="1" applyFill="1" applyBorder="1" applyAlignment="1" applyProtection="1">
      <alignment horizontal="center" vertical="center" wrapText="1"/>
      <protection hidden="1"/>
    </xf>
    <xf numFmtId="0" fontId="82" fillId="16" borderId="20" xfId="0" applyFont="1" applyFill="1" applyBorder="1" applyAlignment="1" applyProtection="1">
      <alignment horizontal="center" vertical="center" wrapText="1"/>
      <protection hidden="1"/>
    </xf>
    <xf numFmtId="0" fontId="82" fillId="16" borderId="17" xfId="0" applyFont="1" applyFill="1" applyBorder="1" applyAlignment="1" applyProtection="1">
      <alignment horizontal="center" vertical="center" wrapText="1"/>
      <protection hidden="1"/>
    </xf>
    <xf numFmtId="0" fontId="82" fillId="13" borderId="18" xfId="0" applyFont="1" applyFill="1" applyBorder="1" applyAlignment="1" applyProtection="1">
      <alignment horizontal="center" vertical="center" wrapText="1"/>
      <protection hidden="1"/>
    </xf>
    <xf numFmtId="0" fontId="82" fillId="13" borderId="3" xfId="0" applyFont="1" applyFill="1" applyBorder="1" applyAlignment="1" applyProtection="1">
      <alignment horizontal="center" vertical="center" wrapText="1"/>
      <protection hidden="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84">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3.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9.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1</xdr:row>
      <xdr:rowOff>76200</xdr:rowOff>
    </xdr:from>
    <xdr:to>
      <xdr:col>12</xdr:col>
      <xdr:colOff>409575</xdr:colOff>
      <xdr:row>5</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8296275" y="266700"/>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29</xdr:row>
      <xdr:rowOff>0</xdr:rowOff>
    </xdr:from>
    <xdr:to>
      <xdr:col>9</xdr:col>
      <xdr:colOff>88756</xdr:colOff>
      <xdr:row>32</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114301</xdr:colOff>
      <xdr:row>0</xdr:row>
      <xdr:rowOff>19050</xdr:rowOff>
    </xdr:from>
    <xdr:to>
      <xdr:col>0</xdr:col>
      <xdr:colOff>1647825</xdr:colOff>
      <xdr:row>3</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19050"/>
          <a:ext cx="153352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552449</xdr:colOff>
      <xdr:row>0</xdr:row>
      <xdr:rowOff>57150</xdr:rowOff>
    </xdr:from>
    <xdr:to>
      <xdr:col>18</xdr:col>
      <xdr:colOff>581024</xdr:colOff>
      <xdr:row>3</xdr:row>
      <xdr:rowOff>152400</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8421349" y="57150"/>
          <a:ext cx="19526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4</xdr:row>
      <xdr:rowOff>250601</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xdr:from>
      <xdr:col>27</xdr:col>
      <xdr:colOff>734787</xdr:colOff>
      <xdr:row>0</xdr:row>
      <xdr:rowOff>0</xdr:rowOff>
    </xdr:from>
    <xdr:to>
      <xdr:col>28</xdr:col>
      <xdr:colOff>0</xdr:colOff>
      <xdr:row>4</xdr:row>
      <xdr:rowOff>57151</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38676037" y="0"/>
          <a:ext cx="1900463" cy="1073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3" name="Flecha derecha 2">
          <a:hlinkClick xmlns:r="http://schemas.openxmlformats.org/officeDocument/2006/relationships" r:id="rId1"/>
        </xdr:cNvPr>
        <xdr:cNvSpPr/>
      </xdr:nvSpPr>
      <xdr:spPr>
        <a:xfrm>
          <a:off x="1428750" y="5593557"/>
          <a:ext cx="4386264" cy="9786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5" name="Imagen 4"/>
        <xdr:cNvPicPr>
          <a:picLocks noChangeAspect="1"/>
        </xdr:cNvPicPr>
      </xdr:nvPicPr>
      <xdr:blipFill rotWithShape="1">
        <a:blip xmlns:r="http://schemas.openxmlformats.org/officeDocument/2006/relationships" r:embed="rId2"/>
        <a:srcRect l="17263" t="24177" r="17851" b="9944"/>
        <a:stretch/>
      </xdr:blipFill>
      <xdr:spPr>
        <a:xfrm>
          <a:off x="0" y="9077664"/>
          <a:ext cx="15649235" cy="8015967"/>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6" name="Flecha derecha 5">
          <a:hlinkClick xmlns:r="http://schemas.openxmlformats.org/officeDocument/2006/relationships" r:id="rId3"/>
        </xdr:cNvPr>
        <xdr:cNvSpPr/>
      </xdr:nvSpPr>
      <xdr:spPr>
        <a:xfrm>
          <a:off x="17275969" y="0"/>
          <a:ext cx="3024188"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414867</xdr:colOff>
      <xdr:row>0</xdr:row>
      <xdr:rowOff>0</xdr:rowOff>
    </xdr:from>
    <xdr:to>
      <xdr:col>37</xdr:col>
      <xdr:colOff>1026503</xdr:colOff>
      <xdr:row>2</xdr:row>
      <xdr:rowOff>626579</xdr:rowOff>
    </xdr:to>
    <xdr:sp macro="" textlink="">
      <xdr:nvSpPr>
        <xdr:cNvPr id="2" name="1 Flecha izquierda">
          <a:hlinkClick xmlns:r="http://schemas.openxmlformats.org/officeDocument/2006/relationships" r:id="rId1"/>
        </xdr:cNvPr>
        <xdr:cNvSpPr/>
      </xdr:nvSpPr>
      <xdr:spPr>
        <a:xfrm>
          <a:off x="43933534" y="0"/>
          <a:ext cx="6982802" cy="1018162"/>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6"/>
  <sheetViews>
    <sheetView workbookViewId="0">
      <selection activeCell="F33" sqref="F33"/>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590"/>
      <c r="C2" s="590"/>
      <c r="D2" s="590"/>
      <c r="E2" s="590"/>
      <c r="F2" s="591" t="s">
        <v>72</v>
      </c>
      <c r="G2" s="591"/>
      <c r="H2" s="591"/>
      <c r="I2" s="591"/>
      <c r="J2" s="591"/>
      <c r="K2" s="591"/>
      <c r="L2" s="591"/>
      <c r="M2" s="591"/>
    </row>
    <row r="3" spans="2:13" x14ac:dyDescent="0.25">
      <c r="B3" s="590"/>
      <c r="C3" s="590"/>
      <c r="D3" s="590"/>
      <c r="E3" s="590"/>
      <c r="F3" s="591" t="s">
        <v>291</v>
      </c>
      <c r="G3" s="591"/>
      <c r="H3" s="591"/>
      <c r="I3" s="591"/>
      <c r="J3" s="591"/>
      <c r="K3" s="591"/>
      <c r="L3" s="591"/>
      <c r="M3" s="591"/>
    </row>
    <row r="4" spans="2:13" x14ac:dyDescent="0.25">
      <c r="B4" s="590"/>
      <c r="C4" s="590"/>
      <c r="D4" s="590"/>
      <c r="E4" s="590"/>
      <c r="F4" s="592" t="s">
        <v>296</v>
      </c>
      <c r="G4" s="592"/>
      <c r="H4" s="592"/>
      <c r="I4" s="592"/>
      <c r="J4" s="592"/>
      <c r="K4" s="592"/>
      <c r="L4" s="591"/>
      <c r="M4" s="591"/>
    </row>
    <row r="5" spans="2:13" x14ac:dyDescent="0.25">
      <c r="B5" s="590"/>
      <c r="C5" s="590"/>
      <c r="D5" s="590"/>
      <c r="E5" s="590"/>
      <c r="F5" s="593" t="s">
        <v>292</v>
      </c>
      <c r="G5" s="594"/>
      <c r="H5" s="594"/>
      <c r="I5" s="594"/>
      <c r="J5" s="595" t="s">
        <v>297</v>
      </c>
      <c r="K5" s="596"/>
      <c r="L5" s="591"/>
      <c r="M5" s="591"/>
    </row>
    <row r="6" spans="2:13" x14ac:dyDescent="0.25">
      <c r="B6" s="590"/>
      <c r="C6" s="590"/>
      <c r="D6" s="590"/>
      <c r="E6" s="590"/>
      <c r="F6" s="597" t="s">
        <v>321</v>
      </c>
      <c r="G6" s="597"/>
      <c r="H6" s="597"/>
      <c r="I6" s="597"/>
      <c r="J6" s="598" t="s">
        <v>320</v>
      </c>
      <c r="K6" s="599"/>
      <c r="L6" s="591"/>
      <c r="M6" s="591"/>
    </row>
    <row r="7" spans="2:13" x14ac:dyDescent="0.25">
      <c r="B7" s="587" t="s">
        <v>76</v>
      </c>
      <c r="C7" s="587"/>
      <c r="D7" s="587"/>
      <c r="E7" s="587"/>
      <c r="F7" s="587"/>
      <c r="G7" s="587"/>
      <c r="H7" s="587"/>
      <c r="I7" s="587"/>
      <c r="J7" s="587"/>
      <c r="K7" s="587"/>
      <c r="L7" s="587"/>
      <c r="M7" s="587"/>
    </row>
    <row r="8" spans="2:13" x14ac:dyDescent="0.25">
      <c r="B8" s="588" t="s">
        <v>39</v>
      </c>
      <c r="C8" s="588"/>
      <c r="D8" s="588"/>
      <c r="E8" s="588"/>
      <c r="F8" s="589" t="s">
        <v>77</v>
      </c>
      <c r="G8" s="600" t="s">
        <v>17</v>
      </c>
      <c r="H8" s="601"/>
      <c r="I8" s="601"/>
      <c r="J8" s="601"/>
      <c r="K8" s="601"/>
      <c r="L8" s="601"/>
      <c r="M8" s="602"/>
    </row>
    <row r="9" spans="2:13" x14ac:dyDescent="0.25">
      <c r="B9" s="588"/>
      <c r="C9" s="588"/>
      <c r="D9" s="588"/>
      <c r="E9" s="588"/>
      <c r="F9" s="589"/>
      <c r="G9" s="603"/>
      <c r="H9" s="604"/>
      <c r="I9" s="604"/>
      <c r="J9" s="604"/>
      <c r="K9" s="604"/>
      <c r="L9" s="604"/>
      <c r="M9" s="605"/>
    </row>
    <row r="10" spans="2:13" ht="48" customHeight="1" x14ac:dyDescent="0.25">
      <c r="B10" s="606">
        <v>43343</v>
      </c>
      <c r="C10" s="607"/>
      <c r="D10" s="607"/>
      <c r="E10" s="607"/>
      <c r="F10" s="34" t="s">
        <v>318</v>
      </c>
      <c r="G10" s="609" t="s">
        <v>319</v>
      </c>
      <c r="H10" s="610"/>
      <c r="I10" s="610"/>
      <c r="J10" s="610"/>
      <c r="K10" s="610"/>
      <c r="L10" s="610"/>
      <c r="M10" s="611"/>
    </row>
    <row r="11" spans="2:13" ht="54.75" customHeight="1" x14ac:dyDescent="0.25">
      <c r="B11" s="608"/>
      <c r="C11" s="608"/>
      <c r="D11" s="608"/>
      <c r="E11" s="608"/>
      <c r="F11" s="242"/>
      <c r="G11" s="612"/>
      <c r="H11" s="613"/>
      <c r="I11" s="613"/>
      <c r="J11" s="613"/>
      <c r="K11" s="613"/>
      <c r="L11" s="613"/>
      <c r="M11" s="614"/>
    </row>
    <row r="12" spans="2:13" x14ac:dyDescent="0.25">
      <c r="B12" s="608"/>
      <c r="C12" s="608"/>
      <c r="D12" s="608"/>
      <c r="E12" s="608"/>
      <c r="F12" s="32"/>
      <c r="G12" s="612"/>
      <c r="H12" s="613"/>
      <c r="I12" s="613"/>
      <c r="J12" s="613"/>
      <c r="K12" s="613"/>
      <c r="L12" s="613"/>
      <c r="M12" s="614"/>
    </row>
    <row r="13" spans="2:13" x14ac:dyDescent="0.25">
      <c r="B13" s="608"/>
      <c r="C13" s="608"/>
      <c r="D13" s="608"/>
      <c r="E13" s="608"/>
      <c r="F13" s="32"/>
      <c r="G13" s="612"/>
      <c r="H13" s="613"/>
      <c r="I13" s="613"/>
      <c r="J13" s="613"/>
      <c r="K13" s="613"/>
      <c r="L13" s="613"/>
      <c r="M13" s="614"/>
    </row>
    <row r="14" spans="2:13" x14ac:dyDescent="0.25">
      <c r="B14" s="608"/>
      <c r="C14" s="608"/>
      <c r="D14" s="608"/>
      <c r="E14" s="608"/>
      <c r="F14" s="32"/>
      <c r="G14" s="612"/>
      <c r="H14" s="613"/>
      <c r="I14" s="613"/>
      <c r="J14" s="613"/>
      <c r="K14" s="613"/>
      <c r="L14" s="613"/>
      <c r="M14" s="614"/>
    </row>
    <row r="15" spans="2:13" x14ac:dyDescent="0.25">
      <c r="B15" s="608"/>
      <c r="C15" s="608"/>
      <c r="D15" s="608"/>
      <c r="E15" s="608"/>
      <c r="F15" s="32"/>
      <c r="G15" s="612"/>
      <c r="H15" s="613"/>
      <c r="I15" s="613"/>
      <c r="J15" s="613"/>
      <c r="K15" s="613"/>
      <c r="L15" s="613"/>
      <c r="M15" s="614"/>
    </row>
    <row r="16" spans="2:13" x14ac:dyDescent="0.25">
      <c r="B16" s="608"/>
      <c r="C16" s="608"/>
      <c r="D16" s="608"/>
      <c r="E16" s="608"/>
      <c r="F16" s="32"/>
      <c r="G16" s="612"/>
      <c r="H16" s="613"/>
      <c r="I16" s="613"/>
      <c r="J16" s="613"/>
      <c r="K16" s="613"/>
      <c r="L16" s="613"/>
      <c r="M16" s="614"/>
    </row>
    <row r="17" spans="2:13" x14ac:dyDescent="0.25">
      <c r="B17" s="608"/>
      <c r="C17" s="608"/>
      <c r="D17" s="608"/>
      <c r="E17" s="608"/>
      <c r="F17" s="32"/>
      <c r="G17" s="612"/>
      <c r="H17" s="613"/>
      <c r="I17" s="613"/>
      <c r="J17" s="613"/>
      <c r="K17" s="613"/>
      <c r="L17" s="613"/>
      <c r="M17" s="614"/>
    </row>
    <row r="18" spans="2:13" x14ac:dyDescent="0.25">
      <c r="B18" s="608"/>
      <c r="C18" s="608"/>
      <c r="D18" s="608"/>
      <c r="E18" s="608"/>
      <c r="F18" s="32"/>
      <c r="G18" s="612"/>
      <c r="H18" s="613"/>
      <c r="I18" s="613"/>
      <c r="J18" s="613"/>
      <c r="K18" s="613"/>
      <c r="L18" s="613"/>
      <c r="M18" s="614"/>
    </row>
    <row r="19" spans="2:13" x14ac:dyDescent="0.25">
      <c r="B19" s="608"/>
      <c r="C19" s="608"/>
      <c r="D19" s="608"/>
      <c r="E19" s="608"/>
      <c r="F19" s="32"/>
      <c r="G19" s="612"/>
      <c r="H19" s="613"/>
      <c r="I19" s="613"/>
      <c r="J19" s="613"/>
      <c r="K19" s="613"/>
      <c r="L19" s="613"/>
      <c r="M19" s="614"/>
    </row>
    <row r="20" spans="2:13" x14ac:dyDescent="0.25">
      <c r="B20" s="608"/>
      <c r="C20" s="608"/>
      <c r="D20" s="608"/>
      <c r="E20" s="608"/>
      <c r="F20" s="32"/>
      <c r="G20" s="612"/>
      <c r="H20" s="613"/>
      <c r="I20" s="613"/>
      <c r="J20" s="613"/>
      <c r="K20" s="613"/>
      <c r="L20" s="613"/>
      <c r="M20" s="614"/>
    </row>
    <row r="21" spans="2:13" x14ac:dyDescent="0.25">
      <c r="B21" s="608"/>
      <c r="C21" s="608"/>
      <c r="D21" s="608"/>
      <c r="E21" s="608"/>
      <c r="F21" s="32"/>
      <c r="G21" s="612"/>
      <c r="H21" s="613"/>
      <c r="I21" s="613"/>
      <c r="J21" s="613"/>
      <c r="K21" s="613"/>
      <c r="L21" s="613"/>
      <c r="M21" s="614"/>
    </row>
    <row r="22" spans="2:13" x14ac:dyDescent="0.25">
      <c r="B22" s="608"/>
      <c r="C22" s="608"/>
      <c r="D22" s="608"/>
      <c r="E22" s="608"/>
      <c r="F22" s="32"/>
      <c r="G22" s="612"/>
      <c r="H22" s="613"/>
      <c r="I22" s="613"/>
      <c r="J22" s="613"/>
      <c r="K22" s="613"/>
      <c r="L22" s="613"/>
      <c r="M22" s="614"/>
    </row>
    <row r="23" spans="2:13" x14ac:dyDescent="0.25">
      <c r="B23" s="608"/>
      <c r="C23" s="608"/>
      <c r="D23" s="608"/>
      <c r="E23" s="608"/>
      <c r="F23" s="32"/>
      <c r="G23" s="612"/>
      <c r="H23" s="613"/>
      <c r="I23" s="613"/>
      <c r="J23" s="613"/>
      <c r="K23" s="613"/>
      <c r="L23" s="613"/>
      <c r="M23" s="614"/>
    </row>
    <row r="24" spans="2:13" x14ac:dyDescent="0.25">
      <c r="B24" s="608"/>
      <c r="C24" s="608"/>
      <c r="D24" s="608"/>
      <c r="E24" s="608"/>
      <c r="F24" s="32"/>
      <c r="G24" s="612"/>
      <c r="H24" s="613"/>
      <c r="I24" s="613"/>
      <c r="J24" s="613"/>
      <c r="K24" s="613"/>
      <c r="L24" s="613"/>
      <c r="M24" s="614"/>
    </row>
    <row r="25" spans="2:13" x14ac:dyDescent="0.25">
      <c r="B25" s="608"/>
      <c r="C25" s="608"/>
      <c r="D25" s="608"/>
      <c r="E25" s="608"/>
      <c r="F25" s="32"/>
      <c r="G25" s="612"/>
      <c r="H25" s="613"/>
      <c r="I25" s="613"/>
      <c r="J25" s="613"/>
      <c r="K25" s="613"/>
      <c r="L25" s="613"/>
      <c r="M25" s="614"/>
    </row>
    <row r="26" spans="2:13" x14ac:dyDescent="0.25">
      <c r="B26" s="608"/>
      <c r="C26" s="608"/>
      <c r="D26" s="608"/>
      <c r="E26" s="608"/>
      <c r="F26" s="32"/>
      <c r="G26" s="612"/>
      <c r="H26" s="613"/>
      <c r="I26" s="613"/>
      <c r="J26" s="613"/>
      <c r="K26" s="613"/>
      <c r="L26" s="613"/>
      <c r="M26" s="614"/>
    </row>
  </sheetData>
  <mergeCells count="47">
    <mergeCell ref="B23:E23"/>
    <mergeCell ref="G22:M22"/>
    <mergeCell ref="G23:M23"/>
    <mergeCell ref="B26:E26"/>
    <mergeCell ref="B24:E24"/>
    <mergeCell ref="B25:E25"/>
    <mergeCell ref="G24:M24"/>
    <mergeCell ref="G25:M25"/>
    <mergeCell ref="G26:M26"/>
    <mergeCell ref="B20:E20"/>
    <mergeCell ref="B21:E21"/>
    <mergeCell ref="G20:M20"/>
    <mergeCell ref="G21:M21"/>
    <mergeCell ref="B22:E22"/>
    <mergeCell ref="B17:E17"/>
    <mergeCell ref="G16:M16"/>
    <mergeCell ref="G17:M17"/>
    <mergeCell ref="B18:E18"/>
    <mergeCell ref="B19:E19"/>
    <mergeCell ref="G18:M18"/>
    <mergeCell ref="G19:M19"/>
    <mergeCell ref="B14:E14"/>
    <mergeCell ref="B15:E15"/>
    <mergeCell ref="G14:M14"/>
    <mergeCell ref="G15:M15"/>
    <mergeCell ref="B16:E16"/>
    <mergeCell ref="B10:E10"/>
    <mergeCell ref="B13:E13"/>
    <mergeCell ref="B11:E11"/>
    <mergeCell ref="B12:E12"/>
    <mergeCell ref="G10:M10"/>
    <mergeCell ref="G11:M11"/>
    <mergeCell ref="G12:M12"/>
    <mergeCell ref="G13:M13"/>
    <mergeCell ref="B7:M7"/>
    <mergeCell ref="B8:E9"/>
    <mergeCell ref="F8:F9"/>
    <mergeCell ref="B2:E6"/>
    <mergeCell ref="F2:K2"/>
    <mergeCell ref="L2:M6"/>
    <mergeCell ref="F3:K3"/>
    <mergeCell ref="F4:K4"/>
    <mergeCell ref="F5:I5"/>
    <mergeCell ref="J5:K5"/>
    <mergeCell ref="F6:I6"/>
    <mergeCell ref="J6:K6"/>
    <mergeCell ref="G8:M9"/>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zoomScale="80" zoomScaleNormal="80" workbookViewId="0">
      <selection activeCell="V11" sqref="V11"/>
    </sheetView>
  </sheetViews>
  <sheetFormatPr baseColWidth="10" defaultRowHeight="15" x14ac:dyDescent="0.25"/>
  <cols>
    <col min="1" max="1" width="25.42578125" style="94" customWidth="1"/>
    <col min="2" max="2" width="6" style="94" customWidth="1"/>
    <col min="3" max="3" width="8.7109375" style="94" customWidth="1"/>
    <col min="4" max="4" width="5.5703125" style="94" customWidth="1"/>
    <col min="5" max="5" width="8.85546875" style="94" customWidth="1"/>
    <col min="6" max="6" width="10.28515625" style="94" customWidth="1"/>
    <col min="7" max="7" width="9.85546875" style="94" customWidth="1"/>
    <col min="8" max="9" width="8.42578125" style="94" customWidth="1"/>
    <col min="10" max="10" width="11.5703125" style="94" customWidth="1"/>
    <col min="11" max="11" width="49" style="94" customWidth="1"/>
    <col min="12" max="12" width="40.42578125" style="94" customWidth="1"/>
    <col min="13" max="13" width="59.140625" style="94" customWidth="1"/>
    <col min="14" max="14" width="23" style="94" customWidth="1"/>
    <col min="15" max="15" width="12" style="94" customWidth="1"/>
    <col min="16" max="16" width="14.28515625" style="94" customWidth="1"/>
    <col min="17" max="17" width="12.28515625" style="94" customWidth="1"/>
    <col min="18" max="18" width="16.28515625" style="94" customWidth="1"/>
    <col min="19" max="19" width="75.28515625" style="94" customWidth="1"/>
    <col min="20" max="16384" width="11.42578125" style="94"/>
  </cols>
  <sheetData>
    <row r="1" spans="1:19" ht="15" customHeight="1" x14ac:dyDescent="0.25">
      <c r="A1" s="918"/>
      <c r="B1" s="921" t="s">
        <v>211</v>
      </c>
      <c r="C1" s="922"/>
      <c r="D1" s="922"/>
      <c r="E1" s="922"/>
      <c r="F1" s="922"/>
      <c r="G1" s="922"/>
      <c r="H1" s="922"/>
      <c r="I1" s="922"/>
      <c r="J1" s="922"/>
      <c r="K1" s="922"/>
      <c r="L1" s="922"/>
      <c r="M1" s="922"/>
      <c r="N1" s="922"/>
      <c r="O1" s="923"/>
      <c r="P1" s="159"/>
      <c r="Q1" s="160"/>
      <c r="R1" s="160"/>
      <c r="S1" s="161"/>
    </row>
    <row r="2" spans="1:19" ht="15" customHeight="1" x14ac:dyDescent="0.25">
      <c r="A2" s="919"/>
      <c r="B2" s="924" t="s">
        <v>73</v>
      </c>
      <c r="C2" s="925"/>
      <c r="D2" s="925"/>
      <c r="E2" s="925"/>
      <c r="F2" s="925"/>
      <c r="G2" s="925"/>
      <c r="H2" s="925"/>
      <c r="I2" s="925"/>
      <c r="J2" s="925"/>
      <c r="K2" s="925"/>
      <c r="L2" s="925"/>
      <c r="M2" s="925"/>
      <c r="N2" s="925"/>
      <c r="O2" s="926"/>
      <c r="P2" s="162"/>
      <c r="Q2" s="163"/>
      <c r="R2" s="163"/>
      <c r="S2" s="164"/>
    </row>
    <row r="3" spans="1:19" ht="19.5" thickBot="1" x14ac:dyDescent="0.3">
      <c r="A3" s="919"/>
      <c r="B3" s="927" t="s">
        <v>212</v>
      </c>
      <c r="C3" s="928"/>
      <c r="D3" s="928"/>
      <c r="E3" s="928"/>
      <c r="F3" s="928"/>
      <c r="G3" s="928"/>
      <c r="H3" s="928"/>
      <c r="I3" s="928"/>
      <c r="J3" s="928"/>
      <c r="K3" s="928"/>
      <c r="L3" s="928"/>
      <c r="M3" s="928"/>
      <c r="N3" s="928"/>
      <c r="O3" s="929"/>
      <c r="P3" s="162"/>
      <c r="Q3" s="163"/>
      <c r="R3" s="163"/>
      <c r="S3" s="164"/>
    </row>
    <row r="4" spans="1:19" ht="15.75" thickBot="1" x14ac:dyDescent="0.3">
      <c r="A4" s="920"/>
      <c r="B4" s="930" t="s">
        <v>213</v>
      </c>
      <c r="C4" s="931"/>
      <c r="D4" s="931"/>
      <c r="E4" s="931"/>
      <c r="F4" s="931"/>
      <c r="G4" s="931"/>
      <c r="H4" s="931"/>
      <c r="I4" s="931"/>
      <c r="J4" s="932"/>
      <c r="K4" s="933" t="s">
        <v>214</v>
      </c>
      <c r="L4" s="931"/>
      <c r="M4" s="931"/>
      <c r="N4" s="931"/>
      <c r="O4" s="934"/>
      <c r="P4" s="165"/>
      <c r="Q4" s="166"/>
      <c r="R4" s="166"/>
      <c r="S4" s="167"/>
    </row>
    <row r="5" spans="1:19" ht="19.5" thickBot="1" x14ac:dyDescent="0.3">
      <c r="A5" s="935" t="s">
        <v>215</v>
      </c>
      <c r="B5" s="936"/>
      <c r="C5" s="936"/>
      <c r="D5" s="936"/>
      <c r="E5" s="936"/>
      <c r="F5" s="936"/>
      <c r="G5" s="936"/>
      <c r="H5" s="936"/>
      <c r="I5" s="936"/>
      <c r="J5" s="936"/>
      <c r="K5" s="936"/>
      <c r="L5" s="936"/>
      <c r="M5" s="936"/>
      <c r="N5" s="936"/>
      <c r="O5" s="936"/>
      <c r="P5" s="936"/>
      <c r="Q5" s="936"/>
      <c r="R5" s="936"/>
      <c r="S5" s="937"/>
    </row>
    <row r="6" spans="1:19" ht="53.25" customHeight="1" thickBot="1" x14ac:dyDescent="0.3">
      <c r="A6" s="938" t="s">
        <v>216</v>
      </c>
      <c r="B6" s="941" t="s">
        <v>284</v>
      </c>
      <c r="C6" s="942"/>
      <c r="D6" s="942"/>
      <c r="E6" s="943"/>
      <c r="F6" s="944" t="s">
        <v>285</v>
      </c>
      <c r="G6" s="941" t="s">
        <v>286</v>
      </c>
      <c r="H6" s="942"/>
      <c r="I6" s="943"/>
      <c r="J6" s="944" t="s">
        <v>287</v>
      </c>
      <c r="K6" s="947" t="s">
        <v>217</v>
      </c>
      <c r="L6" s="948"/>
      <c r="M6" s="948"/>
      <c r="N6" s="948"/>
      <c r="O6" s="948"/>
      <c r="P6" s="949"/>
      <c r="Q6" s="941" t="s">
        <v>218</v>
      </c>
      <c r="R6" s="943"/>
      <c r="S6" s="950" t="s">
        <v>219</v>
      </c>
    </row>
    <row r="7" spans="1:19" ht="15.75" thickBot="1" x14ac:dyDescent="0.3">
      <c r="A7" s="939"/>
      <c r="B7" s="953" t="s">
        <v>220</v>
      </c>
      <c r="C7" s="978" t="s">
        <v>221</v>
      </c>
      <c r="D7" s="980" t="s">
        <v>222</v>
      </c>
      <c r="E7" s="982" t="s">
        <v>223</v>
      </c>
      <c r="F7" s="945"/>
      <c r="G7" s="984" t="s">
        <v>221</v>
      </c>
      <c r="H7" s="980" t="s">
        <v>222</v>
      </c>
      <c r="I7" s="982" t="s">
        <v>223</v>
      </c>
      <c r="J7" s="945"/>
      <c r="K7" s="964" t="s">
        <v>224</v>
      </c>
      <c r="L7" s="965"/>
      <c r="M7" s="966" t="s">
        <v>225</v>
      </c>
      <c r="N7" s="967"/>
      <c r="O7" s="968" t="s">
        <v>226</v>
      </c>
      <c r="P7" s="969"/>
      <c r="Q7" s="970" t="s">
        <v>288</v>
      </c>
      <c r="R7" s="972" t="s">
        <v>227</v>
      </c>
      <c r="S7" s="951"/>
    </row>
    <row r="8" spans="1:19" ht="26.25" thickBot="1" x14ac:dyDescent="0.3">
      <c r="A8" s="940"/>
      <c r="B8" s="954"/>
      <c r="C8" s="979"/>
      <c r="D8" s="981"/>
      <c r="E8" s="983"/>
      <c r="F8" s="946"/>
      <c r="G8" s="985"/>
      <c r="H8" s="981"/>
      <c r="I8" s="983"/>
      <c r="J8" s="946"/>
      <c r="K8" s="168" t="s">
        <v>288</v>
      </c>
      <c r="L8" s="169" t="s">
        <v>227</v>
      </c>
      <c r="M8" s="170" t="s">
        <v>288</v>
      </c>
      <c r="N8" s="171" t="s">
        <v>227</v>
      </c>
      <c r="O8" s="172" t="s">
        <v>288</v>
      </c>
      <c r="P8" s="173" t="s">
        <v>227</v>
      </c>
      <c r="Q8" s="971"/>
      <c r="R8" s="973"/>
      <c r="S8" s="952"/>
    </row>
    <row r="9" spans="1:19" ht="15.75" thickBot="1" x14ac:dyDescent="0.3">
      <c r="A9" s="974" t="s">
        <v>228</v>
      </c>
      <c r="B9" s="975"/>
      <c r="C9" s="975"/>
      <c r="D9" s="975"/>
      <c r="E9" s="975"/>
      <c r="F9" s="976"/>
      <c r="G9" s="975"/>
      <c r="H9" s="975"/>
      <c r="I9" s="975"/>
      <c r="J9" s="976"/>
      <c r="K9" s="975"/>
      <c r="L9" s="975"/>
      <c r="M9" s="976"/>
      <c r="N9" s="976"/>
      <c r="O9" s="975"/>
      <c r="P9" s="975"/>
      <c r="Q9" s="975"/>
      <c r="R9" s="975"/>
      <c r="S9" s="977"/>
    </row>
    <row r="10" spans="1:19" ht="135" x14ac:dyDescent="0.25">
      <c r="A10" s="174" t="s">
        <v>229</v>
      </c>
      <c r="B10" s="199">
        <v>3</v>
      </c>
      <c r="C10" s="199">
        <v>4</v>
      </c>
      <c r="D10" s="199">
        <v>0</v>
      </c>
      <c r="E10" s="199">
        <v>0</v>
      </c>
      <c r="F10" s="176">
        <f>SUM(B10:E10)</f>
        <v>7</v>
      </c>
      <c r="G10" s="199">
        <v>1</v>
      </c>
      <c r="H10" s="199">
        <v>0</v>
      </c>
      <c r="I10" s="199">
        <v>0</v>
      </c>
      <c r="J10" s="176">
        <f>SUM(G10:I10)</f>
        <v>1</v>
      </c>
      <c r="K10" s="202" t="s">
        <v>230</v>
      </c>
      <c r="L10" s="203" t="s">
        <v>231</v>
      </c>
      <c r="M10" s="204" t="s">
        <v>232</v>
      </c>
      <c r="N10" s="205"/>
      <c r="O10" s="205"/>
      <c r="P10" s="205"/>
      <c r="Q10" s="199" t="s">
        <v>26</v>
      </c>
      <c r="R10" s="199" t="s">
        <v>26</v>
      </c>
      <c r="S10" s="206" t="s">
        <v>233</v>
      </c>
    </row>
    <row r="11" spans="1:19" ht="60" x14ac:dyDescent="0.25">
      <c r="A11" s="175" t="s">
        <v>234</v>
      </c>
      <c r="B11" s="200">
        <v>6</v>
      </c>
      <c r="C11" s="200">
        <v>5</v>
      </c>
      <c r="D11" s="200">
        <v>0</v>
      </c>
      <c r="E11" s="200">
        <v>0</v>
      </c>
      <c r="F11" s="176">
        <f t="shared" ref="F11:F27" si="0">SUM(B11:E11)</f>
        <v>11</v>
      </c>
      <c r="G11" s="200">
        <v>0</v>
      </c>
      <c r="H11" s="200">
        <v>0</v>
      </c>
      <c r="I11" s="200">
        <v>0</v>
      </c>
      <c r="J11" s="176">
        <f t="shared" ref="J11:J27" si="1">SUM(G11:I11)</f>
        <v>0</v>
      </c>
      <c r="K11" s="207"/>
      <c r="L11" s="208" t="s">
        <v>232</v>
      </c>
      <c r="M11" s="208" t="s">
        <v>232</v>
      </c>
      <c r="N11" s="209"/>
      <c r="O11" s="209"/>
      <c r="P11" s="209"/>
      <c r="Q11" s="210" t="s">
        <v>26</v>
      </c>
      <c r="R11" s="210" t="s">
        <v>26</v>
      </c>
      <c r="S11" s="211" t="s">
        <v>235</v>
      </c>
    </row>
    <row r="12" spans="1:19" ht="60.75" thickBot="1" x14ac:dyDescent="0.3">
      <c r="A12" s="177" t="s">
        <v>236</v>
      </c>
      <c r="B12" s="201">
        <v>9</v>
      </c>
      <c r="C12" s="201">
        <v>1</v>
      </c>
      <c r="D12" s="201">
        <v>0</v>
      </c>
      <c r="E12" s="201">
        <v>0</v>
      </c>
      <c r="F12" s="178">
        <f t="shared" si="0"/>
        <v>10</v>
      </c>
      <c r="G12" s="201">
        <v>0</v>
      </c>
      <c r="H12" s="201">
        <v>0</v>
      </c>
      <c r="I12" s="201">
        <v>0</v>
      </c>
      <c r="J12" s="178">
        <f t="shared" si="1"/>
        <v>0</v>
      </c>
      <c r="K12" s="212"/>
      <c r="L12" s="213" t="s">
        <v>232</v>
      </c>
      <c r="M12" s="214"/>
      <c r="N12" s="214"/>
      <c r="O12" s="214"/>
      <c r="P12" s="214"/>
      <c r="Q12" s="215" t="s">
        <v>26</v>
      </c>
      <c r="R12" s="215" t="s">
        <v>26</v>
      </c>
      <c r="S12" s="216" t="s">
        <v>237</v>
      </c>
    </row>
    <row r="13" spans="1:19" ht="15.75" thickBot="1" x14ac:dyDescent="0.3">
      <c r="A13" s="955" t="s">
        <v>238</v>
      </c>
      <c r="B13" s="956"/>
      <c r="C13" s="956"/>
      <c r="D13" s="956"/>
      <c r="E13" s="956"/>
      <c r="F13" s="956"/>
      <c r="G13" s="956"/>
      <c r="H13" s="956"/>
      <c r="I13" s="956"/>
      <c r="J13" s="956"/>
      <c r="K13" s="956"/>
      <c r="L13" s="956"/>
      <c r="M13" s="956"/>
      <c r="N13" s="956"/>
      <c r="O13" s="956"/>
      <c r="P13" s="956"/>
      <c r="Q13" s="956"/>
      <c r="R13" s="956"/>
      <c r="S13" s="957"/>
    </row>
    <row r="14" spans="1:19" ht="150" x14ac:dyDescent="0.25">
      <c r="A14" s="179" t="s">
        <v>239</v>
      </c>
      <c r="B14" s="210">
        <v>1</v>
      </c>
      <c r="C14" s="210">
        <v>5</v>
      </c>
      <c r="D14" s="210">
        <v>1</v>
      </c>
      <c r="E14" s="210">
        <v>0</v>
      </c>
      <c r="F14" s="178">
        <f t="shared" si="0"/>
        <v>7</v>
      </c>
      <c r="G14" s="210">
        <v>0</v>
      </c>
      <c r="H14" s="210">
        <v>0</v>
      </c>
      <c r="I14" s="210">
        <v>0</v>
      </c>
      <c r="J14" s="178">
        <f t="shared" si="1"/>
        <v>0</v>
      </c>
      <c r="K14" s="217" t="s">
        <v>240</v>
      </c>
      <c r="L14" s="208" t="s">
        <v>232</v>
      </c>
      <c r="M14" s="218" t="s">
        <v>241</v>
      </c>
      <c r="N14" s="219"/>
      <c r="O14" s="219"/>
      <c r="P14" s="219"/>
      <c r="Q14" s="199" t="s">
        <v>26</v>
      </c>
      <c r="R14" s="199" t="s">
        <v>26</v>
      </c>
      <c r="S14" s="211" t="s">
        <v>242</v>
      </c>
    </row>
    <row r="15" spans="1:19" ht="150" x14ac:dyDescent="0.25">
      <c r="A15" s="180" t="s">
        <v>243</v>
      </c>
      <c r="B15" s="200">
        <v>4</v>
      </c>
      <c r="C15" s="200">
        <v>4</v>
      </c>
      <c r="D15" s="200">
        <v>0</v>
      </c>
      <c r="E15" s="200">
        <v>0</v>
      </c>
      <c r="F15" s="178">
        <f t="shared" si="0"/>
        <v>8</v>
      </c>
      <c r="G15" s="200">
        <v>0</v>
      </c>
      <c r="H15" s="200">
        <v>0</v>
      </c>
      <c r="I15" s="200">
        <v>0</v>
      </c>
      <c r="J15" s="178">
        <f t="shared" si="1"/>
        <v>0</v>
      </c>
      <c r="K15" s="207" t="s">
        <v>244</v>
      </c>
      <c r="L15" s="208" t="s">
        <v>232</v>
      </c>
      <c r="M15" s="208" t="s">
        <v>232</v>
      </c>
      <c r="N15" s="209"/>
      <c r="O15" s="209"/>
      <c r="P15" s="209"/>
      <c r="Q15" s="200" t="s">
        <v>26</v>
      </c>
      <c r="R15" s="200" t="s">
        <v>26</v>
      </c>
      <c r="S15" s="220" t="s">
        <v>245</v>
      </c>
    </row>
    <row r="16" spans="1:19" ht="150" x14ac:dyDescent="0.25">
      <c r="A16" s="180" t="s">
        <v>246</v>
      </c>
      <c r="B16" s="200">
        <v>8</v>
      </c>
      <c r="C16" s="200">
        <v>3</v>
      </c>
      <c r="D16" s="200">
        <v>2</v>
      </c>
      <c r="E16" s="200">
        <v>0</v>
      </c>
      <c r="F16" s="178">
        <f t="shared" si="0"/>
        <v>13</v>
      </c>
      <c r="G16" s="200">
        <v>0</v>
      </c>
      <c r="H16" s="200">
        <v>0</v>
      </c>
      <c r="I16" s="200">
        <v>0</v>
      </c>
      <c r="J16" s="178">
        <f t="shared" si="1"/>
        <v>0</v>
      </c>
      <c r="K16" s="207" t="s">
        <v>247</v>
      </c>
      <c r="L16" s="208" t="s">
        <v>232</v>
      </c>
      <c r="M16" s="221" t="s">
        <v>248</v>
      </c>
      <c r="N16" s="222"/>
      <c r="O16" s="222"/>
      <c r="P16" s="222"/>
      <c r="Q16" s="200" t="s">
        <v>26</v>
      </c>
      <c r="R16" s="210" t="s">
        <v>26</v>
      </c>
      <c r="S16" s="220" t="s">
        <v>249</v>
      </c>
    </row>
    <row r="17" spans="1:19" ht="409.5" x14ac:dyDescent="0.25">
      <c r="A17" s="180" t="s">
        <v>250</v>
      </c>
      <c r="B17" s="200">
        <v>7</v>
      </c>
      <c r="C17" s="200">
        <v>6</v>
      </c>
      <c r="D17" s="200">
        <v>0</v>
      </c>
      <c r="E17" s="200">
        <v>0</v>
      </c>
      <c r="F17" s="178">
        <f t="shared" si="0"/>
        <v>13</v>
      </c>
      <c r="G17" s="200">
        <v>1</v>
      </c>
      <c r="H17" s="200">
        <v>0</v>
      </c>
      <c r="I17" s="200">
        <v>0</v>
      </c>
      <c r="J17" s="178">
        <f t="shared" si="1"/>
        <v>1</v>
      </c>
      <c r="K17" s="207" t="s">
        <v>251</v>
      </c>
      <c r="L17" s="207" t="s">
        <v>252</v>
      </c>
      <c r="M17" s="208" t="s">
        <v>232</v>
      </c>
      <c r="N17" s="222"/>
      <c r="O17" s="222"/>
      <c r="P17" s="222"/>
      <c r="Q17" s="223" t="s">
        <v>10</v>
      </c>
      <c r="R17" s="210" t="s">
        <v>26</v>
      </c>
      <c r="S17" s="224" t="s">
        <v>253</v>
      </c>
    </row>
    <row r="18" spans="1:19" ht="60.75" thickBot="1" x14ac:dyDescent="0.3">
      <c r="A18" s="181" t="s">
        <v>254</v>
      </c>
      <c r="B18" s="201">
        <v>8</v>
      </c>
      <c r="C18" s="201">
        <v>0</v>
      </c>
      <c r="D18" s="201">
        <v>0</v>
      </c>
      <c r="E18" s="201">
        <v>0</v>
      </c>
      <c r="F18" s="178">
        <f t="shared" si="0"/>
        <v>8</v>
      </c>
      <c r="G18" s="201">
        <v>0</v>
      </c>
      <c r="H18" s="201">
        <v>0</v>
      </c>
      <c r="I18" s="201">
        <v>0</v>
      </c>
      <c r="J18" s="178">
        <f t="shared" si="1"/>
        <v>0</v>
      </c>
      <c r="K18" s="212" t="s">
        <v>232</v>
      </c>
      <c r="L18" s="213" t="s">
        <v>232</v>
      </c>
      <c r="M18" s="225" t="s">
        <v>232</v>
      </c>
      <c r="N18" s="214"/>
      <c r="O18" s="214"/>
      <c r="P18" s="214"/>
      <c r="Q18" s="210" t="s">
        <v>26</v>
      </c>
      <c r="R18" s="201" t="s">
        <v>26</v>
      </c>
      <c r="S18" s="226" t="s">
        <v>255</v>
      </c>
    </row>
    <row r="19" spans="1:19" ht="15.75" thickBot="1" x14ac:dyDescent="0.3">
      <c r="A19" s="955" t="s">
        <v>256</v>
      </c>
      <c r="B19" s="956"/>
      <c r="C19" s="956"/>
      <c r="D19" s="956"/>
      <c r="E19" s="956"/>
      <c r="F19" s="956"/>
      <c r="G19" s="956"/>
      <c r="H19" s="956"/>
      <c r="I19" s="956"/>
      <c r="J19" s="956"/>
      <c r="K19" s="956"/>
      <c r="L19" s="956"/>
      <c r="M19" s="956"/>
      <c r="N19" s="956"/>
      <c r="O19" s="956"/>
      <c r="P19" s="956"/>
      <c r="Q19" s="956"/>
      <c r="R19" s="956"/>
      <c r="S19" s="957"/>
    </row>
    <row r="20" spans="1:19" ht="60" x14ac:dyDescent="0.25">
      <c r="A20" s="182" t="s">
        <v>257</v>
      </c>
      <c r="B20" s="210">
        <v>9</v>
      </c>
      <c r="C20" s="210">
        <v>0</v>
      </c>
      <c r="D20" s="210">
        <v>0</v>
      </c>
      <c r="E20" s="210">
        <v>0</v>
      </c>
      <c r="F20" s="178">
        <f t="shared" si="0"/>
        <v>9</v>
      </c>
      <c r="G20" s="210">
        <v>0</v>
      </c>
      <c r="H20" s="210">
        <v>0</v>
      </c>
      <c r="I20" s="210">
        <v>0</v>
      </c>
      <c r="J20" s="178">
        <f t="shared" si="1"/>
        <v>0</v>
      </c>
      <c r="K20" s="217" t="s">
        <v>232</v>
      </c>
      <c r="L20" s="217" t="s">
        <v>232</v>
      </c>
      <c r="M20" s="217" t="s">
        <v>232</v>
      </c>
      <c r="N20" s="228"/>
      <c r="O20" s="228"/>
      <c r="P20" s="228"/>
      <c r="Q20" s="199" t="s">
        <v>26</v>
      </c>
      <c r="R20" s="199" t="s">
        <v>26</v>
      </c>
      <c r="S20" s="211" t="s">
        <v>258</v>
      </c>
    </row>
    <row r="21" spans="1:19" ht="60" x14ac:dyDescent="0.25">
      <c r="A21" s="180" t="s">
        <v>259</v>
      </c>
      <c r="B21" s="200">
        <v>9</v>
      </c>
      <c r="C21" s="200">
        <v>0</v>
      </c>
      <c r="D21" s="200">
        <v>0</v>
      </c>
      <c r="E21" s="200">
        <v>0</v>
      </c>
      <c r="F21" s="178">
        <f t="shared" si="0"/>
        <v>9</v>
      </c>
      <c r="G21" s="200">
        <v>1</v>
      </c>
      <c r="H21" s="200">
        <v>0</v>
      </c>
      <c r="I21" s="200">
        <v>0</v>
      </c>
      <c r="J21" s="178">
        <f t="shared" si="1"/>
        <v>1</v>
      </c>
      <c r="K21" s="207" t="s">
        <v>232</v>
      </c>
      <c r="L21" s="207" t="s">
        <v>260</v>
      </c>
      <c r="M21" s="207" t="s">
        <v>232</v>
      </c>
      <c r="N21" s="209"/>
      <c r="O21" s="209"/>
      <c r="P21" s="209"/>
      <c r="Q21" s="200" t="s">
        <v>26</v>
      </c>
      <c r="R21" s="200" t="s">
        <v>26</v>
      </c>
      <c r="S21" s="220" t="s">
        <v>261</v>
      </c>
    </row>
    <row r="22" spans="1:19" ht="60" x14ac:dyDescent="0.25">
      <c r="A22" s="183" t="s">
        <v>262</v>
      </c>
      <c r="B22" s="200">
        <v>9</v>
      </c>
      <c r="C22" s="200">
        <v>2</v>
      </c>
      <c r="D22" s="200">
        <v>0</v>
      </c>
      <c r="E22" s="200">
        <v>0</v>
      </c>
      <c r="F22" s="178">
        <f t="shared" si="0"/>
        <v>11</v>
      </c>
      <c r="G22" s="200">
        <v>0</v>
      </c>
      <c r="H22" s="200">
        <v>0</v>
      </c>
      <c r="I22" s="200">
        <v>0</v>
      </c>
      <c r="J22" s="178">
        <f t="shared" si="1"/>
        <v>0</v>
      </c>
      <c r="K22" s="207" t="s">
        <v>263</v>
      </c>
      <c r="L22" s="207" t="s">
        <v>232</v>
      </c>
      <c r="M22" s="207" t="s">
        <v>232</v>
      </c>
      <c r="N22" s="209"/>
      <c r="O22" s="209"/>
      <c r="P22" s="209"/>
      <c r="Q22" s="200" t="s">
        <v>26</v>
      </c>
      <c r="R22" s="210" t="s">
        <v>26</v>
      </c>
      <c r="S22" s="220" t="s">
        <v>264</v>
      </c>
    </row>
    <row r="23" spans="1:19" ht="60" x14ac:dyDescent="0.25">
      <c r="A23" s="180" t="s">
        <v>265</v>
      </c>
      <c r="B23" s="200">
        <v>7</v>
      </c>
      <c r="C23" s="200">
        <v>0</v>
      </c>
      <c r="D23" s="200">
        <v>0</v>
      </c>
      <c r="E23" s="200">
        <v>0</v>
      </c>
      <c r="F23" s="178">
        <f t="shared" si="0"/>
        <v>7</v>
      </c>
      <c r="G23" s="200">
        <v>0</v>
      </c>
      <c r="H23" s="200">
        <v>0</v>
      </c>
      <c r="I23" s="200">
        <v>0</v>
      </c>
      <c r="J23" s="178">
        <f t="shared" si="1"/>
        <v>0</v>
      </c>
      <c r="K23" s="207" t="s">
        <v>232</v>
      </c>
      <c r="L23" s="208" t="s">
        <v>232</v>
      </c>
      <c r="M23" s="207" t="s">
        <v>232</v>
      </c>
      <c r="N23" s="209"/>
      <c r="O23" s="209"/>
      <c r="P23" s="209"/>
      <c r="Q23" s="200" t="s">
        <v>26</v>
      </c>
      <c r="R23" s="200" t="s">
        <v>26</v>
      </c>
      <c r="S23" s="229" t="s">
        <v>266</v>
      </c>
    </row>
    <row r="24" spans="1:19" ht="360.75" thickBot="1" x14ac:dyDescent="0.3">
      <c r="A24" s="184" t="s">
        <v>267</v>
      </c>
      <c r="B24" s="227">
        <v>1</v>
      </c>
      <c r="C24" s="227">
        <v>0</v>
      </c>
      <c r="D24" s="227">
        <v>12</v>
      </c>
      <c r="E24" s="227">
        <v>0</v>
      </c>
      <c r="F24" s="178">
        <f t="shared" si="0"/>
        <v>13</v>
      </c>
      <c r="G24" s="227">
        <v>0</v>
      </c>
      <c r="H24" s="227">
        <v>0</v>
      </c>
      <c r="I24" s="201">
        <v>0</v>
      </c>
      <c r="J24" s="178">
        <f t="shared" si="1"/>
        <v>0</v>
      </c>
      <c r="K24" s="230" t="s">
        <v>232</v>
      </c>
      <c r="L24" s="213" t="s">
        <v>232</v>
      </c>
      <c r="M24" s="231" t="s">
        <v>268</v>
      </c>
      <c r="N24" s="232"/>
      <c r="O24" s="232"/>
      <c r="P24" s="232"/>
      <c r="Q24" s="233" t="s">
        <v>10</v>
      </c>
      <c r="R24" s="210" t="s">
        <v>26</v>
      </c>
      <c r="S24" s="234" t="s">
        <v>269</v>
      </c>
    </row>
    <row r="25" spans="1:19" ht="15.75" thickBot="1" x14ac:dyDescent="0.3">
      <c r="A25" s="955" t="s">
        <v>270</v>
      </c>
      <c r="B25" s="956"/>
      <c r="C25" s="956"/>
      <c r="D25" s="956"/>
      <c r="E25" s="956"/>
      <c r="F25" s="956"/>
      <c r="G25" s="956"/>
      <c r="H25" s="956"/>
      <c r="I25" s="956"/>
      <c r="J25" s="956"/>
      <c r="K25" s="956"/>
      <c r="L25" s="956"/>
      <c r="M25" s="956"/>
      <c r="N25" s="956"/>
      <c r="O25" s="956"/>
      <c r="P25" s="956"/>
      <c r="Q25" s="956"/>
      <c r="R25" s="956"/>
      <c r="S25" s="957"/>
    </row>
    <row r="26" spans="1:19" ht="60" x14ac:dyDescent="0.25">
      <c r="A26" s="185" t="s">
        <v>271</v>
      </c>
      <c r="B26" s="210">
        <v>6</v>
      </c>
      <c r="C26" s="210">
        <v>0</v>
      </c>
      <c r="D26" s="210">
        <v>0</v>
      </c>
      <c r="E26" s="210">
        <v>0</v>
      </c>
      <c r="F26" s="178">
        <f t="shared" si="0"/>
        <v>6</v>
      </c>
      <c r="G26" s="210">
        <v>0</v>
      </c>
      <c r="H26" s="210">
        <v>0</v>
      </c>
      <c r="I26" s="210">
        <v>0</v>
      </c>
      <c r="J26" s="178">
        <f t="shared" si="1"/>
        <v>0</v>
      </c>
      <c r="K26" s="236" t="s">
        <v>232</v>
      </c>
      <c r="L26" s="236" t="s">
        <v>232</v>
      </c>
      <c r="M26" s="236" t="s">
        <v>232</v>
      </c>
      <c r="N26" s="228"/>
      <c r="O26" s="228"/>
      <c r="P26" s="228"/>
      <c r="Q26" s="210" t="s">
        <v>26</v>
      </c>
      <c r="R26" s="210" t="s">
        <v>26</v>
      </c>
      <c r="S26" s="211" t="s">
        <v>272</v>
      </c>
    </row>
    <row r="27" spans="1:19" ht="210.75" thickBot="1" x14ac:dyDescent="0.3">
      <c r="A27" s="186" t="s">
        <v>273</v>
      </c>
      <c r="B27" s="235">
        <v>2</v>
      </c>
      <c r="C27" s="235">
        <v>4</v>
      </c>
      <c r="D27" s="235">
        <v>1</v>
      </c>
      <c r="E27" s="235">
        <v>0</v>
      </c>
      <c r="F27" s="178">
        <f t="shared" si="0"/>
        <v>7</v>
      </c>
      <c r="G27" s="235">
        <v>3</v>
      </c>
      <c r="H27" s="235">
        <v>0</v>
      </c>
      <c r="I27" s="235">
        <v>0</v>
      </c>
      <c r="J27" s="178">
        <f t="shared" si="1"/>
        <v>3</v>
      </c>
      <c r="K27" s="237" t="s">
        <v>274</v>
      </c>
      <c r="L27" s="237" t="s">
        <v>275</v>
      </c>
      <c r="M27" s="238" t="s">
        <v>276</v>
      </c>
      <c r="N27" s="239"/>
      <c r="O27" s="239"/>
      <c r="P27" s="239"/>
      <c r="Q27" s="239"/>
      <c r="R27" s="239"/>
      <c r="S27" s="240" t="s">
        <v>277</v>
      </c>
    </row>
    <row r="28" spans="1:19" ht="34.5" thickBot="1" x14ac:dyDescent="0.3">
      <c r="A28" s="187" t="s">
        <v>278</v>
      </c>
      <c r="B28" s="188">
        <f t="shared" ref="B28:J28" si="2">SUM(B10:B27)</f>
        <v>89</v>
      </c>
      <c r="C28" s="189">
        <f t="shared" si="2"/>
        <v>34</v>
      </c>
      <c r="D28" s="189">
        <f t="shared" si="2"/>
        <v>16</v>
      </c>
      <c r="E28" s="190">
        <f t="shared" si="2"/>
        <v>0</v>
      </c>
      <c r="F28" s="197">
        <f t="shared" si="2"/>
        <v>139</v>
      </c>
      <c r="G28" s="188">
        <f t="shared" si="2"/>
        <v>6</v>
      </c>
      <c r="H28" s="189">
        <f t="shared" si="2"/>
        <v>0</v>
      </c>
      <c r="I28" s="190">
        <f t="shared" si="2"/>
        <v>0</v>
      </c>
      <c r="J28" s="198">
        <f t="shared" si="2"/>
        <v>6</v>
      </c>
      <c r="K28" s="191"/>
      <c r="L28" s="192"/>
      <c r="M28" s="192"/>
      <c r="N28" s="193"/>
      <c r="O28" s="193"/>
      <c r="P28" s="193"/>
      <c r="Q28" s="193"/>
      <c r="R28" s="194"/>
      <c r="S28" s="241" t="s">
        <v>279</v>
      </c>
    </row>
    <row r="29" spans="1:19" ht="15.75" thickBot="1" x14ac:dyDescent="0.3">
      <c r="A29" s="195"/>
      <c r="B29" s="95"/>
      <c r="C29" s="95"/>
      <c r="D29" s="95"/>
      <c r="E29" s="95"/>
      <c r="F29" s="95"/>
      <c r="G29" s="95"/>
      <c r="H29" s="95"/>
      <c r="I29" s="95"/>
      <c r="J29" s="95"/>
      <c r="K29" s="95"/>
      <c r="L29" s="95"/>
      <c r="M29" s="95"/>
      <c r="N29" s="95"/>
      <c r="O29" s="95"/>
      <c r="P29" s="95"/>
      <c r="Q29" s="95"/>
      <c r="R29" s="95"/>
      <c r="S29" s="196"/>
    </row>
    <row r="30" spans="1:19" ht="409.5" customHeight="1" x14ac:dyDescent="0.25">
      <c r="A30" s="958" t="s">
        <v>280</v>
      </c>
      <c r="B30" s="959"/>
      <c r="C30" s="959"/>
      <c r="D30" s="959"/>
      <c r="E30" s="959"/>
      <c r="F30" s="959"/>
      <c r="G30" s="959"/>
      <c r="H30" s="959"/>
      <c r="I30" s="959"/>
      <c r="J30" s="959"/>
      <c r="K30" s="959"/>
      <c r="L30" s="959"/>
      <c r="M30" s="959"/>
      <c r="N30" s="959"/>
      <c r="O30" s="959"/>
      <c r="P30" s="959"/>
      <c r="Q30" s="959"/>
      <c r="R30" s="959"/>
      <c r="S30" s="960"/>
    </row>
    <row r="31" spans="1:19" ht="15.75" thickBot="1" x14ac:dyDescent="0.3">
      <c r="A31" s="961"/>
      <c r="B31" s="962"/>
      <c r="C31" s="962"/>
      <c r="D31" s="962"/>
      <c r="E31" s="962"/>
      <c r="F31" s="962"/>
      <c r="G31" s="962"/>
      <c r="H31" s="962"/>
      <c r="I31" s="962"/>
      <c r="J31" s="962"/>
      <c r="K31" s="962"/>
      <c r="L31" s="962"/>
      <c r="M31" s="962"/>
      <c r="N31" s="962"/>
      <c r="O31" s="962"/>
      <c r="P31" s="962"/>
      <c r="Q31" s="962"/>
      <c r="R31" s="962"/>
      <c r="S31" s="963"/>
    </row>
  </sheetData>
  <sheetProtection algorithmName="SHA-512" hashValue="BNnz+v7F75CnTm0LyKj8KxvxXK+LWjuBz5mnkPx6452CkMVpRlw9bZx9WF+U4XmTHze2TRwWolg89wAVFbtUFQ==" saltValue="2T2U/Rl2RBdHijXwYETnvg==" spinCount="100000" sheet="1" objects="1" scenarios="1" autoFilter="0"/>
  <mergeCells count="32">
    <mergeCell ref="A13:S13"/>
    <mergeCell ref="A19:S19"/>
    <mergeCell ref="A25:S25"/>
    <mergeCell ref="A30:S31"/>
    <mergeCell ref="K7:L7"/>
    <mergeCell ref="M7:N7"/>
    <mergeCell ref="O7:P7"/>
    <mergeCell ref="Q7:Q8"/>
    <mergeCell ref="R7:R8"/>
    <mergeCell ref="A9:S9"/>
    <mergeCell ref="C7:C8"/>
    <mergeCell ref="D7:D8"/>
    <mergeCell ref="E7:E8"/>
    <mergeCell ref="G7:G8"/>
    <mergeCell ref="H7:H8"/>
    <mergeCell ref="I7:I8"/>
    <mergeCell ref="A5:S5"/>
    <mergeCell ref="A6:A8"/>
    <mergeCell ref="B6:E6"/>
    <mergeCell ref="F6:F8"/>
    <mergeCell ref="G6:I6"/>
    <mergeCell ref="J6:J8"/>
    <mergeCell ref="K6:P6"/>
    <mergeCell ref="Q6:R6"/>
    <mergeCell ref="S6:S8"/>
    <mergeCell ref="B7:B8"/>
    <mergeCell ref="A1:A4"/>
    <mergeCell ref="B1:O1"/>
    <mergeCell ref="B2:O2"/>
    <mergeCell ref="B3:O3"/>
    <mergeCell ref="B4:J4"/>
    <mergeCell ref="K4:O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topLeftCell="A4" zoomScale="110" zoomScaleNormal="100" zoomScaleSheetLayoutView="110" workbookViewId="0">
      <selection activeCell="A6" sqref="A6:C6"/>
    </sheetView>
  </sheetViews>
  <sheetFormatPr baseColWidth="10" defaultRowHeight="15" x14ac:dyDescent="0.25"/>
  <cols>
    <col min="1" max="1" width="43.85546875" customWidth="1"/>
    <col min="2" max="2" width="70.42578125" customWidth="1"/>
    <col min="3" max="3" width="78.5703125" customWidth="1"/>
  </cols>
  <sheetData>
    <row r="1" spans="1:6" ht="67.5" customHeight="1" thickBot="1" x14ac:dyDescent="0.3">
      <c r="A1" s="615" t="s">
        <v>151</v>
      </c>
      <c r="B1" s="616"/>
      <c r="C1" s="617"/>
    </row>
    <row r="2" spans="1:6" ht="13.5" customHeight="1" x14ac:dyDescent="0.25">
      <c r="C2" s="63"/>
    </row>
    <row r="3" spans="1:6" ht="18.75" customHeight="1" x14ac:dyDescent="0.35">
      <c r="A3" s="622" t="s">
        <v>293</v>
      </c>
      <c r="B3" s="623"/>
      <c r="C3" s="624"/>
    </row>
    <row r="4" spans="1:6" ht="269.25" customHeight="1" x14ac:dyDescent="0.25">
      <c r="A4" s="625" t="s">
        <v>289</v>
      </c>
      <c r="B4" s="626"/>
      <c r="C4" s="627"/>
    </row>
    <row r="5" spans="1:6" ht="18.75" customHeight="1" x14ac:dyDescent="0.35">
      <c r="A5" s="622" t="s">
        <v>294</v>
      </c>
      <c r="B5" s="623"/>
      <c r="C5" s="624"/>
    </row>
    <row r="6" spans="1:6" ht="162" customHeight="1" x14ac:dyDescent="0.25">
      <c r="A6" s="625" t="s">
        <v>298</v>
      </c>
      <c r="B6" s="626"/>
      <c r="C6" s="628"/>
    </row>
    <row r="7" spans="1:6" ht="23.25" customHeight="1" x14ac:dyDescent="0.25">
      <c r="A7" s="71" t="s">
        <v>208</v>
      </c>
      <c r="B7" s="71" t="s">
        <v>202</v>
      </c>
      <c r="C7" s="71" t="s">
        <v>203</v>
      </c>
    </row>
    <row r="8" spans="1:6" ht="101.25" customHeight="1" x14ac:dyDescent="0.25">
      <c r="A8" s="65" t="s">
        <v>6</v>
      </c>
      <c r="B8" s="72" t="s">
        <v>290</v>
      </c>
      <c r="C8" s="73" t="s">
        <v>295</v>
      </c>
      <c r="D8" s="70"/>
      <c r="E8" s="70"/>
      <c r="F8" s="69"/>
    </row>
    <row r="9" spans="1:6" ht="101.25" customHeight="1" x14ac:dyDescent="0.25">
      <c r="A9" s="66" t="s">
        <v>28</v>
      </c>
      <c r="B9" s="72" t="s">
        <v>209</v>
      </c>
      <c r="C9" s="73" t="s">
        <v>204</v>
      </c>
      <c r="D9" s="70"/>
      <c r="E9" s="70"/>
      <c r="F9" s="69"/>
    </row>
    <row r="10" spans="1:6" ht="101.25" customHeight="1" x14ac:dyDescent="0.25">
      <c r="A10" s="67" t="s">
        <v>29</v>
      </c>
      <c r="B10" s="72" t="s">
        <v>205</v>
      </c>
      <c r="C10" s="73" t="s">
        <v>206</v>
      </c>
      <c r="D10" s="70"/>
      <c r="E10" s="70"/>
      <c r="F10" s="69"/>
    </row>
    <row r="11" spans="1:6" ht="101.25" customHeight="1" x14ac:dyDescent="0.25">
      <c r="A11" s="68" t="s">
        <v>30</v>
      </c>
      <c r="B11" s="72" t="s">
        <v>207</v>
      </c>
      <c r="C11" s="73" t="s">
        <v>210</v>
      </c>
      <c r="D11" s="70"/>
      <c r="E11" s="70"/>
      <c r="F11" s="69"/>
    </row>
    <row r="12" spans="1:6" ht="18.75" customHeight="1" x14ac:dyDescent="0.35">
      <c r="A12" s="622" t="s">
        <v>299</v>
      </c>
      <c r="B12" s="623"/>
      <c r="C12" s="624"/>
    </row>
    <row r="13" spans="1:6" ht="279.75" customHeight="1" x14ac:dyDescent="0.25">
      <c r="A13" s="618" t="s">
        <v>317</v>
      </c>
      <c r="B13" s="619"/>
      <c r="C13" s="620"/>
    </row>
    <row r="14" spans="1:6" ht="105.75" customHeight="1" x14ac:dyDescent="0.25">
      <c r="A14" s="618"/>
      <c r="B14" s="619"/>
      <c r="C14" s="620"/>
    </row>
    <row r="15" spans="1:6" ht="33" customHeight="1" x14ac:dyDescent="0.25">
      <c r="A15" s="621" t="s">
        <v>150</v>
      </c>
      <c r="B15" s="621"/>
      <c r="C15" s="621"/>
    </row>
  </sheetData>
  <sheetProtection algorithmName="SHA-512" hashValue="/luSBLtBA4fuY5t1CmzE0Rvvp9q+sEqq0VVrFocBga7yvouOyJxmqWQQojyw+7DZRMtMpO346h6ceWY6X3NGFQ==" saltValue="WkklNwwnTtB5k3+4IhAI7g=="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4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filterMode="1">
    <tabColor rgb="FF00B050"/>
  </sheetPr>
  <dimension ref="A1:EQ198"/>
  <sheetViews>
    <sheetView tabSelected="1" topLeftCell="A2" zoomScale="90" zoomScaleNormal="90" zoomScaleSheetLayoutView="70" workbookViewId="0">
      <selection activeCell="A37" sqref="A37:D37"/>
    </sheetView>
  </sheetViews>
  <sheetFormatPr baseColWidth="10" defaultRowHeight="20.25" customHeight="1" x14ac:dyDescent="0.2"/>
  <cols>
    <col min="1" max="1" width="41.5703125" style="77" customWidth="1"/>
    <col min="2" max="2" width="35" style="78" customWidth="1"/>
    <col min="3" max="3" width="33.85546875" style="78" customWidth="1"/>
    <col min="4" max="4" width="31.28515625" style="78" customWidth="1"/>
    <col min="5" max="5" width="16.7109375" style="78" customWidth="1"/>
    <col min="6" max="6" width="19.140625" style="78" customWidth="1"/>
    <col min="7" max="7" width="21.7109375" style="78" customWidth="1"/>
    <col min="8" max="8" width="4.5703125" style="78" bestFit="1" customWidth="1"/>
    <col min="9" max="9" width="3.85546875" style="78" bestFit="1" customWidth="1"/>
    <col min="10" max="10" width="6.28515625" style="78" bestFit="1" customWidth="1"/>
    <col min="11" max="11" width="25.28515625" style="78" customWidth="1"/>
    <col min="12" max="12" width="58.7109375" style="78" customWidth="1"/>
    <col min="13" max="13" width="34.28515625" style="78" customWidth="1"/>
    <col min="14" max="14" width="12.140625" style="78" customWidth="1"/>
    <col min="15" max="15" width="12.42578125" style="78" customWidth="1"/>
    <col min="16" max="16" width="4.5703125" style="78" bestFit="1" customWidth="1"/>
    <col min="17" max="17" width="3.85546875" style="78" bestFit="1" customWidth="1"/>
    <col min="18" max="18" width="10.42578125" style="78" bestFit="1" customWidth="1"/>
    <col min="19" max="19" width="23.42578125" style="78" customWidth="1"/>
    <col min="20" max="20" width="27.140625" style="78" customWidth="1"/>
    <col min="21" max="21" width="91.5703125" style="78" customWidth="1"/>
    <col min="22" max="22" width="20.5703125" style="78" customWidth="1"/>
    <col min="23" max="23" width="43.140625" style="78" customWidth="1"/>
    <col min="24" max="24" width="66" style="78" customWidth="1"/>
    <col min="25" max="25" width="57" style="78" customWidth="1"/>
    <col min="26" max="26" width="29.42578125" style="78" customWidth="1"/>
    <col min="27" max="27" width="35.5703125" style="78" hidden="1" customWidth="1"/>
    <col min="28" max="28" width="43.85546875" style="78" hidden="1" customWidth="1"/>
    <col min="29" max="29" width="45.28515625" style="78" hidden="1" customWidth="1"/>
    <col min="30" max="30" width="31.85546875" style="78" hidden="1" customWidth="1"/>
    <col min="31" max="31" width="28.140625" style="78" customWidth="1"/>
    <col min="32" max="32" width="67" style="78" customWidth="1"/>
    <col min="33" max="33" width="56.7109375" style="78" customWidth="1"/>
    <col min="34" max="34" width="24.85546875" style="78" customWidth="1"/>
    <col min="35" max="35" width="27.140625" style="78" hidden="1" customWidth="1"/>
    <col min="36" max="36" width="22.140625" style="78" hidden="1" customWidth="1"/>
    <col min="37" max="37" width="53.5703125" style="78" hidden="1" customWidth="1"/>
    <col min="38" max="38" width="31.28515625" style="78" hidden="1" customWidth="1"/>
    <col min="39" max="39" width="25.5703125" style="78" hidden="1" customWidth="1"/>
    <col min="40" max="40" width="74.42578125" style="78" customWidth="1"/>
    <col min="41" max="41" width="24.7109375" style="78" hidden="1" customWidth="1"/>
    <col min="42" max="42" width="11.42578125" style="78"/>
    <col min="43" max="43" width="0" style="78" hidden="1" customWidth="1"/>
    <col min="44" max="44" width="12.85546875" style="78" hidden="1" customWidth="1"/>
    <col min="45" max="45" width="0" style="78" hidden="1" customWidth="1"/>
    <col min="46" max="46" width="13" style="78" hidden="1" customWidth="1"/>
    <col min="47" max="47" width="0" style="78" hidden="1" customWidth="1"/>
    <col min="48" max="48" width="12.7109375" style="78" hidden="1" customWidth="1"/>
    <col min="49" max="54" width="0" style="78" hidden="1" customWidth="1"/>
    <col min="55" max="55" width="8.5703125" style="78" hidden="1" customWidth="1"/>
    <col min="56" max="56" width="23.140625" style="78" hidden="1" customWidth="1"/>
    <col min="57" max="65" width="0" style="78" hidden="1" customWidth="1"/>
    <col min="66" max="66" width="23.140625" style="78" hidden="1" customWidth="1"/>
    <col min="67" max="67" width="11.42578125" style="78"/>
    <col min="68" max="68" width="19.42578125" style="78" customWidth="1"/>
    <col min="69" max="69" width="12.7109375" style="78" bestFit="1" customWidth="1"/>
    <col min="70" max="70" width="11.42578125" style="78"/>
    <col min="71" max="71" width="15.5703125" style="78" customWidth="1"/>
    <col min="72" max="16384" width="11.42578125" style="78"/>
  </cols>
  <sheetData>
    <row r="1" spans="1:147" ht="20.25" customHeight="1" x14ac:dyDescent="0.25">
      <c r="A1" s="130"/>
      <c r="B1" s="652" t="s">
        <v>72</v>
      </c>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4"/>
      <c r="AC1" s="645"/>
      <c r="AD1" s="646"/>
      <c r="AE1" s="646"/>
      <c r="AF1" s="646"/>
      <c r="AG1" s="646"/>
      <c r="AH1" s="646"/>
      <c r="AI1" s="646"/>
      <c r="AJ1" s="646"/>
      <c r="AK1" s="646"/>
      <c r="AL1" s="646"/>
      <c r="AM1" s="646"/>
      <c r="AN1" s="646"/>
      <c r="AO1" s="646"/>
      <c r="AR1" s="131" t="s">
        <v>30</v>
      </c>
      <c r="AT1" s="132" t="s">
        <v>6</v>
      </c>
      <c r="AV1" s="131" t="s">
        <v>30</v>
      </c>
      <c r="BC1" s="133"/>
      <c r="BD1" s="134" t="s">
        <v>8</v>
      </c>
      <c r="BE1" s="135"/>
    </row>
    <row r="2" spans="1:147" ht="20.25" customHeight="1" x14ac:dyDescent="0.25">
      <c r="A2" s="130"/>
      <c r="B2" s="652" t="s">
        <v>300</v>
      </c>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4"/>
      <c r="AC2" s="645"/>
      <c r="AD2" s="646"/>
      <c r="AE2" s="646"/>
      <c r="AF2" s="646"/>
      <c r="AG2" s="646"/>
      <c r="AH2" s="646"/>
      <c r="AI2" s="646"/>
      <c r="AJ2" s="646"/>
      <c r="AK2" s="646"/>
      <c r="AL2" s="646"/>
      <c r="AM2" s="646"/>
      <c r="AN2" s="646"/>
      <c r="AO2" s="646"/>
      <c r="AR2" s="136" t="s">
        <v>29</v>
      </c>
      <c r="AT2" s="137" t="s">
        <v>28</v>
      </c>
      <c r="AV2" s="136" t="s">
        <v>29</v>
      </c>
      <c r="BC2" s="133"/>
      <c r="BD2" s="134" t="s">
        <v>24</v>
      </c>
      <c r="BE2" s="135"/>
    </row>
    <row r="3" spans="1:147" ht="20.25" customHeight="1" x14ac:dyDescent="0.25">
      <c r="A3" s="130"/>
      <c r="B3" s="652" t="s">
        <v>296</v>
      </c>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4"/>
      <c r="AC3" s="645"/>
      <c r="AD3" s="646"/>
      <c r="AE3" s="646"/>
      <c r="AF3" s="646"/>
      <c r="AG3" s="646"/>
      <c r="AH3" s="646"/>
      <c r="AI3" s="646"/>
      <c r="AJ3" s="646"/>
      <c r="AK3" s="646"/>
      <c r="AL3" s="646"/>
      <c r="AM3" s="646"/>
      <c r="AN3" s="646"/>
      <c r="AO3" s="646"/>
      <c r="AR3" s="138" t="s">
        <v>28</v>
      </c>
      <c r="AT3" s="139" t="s">
        <v>29</v>
      </c>
      <c r="AV3" s="138" t="s">
        <v>28</v>
      </c>
      <c r="BC3" s="133"/>
      <c r="BD3" s="134" t="s">
        <v>9</v>
      </c>
      <c r="BE3" s="135"/>
    </row>
    <row r="4" spans="1:147" ht="20.25" customHeight="1" thickBot="1" x14ac:dyDescent="0.3">
      <c r="A4" s="130"/>
      <c r="B4" s="655" t="s">
        <v>301</v>
      </c>
      <c r="C4" s="656"/>
      <c r="D4" s="656"/>
      <c r="E4" s="656"/>
      <c r="F4" s="656"/>
      <c r="G4" s="656"/>
      <c r="H4" s="656"/>
      <c r="I4" s="656"/>
      <c r="J4" s="656"/>
      <c r="K4" s="656"/>
      <c r="L4" s="656"/>
      <c r="M4" s="656"/>
      <c r="N4" s="656"/>
      <c r="O4" s="657"/>
      <c r="P4" s="270"/>
      <c r="Q4" s="270"/>
      <c r="R4" s="270"/>
      <c r="S4" s="649" t="s">
        <v>75</v>
      </c>
      <c r="T4" s="650"/>
      <c r="U4" s="650"/>
      <c r="V4" s="650"/>
      <c r="W4" s="650"/>
      <c r="X4" s="650"/>
      <c r="Y4" s="650"/>
      <c r="Z4" s="651"/>
      <c r="AA4" s="647"/>
      <c r="AB4" s="648"/>
      <c r="AC4" s="648"/>
      <c r="AD4" s="648"/>
      <c r="AE4" s="648"/>
      <c r="AF4" s="648"/>
      <c r="AG4" s="648"/>
      <c r="AH4" s="648"/>
      <c r="AI4" s="648"/>
      <c r="AJ4" s="648"/>
      <c r="AK4" s="648"/>
      <c r="AL4" s="648"/>
      <c r="AM4" s="648"/>
      <c r="AN4" s="648"/>
      <c r="AO4" s="648"/>
      <c r="AR4" s="140" t="s">
        <v>6</v>
      </c>
      <c r="AT4" s="141" t="s">
        <v>30</v>
      </c>
      <c r="AV4" s="140" t="s">
        <v>6</v>
      </c>
      <c r="BC4" s="142"/>
      <c r="BD4" s="143" t="s">
        <v>25</v>
      </c>
      <c r="BE4" s="135"/>
    </row>
    <row r="5" spans="1:147" ht="20.25" customHeight="1" x14ac:dyDescent="0.25">
      <c r="A5" s="130"/>
      <c r="B5" s="649" t="s">
        <v>302</v>
      </c>
      <c r="C5" s="650"/>
      <c r="D5" s="650"/>
      <c r="E5" s="650"/>
      <c r="F5" s="650"/>
      <c r="G5" s="650"/>
      <c r="H5" s="650"/>
      <c r="I5" s="650"/>
      <c r="J5" s="650"/>
      <c r="K5" s="650"/>
      <c r="L5" s="650"/>
      <c r="M5" s="650"/>
      <c r="N5" s="650"/>
      <c r="O5" s="651"/>
      <c r="P5" s="271"/>
      <c r="Q5" s="271"/>
      <c r="R5" s="271"/>
      <c r="S5" s="658" t="s">
        <v>90</v>
      </c>
      <c r="T5" s="659"/>
      <c r="U5" s="659"/>
      <c r="V5" s="659"/>
      <c r="W5" s="659"/>
      <c r="X5" s="659"/>
      <c r="Y5" s="659"/>
      <c r="Z5" s="660"/>
      <c r="AA5" s="645"/>
      <c r="AB5" s="646"/>
      <c r="AC5" s="646"/>
      <c r="AD5" s="646"/>
      <c r="AE5" s="646"/>
      <c r="AF5" s="646"/>
      <c r="AG5" s="646"/>
      <c r="AH5" s="646"/>
      <c r="AI5" s="646"/>
      <c r="AJ5" s="646"/>
      <c r="AK5" s="646"/>
      <c r="AL5" s="646"/>
      <c r="AM5" s="646"/>
      <c r="AN5" s="646"/>
      <c r="AO5" s="646"/>
    </row>
    <row r="6" spans="1:147" ht="48.75" customHeight="1" x14ac:dyDescent="0.25">
      <c r="A6" s="144"/>
      <c r="B6" s="269"/>
      <c r="C6" s="269"/>
      <c r="D6" s="269"/>
      <c r="E6" s="269"/>
      <c r="F6" s="269"/>
      <c r="G6" s="269"/>
      <c r="H6" s="269"/>
      <c r="I6" s="269"/>
      <c r="J6" s="269"/>
      <c r="K6" s="269"/>
      <c r="L6" s="269"/>
      <c r="M6" s="269"/>
      <c r="N6" s="269"/>
      <c r="O6" s="269"/>
      <c r="P6" s="305"/>
      <c r="Q6" s="305"/>
      <c r="R6" s="305"/>
      <c r="S6" s="305"/>
      <c r="T6" s="305"/>
      <c r="U6" s="305"/>
      <c r="V6" s="269"/>
      <c r="W6" s="269"/>
      <c r="X6" s="269"/>
      <c r="Y6" s="269"/>
      <c r="Z6" s="269"/>
      <c r="AA6" s="268"/>
      <c r="AB6" s="268"/>
      <c r="AC6" s="268"/>
      <c r="AD6" s="268"/>
      <c r="AE6" s="268"/>
      <c r="AF6" s="268"/>
      <c r="AG6" s="268"/>
      <c r="AH6" s="268"/>
      <c r="AI6" s="268"/>
      <c r="AJ6" s="268"/>
      <c r="AK6" s="268"/>
      <c r="AL6" s="268"/>
      <c r="AM6" s="268"/>
      <c r="AN6" s="268"/>
      <c r="AO6" s="268"/>
    </row>
    <row r="7" spans="1:147" ht="20.25" customHeight="1" thickBot="1" x14ac:dyDescent="0.3">
      <c r="A7" s="145"/>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8"/>
      <c r="AB7" s="268"/>
      <c r="AC7" s="268"/>
      <c r="AD7" s="268"/>
      <c r="AE7" s="268"/>
      <c r="AF7" s="268"/>
      <c r="AG7" s="268"/>
      <c r="AH7" s="268"/>
      <c r="AI7" s="268"/>
      <c r="AJ7" s="268"/>
      <c r="AK7" s="268"/>
      <c r="AL7" s="268"/>
      <c r="AM7" s="268"/>
      <c r="AN7" s="268"/>
      <c r="AO7" s="268"/>
    </row>
    <row r="8" spans="1:147" s="146" customFormat="1" ht="41.25" thickBot="1" x14ac:dyDescent="0.35">
      <c r="A8" s="313" t="s">
        <v>92</v>
      </c>
      <c r="B8" s="661" t="s">
        <v>149</v>
      </c>
      <c r="C8" s="662"/>
      <c r="D8" s="662"/>
      <c r="E8" s="662"/>
      <c r="F8" s="662"/>
      <c r="G8" s="662"/>
      <c r="H8" s="662"/>
      <c r="I8" s="662"/>
      <c r="J8" s="662"/>
      <c r="K8" s="662"/>
      <c r="L8" s="709" t="s">
        <v>166</v>
      </c>
      <c r="M8" s="709"/>
      <c r="N8" s="709"/>
      <c r="O8" s="709"/>
      <c r="P8" s="709"/>
      <c r="Q8" s="709"/>
      <c r="R8" s="709"/>
      <c r="S8" s="709"/>
      <c r="T8" s="709"/>
      <c r="U8" s="709"/>
      <c r="V8" s="709"/>
      <c r="W8" s="709"/>
      <c r="X8" s="709"/>
      <c r="Y8" s="709"/>
      <c r="Z8" s="710"/>
      <c r="AA8" s="711" t="s">
        <v>93</v>
      </c>
      <c r="AB8" s="712"/>
      <c r="AC8" s="712"/>
      <c r="AD8" s="712"/>
      <c r="AE8" s="712"/>
      <c r="AF8" s="712"/>
      <c r="AG8" s="712"/>
      <c r="AH8" s="712"/>
      <c r="AI8" s="712"/>
      <c r="AJ8" s="712"/>
      <c r="AK8" s="712"/>
      <c r="AL8" s="712"/>
      <c r="AM8" s="712"/>
      <c r="AN8" s="712"/>
      <c r="AO8" s="713"/>
    </row>
    <row r="9" spans="1:147" s="148" customFormat="1" ht="39.75" customHeight="1" thickBot="1" x14ac:dyDescent="0.25">
      <c r="A9" s="639" t="s">
        <v>328</v>
      </c>
      <c r="B9" s="692" t="s">
        <v>37</v>
      </c>
      <c r="C9" s="693"/>
      <c r="D9" s="693"/>
      <c r="E9" s="694"/>
      <c r="F9" s="686" t="s">
        <v>307</v>
      </c>
      <c r="G9" s="687"/>
      <c r="H9" s="248"/>
      <c r="I9" s="249"/>
      <c r="J9" s="249"/>
      <c r="K9" s="690" t="s">
        <v>154</v>
      </c>
      <c r="L9" s="676" t="s">
        <v>308</v>
      </c>
      <c r="M9" s="677"/>
      <c r="N9" s="677"/>
      <c r="O9" s="678"/>
      <c r="P9" s="243"/>
      <c r="Q9" s="243"/>
      <c r="R9" s="243"/>
      <c r="S9" s="719" t="s">
        <v>155</v>
      </c>
      <c r="T9" s="664" t="s">
        <v>38</v>
      </c>
      <c r="U9" s="665"/>
      <c r="V9" s="665"/>
      <c r="W9" s="665"/>
      <c r="X9" s="665"/>
      <c r="Y9" s="665"/>
      <c r="Z9" s="666"/>
      <c r="AA9" s="706" t="s">
        <v>87</v>
      </c>
      <c r="AB9" s="707"/>
      <c r="AC9" s="707"/>
      <c r="AD9" s="708"/>
      <c r="AE9" s="706" t="s">
        <v>88</v>
      </c>
      <c r="AF9" s="707"/>
      <c r="AG9" s="707"/>
      <c r="AH9" s="708"/>
      <c r="AI9" s="706" t="s">
        <v>89</v>
      </c>
      <c r="AJ9" s="707"/>
      <c r="AK9" s="707"/>
      <c r="AL9" s="708"/>
      <c r="AM9" s="714" t="s">
        <v>97</v>
      </c>
      <c r="AN9" s="715"/>
      <c r="AO9" s="716"/>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row>
    <row r="10" spans="1:147" s="148" customFormat="1" ht="28.5" customHeight="1" thickBot="1" x14ac:dyDescent="0.25">
      <c r="A10" s="640"/>
      <c r="B10" s="695" t="s">
        <v>91</v>
      </c>
      <c r="C10" s="695" t="s">
        <v>324</v>
      </c>
      <c r="D10" s="695" t="s">
        <v>329</v>
      </c>
      <c r="E10" s="695" t="s">
        <v>148</v>
      </c>
      <c r="F10" s="688"/>
      <c r="G10" s="689"/>
      <c r="H10" s="247"/>
      <c r="I10" s="246"/>
      <c r="J10" s="246"/>
      <c r="K10" s="691"/>
      <c r="L10" s="682" t="s">
        <v>538</v>
      </c>
      <c r="M10" s="684" t="s">
        <v>420</v>
      </c>
      <c r="N10" s="670" t="s">
        <v>387</v>
      </c>
      <c r="O10" s="670" t="s">
        <v>388</v>
      </c>
      <c r="P10" s="244"/>
      <c r="Q10" s="244"/>
      <c r="R10" s="244"/>
      <c r="S10" s="720"/>
      <c r="T10" s="667"/>
      <c r="U10" s="668"/>
      <c r="V10" s="668"/>
      <c r="W10" s="668"/>
      <c r="X10" s="668"/>
      <c r="Y10" s="668"/>
      <c r="Z10" s="669"/>
      <c r="AA10" s="672" t="s">
        <v>344</v>
      </c>
      <c r="AB10" s="672" t="s">
        <v>74</v>
      </c>
      <c r="AC10" s="672" t="s">
        <v>310</v>
      </c>
      <c r="AD10" s="674" t="s">
        <v>309</v>
      </c>
      <c r="AE10" s="672" t="s">
        <v>344</v>
      </c>
      <c r="AF10" s="672" t="s">
        <v>74</v>
      </c>
      <c r="AG10" s="672" t="s">
        <v>310</v>
      </c>
      <c r="AH10" s="674" t="s">
        <v>309</v>
      </c>
      <c r="AI10" s="672" t="s">
        <v>344</v>
      </c>
      <c r="AJ10" s="672" t="s">
        <v>74</v>
      </c>
      <c r="AK10" s="672" t="s">
        <v>310</v>
      </c>
      <c r="AL10" s="674" t="s">
        <v>309</v>
      </c>
      <c r="AM10" s="717" t="s">
        <v>94</v>
      </c>
      <c r="AN10" s="717" t="s">
        <v>95</v>
      </c>
      <c r="AO10" s="717" t="s">
        <v>96</v>
      </c>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row>
    <row r="11" spans="1:147" s="148" customFormat="1" ht="63.75" customHeight="1" thickBot="1" x14ac:dyDescent="0.25">
      <c r="A11" s="641"/>
      <c r="B11" s="696"/>
      <c r="C11" s="696"/>
      <c r="D11" s="696"/>
      <c r="E11" s="696"/>
      <c r="F11" s="317" t="s">
        <v>535</v>
      </c>
      <c r="G11" s="317" t="s">
        <v>536</v>
      </c>
      <c r="H11" s="245" t="s">
        <v>281</v>
      </c>
      <c r="I11" s="245" t="s">
        <v>282</v>
      </c>
      <c r="J11" s="245" t="s">
        <v>283</v>
      </c>
      <c r="K11" s="285" t="s">
        <v>537</v>
      </c>
      <c r="L11" s="683"/>
      <c r="M11" s="685"/>
      <c r="N11" s="671"/>
      <c r="O11" s="671"/>
      <c r="P11" s="64" t="str">
        <f>'6. EVALUACIÓN CONTROLES'!AH4</f>
        <v>NP</v>
      </c>
      <c r="Q11" s="64" t="str">
        <f>'6. EVALUACIÓN CONTROLES'!AJ4</f>
        <v>NI</v>
      </c>
      <c r="R11" s="76" t="s">
        <v>283</v>
      </c>
      <c r="S11" s="302" t="s">
        <v>537</v>
      </c>
      <c r="T11" s="407" t="s">
        <v>545</v>
      </c>
      <c r="U11" s="149" t="s">
        <v>341</v>
      </c>
      <c r="V11" s="149" t="s">
        <v>165</v>
      </c>
      <c r="W11" s="149" t="s">
        <v>338</v>
      </c>
      <c r="X11" s="149" t="s">
        <v>342</v>
      </c>
      <c r="Y11" s="149" t="s">
        <v>354</v>
      </c>
      <c r="Z11" s="149" t="s">
        <v>156</v>
      </c>
      <c r="AA11" s="673"/>
      <c r="AB11" s="673"/>
      <c r="AC11" s="673"/>
      <c r="AD11" s="675"/>
      <c r="AE11" s="673"/>
      <c r="AF11" s="673"/>
      <c r="AG11" s="673"/>
      <c r="AH11" s="675"/>
      <c r="AI11" s="673"/>
      <c r="AJ11" s="673"/>
      <c r="AK11" s="673"/>
      <c r="AL11" s="675"/>
      <c r="AM11" s="718"/>
      <c r="AN11" s="718"/>
      <c r="AO11" s="718"/>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row>
    <row r="12" spans="1:147" s="150" customFormat="1" ht="300" hidden="1" thickBot="1" x14ac:dyDescent="0.25">
      <c r="A12" s="527" t="s">
        <v>677</v>
      </c>
      <c r="B12" s="521" t="s">
        <v>678</v>
      </c>
      <c r="C12" s="528" t="s">
        <v>679</v>
      </c>
      <c r="D12" s="529" t="s">
        <v>417</v>
      </c>
      <c r="E12" s="529" t="s">
        <v>152</v>
      </c>
      <c r="F12" s="530" t="s">
        <v>18</v>
      </c>
      <c r="G12" s="530" t="s">
        <v>3</v>
      </c>
      <c r="H12" s="531">
        <v>2</v>
      </c>
      <c r="I12" s="531">
        <v>5</v>
      </c>
      <c r="J12" s="532">
        <v>10</v>
      </c>
      <c r="K12" s="533" t="s">
        <v>6</v>
      </c>
      <c r="L12" s="529" t="s">
        <v>680</v>
      </c>
      <c r="M12" s="529" t="s">
        <v>681</v>
      </c>
      <c r="N12" s="530" t="s">
        <v>40</v>
      </c>
      <c r="O12" s="530" t="s">
        <v>169</v>
      </c>
      <c r="P12" s="531">
        <v>1</v>
      </c>
      <c r="Q12" s="531">
        <v>1</v>
      </c>
      <c r="R12" s="532">
        <v>1</v>
      </c>
      <c r="S12" s="533" t="s">
        <v>6</v>
      </c>
      <c r="T12" s="529" t="s">
        <v>682</v>
      </c>
      <c r="U12" s="521" t="s">
        <v>578</v>
      </c>
      <c r="V12" s="521" t="s">
        <v>579</v>
      </c>
      <c r="W12" s="521" t="s">
        <v>580</v>
      </c>
      <c r="X12" s="521" t="s">
        <v>581</v>
      </c>
      <c r="Y12" s="521" t="s">
        <v>582</v>
      </c>
      <c r="Z12" s="522"/>
      <c r="AA12" s="75" t="s">
        <v>343</v>
      </c>
      <c r="AB12" s="75" t="s">
        <v>346</v>
      </c>
      <c r="AC12" s="75" t="s">
        <v>345</v>
      </c>
      <c r="AD12" s="75" t="s">
        <v>343</v>
      </c>
      <c r="AE12" s="552" t="s">
        <v>765</v>
      </c>
      <c r="AF12" s="553" t="s">
        <v>766</v>
      </c>
      <c r="AG12" s="553" t="s">
        <v>767</v>
      </c>
      <c r="AH12" s="553" t="s">
        <v>768</v>
      </c>
      <c r="AI12" s="75" t="s">
        <v>343</v>
      </c>
      <c r="AJ12" s="75" t="s">
        <v>346</v>
      </c>
      <c r="AK12" s="75" t="s">
        <v>345</v>
      </c>
      <c r="AL12" s="75" t="s">
        <v>343</v>
      </c>
      <c r="AM12" s="75" t="s">
        <v>343</v>
      </c>
      <c r="AN12" s="75" t="s">
        <v>343</v>
      </c>
      <c r="AO12" s="75" t="s">
        <v>343</v>
      </c>
    </row>
    <row r="13" spans="1:147" s="150" customFormat="1" ht="186" hidden="1" customHeight="1" thickBot="1" x14ac:dyDescent="0.25">
      <c r="A13" s="632" t="s">
        <v>683</v>
      </c>
      <c r="B13" s="534" t="s">
        <v>418</v>
      </c>
      <c r="C13" s="535" t="s">
        <v>383</v>
      </c>
      <c r="D13" s="534" t="s">
        <v>392</v>
      </c>
      <c r="E13" s="534" t="s">
        <v>152</v>
      </c>
      <c r="F13" s="536" t="s">
        <v>19</v>
      </c>
      <c r="G13" s="536" t="s">
        <v>22</v>
      </c>
      <c r="H13" s="537">
        <v>3</v>
      </c>
      <c r="I13" s="537">
        <v>10</v>
      </c>
      <c r="J13" s="538">
        <v>30</v>
      </c>
      <c r="K13" s="539" t="s">
        <v>29</v>
      </c>
      <c r="L13" s="534" t="s">
        <v>419</v>
      </c>
      <c r="M13" s="534" t="s">
        <v>507</v>
      </c>
      <c r="N13" s="540" t="s">
        <v>40</v>
      </c>
      <c r="O13" s="540" t="s">
        <v>22</v>
      </c>
      <c r="P13" s="541">
        <v>1</v>
      </c>
      <c r="Q13" s="541">
        <v>10</v>
      </c>
      <c r="R13" s="542">
        <v>10</v>
      </c>
      <c r="S13" s="543" t="s">
        <v>6</v>
      </c>
      <c r="T13" s="534" t="s">
        <v>682</v>
      </c>
      <c r="U13" s="523" t="s">
        <v>583</v>
      </c>
      <c r="V13" s="523" t="s">
        <v>584</v>
      </c>
      <c r="W13" s="523" t="s">
        <v>585</v>
      </c>
      <c r="X13" s="523" t="s">
        <v>586</v>
      </c>
      <c r="Y13" s="523" t="s">
        <v>587</v>
      </c>
      <c r="Z13" s="523" t="s">
        <v>588</v>
      </c>
      <c r="AA13" s="263" t="s">
        <v>343</v>
      </c>
      <c r="AB13" s="263" t="s">
        <v>346</v>
      </c>
      <c r="AC13" s="263" t="s">
        <v>345</v>
      </c>
      <c r="AD13" s="263" t="s">
        <v>343</v>
      </c>
      <c r="AE13" s="554" t="s">
        <v>769</v>
      </c>
      <c r="AF13" s="555" t="s">
        <v>770</v>
      </c>
      <c r="AG13" s="555" t="s">
        <v>771</v>
      </c>
      <c r="AH13" s="556" t="s">
        <v>772</v>
      </c>
      <c r="AI13" s="263" t="s">
        <v>343</v>
      </c>
      <c r="AJ13" s="263" t="s">
        <v>346</v>
      </c>
      <c r="AK13" s="263" t="s">
        <v>345</v>
      </c>
      <c r="AL13" s="263" t="s">
        <v>343</v>
      </c>
      <c r="AM13" s="303" t="s">
        <v>343</v>
      </c>
      <c r="AN13" s="303" t="s">
        <v>343</v>
      </c>
      <c r="AO13" s="303" t="s">
        <v>343</v>
      </c>
    </row>
    <row r="14" spans="1:147" s="150" customFormat="1" ht="171" hidden="1" customHeight="1" thickBot="1" x14ac:dyDescent="0.25">
      <c r="A14" s="633"/>
      <c r="B14" s="523" t="s">
        <v>684</v>
      </c>
      <c r="C14" s="535" t="s">
        <v>394</v>
      </c>
      <c r="D14" s="534" t="s">
        <v>393</v>
      </c>
      <c r="E14" s="534" t="s">
        <v>152</v>
      </c>
      <c r="F14" s="536" t="s">
        <v>18</v>
      </c>
      <c r="G14" s="536" t="s">
        <v>22</v>
      </c>
      <c r="H14" s="537">
        <v>2</v>
      </c>
      <c r="I14" s="537">
        <v>10</v>
      </c>
      <c r="J14" s="538">
        <v>20</v>
      </c>
      <c r="K14" s="544" t="s">
        <v>28</v>
      </c>
      <c r="L14" s="534" t="s">
        <v>685</v>
      </c>
      <c r="M14" s="534" t="s">
        <v>686</v>
      </c>
      <c r="N14" s="540" t="s">
        <v>40</v>
      </c>
      <c r="O14" s="540" t="s">
        <v>168</v>
      </c>
      <c r="P14" s="541">
        <v>1</v>
      </c>
      <c r="Q14" s="541">
        <v>3</v>
      </c>
      <c r="R14" s="542">
        <v>3</v>
      </c>
      <c r="S14" s="543" t="s">
        <v>6</v>
      </c>
      <c r="T14" s="534" t="s">
        <v>682</v>
      </c>
      <c r="U14" s="523" t="s">
        <v>589</v>
      </c>
      <c r="V14" s="523" t="s">
        <v>590</v>
      </c>
      <c r="W14" s="523" t="s">
        <v>591</v>
      </c>
      <c r="X14" s="523" t="s">
        <v>592</v>
      </c>
      <c r="Y14" s="523" t="s">
        <v>593</v>
      </c>
      <c r="Z14" s="523" t="s">
        <v>594</v>
      </c>
      <c r="AA14" s="263" t="s">
        <v>343</v>
      </c>
      <c r="AB14" s="263" t="s">
        <v>346</v>
      </c>
      <c r="AC14" s="263" t="s">
        <v>345</v>
      </c>
      <c r="AD14" s="263" t="s">
        <v>343</v>
      </c>
      <c r="AE14" s="554" t="s">
        <v>773</v>
      </c>
      <c r="AF14" s="555" t="s">
        <v>774</v>
      </c>
      <c r="AG14" s="555" t="s">
        <v>775</v>
      </c>
      <c r="AH14" s="556" t="s">
        <v>772</v>
      </c>
      <c r="AI14" s="263" t="s">
        <v>343</v>
      </c>
      <c r="AJ14" s="263" t="s">
        <v>346</v>
      </c>
      <c r="AK14" s="263" t="s">
        <v>345</v>
      </c>
      <c r="AL14" s="263" t="s">
        <v>343</v>
      </c>
      <c r="AM14" s="303" t="s">
        <v>343</v>
      </c>
      <c r="AN14" s="303" t="s">
        <v>343</v>
      </c>
      <c r="AO14" s="303" t="s">
        <v>343</v>
      </c>
    </row>
    <row r="15" spans="1:147" s="150" customFormat="1" ht="366.75" hidden="1" customHeight="1" thickBot="1" x14ac:dyDescent="0.25">
      <c r="A15" s="545" t="s">
        <v>687</v>
      </c>
      <c r="B15" s="524" t="s">
        <v>688</v>
      </c>
      <c r="C15" s="546" t="s">
        <v>689</v>
      </c>
      <c r="D15" s="547" t="s">
        <v>401</v>
      </c>
      <c r="E15" s="547" t="s">
        <v>152</v>
      </c>
      <c r="F15" s="540" t="s">
        <v>19</v>
      </c>
      <c r="G15" s="540" t="s">
        <v>22</v>
      </c>
      <c r="H15" s="541">
        <v>3</v>
      </c>
      <c r="I15" s="541">
        <v>10</v>
      </c>
      <c r="J15" s="542">
        <v>30</v>
      </c>
      <c r="K15" s="539" t="s">
        <v>29</v>
      </c>
      <c r="L15" s="547" t="s">
        <v>690</v>
      </c>
      <c r="M15" s="547" t="s">
        <v>509</v>
      </c>
      <c r="N15" s="540" t="s">
        <v>40</v>
      </c>
      <c r="O15" s="540" t="s">
        <v>168</v>
      </c>
      <c r="P15" s="541">
        <v>1</v>
      </c>
      <c r="Q15" s="541">
        <v>3</v>
      </c>
      <c r="R15" s="542">
        <v>3</v>
      </c>
      <c r="S15" s="543" t="s">
        <v>6</v>
      </c>
      <c r="T15" s="547" t="s">
        <v>682</v>
      </c>
      <c r="U15" s="524" t="s">
        <v>659</v>
      </c>
      <c r="V15" s="524" t="s">
        <v>660</v>
      </c>
      <c r="W15" s="524" t="s">
        <v>674</v>
      </c>
      <c r="X15" s="524" t="s">
        <v>661</v>
      </c>
      <c r="Y15" s="524" t="s">
        <v>662</v>
      </c>
      <c r="Z15" s="524" t="s">
        <v>663</v>
      </c>
      <c r="AA15" s="75" t="s">
        <v>343</v>
      </c>
      <c r="AB15" s="75" t="s">
        <v>346</v>
      </c>
      <c r="AC15" s="75" t="s">
        <v>345</v>
      </c>
      <c r="AD15" s="75" t="s">
        <v>343</v>
      </c>
      <c r="AE15" s="557" t="s">
        <v>776</v>
      </c>
      <c r="AF15" s="558" t="s">
        <v>777</v>
      </c>
      <c r="AG15" s="558" t="s">
        <v>778</v>
      </c>
      <c r="AH15" s="559" t="s">
        <v>772</v>
      </c>
      <c r="AI15" s="75" t="s">
        <v>343</v>
      </c>
      <c r="AJ15" s="75" t="s">
        <v>346</v>
      </c>
      <c r="AK15" s="75" t="s">
        <v>345</v>
      </c>
      <c r="AL15" s="75" t="s">
        <v>343</v>
      </c>
      <c r="AM15" s="75" t="s">
        <v>343</v>
      </c>
      <c r="AN15" s="75" t="s">
        <v>343</v>
      </c>
      <c r="AO15" s="75" t="s">
        <v>343</v>
      </c>
    </row>
    <row r="16" spans="1:147" s="150" customFormat="1" ht="183.75" hidden="1" customHeight="1" thickBot="1" x14ac:dyDescent="0.25">
      <c r="A16" s="632" t="s">
        <v>691</v>
      </c>
      <c r="B16" s="523" t="s">
        <v>692</v>
      </c>
      <c r="C16" s="535" t="s">
        <v>402</v>
      </c>
      <c r="D16" s="534" t="s">
        <v>400</v>
      </c>
      <c r="E16" s="534" t="s">
        <v>152</v>
      </c>
      <c r="F16" s="536" t="s">
        <v>40</v>
      </c>
      <c r="G16" s="536" t="s">
        <v>3</v>
      </c>
      <c r="H16" s="537">
        <v>1</v>
      </c>
      <c r="I16" s="537">
        <v>5</v>
      </c>
      <c r="J16" s="538">
        <v>5</v>
      </c>
      <c r="K16" s="543" t="s">
        <v>6</v>
      </c>
      <c r="L16" s="534" t="s">
        <v>693</v>
      </c>
      <c r="M16" s="534" t="s">
        <v>508</v>
      </c>
      <c r="N16" s="540" t="s">
        <v>40</v>
      </c>
      <c r="O16" s="540" t="s">
        <v>169</v>
      </c>
      <c r="P16" s="541">
        <v>1</v>
      </c>
      <c r="Q16" s="541">
        <v>1</v>
      </c>
      <c r="R16" s="542">
        <v>1</v>
      </c>
      <c r="S16" s="543" t="s">
        <v>6</v>
      </c>
      <c r="T16" s="534" t="s">
        <v>682</v>
      </c>
      <c r="U16" s="523" t="s">
        <v>595</v>
      </c>
      <c r="V16" s="523" t="s">
        <v>596</v>
      </c>
      <c r="W16" s="523" t="s">
        <v>597</v>
      </c>
      <c r="X16" s="523" t="s">
        <v>598</v>
      </c>
      <c r="Y16" s="523" t="s">
        <v>599</v>
      </c>
      <c r="Z16" s="523" t="s">
        <v>600</v>
      </c>
      <c r="AA16" s="263" t="s">
        <v>343</v>
      </c>
      <c r="AB16" s="263" t="s">
        <v>346</v>
      </c>
      <c r="AC16" s="263" t="s">
        <v>345</v>
      </c>
      <c r="AD16" s="263" t="s">
        <v>343</v>
      </c>
      <c r="AE16" s="554" t="s">
        <v>779</v>
      </c>
      <c r="AF16" s="555" t="s">
        <v>780</v>
      </c>
      <c r="AG16" s="555" t="s">
        <v>781</v>
      </c>
      <c r="AH16" s="556" t="s">
        <v>772</v>
      </c>
      <c r="AI16" s="263" t="s">
        <v>343</v>
      </c>
      <c r="AJ16" s="263" t="s">
        <v>346</v>
      </c>
      <c r="AK16" s="263" t="s">
        <v>345</v>
      </c>
      <c r="AL16" s="263" t="s">
        <v>343</v>
      </c>
      <c r="AM16" s="303" t="s">
        <v>343</v>
      </c>
      <c r="AN16" s="303" t="s">
        <v>343</v>
      </c>
      <c r="AO16" s="303" t="s">
        <v>343</v>
      </c>
    </row>
    <row r="17" spans="1:43" s="150" customFormat="1" ht="408.75" customHeight="1" thickBot="1" x14ac:dyDescent="0.25">
      <c r="A17" s="634"/>
      <c r="B17" s="563" t="s">
        <v>694</v>
      </c>
      <c r="C17" s="564" t="s">
        <v>695</v>
      </c>
      <c r="D17" s="565" t="s">
        <v>391</v>
      </c>
      <c r="E17" s="565" t="s">
        <v>351</v>
      </c>
      <c r="F17" s="566" t="s">
        <v>40</v>
      </c>
      <c r="G17" s="566" t="s">
        <v>22</v>
      </c>
      <c r="H17" s="567">
        <v>1</v>
      </c>
      <c r="I17" s="567">
        <v>10</v>
      </c>
      <c r="J17" s="564">
        <v>10</v>
      </c>
      <c r="K17" s="568" t="s">
        <v>6</v>
      </c>
      <c r="L17" s="565" t="s">
        <v>696</v>
      </c>
      <c r="M17" s="565" t="s">
        <v>697</v>
      </c>
      <c r="N17" s="569" t="s">
        <v>40</v>
      </c>
      <c r="O17" s="569" t="s">
        <v>3</v>
      </c>
      <c r="P17" s="570">
        <v>1</v>
      </c>
      <c r="Q17" s="570">
        <v>5</v>
      </c>
      <c r="R17" s="571">
        <v>5</v>
      </c>
      <c r="S17" s="568" t="s">
        <v>6</v>
      </c>
      <c r="T17" s="565" t="s">
        <v>698</v>
      </c>
      <c r="U17" s="563" t="s">
        <v>601</v>
      </c>
      <c r="V17" s="563" t="s">
        <v>602</v>
      </c>
      <c r="W17" s="563" t="s">
        <v>603</v>
      </c>
      <c r="X17" s="563" t="s">
        <v>604</v>
      </c>
      <c r="Y17" s="563" t="s">
        <v>605</v>
      </c>
      <c r="Z17" s="572"/>
      <c r="AA17" s="263" t="s">
        <v>343</v>
      </c>
      <c r="AB17" s="263" t="s">
        <v>346</v>
      </c>
      <c r="AC17" s="263" t="s">
        <v>345</v>
      </c>
      <c r="AD17" s="263" t="s">
        <v>343</v>
      </c>
      <c r="AE17" s="579" t="s">
        <v>782</v>
      </c>
      <c r="AF17" s="562" t="s">
        <v>783</v>
      </c>
      <c r="AG17" s="562" t="s">
        <v>784</v>
      </c>
      <c r="AH17" s="562" t="s">
        <v>768</v>
      </c>
      <c r="AI17" s="263" t="s">
        <v>343</v>
      </c>
      <c r="AJ17" s="263" t="s">
        <v>346</v>
      </c>
      <c r="AK17" s="263" t="s">
        <v>345</v>
      </c>
      <c r="AL17" s="263" t="s">
        <v>343</v>
      </c>
      <c r="AM17" s="303" t="s">
        <v>343</v>
      </c>
      <c r="AN17" s="562" t="s">
        <v>830</v>
      </c>
      <c r="AO17" s="303" t="s">
        <v>343</v>
      </c>
    </row>
    <row r="18" spans="1:43" s="150" customFormat="1" ht="376.5" customHeight="1" thickBot="1" x14ac:dyDescent="0.25">
      <c r="A18" s="635" t="s">
        <v>699</v>
      </c>
      <c r="B18" s="573" t="s">
        <v>700</v>
      </c>
      <c r="C18" s="571" t="s">
        <v>384</v>
      </c>
      <c r="D18" s="573" t="s">
        <v>385</v>
      </c>
      <c r="E18" s="573" t="s">
        <v>350</v>
      </c>
      <c r="F18" s="569" t="s">
        <v>40</v>
      </c>
      <c r="G18" s="569" t="s">
        <v>23</v>
      </c>
      <c r="H18" s="570">
        <v>1</v>
      </c>
      <c r="I18" s="570">
        <v>20</v>
      </c>
      <c r="J18" s="571">
        <v>20</v>
      </c>
      <c r="K18" s="574" t="s">
        <v>28</v>
      </c>
      <c r="L18" s="573" t="s">
        <v>533</v>
      </c>
      <c r="M18" s="573" t="s">
        <v>534</v>
      </c>
      <c r="N18" s="569" t="s">
        <v>40</v>
      </c>
      <c r="O18" s="569" t="s">
        <v>22</v>
      </c>
      <c r="P18" s="570">
        <v>1</v>
      </c>
      <c r="Q18" s="570">
        <v>10</v>
      </c>
      <c r="R18" s="571">
        <v>10</v>
      </c>
      <c r="S18" s="568" t="s">
        <v>6</v>
      </c>
      <c r="T18" s="573" t="s">
        <v>698</v>
      </c>
      <c r="U18" s="575" t="s">
        <v>606</v>
      </c>
      <c r="V18" s="575" t="s">
        <v>607</v>
      </c>
      <c r="W18" s="575" t="s">
        <v>608</v>
      </c>
      <c r="X18" s="575" t="s">
        <v>609</v>
      </c>
      <c r="Y18" s="575" t="s">
        <v>610</v>
      </c>
      <c r="Z18" s="575" t="s">
        <v>611</v>
      </c>
      <c r="AA18" s="75" t="s">
        <v>343</v>
      </c>
      <c r="AB18" s="75" t="s">
        <v>346</v>
      </c>
      <c r="AC18" s="75" t="s">
        <v>345</v>
      </c>
      <c r="AD18" s="75" t="s">
        <v>343</v>
      </c>
      <c r="AE18" s="580" t="s">
        <v>785</v>
      </c>
      <c r="AF18" s="585" t="s">
        <v>786</v>
      </c>
      <c r="AG18" s="581" t="s">
        <v>787</v>
      </c>
      <c r="AH18" s="581" t="s">
        <v>772</v>
      </c>
      <c r="AI18" s="75" t="s">
        <v>343</v>
      </c>
      <c r="AJ18" s="75" t="s">
        <v>346</v>
      </c>
      <c r="AK18" s="75" t="s">
        <v>345</v>
      </c>
      <c r="AL18" s="75" t="s">
        <v>343</v>
      </c>
      <c r="AM18" s="75" t="s">
        <v>343</v>
      </c>
      <c r="AN18" s="586" t="s">
        <v>831</v>
      </c>
      <c r="AO18" s="75" t="s">
        <v>343</v>
      </c>
    </row>
    <row r="19" spans="1:43" s="150" customFormat="1" ht="334.5" customHeight="1" thickBot="1" x14ac:dyDescent="0.25">
      <c r="A19" s="636"/>
      <c r="B19" s="575" t="s">
        <v>403</v>
      </c>
      <c r="C19" s="571" t="s">
        <v>416</v>
      </c>
      <c r="D19" s="573" t="s">
        <v>385</v>
      </c>
      <c r="E19" s="573" t="s">
        <v>351</v>
      </c>
      <c r="F19" s="569" t="s">
        <v>18</v>
      </c>
      <c r="G19" s="569" t="s">
        <v>23</v>
      </c>
      <c r="H19" s="570">
        <v>2</v>
      </c>
      <c r="I19" s="570">
        <v>20</v>
      </c>
      <c r="J19" s="571">
        <v>40</v>
      </c>
      <c r="K19" s="576" t="s">
        <v>29</v>
      </c>
      <c r="L19" s="573" t="s">
        <v>701</v>
      </c>
      <c r="M19" s="573" t="s">
        <v>555</v>
      </c>
      <c r="N19" s="569" t="s">
        <v>40</v>
      </c>
      <c r="O19" s="569" t="s">
        <v>23</v>
      </c>
      <c r="P19" s="570">
        <v>1</v>
      </c>
      <c r="Q19" s="570">
        <v>20</v>
      </c>
      <c r="R19" s="571">
        <v>20</v>
      </c>
      <c r="S19" s="574" t="s">
        <v>28</v>
      </c>
      <c r="T19" s="573" t="s">
        <v>702</v>
      </c>
      <c r="U19" s="575" t="s">
        <v>612</v>
      </c>
      <c r="V19" s="575" t="s">
        <v>613</v>
      </c>
      <c r="W19" s="575" t="s">
        <v>614</v>
      </c>
      <c r="X19" s="575" t="s">
        <v>615</v>
      </c>
      <c r="Y19" s="575" t="s">
        <v>616</v>
      </c>
      <c r="Z19" s="577"/>
      <c r="AA19" s="75" t="s">
        <v>343</v>
      </c>
      <c r="AB19" s="75" t="s">
        <v>346</v>
      </c>
      <c r="AC19" s="75" t="s">
        <v>345</v>
      </c>
      <c r="AD19" s="75" t="s">
        <v>343</v>
      </c>
      <c r="AE19" s="580" t="s">
        <v>788</v>
      </c>
      <c r="AF19" s="581" t="s">
        <v>789</v>
      </c>
      <c r="AG19" s="581" t="s">
        <v>790</v>
      </c>
      <c r="AH19" s="581" t="s">
        <v>772</v>
      </c>
      <c r="AI19" s="75" t="s">
        <v>343</v>
      </c>
      <c r="AJ19" s="75" t="s">
        <v>346</v>
      </c>
      <c r="AK19" s="75" t="s">
        <v>345</v>
      </c>
      <c r="AL19" s="75" t="s">
        <v>343</v>
      </c>
      <c r="AM19" s="75" t="s">
        <v>343</v>
      </c>
      <c r="AN19" s="586" t="s">
        <v>764</v>
      </c>
      <c r="AO19" s="75" t="s">
        <v>343</v>
      </c>
    </row>
    <row r="20" spans="1:43" s="150" customFormat="1" ht="290.25" customHeight="1" thickBot="1" x14ac:dyDescent="0.25">
      <c r="A20" s="636"/>
      <c r="B20" s="575" t="s">
        <v>396</v>
      </c>
      <c r="C20" s="571" t="s">
        <v>395</v>
      </c>
      <c r="D20" s="573" t="s">
        <v>398</v>
      </c>
      <c r="E20" s="573" t="s">
        <v>353</v>
      </c>
      <c r="F20" s="569" t="s">
        <v>18</v>
      </c>
      <c r="G20" s="569" t="s">
        <v>23</v>
      </c>
      <c r="H20" s="570">
        <v>2</v>
      </c>
      <c r="I20" s="570">
        <v>20</v>
      </c>
      <c r="J20" s="571">
        <v>40</v>
      </c>
      <c r="K20" s="576" t="s">
        <v>29</v>
      </c>
      <c r="L20" s="573" t="s">
        <v>703</v>
      </c>
      <c r="M20" s="573" t="s">
        <v>510</v>
      </c>
      <c r="N20" s="569" t="s">
        <v>40</v>
      </c>
      <c r="O20" s="569" t="s">
        <v>22</v>
      </c>
      <c r="P20" s="570">
        <v>1</v>
      </c>
      <c r="Q20" s="570">
        <v>10</v>
      </c>
      <c r="R20" s="571">
        <v>10</v>
      </c>
      <c r="S20" s="568" t="s">
        <v>6</v>
      </c>
      <c r="T20" s="573" t="s">
        <v>698</v>
      </c>
      <c r="U20" s="575" t="s">
        <v>664</v>
      </c>
      <c r="V20" s="575" t="s">
        <v>665</v>
      </c>
      <c r="W20" s="575" t="s">
        <v>617</v>
      </c>
      <c r="X20" s="575" t="s">
        <v>666</v>
      </c>
      <c r="Y20" s="575" t="s">
        <v>667</v>
      </c>
      <c r="Z20" s="577"/>
      <c r="AA20" s="75" t="s">
        <v>343</v>
      </c>
      <c r="AB20" s="75" t="s">
        <v>346</v>
      </c>
      <c r="AC20" s="75" t="s">
        <v>345</v>
      </c>
      <c r="AD20" s="75" t="s">
        <v>343</v>
      </c>
      <c r="AE20" s="582" t="s">
        <v>791</v>
      </c>
      <c r="AF20" s="581" t="s">
        <v>792</v>
      </c>
      <c r="AG20" s="581" t="s">
        <v>793</v>
      </c>
      <c r="AH20" s="581" t="s">
        <v>772</v>
      </c>
      <c r="AI20" s="75" t="s">
        <v>343</v>
      </c>
      <c r="AJ20" s="75" t="s">
        <v>346</v>
      </c>
      <c r="AK20" s="75" t="s">
        <v>345</v>
      </c>
      <c r="AL20" s="75" t="s">
        <v>343</v>
      </c>
      <c r="AM20" s="75" t="s">
        <v>343</v>
      </c>
      <c r="AN20" s="586" t="s">
        <v>832</v>
      </c>
      <c r="AO20" s="75" t="s">
        <v>343</v>
      </c>
    </row>
    <row r="21" spans="1:43" s="150" customFormat="1" ht="295.5" customHeight="1" thickBot="1" x14ac:dyDescent="0.25">
      <c r="A21" s="636"/>
      <c r="B21" s="575" t="s">
        <v>397</v>
      </c>
      <c r="C21" s="571" t="s">
        <v>404</v>
      </c>
      <c r="D21" s="573" t="s">
        <v>398</v>
      </c>
      <c r="E21" s="573" t="s">
        <v>353</v>
      </c>
      <c r="F21" s="569" t="s">
        <v>19</v>
      </c>
      <c r="G21" s="569" t="s">
        <v>23</v>
      </c>
      <c r="H21" s="570">
        <v>3</v>
      </c>
      <c r="I21" s="570">
        <v>20</v>
      </c>
      <c r="J21" s="571">
        <v>60</v>
      </c>
      <c r="K21" s="578" t="s">
        <v>30</v>
      </c>
      <c r="L21" s="573" t="s">
        <v>703</v>
      </c>
      <c r="M21" s="573" t="s">
        <v>510</v>
      </c>
      <c r="N21" s="569" t="s">
        <v>18</v>
      </c>
      <c r="O21" s="569" t="s">
        <v>22</v>
      </c>
      <c r="P21" s="570">
        <v>2</v>
      </c>
      <c r="Q21" s="570">
        <v>10</v>
      </c>
      <c r="R21" s="571">
        <v>20</v>
      </c>
      <c r="S21" s="574" t="s">
        <v>28</v>
      </c>
      <c r="T21" s="573" t="s">
        <v>702</v>
      </c>
      <c r="U21" s="575" t="s">
        <v>668</v>
      </c>
      <c r="V21" s="575" t="s">
        <v>669</v>
      </c>
      <c r="W21" s="575" t="s">
        <v>618</v>
      </c>
      <c r="X21" s="575" t="s">
        <v>670</v>
      </c>
      <c r="Y21" s="575" t="s">
        <v>671</v>
      </c>
      <c r="Z21" s="577"/>
      <c r="AA21" s="75" t="s">
        <v>343</v>
      </c>
      <c r="AB21" s="75" t="s">
        <v>346</v>
      </c>
      <c r="AC21" s="75" t="s">
        <v>345</v>
      </c>
      <c r="AD21" s="75" t="s">
        <v>343</v>
      </c>
      <c r="AE21" s="580" t="s">
        <v>794</v>
      </c>
      <c r="AF21" s="581" t="s">
        <v>795</v>
      </c>
      <c r="AG21" s="581" t="s">
        <v>796</v>
      </c>
      <c r="AH21" s="581" t="s">
        <v>772</v>
      </c>
      <c r="AI21" s="75" t="s">
        <v>343</v>
      </c>
      <c r="AJ21" s="75" t="s">
        <v>346</v>
      </c>
      <c r="AK21" s="75" t="s">
        <v>345</v>
      </c>
      <c r="AL21" s="75" t="s">
        <v>343</v>
      </c>
      <c r="AM21" s="75" t="s">
        <v>343</v>
      </c>
      <c r="AN21" s="551" t="s">
        <v>833</v>
      </c>
      <c r="AO21" s="75" t="s">
        <v>343</v>
      </c>
    </row>
    <row r="22" spans="1:43" s="150" customFormat="1" ht="198.75" hidden="1" customHeight="1" thickBot="1" x14ac:dyDescent="0.25">
      <c r="A22" s="637"/>
      <c r="B22" s="524" t="s">
        <v>704</v>
      </c>
      <c r="C22" s="546" t="s">
        <v>399</v>
      </c>
      <c r="D22" s="547" t="s">
        <v>405</v>
      </c>
      <c r="E22" s="547" t="s">
        <v>152</v>
      </c>
      <c r="F22" s="540" t="s">
        <v>21</v>
      </c>
      <c r="G22" s="540" t="s">
        <v>3</v>
      </c>
      <c r="H22" s="541">
        <v>5</v>
      </c>
      <c r="I22" s="541">
        <v>5</v>
      </c>
      <c r="J22" s="542">
        <v>25</v>
      </c>
      <c r="K22" s="544" t="s">
        <v>28</v>
      </c>
      <c r="L22" s="547" t="s">
        <v>562</v>
      </c>
      <c r="M22" s="547" t="s">
        <v>705</v>
      </c>
      <c r="N22" s="540" t="s">
        <v>20</v>
      </c>
      <c r="O22" s="540" t="s">
        <v>168</v>
      </c>
      <c r="P22" s="541">
        <v>4</v>
      </c>
      <c r="Q22" s="541">
        <v>3</v>
      </c>
      <c r="R22" s="542">
        <v>12</v>
      </c>
      <c r="S22" s="543" t="s">
        <v>6</v>
      </c>
      <c r="T22" s="547" t="s">
        <v>682</v>
      </c>
      <c r="U22" s="524" t="s">
        <v>619</v>
      </c>
      <c r="V22" s="524" t="s">
        <v>620</v>
      </c>
      <c r="W22" s="524" t="s">
        <v>621</v>
      </c>
      <c r="X22" s="524" t="s">
        <v>622</v>
      </c>
      <c r="Y22" s="524" t="s">
        <v>623</v>
      </c>
      <c r="Z22" s="526"/>
      <c r="AA22" s="75" t="s">
        <v>343</v>
      </c>
      <c r="AB22" s="75" t="s">
        <v>346</v>
      </c>
      <c r="AC22" s="75" t="s">
        <v>345</v>
      </c>
      <c r="AD22" s="75" t="s">
        <v>343</v>
      </c>
      <c r="AE22" s="557" t="s">
        <v>797</v>
      </c>
      <c r="AF22" s="558" t="s">
        <v>798</v>
      </c>
      <c r="AG22" s="558" t="s">
        <v>799</v>
      </c>
      <c r="AH22" s="559" t="s">
        <v>772</v>
      </c>
      <c r="AI22" s="75" t="s">
        <v>343</v>
      </c>
      <c r="AJ22" s="75" t="s">
        <v>346</v>
      </c>
      <c r="AK22" s="75" t="s">
        <v>345</v>
      </c>
      <c r="AL22" s="75" t="s">
        <v>343</v>
      </c>
      <c r="AM22" s="75" t="s">
        <v>343</v>
      </c>
      <c r="AN22" s="75" t="s">
        <v>343</v>
      </c>
      <c r="AO22" s="75" t="s">
        <v>343</v>
      </c>
    </row>
    <row r="23" spans="1:43" s="150" customFormat="1" ht="153.75" hidden="1" customHeight="1" thickBot="1" x14ac:dyDescent="0.25">
      <c r="A23" s="638"/>
      <c r="B23" s="524" t="s">
        <v>406</v>
      </c>
      <c r="C23" s="546" t="s">
        <v>706</v>
      </c>
      <c r="D23" s="547" t="s">
        <v>407</v>
      </c>
      <c r="E23" s="547" t="s">
        <v>152</v>
      </c>
      <c r="F23" s="540" t="s">
        <v>40</v>
      </c>
      <c r="G23" s="540" t="s">
        <v>3</v>
      </c>
      <c r="H23" s="541">
        <v>1</v>
      </c>
      <c r="I23" s="541">
        <v>5</v>
      </c>
      <c r="J23" s="542">
        <v>5</v>
      </c>
      <c r="K23" s="543" t="s">
        <v>6</v>
      </c>
      <c r="L23" s="547" t="s">
        <v>564</v>
      </c>
      <c r="M23" s="547" t="s">
        <v>707</v>
      </c>
      <c r="N23" s="540" t="s">
        <v>40</v>
      </c>
      <c r="O23" s="540" t="s">
        <v>168</v>
      </c>
      <c r="P23" s="541">
        <v>1</v>
      </c>
      <c r="Q23" s="541">
        <v>3</v>
      </c>
      <c r="R23" s="542">
        <v>3</v>
      </c>
      <c r="S23" s="543" t="s">
        <v>6</v>
      </c>
      <c r="T23" s="547" t="s">
        <v>682</v>
      </c>
      <c r="U23" s="524" t="s">
        <v>624</v>
      </c>
      <c r="V23" s="524" t="s">
        <v>625</v>
      </c>
      <c r="W23" s="524" t="s">
        <v>625</v>
      </c>
      <c r="X23" s="524" t="s">
        <v>626</v>
      </c>
      <c r="Y23" s="524" t="s">
        <v>627</v>
      </c>
      <c r="Z23" s="526"/>
      <c r="AA23" s="75" t="s">
        <v>343</v>
      </c>
      <c r="AB23" s="75" t="s">
        <v>346</v>
      </c>
      <c r="AC23" s="75" t="s">
        <v>345</v>
      </c>
      <c r="AD23" s="75" t="s">
        <v>343</v>
      </c>
      <c r="AE23" s="557" t="s">
        <v>800</v>
      </c>
      <c r="AF23" s="558" t="s">
        <v>801</v>
      </c>
      <c r="AG23" s="558" t="s">
        <v>802</v>
      </c>
      <c r="AH23" s="559" t="s">
        <v>772</v>
      </c>
      <c r="AI23" s="75" t="s">
        <v>343</v>
      </c>
      <c r="AJ23" s="75" t="s">
        <v>346</v>
      </c>
      <c r="AK23" s="75" t="s">
        <v>345</v>
      </c>
      <c r="AL23" s="75" t="s">
        <v>343</v>
      </c>
      <c r="AM23" s="75" t="s">
        <v>343</v>
      </c>
      <c r="AN23" s="75" t="s">
        <v>343</v>
      </c>
      <c r="AO23" s="75" t="s">
        <v>343</v>
      </c>
    </row>
    <row r="24" spans="1:43" s="150" customFormat="1" ht="230.25" hidden="1" customHeight="1" thickBot="1" x14ac:dyDescent="0.25">
      <c r="A24" s="548" t="s">
        <v>708</v>
      </c>
      <c r="B24" s="523" t="s">
        <v>709</v>
      </c>
      <c r="C24" s="535" t="s">
        <v>710</v>
      </c>
      <c r="D24" s="534" t="s">
        <v>711</v>
      </c>
      <c r="E24" s="534" t="s">
        <v>152</v>
      </c>
      <c r="F24" s="536" t="s">
        <v>19</v>
      </c>
      <c r="G24" s="536" t="s">
        <v>22</v>
      </c>
      <c r="H24" s="537">
        <v>3</v>
      </c>
      <c r="I24" s="537">
        <v>10</v>
      </c>
      <c r="J24" s="538">
        <v>30</v>
      </c>
      <c r="K24" s="539" t="s">
        <v>29</v>
      </c>
      <c r="L24" s="534" t="s">
        <v>712</v>
      </c>
      <c r="M24" s="534" t="s">
        <v>713</v>
      </c>
      <c r="N24" s="540" t="s">
        <v>18</v>
      </c>
      <c r="O24" s="540" t="s">
        <v>3</v>
      </c>
      <c r="P24" s="541">
        <v>2</v>
      </c>
      <c r="Q24" s="541">
        <v>5</v>
      </c>
      <c r="R24" s="542">
        <v>10</v>
      </c>
      <c r="S24" s="543" t="s">
        <v>6</v>
      </c>
      <c r="T24" s="534" t="s">
        <v>682</v>
      </c>
      <c r="U24" s="523" t="s">
        <v>628</v>
      </c>
      <c r="V24" s="523" t="s">
        <v>629</v>
      </c>
      <c r="W24" s="523" t="s">
        <v>630</v>
      </c>
      <c r="X24" s="523" t="s">
        <v>631</v>
      </c>
      <c r="Y24" s="523" t="s">
        <v>632</v>
      </c>
      <c r="Z24" s="525"/>
      <c r="AA24" s="263" t="s">
        <v>343</v>
      </c>
      <c r="AB24" s="263" t="s">
        <v>346</v>
      </c>
      <c r="AC24" s="263" t="s">
        <v>345</v>
      </c>
      <c r="AD24" s="263" t="s">
        <v>343</v>
      </c>
      <c r="AE24" s="554" t="s">
        <v>803</v>
      </c>
      <c r="AF24" s="555" t="s">
        <v>804</v>
      </c>
      <c r="AG24" s="555" t="s">
        <v>805</v>
      </c>
      <c r="AH24" s="556" t="s">
        <v>772</v>
      </c>
      <c r="AI24" s="263" t="s">
        <v>343</v>
      </c>
      <c r="AJ24" s="263" t="s">
        <v>346</v>
      </c>
      <c r="AK24" s="263" t="s">
        <v>345</v>
      </c>
      <c r="AL24" s="263" t="s">
        <v>343</v>
      </c>
      <c r="AM24" s="303" t="s">
        <v>343</v>
      </c>
      <c r="AN24" s="303" t="s">
        <v>343</v>
      </c>
      <c r="AO24" s="303" t="s">
        <v>343</v>
      </c>
    </row>
    <row r="25" spans="1:43" s="150" customFormat="1" ht="408.75" customHeight="1" thickBot="1" x14ac:dyDescent="0.25">
      <c r="A25" s="583" t="s">
        <v>714</v>
      </c>
      <c r="B25" s="575" t="s">
        <v>408</v>
      </c>
      <c r="C25" s="571" t="s">
        <v>411</v>
      </c>
      <c r="D25" s="573" t="s">
        <v>398</v>
      </c>
      <c r="E25" s="573" t="s">
        <v>350</v>
      </c>
      <c r="F25" s="569" t="s">
        <v>18</v>
      </c>
      <c r="G25" s="569" t="s">
        <v>22</v>
      </c>
      <c r="H25" s="570">
        <v>2</v>
      </c>
      <c r="I25" s="570">
        <v>10</v>
      </c>
      <c r="J25" s="571">
        <v>20</v>
      </c>
      <c r="K25" s="574" t="s">
        <v>28</v>
      </c>
      <c r="L25" s="573" t="s">
        <v>755</v>
      </c>
      <c r="M25" s="573" t="s">
        <v>756</v>
      </c>
      <c r="N25" s="569" t="s">
        <v>40</v>
      </c>
      <c r="O25" s="569" t="s">
        <v>168</v>
      </c>
      <c r="P25" s="570">
        <v>1</v>
      </c>
      <c r="Q25" s="570">
        <v>3</v>
      </c>
      <c r="R25" s="571">
        <v>3</v>
      </c>
      <c r="S25" s="568" t="s">
        <v>6</v>
      </c>
      <c r="T25" s="573" t="s">
        <v>698</v>
      </c>
      <c r="U25" s="575" t="s">
        <v>758</v>
      </c>
      <c r="V25" s="575" t="s">
        <v>759</v>
      </c>
      <c r="W25" s="575" t="s">
        <v>760</v>
      </c>
      <c r="X25" s="575" t="s">
        <v>762</v>
      </c>
      <c r="Y25" s="575" t="s">
        <v>761</v>
      </c>
      <c r="Z25" s="575" t="s">
        <v>715</v>
      </c>
      <c r="AA25" s="75" t="s">
        <v>343</v>
      </c>
      <c r="AB25" s="75" t="s">
        <v>346</v>
      </c>
      <c r="AC25" s="75" t="s">
        <v>345</v>
      </c>
      <c r="AD25" s="75" t="s">
        <v>343</v>
      </c>
      <c r="AE25" s="584" t="s">
        <v>834</v>
      </c>
      <c r="AF25" s="585" t="s">
        <v>835</v>
      </c>
      <c r="AG25" s="581" t="s">
        <v>806</v>
      </c>
      <c r="AH25" s="581" t="s">
        <v>772</v>
      </c>
      <c r="AI25" s="75" t="s">
        <v>343</v>
      </c>
      <c r="AJ25" s="75" t="s">
        <v>346</v>
      </c>
      <c r="AK25" s="75" t="s">
        <v>345</v>
      </c>
      <c r="AL25" s="75" t="s">
        <v>343</v>
      </c>
      <c r="AM25" s="75" t="s">
        <v>343</v>
      </c>
      <c r="AN25" s="586" t="s">
        <v>841</v>
      </c>
      <c r="AO25" s="75" t="s">
        <v>343</v>
      </c>
    </row>
    <row r="26" spans="1:43" s="150" customFormat="1" ht="277.5" hidden="1" customHeight="1" thickBot="1" x14ac:dyDescent="0.25">
      <c r="A26" s="632" t="s">
        <v>716</v>
      </c>
      <c r="B26" s="523" t="s">
        <v>717</v>
      </c>
      <c r="C26" s="535" t="s">
        <v>415</v>
      </c>
      <c r="D26" s="534" t="s">
        <v>718</v>
      </c>
      <c r="E26" s="534" t="s">
        <v>152</v>
      </c>
      <c r="F26" s="536" t="s">
        <v>21</v>
      </c>
      <c r="G26" s="536" t="s">
        <v>22</v>
      </c>
      <c r="H26" s="537">
        <v>5</v>
      </c>
      <c r="I26" s="537">
        <v>10</v>
      </c>
      <c r="J26" s="538">
        <v>50</v>
      </c>
      <c r="K26" s="539" t="s">
        <v>29</v>
      </c>
      <c r="L26" s="534" t="s">
        <v>719</v>
      </c>
      <c r="M26" s="534" t="s">
        <v>720</v>
      </c>
      <c r="N26" s="540" t="s">
        <v>19</v>
      </c>
      <c r="O26" s="540" t="s">
        <v>22</v>
      </c>
      <c r="P26" s="541">
        <v>3</v>
      </c>
      <c r="Q26" s="541">
        <v>10</v>
      </c>
      <c r="R26" s="542">
        <v>30</v>
      </c>
      <c r="S26" s="539" t="s">
        <v>29</v>
      </c>
      <c r="T26" s="534" t="s">
        <v>702</v>
      </c>
      <c r="U26" s="523" t="s">
        <v>721</v>
      </c>
      <c r="V26" s="523" t="s">
        <v>722</v>
      </c>
      <c r="W26" s="523" t="s">
        <v>723</v>
      </c>
      <c r="X26" s="523" t="s">
        <v>724</v>
      </c>
      <c r="Y26" s="523" t="s">
        <v>725</v>
      </c>
      <c r="Z26" s="525"/>
      <c r="AA26" s="263" t="s">
        <v>343</v>
      </c>
      <c r="AB26" s="263" t="s">
        <v>346</v>
      </c>
      <c r="AC26" s="263" t="s">
        <v>345</v>
      </c>
      <c r="AD26" s="263" t="s">
        <v>343</v>
      </c>
      <c r="AE26" s="554" t="s">
        <v>807</v>
      </c>
      <c r="AF26" s="555" t="s">
        <v>808</v>
      </c>
      <c r="AG26" s="555" t="s">
        <v>809</v>
      </c>
      <c r="AH26" s="556" t="s">
        <v>772</v>
      </c>
      <c r="AI26" s="263" t="s">
        <v>343</v>
      </c>
      <c r="AJ26" s="263" t="s">
        <v>346</v>
      </c>
      <c r="AK26" s="263" t="s">
        <v>345</v>
      </c>
      <c r="AL26" s="263" t="s">
        <v>343</v>
      </c>
      <c r="AM26" s="303" t="s">
        <v>343</v>
      </c>
      <c r="AN26" s="303" t="s">
        <v>343</v>
      </c>
      <c r="AO26" s="303" t="s">
        <v>343</v>
      </c>
    </row>
    <row r="27" spans="1:43" s="150" customFormat="1" ht="246" hidden="1" customHeight="1" thickBot="1" x14ac:dyDescent="0.25">
      <c r="A27" s="633"/>
      <c r="B27" s="523" t="s">
        <v>421</v>
      </c>
      <c r="C27" s="535" t="s">
        <v>412</v>
      </c>
      <c r="D27" s="534" t="s">
        <v>726</v>
      </c>
      <c r="E27" s="534" t="s">
        <v>152</v>
      </c>
      <c r="F27" s="536" t="s">
        <v>20</v>
      </c>
      <c r="G27" s="536" t="s">
        <v>22</v>
      </c>
      <c r="H27" s="537">
        <v>4</v>
      </c>
      <c r="I27" s="537">
        <v>10</v>
      </c>
      <c r="J27" s="538">
        <v>40</v>
      </c>
      <c r="K27" s="539" t="s">
        <v>29</v>
      </c>
      <c r="L27" s="534" t="s">
        <v>423</v>
      </c>
      <c r="M27" s="534" t="s">
        <v>422</v>
      </c>
      <c r="N27" s="540" t="s">
        <v>18</v>
      </c>
      <c r="O27" s="540" t="s">
        <v>168</v>
      </c>
      <c r="P27" s="541">
        <v>2</v>
      </c>
      <c r="Q27" s="541">
        <v>3</v>
      </c>
      <c r="R27" s="542">
        <v>6</v>
      </c>
      <c r="S27" s="543" t="s">
        <v>6</v>
      </c>
      <c r="T27" s="534" t="s">
        <v>682</v>
      </c>
      <c r="U27" s="523" t="s">
        <v>633</v>
      </c>
      <c r="V27" s="523" t="s">
        <v>634</v>
      </c>
      <c r="W27" s="523" t="s">
        <v>635</v>
      </c>
      <c r="X27" s="523" t="s">
        <v>636</v>
      </c>
      <c r="Y27" s="523" t="s">
        <v>637</v>
      </c>
      <c r="Z27" s="525"/>
      <c r="AA27" s="263" t="s">
        <v>343</v>
      </c>
      <c r="AB27" s="263" t="s">
        <v>346</v>
      </c>
      <c r="AC27" s="263" t="s">
        <v>345</v>
      </c>
      <c r="AD27" s="263" t="s">
        <v>343</v>
      </c>
      <c r="AE27" s="554" t="s">
        <v>810</v>
      </c>
      <c r="AF27" s="555" t="s">
        <v>811</v>
      </c>
      <c r="AG27" s="555" t="s">
        <v>812</v>
      </c>
      <c r="AH27" s="556" t="s">
        <v>772</v>
      </c>
      <c r="AI27" s="263" t="s">
        <v>343</v>
      </c>
      <c r="AJ27" s="263" t="s">
        <v>346</v>
      </c>
      <c r="AK27" s="263" t="s">
        <v>345</v>
      </c>
      <c r="AL27" s="263" t="s">
        <v>343</v>
      </c>
      <c r="AM27" s="303" t="s">
        <v>343</v>
      </c>
      <c r="AN27" s="303" t="s">
        <v>343</v>
      </c>
      <c r="AO27" s="303" t="s">
        <v>343</v>
      </c>
    </row>
    <row r="28" spans="1:43" ht="334.5" hidden="1" customHeight="1" thickBot="1" x14ac:dyDescent="0.25">
      <c r="A28" s="545" t="s">
        <v>727</v>
      </c>
      <c r="B28" s="549" t="s">
        <v>728</v>
      </c>
      <c r="C28" s="546" t="s">
        <v>729</v>
      </c>
      <c r="D28" s="549" t="s">
        <v>730</v>
      </c>
      <c r="E28" s="547" t="s">
        <v>152</v>
      </c>
      <c r="F28" s="540" t="s">
        <v>18</v>
      </c>
      <c r="G28" s="540" t="s">
        <v>22</v>
      </c>
      <c r="H28" s="541">
        <v>2</v>
      </c>
      <c r="I28" s="541">
        <v>10</v>
      </c>
      <c r="J28" s="542">
        <v>20</v>
      </c>
      <c r="K28" s="544" t="s">
        <v>28</v>
      </c>
      <c r="L28" s="547" t="s">
        <v>731</v>
      </c>
      <c r="M28" s="547" t="s">
        <v>732</v>
      </c>
      <c r="N28" s="540" t="s">
        <v>40</v>
      </c>
      <c r="O28" s="540" t="s">
        <v>168</v>
      </c>
      <c r="P28" s="541">
        <v>1</v>
      </c>
      <c r="Q28" s="541">
        <v>3</v>
      </c>
      <c r="R28" s="542">
        <v>3</v>
      </c>
      <c r="S28" s="543" t="s">
        <v>6</v>
      </c>
      <c r="T28" s="547" t="s">
        <v>682</v>
      </c>
      <c r="U28" s="524" t="s">
        <v>638</v>
      </c>
      <c r="V28" s="524" t="s">
        <v>672</v>
      </c>
      <c r="W28" s="524" t="s">
        <v>733</v>
      </c>
      <c r="X28" s="524" t="s">
        <v>734</v>
      </c>
      <c r="Y28" s="524" t="s">
        <v>673</v>
      </c>
      <c r="Z28" s="526"/>
      <c r="AA28" s="75" t="s">
        <v>343</v>
      </c>
      <c r="AB28" s="75" t="s">
        <v>346</v>
      </c>
      <c r="AC28" s="75" t="s">
        <v>345</v>
      </c>
      <c r="AD28" s="75" t="s">
        <v>343</v>
      </c>
      <c r="AE28" s="557" t="s">
        <v>813</v>
      </c>
      <c r="AF28" s="558" t="s">
        <v>814</v>
      </c>
      <c r="AG28" s="558" t="s">
        <v>815</v>
      </c>
      <c r="AH28" s="559" t="s">
        <v>772</v>
      </c>
      <c r="AI28" s="75" t="s">
        <v>343</v>
      </c>
      <c r="AJ28" s="75" t="s">
        <v>346</v>
      </c>
      <c r="AK28" s="75" t="s">
        <v>345</v>
      </c>
      <c r="AL28" s="75" t="s">
        <v>343</v>
      </c>
      <c r="AM28" s="75" t="s">
        <v>343</v>
      </c>
      <c r="AN28" s="75" t="s">
        <v>343</v>
      </c>
      <c r="AO28" s="75" t="s">
        <v>343</v>
      </c>
      <c r="AP28" s="77"/>
      <c r="AQ28" s="250"/>
    </row>
    <row r="29" spans="1:43" ht="143.25" hidden="1" customHeight="1" thickBot="1" x14ac:dyDescent="0.25">
      <c r="A29" s="548" t="s">
        <v>735</v>
      </c>
      <c r="B29" s="550" t="s">
        <v>736</v>
      </c>
      <c r="C29" s="535" t="s">
        <v>413</v>
      </c>
      <c r="D29" s="550" t="s">
        <v>737</v>
      </c>
      <c r="E29" s="550" t="s">
        <v>152</v>
      </c>
      <c r="F29" s="536" t="s">
        <v>21</v>
      </c>
      <c r="G29" s="536" t="s">
        <v>22</v>
      </c>
      <c r="H29" s="537">
        <v>5</v>
      </c>
      <c r="I29" s="537">
        <v>10</v>
      </c>
      <c r="J29" s="538">
        <v>50</v>
      </c>
      <c r="K29" s="539" t="s">
        <v>29</v>
      </c>
      <c r="L29" s="534" t="s">
        <v>738</v>
      </c>
      <c r="M29" s="534" t="s">
        <v>739</v>
      </c>
      <c r="N29" s="540" t="s">
        <v>19</v>
      </c>
      <c r="O29" s="540" t="s">
        <v>22</v>
      </c>
      <c r="P29" s="541">
        <v>3</v>
      </c>
      <c r="Q29" s="541">
        <v>10</v>
      </c>
      <c r="R29" s="542">
        <v>30</v>
      </c>
      <c r="S29" s="539" t="s">
        <v>29</v>
      </c>
      <c r="T29" s="534" t="s">
        <v>702</v>
      </c>
      <c r="U29" s="523" t="s">
        <v>639</v>
      </c>
      <c r="V29" s="523" t="s">
        <v>640</v>
      </c>
      <c r="W29" s="523" t="s">
        <v>641</v>
      </c>
      <c r="X29" s="523" t="s">
        <v>642</v>
      </c>
      <c r="Y29" s="523" t="s">
        <v>643</v>
      </c>
      <c r="Z29" s="525"/>
      <c r="AA29" s="263" t="s">
        <v>343</v>
      </c>
      <c r="AB29" s="263" t="s">
        <v>346</v>
      </c>
      <c r="AC29" s="263" t="s">
        <v>345</v>
      </c>
      <c r="AD29" s="263" t="s">
        <v>343</v>
      </c>
      <c r="AE29" s="554" t="s">
        <v>816</v>
      </c>
      <c r="AF29" s="555" t="s">
        <v>817</v>
      </c>
      <c r="AG29" s="555" t="s">
        <v>818</v>
      </c>
      <c r="AH29" s="556" t="s">
        <v>772</v>
      </c>
      <c r="AI29" s="263" t="s">
        <v>343</v>
      </c>
      <c r="AJ29" s="263" t="s">
        <v>346</v>
      </c>
      <c r="AK29" s="263" t="s">
        <v>345</v>
      </c>
      <c r="AL29" s="263" t="s">
        <v>343</v>
      </c>
      <c r="AM29" s="303" t="s">
        <v>343</v>
      </c>
      <c r="AN29" s="303" t="s">
        <v>343</v>
      </c>
      <c r="AO29" s="303" t="s">
        <v>343</v>
      </c>
    </row>
    <row r="30" spans="1:43" ht="219.75" hidden="1" customHeight="1" thickBot="1" x14ac:dyDescent="0.25">
      <c r="A30" s="545" t="s">
        <v>740</v>
      </c>
      <c r="B30" s="549" t="s">
        <v>741</v>
      </c>
      <c r="C30" s="546" t="s">
        <v>742</v>
      </c>
      <c r="D30" s="549" t="s">
        <v>743</v>
      </c>
      <c r="E30" s="547" t="s">
        <v>152</v>
      </c>
      <c r="F30" s="540" t="s">
        <v>21</v>
      </c>
      <c r="G30" s="540" t="s">
        <v>22</v>
      </c>
      <c r="H30" s="541">
        <v>5</v>
      </c>
      <c r="I30" s="541">
        <v>10</v>
      </c>
      <c r="J30" s="542">
        <v>50</v>
      </c>
      <c r="K30" s="539" t="s">
        <v>29</v>
      </c>
      <c r="L30" s="547" t="s">
        <v>744</v>
      </c>
      <c r="M30" s="547" t="s">
        <v>745</v>
      </c>
      <c r="N30" s="540" t="s">
        <v>19</v>
      </c>
      <c r="O30" s="540" t="s">
        <v>22</v>
      </c>
      <c r="P30" s="541">
        <v>3</v>
      </c>
      <c r="Q30" s="541">
        <v>10</v>
      </c>
      <c r="R30" s="542">
        <v>30</v>
      </c>
      <c r="S30" s="539" t="s">
        <v>29</v>
      </c>
      <c r="T30" s="547" t="s">
        <v>702</v>
      </c>
      <c r="U30" s="524" t="s">
        <v>644</v>
      </c>
      <c r="V30" s="524" t="s">
        <v>645</v>
      </c>
      <c r="W30" s="524" t="s">
        <v>646</v>
      </c>
      <c r="X30" s="524" t="s">
        <v>647</v>
      </c>
      <c r="Y30" s="524" t="s">
        <v>648</v>
      </c>
      <c r="Z30" s="526"/>
      <c r="AA30" s="75" t="s">
        <v>343</v>
      </c>
      <c r="AB30" s="75" t="s">
        <v>346</v>
      </c>
      <c r="AC30" s="75" t="s">
        <v>345</v>
      </c>
      <c r="AD30" s="75" t="s">
        <v>343</v>
      </c>
      <c r="AE30" s="557" t="s">
        <v>819</v>
      </c>
      <c r="AF30" s="558" t="s">
        <v>820</v>
      </c>
      <c r="AG30" s="558" t="s">
        <v>821</v>
      </c>
      <c r="AH30" s="559" t="s">
        <v>772</v>
      </c>
      <c r="AI30" s="75" t="s">
        <v>343</v>
      </c>
      <c r="AJ30" s="75" t="s">
        <v>346</v>
      </c>
      <c r="AK30" s="75" t="s">
        <v>345</v>
      </c>
      <c r="AL30" s="75" t="s">
        <v>343</v>
      </c>
      <c r="AM30" s="75" t="s">
        <v>343</v>
      </c>
      <c r="AN30" s="75" t="s">
        <v>343</v>
      </c>
      <c r="AO30" s="75" t="s">
        <v>343</v>
      </c>
    </row>
    <row r="31" spans="1:43" ht="298.5" hidden="1" customHeight="1" thickBot="1" x14ac:dyDescent="0.25">
      <c r="A31" s="548" t="s">
        <v>746</v>
      </c>
      <c r="B31" s="550" t="s">
        <v>747</v>
      </c>
      <c r="C31" s="535" t="s">
        <v>414</v>
      </c>
      <c r="D31" s="550" t="s">
        <v>409</v>
      </c>
      <c r="E31" s="550" t="s">
        <v>152</v>
      </c>
      <c r="F31" s="536" t="s">
        <v>18</v>
      </c>
      <c r="G31" s="536" t="s">
        <v>23</v>
      </c>
      <c r="H31" s="537">
        <v>2</v>
      </c>
      <c r="I31" s="537">
        <v>20</v>
      </c>
      <c r="J31" s="538">
        <v>40</v>
      </c>
      <c r="K31" s="539" t="s">
        <v>29</v>
      </c>
      <c r="L31" s="534" t="s">
        <v>425</v>
      </c>
      <c r="M31" s="534" t="s">
        <v>748</v>
      </c>
      <c r="N31" s="540" t="s">
        <v>40</v>
      </c>
      <c r="O31" s="540" t="s">
        <v>22</v>
      </c>
      <c r="P31" s="541">
        <v>1</v>
      </c>
      <c r="Q31" s="541">
        <v>10</v>
      </c>
      <c r="R31" s="542">
        <v>10</v>
      </c>
      <c r="S31" s="543" t="s">
        <v>6</v>
      </c>
      <c r="T31" s="534" t="s">
        <v>682</v>
      </c>
      <c r="U31" s="523" t="s">
        <v>649</v>
      </c>
      <c r="V31" s="523" t="s">
        <v>650</v>
      </c>
      <c r="W31" s="523" t="s">
        <v>651</v>
      </c>
      <c r="X31" s="523" t="s">
        <v>652</v>
      </c>
      <c r="Y31" s="523" t="s">
        <v>653</v>
      </c>
      <c r="Z31" s="525"/>
      <c r="AA31" s="263" t="s">
        <v>343</v>
      </c>
      <c r="AB31" s="263" t="s">
        <v>346</v>
      </c>
      <c r="AC31" s="263" t="s">
        <v>345</v>
      </c>
      <c r="AD31" s="263" t="s">
        <v>343</v>
      </c>
      <c r="AE31" s="560" t="s">
        <v>822</v>
      </c>
      <c r="AF31" s="558" t="s">
        <v>823</v>
      </c>
      <c r="AG31" s="558" t="s">
        <v>824</v>
      </c>
      <c r="AH31" s="556" t="s">
        <v>772</v>
      </c>
      <c r="AI31" s="263" t="s">
        <v>343</v>
      </c>
      <c r="AJ31" s="263" t="s">
        <v>346</v>
      </c>
      <c r="AK31" s="263" t="s">
        <v>345</v>
      </c>
      <c r="AL31" s="263" t="s">
        <v>343</v>
      </c>
      <c r="AM31" s="303" t="s">
        <v>343</v>
      </c>
      <c r="AN31" s="303" t="s">
        <v>343</v>
      </c>
      <c r="AO31" s="303" t="s">
        <v>343</v>
      </c>
    </row>
    <row r="32" spans="1:43" ht="205.5" hidden="1" customHeight="1" thickBot="1" x14ac:dyDescent="0.25">
      <c r="A32" s="545" t="s">
        <v>749</v>
      </c>
      <c r="B32" s="549" t="s">
        <v>750</v>
      </c>
      <c r="C32" s="546" t="s">
        <v>751</v>
      </c>
      <c r="D32" s="549" t="s">
        <v>410</v>
      </c>
      <c r="E32" s="547" t="s">
        <v>152</v>
      </c>
      <c r="F32" s="540" t="s">
        <v>20</v>
      </c>
      <c r="G32" s="540" t="s">
        <v>22</v>
      </c>
      <c r="H32" s="541">
        <v>4</v>
      </c>
      <c r="I32" s="541">
        <v>10</v>
      </c>
      <c r="J32" s="542">
        <v>40</v>
      </c>
      <c r="K32" s="539" t="s">
        <v>29</v>
      </c>
      <c r="L32" s="547" t="s">
        <v>752</v>
      </c>
      <c r="M32" s="547" t="s">
        <v>753</v>
      </c>
      <c r="N32" s="540" t="s">
        <v>19</v>
      </c>
      <c r="O32" s="540" t="s">
        <v>3</v>
      </c>
      <c r="P32" s="541">
        <v>3</v>
      </c>
      <c r="Q32" s="541">
        <v>5</v>
      </c>
      <c r="R32" s="542">
        <v>15</v>
      </c>
      <c r="S32" s="544" t="s">
        <v>28</v>
      </c>
      <c r="T32" s="547" t="s">
        <v>702</v>
      </c>
      <c r="U32" s="524" t="s">
        <v>654</v>
      </c>
      <c r="V32" s="524" t="s">
        <v>655</v>
      </c>
      <c r="W32" s="524" t="s">
        <v>656</v>
      </c>
      <c r="X32" s="524" t="s">
        <v>657</v>
      </c>
      <c r="Y32" s="524" t="s">
        <v>658</v>
      </c>
      <c r="Z32" s="526"/>
      <c r="AA32" s="75" t="s">
        <v>343</v>
      </c>
      <c r="AB32" s="75" t="s">
        <v>346</v>
      </c>
      <c r="AC32" s="75" t="s">
        <v>345</v>
      </c>
      <c r="AD32" s="75" t="s">
        <v>343</v>
      </c>
      <c r="AE32" s="557" t="s">
        <v>825</v>
      </c>
      <c r="AF32" s="558" t="s">
        <v>826</v>
      </c>
      <c r="AG32" s="561" t="s">
        <v>827</v>
      </c>
      <c r="AH32" s="559" t="s">
        <v>772</v>
      </c>
      <c r="AI32" s="75" t="s">
        <v>343</v>
      </c>
      <c r="AJ32" s="75" t="s">
        <v>346</v>
      </c>
      <c r="AK32" s="75" t="s">
        <v>345</v>
      </c>
      <c r="AL32" s="75" t="s">
        <v>343</v>
      </c>
      <c r="AM32" s="75" t="s">
        <v>343</v>
      </c>
      <c r="AN32" s="75" t="s">
        <v>343</v>
      </c>
      <c r="AO32" s="75" t="s">
        <v>343</v>
      </c>
    </row>
    <row r="34" spans="1:11" ht="20.25" customHeight="1" thickBot="1" x14ac:dyDescent="0.25"/>
    <row r="35" spans="1:11" ht="20.25" customHeight="1" x14ac:dyDescent="0.2">
      <c r="A35" s="724" t="s">
        <v>828</v>
      </c>
      <c r="B35" s="725"/>
      <c r="C35" s="725"/>
      <c r="D35" s="726"/>
      <c r="E35" s="700" t="s">
        <v>829</v>
      </c>
      <c r="F35" s="701"/>
      <c r="G35" s="701"/>
      <c r="H35" s="701"/>
      <c r="I35" s="701"/>
      <c r="J35" s="701"/>
      <c r="K35" s="702"/>
    </row>
    <row r="36" spans="1:11" ht="134.25" customHeight="1" x14ac:dyDescent="0.2">
      <c r="A36" s="721" t="s">
        <v>840</v>
      </c>
      <c r="B36" s="722"/>
      <c r="C36" s="722"/>
      <c r="D36" s="723"/>
      <c r="E36" s="697" t="s">
        <v>843</v>
      </c>
      <c r="F36" s="698"/>
      <c r="G36" s="698"/>
      <c r="H36" s="698"/>
      <c r="I36" s="698"/>
      <c r="J36" s="698"/>
      <c r="K36" s="699"/>
    </row>
    <row r="37" spans="1:11" ht="60.75" customHeight="1" x14ac:dyDescent="0.2">
      <c r="A37" s="721" t="s">
        <v>763</v>
      </c>
      <c r="B37" s="722"/>
      <c r="C37" s="722"/>
      <c r="D37" s="723"/>
      <c r="E37" s="697" t="s">
        <v>836</v>
      </c>
      <c r="F37" s="698"/>
      <c r="G37" s="698"/>
      <c r="H37" s="698"/>
      <c r="I37" s="698"/>
      <c r="J37" s="698"/>
      <c r="K37" s="699"/>
    </row>
    <row r="38" spans="1:11" ht="114.75" customHeight="1" thickBot="1" x14ac:dyDescent="0.25">
      <c r="A38" s="703" t="s">
        <v>837</v>
      </c>
      <c r="B38" s="704"/>
      <c r="C38" s="704"/>
      <c r="D38" s="705"/>
      <c r="E38" s="629" t="s">
        <v>838</v>
      </c>
      <c r="F38" s="630"/>
      <c r="G38" s="630"/>
      <c r="H38" s="630"/>
      <c r="I38" s="630"/>
      <c r="J38" s="630"/>
      <c r="K38" s="631"/>
    </row>
    <row r="39" spans="1:11" ht="96" customHeight="1" thickBot="1" x14ac:dyDescent="0.25">
      <c r="A39" s="703" t="s">
        <v>842</v>
      </c>
      <c r="B39" s="704"/>
      <c r="C39" s="704"/>
      <c r="D39" s="705"/>
      <c r="E39" s="629" t="s">
        <v>839</v>
      </c>
      <c r="F39" s="630"/>
      <c r="G39" s="630"/>
      <c r="H39" s="630"/>
      <c r="I39" s="630"/>
      <c r="J39" s="630"/>
      <c r="K39" s="631"/>
    </row>
    <row r="97" spans="5:5" ht="20.25" customHeight="1" x14ac:dyDescent="0.2">
      <c r="E97" s="78" t="s">
        <v>152</v>
      </c>
    </row>
    <row r="98" spans="5:5" ht="20.25" customHeight="1" x14ac:dyDescent="0.2">
      <c r="E98" s="80" t="s">
        <v>350</v>
      </c>
    </row>
    <row r="99" spans="5:5" ht="20.25" customHeight="1" x14ac:dyDescent="0.2">
      <c r="E99" s="85" t="s">
        <v>351</v>
      </c>
    </row>
    <row r="100" spans="5:5" ht="20.25" customHeight="1" x14ac:dyDescent="0.2">
      <c r="E100" s="80" t="s">
        <v>352</v>
      </c>
    </row>
    <row r="101" spans="5:5" ht="20.25" customHeight="1" x14ac:dyDescent="0.2">
      <c r="E101" s="80" t="s">
        <v>353</v>
      </c>
    </row>
    <row r="167" spans="4:15" ht="20.25" customHeight="1" thickBot="1" x14ac:dyDescent="0.25">
      <c r="E167" s="78" t="s">
        <v>157</v>
      </c>
      <c r="G167" s="78" t="s">
        <v>158</v>
      </c>
      <c r="K167" s="78" t="s">
        <v>160</v>
      </c>
      <c r="M167" s="78" t="s">
        <v>365</v>
      </c>
      <c r="N167" s="78" t="s">
        <v>167</v>
      </c>
    </row>
    <row r="168" spans="4:15" ht="20.25" customHeight="1" thickBot="1" x14ac:dyDescent="0.25">
      <c r="E168" s="78" t="s">
        <v>152</v>
      </c>
      <c r="G168" s="78" t="s">
        <v>64</v>
      </c>
      <c r="K168" s="79" t="s">
        <v>161</v>
      </c>
      <c r="L168" s="78">
        <v>1</v>
      </c>
      <c r="M168" s="23" t="s">
        <v>40</v>
      </c>
      <c r="N168" s="78">
        <v>1</v>
      </c>
      <c r="O168" s="78" t="s">
        <v>169</v>
      </c>
    </row>
    <row r="169" spans="4:15" ht="20.25" customHeight="1" thickBot="1" x14ac:dyDescent="0.25">
      <c r="D169" s="642"/>
      <c r="E169" s="80" t="s">
        <v>350</v>
      </c>
      <c r="G169" s="78" t="s">
        <v>159</v>
      </c>
      <c r="K169" s="81" t="s">
        <v>162</v>
      </c>
      <c r="L169" s="78">
        <v>2</v>
      </c>
      <c r="M169" s="24" t="s">
        <v>18</v>
      </c>
      <c r="N169" s="78">
        <v>3</v>
      </c>
      <c r="O169" s="78" t="s">
        <v>168</v>
      </c>
    </row>
    <row r="170" spans="4:15" ht="20.25" customHeight="1" x14ac:dyDescent="0.2">
      <c r="D170" s="643"/>
      <c r="E170" s="85" t="s">
        <v>351</v>
      </c>
      <c r="K170" s="82" t="s">
        <v>163</v>
      </c>
      <c r="L170" s="78">
        <v>3</v>
      </c>
      <c r="M170" s="24" t="s">
        <v>19</v>
      </c>
      <c r="N170" s="83">
        <v>5</v>
      </c>
      <c r="O170" s="84" t="s">
        <v>3</v>
      </c>
    </row>
    <row r="171" spans="4:15" ht="20.25" customHeight="1" thickBot="1" x14ac:dyDescent="0.25">
      <c r="D171" s="643"/>
      <c r="E171" s="80" t="s">
        <v>352</v>
      </c>
      <c r="K171" s="86" t="s">
        <v>164</v>
      </c>
      <c r="L171" s="78">
        <v>4</v>
      </c>
      <c r="M171" s="24" t="s">
        <v>20</v>
      </c>
      <c r="N171" s="83">
        <v>10</v>
      </c>
      <c r="O171" s="84" t="s">
        <v>22</v>
      </c>
    </row>
    <row r="172" spans="4:15" ht="20.25" customHeight="1" thickBot="1" x14ac:dyDescent="0.25">
      <c r="D172" s="643"/>
      <c r="E172" s="80" t="s">
        <v>353</v>
      </c>
      <c r="K172" s="86" t="s">
        <v>325</v>
      </c>
      <c r="L172" s="78">
        <v>5</v>
      </c>
      <c r="M172" s="25" t="s">
        <v>21</v>
      </c>
      <c r="N172" s="87">
        <v>20</v>
      </c>
      <c r="O172" s="88" t="s">
        <v>23</v>
      </c>
    </row>
    <row r="173" spans="4:15" ht="20.25" customHeight="1" x14ac:dyDescent="0.2">
      <c r="D173" s="643"/>
      <c r="E173" s="89"/>
    </row>
    <row r="174" spans="4:15" ht="20.25" customHeight="1" x14ac:dyDescent="0.2">
      <c r="D174" s="663"/>
      <c r="E174" s="80"/>
    </row>
    <row r="175" spans="4:15" ht="20.25" customHeight="1" x14ac:dyDescent="0.2">
      <c r="D175" s="679"/>
    </row>
    <row r="176" spans="4:15" ht="20.25" customHeight="1" x14ac:dyDescent="0.2">
      <c r="D176" s="680"/>
      <c r="E176" s="80"/>
    </row>
    <row r="177" spans="4:5" ht="20.25" customHeight="1" x14ac:dyDescent="0.2">
      <c r="D177" s="680"/>
      <c r="E177" s="89"/>
    </row>
    <row r="178" spans="4:5" ht="20.25" customHeight="1" x14ac:dyDescent="0.2">
      <c r="D178" s="680"/>
      <c r="E178" s="80"/>
    </row>
    <row r="179" spans="4:5" ht="20.25" customHeight="1" x14ac:dyDescent="0.2">
      <c r="D179" s="680"/>
      <c r="E179" s="80"/>
    </row>
    <row r="180" spans="4:5" ht="20.25" customHeight="1" x14ac:dyDescent="0.2">
      <c r="D180" s="681"/>
      <c r="E180" s="80"/>
    </row>
    <row r="181" spans="4:5" ht="20.25" customHeight="1" x14ac:dyDescent="0.2">
      <c r="D181" s="642"/>
    </row>
    <row r="182" spans="4:5" ht="20.25" customHeight="1" x14ac:dyDescent="0.2">
      <c r="D182" s="643"/>
      <c r="E182" s="80"/>
    </row>
    <row r="183" spans="4:5" ht="20.25" customHeight="1" x14ac:dyDescent="0.2">
      <c r="D183" s="643"/>
      <c r="E183" s="80"/>
    </row>
    <row r="184" spans="4:5" ht="20.25" customHeight="1" x14ac:dyDescent="0.2">
      <c r="D184" s="643"/>
      <c r="E184" s="80"/>
    </row>
    <row r="185" spans="4:5" ht="20.25" customHeight="1" x14ac:dyDescent="0.2">
      <c r="D185" s="663"/>
      <c r="E185" s="80"/>
    </row>
    <row r="186" spans="4:5" ht="20.25" customHeight="1" x14ac:dyDescent="0.2">
      <c r="D186" s="642"/>
    </row>
    <row r="187" spans="4:5" ht="20.25" customHeight="1" x14ac:dyDescent="0.2">
      <c r="D187" s="643"/>
      <c r="E187" s="80"/>
    </row>
    <row r="188" spans="4:5" ht="20.25" customHeight="1" x14ac:dyDescent="0.2">
      <c r="D188" s="643"/>
      <c r="E188" s="80"/>
    </row>
    <row r="189" spans="4:5" ht="20.25" customHeight="1" x14ac:dyDescent="0.2">
      <c r="D189" s="643"/>
      <c r="E189" s="80"/>
    </row>
    <row r="190" spans="4:5" ht="20.25" customHeight="1" x14ac:dyDescent="0.2">
      <c r="D190" s="643"/>
      <c r="E190" s="80"/>
    </row>
    <row r="191" spans="4:5" ht="20.25" customHeight="1" x14ac:dyDescent="0.2">
      <c r="D191" s="643"/>
      <c r="E191" s="80"/>
    </row>
    <row r="192" spans="4:5" ht="20.25" customHeight="1" x14ac:dyDescent="0.2">
      <c r="D192" s="643"/>
      <c r="E192" s="80"/>
    </row>
    <row r="193" spans="4:5" ht="20.25" customHeight="1" x14ac:dyDescent="0.2">
      <c r="D193" s="643"/>
      <c r="E193" s="80"/>
    </row>
    <row r="194" spans="4:5" ht="20.25" customHeight="1" x14ac:dyDescent="0.2">
      <c r="D194" s="643"/>
      <c r="E194" s="80"/>
    </row>
    <row r="195" spans="4:5" ht="20.25" customHeight="1" x14ac:dyDescent="0.2">
      <c r="D195" s="643"/>
      <c r="E195" s="80"/>
    </row>
    <row r="196" spans="4:5" ht="20.25" customHeight="1" x14ac:dyDescent="0.2">
      <c r="D196" s="643"/>
      <c r="E196" s="80"/>
    </row>
    <row r="197" spans="4:5" ht="20.25" customHeight="1" x14ac:dyDescent="0.2">
      <c r="D197" s="643"/>
      <c r="E197" s="80"/>
    </row>
    <row r="198" spans="4:5" ht="20.25" customHeight="1" thickBot="1" x14ac:dyDescent="0.25">
      <c r="D198" s="644"/>
      <c r="E198" s="90"/>
    </row>
  </sheetData>
  <sheetProtection formatCells="0" formatColumns="0" formatRows="0" insertColumns="0" insertRows="0" deleteColumns="0" deleteRows="0" autoFilter="0"/>
  <autoFilter ref="A11:EQ32">
    <filterColumn colId="4">
      <filters>
        <filter val="Corrupción-Delitos de la Admón. Pública"/>
        <filter val="Corrupción-Institucionalidad"/>
        <filter val="Corrupción-Visibilidad"/>
      </filters>
    </filterColumn>
  </autoFilter>
  <dataConsolidate/>
  <mergeCells count="67">
    <mergeCell ref="L8:Z8"/>
    <mergeCell ref="AA8:AO8"/>
    <mergeCell ref="AM9:AO9"/>
    <mergeCell ref="AN10:AN11"/>
    <mergeCell ref="AI9:AL9"/>
    <mergeCell ref="AI10:AI11"/>
    <mergeCell ref="AO10:AO11"/>
    <mergeCell ref="AM10:AM11"/>
    <mergeCell ref="AB10:AB11"/>
    <mergeCell ref="AA10:AA11"/>
    <mergeCell ref="S9:S10"/>
    <mergeCell ref="AA9:AD9"/>
    <mergeCell ref="AJ10:AJ11"/>
    <mergeCell ref="AK10:AK11"/>
    <mergeCell ref="AL10:AL11"/>
    <mergeCell ref="AE9:AH9"/>
    <mergeCell ref="AE10:AE11"/>
    <mergeCell ref="AF10:AF11"/>
    <mergeCell ref="AG10:AG11"/>
    <mergeCell ref="AH10:AH11"/>
    <mergeCell ref="D181:D185"/>
    <mergeCell ref="D175:D180"/>
    <mergeCell ref="L10:L11"/>
    <mergeCell ref="M10:M11"/>
    <mergeCell ref="F9:G10"/>
    <mergeCell ref="K9:K10"/>
    <mergeCell ref="B9:E9"/>
    <mergeCell ref="E10:E11"/>
    <mergeCell ref="B10:B11"/>
    <mergeCell ref="C10:C11"/>
    <mergeCell ref="D10:D11"/>
    <mergeCell ref="E36:K36"/>
    <mergeCell ref="E37:K37"/>
    <mergeCell ref="E38:K38"/>
    <mergeCell ref="E35:K35"/>
    <mergeCell ref="A39:D39"/>
    <mergeCell ref="T9:Z10"/>
    <mergeCell ref="N10:N11"/>
    <mergeCell ref="O10:O11"/>
    <mergeCell ref="AC10:AC11"/>
    <mergeCell ref="AD10:AD11"/>
    <mergeCell ref="L9:O9"/>
    <mergeCell ref="A9:A11"/>
    <mergeCell ref="D186:D198"/>
    <mergeCell ref="AC1:AO1"/>
    <mergeCell ref="AA4:AO4"/>
    <mergeCell ref="S4:Z4"/>
    <mergeCell ref="AA5:AO5"/>
    <mergeCell ref="AC3:AO3"/>
    <mergeCell ref="AC2:AO2"/>
    <mergeCell ref="B1:AB1"/>
    <mergeCell ref="B2:AB2"/>
    <mergeCell ref="B3:AB3"/>
    <mergeCell ref="B4:O4"/>
    <mergeCell ref="B5:O5"/>
    <mergeCell ref="S5:Z5"/>
    <mergeCell ref="B8:K8"/>
    <mergeCell ref="D169:D174"/>
    <mergeCell ref="E39:K39"/>
    <mergeCell ref="A26:A27"/>
    <mergeCell ref="A16:A17"/>
    <mergeCell ref="A18:A23"/>
    <mergeCell ref="A13:A14"/>
    <mergeCell ref="A36:D36"/>
    <mergeCell ref="A37:D37"/>
    <mergeCell ref="A35:D35"/>
    <mergeCell ref="A38:D38"/>
  </mergeCells>
  <dataValidations disablePrompts="1" count="1">
    <dataValidation type="list" allowBlank="1" showInputMessage="1" showErrorMessage="1" sqref="BQ1 AT1:AT4">
      <formula1>$AT$1:$AT$4</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4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D3" sqref="D3"/>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727" t="s">
        <v>31</v>
      </c>
      <c r="B1" s="728"/>
      <c r="C1" s="728"/>
      <c r="D1" s="728"/>
    </row>
    <row r="2" spans="1:4" ht="15.75" thickBot="1" x14ac:dyDescent="0.3">
      <c r="A2" s="16" t="s">
        <v>15</v>
      </c>
      <c r="B2" s="16" t="s">
        <v>16</v>
      </c>
      <c r="C2" s="16" t="s">
        <v>27</v>
      </c>
      <c r="D2" s="264" t="s">
        <v>330</v>
      </c>
    </row>
    <row r="3" spans="1:4" ht="57.75" customHeight="1" x14ac:dyDescent="0.25">
      <c r="A3" s="17">
        <v>1</v>
      </c>
      <c r="B3" s="23" t="s">
        <v>40</v>
      </c>
      <c r="C3" s="20" t="s">
        <v>336</v>
      </c>
      <c r="D3" s="265" t="s">
        <v>331</v>
      </c>
    </row>
    <row r="4" spans="1:4" ht="53.25" customHeight="1" x14ac:dyDescent="0.25">
      <c r="A4" s="18">
        <v>2</v>
      </c>
      <c r="B4" s="24" t="s">
        <v>18</v>
      </c>
      <c r="C4" s="21" t="s">
        <v>337</v>
      </c>
      <c r="D4" s="266" t="s">
        <v>335</v>
      </c>
    </row>
    <row r="5" spans="1:4" ht="53.25" customHeight="1" x14ac:dyDescent="0.25">
      <c r="A5" s="18">
        <v>3</v>
      </c>
      <c r="B5" s="24" t="s">
        <v>19</v>
      </c>
      <c r="C5" s="21" t="s">
        <v>303</v>
      </c>
      <c r="D5" s="266" t="s">
        <v>332</v>
      </c>
    </row>
    <row r="6" spans="1:4" ht="53.25" customHeight="1" x14ac:dyDescent="0.25">
      <c r="A6" s="18">
        <v>4</v>
      </c>
      <c r="B6" s="24" t="s">
        <v>20</v>
      </c>
      <c r="C6" s="21" t="s">
        <v>305</v>
      </c>
      <c r="D6" s="266" t="s">
        <v>333</v>
      </c>
    </row>
    <row r="7" spans="1:4" ht="53.25" customHeight="1" thickBot="1" x14ac:dyDescent="0.3">
      <c r="A7" s="19">
        <v>5</v>
      </c>
      <c r="B7" s="25" t="s">
        <v>21</v>
      </c>
      <c r="C7" s="22" t="s">
        <v>304</v>
      </c>
      <c r="D7" s="267" t="s">
        <v>334</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6"/>
  <sheetViews>
    <sheetView topLeftCell="B4" zoomScale="90" zoomScaleNormal="90" zoomScaleSheetLayoutView="80" workbookViewId="0">
      <pane xSplit="3" ySplit="4" topLeftCell="P8" activePane="bottomRight" state="frozen"/>
      <selection activeCell="B4" sqref="B4"/>
      <selection pane="topRight" activeCell="E4" sqref="E4"/>
      <selection pane="bottomLeft" activeCell="B8" sqref="B8"/>
      <selection pane="bottomRight" activeCell="A4" sqref="A4:AX18"/>
    </sheetView>
  </sheetViews>
  <sheetFormatPr baseColWidth="10" defaultRowHeight="15" x14ac:dyDescent="0.25"/>
  <cols>
    <col min="1" max="1" width="7.28515625" style="94" customWidth="1"/>
    <col min="2" max="2" width="29.7109375" style="94" customWidth="1"/>
    <col min="3" max="3" width="26.7109375" style="94" customWidth="1"/>
    <col min="4" max="4" width="24" style="94" customWidth="1"/>
    <col min="5" max="5" width="8.7109375" style="94" customWidth="1"/>
    <col min="6" max="6" width="8" style="94" customWidth="1"/>
    <col min="7" max="7" width="7.7109375" style="94" customWidth="1"/>
    <col min="8" max="8" width="8" style="94" customWidth="1"/>
    <col min="9" max="9" width="8.42578125" style="94" customWidth="1"/>
    <col min="10" max="10" width="9" style="94" customWidth="1"/>
    <col min="11" max="11" width="8.140625" style="94" customWidth="1"/>
    <col min="12" max="12" width="8.42578125" style="94" customWidth="1"/>
    <col min="13" max="13" width="8.5703125" style="94" customWidth="1"/>
    <col min="14" max="14" width="9.28515625" style="94" customWidth="1"/>
    <col min="15" max="15" width="7" style="94" customWidth="1"/>
    <col min="16" max="16" width="6.5703125" style="94" customWidth="1"/>
    <col min="17" max="17" width="8.85546875" style="94" customWidth="1"/>
    <col min="18" max="18" width="10.85546875" style="94" customWidth="1"/>
    <col min="19" max="19" width="8.42578125" style="94" customWidth="1"/>
    <col min="20" max="20" width="9" style="94" customWidth="1"/>
    <col min="21" max="21" width="8.140625" style="94" customWidth="1"/>
    <col min="22" max="22" width="8.42578125" style="94" customWidth="1"/>
    <col min="23" max="23" width="8.5703125" style="94" customWidth="1"/>
    <col min="24" max="24" width="9.28515625" style="94" customWidth="1"/>
    <col min="25" max="25" width="7" style="94" customWidth="1"/>
    <col min="26" max="26" width="6.5703125" style="94" customWidth="1"/>
    <col min="27" max="27" width="8.85546875" style="94" customWidth="1"/>
    <col min="28" max="28" width="10.85546875" style="94" customWidth="1"/>
    <col min="29" max="30" width="8.7109375" style="94" customWidth="1"/>
    <col min="31" max="31" width="8.85546875" style="94" customWidth="1"/>
    <col min="32" max="32" width="10.85546875" style="94" customWidth="1"/>
    <col min="33" max="33" width="8.85546875" style="94" customWidth="1"/>
    <col min="34" max="34" width="10.85546875" style="94" customWidth="1"/>
    <col min="35" max="36" width="8.7109375" style="94" customWidth="1"/>
    <col min="37" max="37" width="8.85546875" style="94" customWidth="1"/>
    <col min="38" max="38" width="10.85546875" style="94" customWidth="1"/>
    <col min="39" max="39" width="8.85546875" style="94" customWidth="1"/>
    <col min="40" max="40" width="10.85546875" style="94" customWidth="1"/>
    <col min="41" max="42" width="8.7109375" style="94" customWidth="1"/>
    <col min="43" max="43" width="8.85546875" style="94" customWidth="1"/>
    <col min="44" max="44" width="10.85546875" style="94" customWidth="1"/>
    <col min="45" max="45" width="8.5703125" style="94" customWidth="1"/>
    <col min="46" max="46" width="8.42578125" style="94" customWidth="1"/>
    <col min="47" max="16384" width="11.42578125" style="94"/>
  </cols>
  <sheetData>
    <row r="1" spans="1:68" ht="10.5" customHeight="1" x14ac:dyDescent="0.25"/>
    <row r="2" spans="1:68" ht="102" customHeight="1" x14ac:dyDescent="0.3">
      <c r="A2" s="756" t="s">
        <v>316</v>
      </c>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6"/>
      <c r="AQ2" s="756"/>
      <c r="AR2" s="756"/>
      <c r="AS2" s="756"/>
      <c r="AT2" s="756"/>
    </row>
    <row r="3" spans="1:68" x14ac:dyDescent="0.25">
      <c r="A3" s="96"/>
      <c r="B3" s="96"/>
      <c r="C3" s="96"/>
      <c r="D3" s="96"/>
      <c r="E3" s="96"/>
      <c r="F3" s="96"/>
      <c r="G3" s="96"/>
      <c r="H3" s="96"/>
      <c r="I3" s="96"/>
      <c r="J3" s="96"/>
      <c r="K3" s="96"/>
      <c r="L3" s="96"/>
      <c r="M3" s="96"/>
      <c r="N3" s="96"/>
      <c r="S3" s="96"/>
      <c r="T3" s="96"/>
      <c r="U3" s="96"/>
      <c r="V3" s="96"/>
      <c r="W3" s="96"/>
      <c r="X3" s="96"/>
    </row>
    <row r="4" spans="1:68" ht="24" thickBot="1" x14ac:dyDescent="0.4">
      <c r="A4" s="731" t="s">
        <v>382</v>
      </c>
      <c r="B4" s="732"/>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732"/>
      <c r="AK4" s="732"/>
      <c r="AL4" s="732"/>
      <c r="AM4" s="732"/>
      <c r="AN4" s="732"/>
      <c r="AO4" s="732"/>
      <c r="AP4" s="732"/>
      <c r="AQ4" s="732"/>
      <c r="AR4" s="732"/>
      <c r="AS4" s="732"/>
      <c r="AT4" s="732"/>
      <c r="AU4" s="732"/>
      <c r="AV4" s="732"/>
      <c r="AW4" s="732"/>
      <c r="AX4" s="732"/>
      <c r="AY4" s="276"/>
      <c r="AZ4" s="276"/>
      <c r="BA4" s="276"/>
      <c r="BB4" s="276"/>
      <c r="BC4" s="276"/>
      <c r="BD4" s="276"/>
      <c r="BE4" s="276"/>
      <c r="BF4" s="276"/>
      <c r="BG4" s="276"/>
      <c r="BH4" s="276"/>
      <c r="BI4" s="276"/>
      <c r="BJ4" s="276"/>
      <c r="BK4" s="276"/>
      <c r="BL4" s="276"/>
      <c r="BM4" s="276"/>
      <c r="BN4" s="276"/>
      <c r="BO4" s="276"/>
    </row>
    <row r="5" spans="1:68" ht="19.5" customHeight="1" thickBot="1" x14ac:dyDescent="0.35">
      <c r="A5" s="97"/>
      <c r="B5" s="96"/>
      <c r="C5" s="96"/>
      <c r="D5" s="96"/>
      <c r="E5" s="734" t="s">
        <v>78</v>
      </c>
      <c r="F5" s="735"/>
      <c r="G5" s="746" t="s">
        <v>79</v>
      </c>
      <c r="H5" s="747"/>
      <c r="I5" s="734" t="s">
        <v>170</v>
      </c>
      <c r="J5" s="735"/>
      <c r="K5" s="746" t="s">
        <v>171</v>
      </c>
      <c r="L5" s="747"/>
      <c r="M5" s="734" t="s">
        <v>172</v>
      </c>
      <c r="N5" s="735"/>
      <c r="O5" s="746" t="s">
        <v>173</v>
      </c>
      <c r="P5" s="735"/>
      <c r="Q5" s="734" t="s">
        <v>174</v>
      </c>
      <c r="R5" s="735"/>
      <c r="S5" s="734" t="s">
        <v>366</v>
      </c>
      <c r="T5" s="735"/>
      <c r="U5" s="746" t="s">
        <v>367</v>
      </c>
      <c r="V5" s="747"/>
      <c r="W5" s="734" t="s">
        <v>368</v>
      </c>
      <c r="X5" s="735"/>
      <c r="Y5" s="746" t="s">
        <v>369</v>
      </c>
      <c r="Z5" s="735"/>
      <c r="AA5" s="734" t="s">
        <v>370</v>
      </c>
      <c r="AB5" s="735"/>
      <c r="AC5" s="734" t="s">
        <v>372</v>
      </c>
      <c r="AD5" s="735"/>
      <c r="AE5" s="734" t="s">
        <v>373</v>
      </c>
      <c r="AF5" s="735"/>
      <c r="AG5" s="738" t="s">
        <v>374</v>
      </c>
      <c r="AH5" s="739"/>
      <c r="AI5" s="738" t="s">
        <v>375</v>
      </c>
      <c r="AJ5" s="739"/>
      <c r="AK5" s="738" t="s">
        <v>376</v>
      </c>
      <c r="AL5" s="739"/>
      <c r="AM5" s="738" t="s">
        <v>377</v>
      </c>
      <c r="AN5" s="739"/>
      <c r="AO5" s="738" t="s">
        <v>378</v>
      </c>
      <c r="AP5" s="739"/>
      <c r="AQ5" s="738" t="s">
        <v>379</v>
      </c>
      <c r="AR5" s="739"/>
      <c r="AS5" s="734" t="s">
        <v>313</v>
      </c>
      <c r="AT5" s="735"/>
      <c r="AW5"/>
      <c r="AX5"/>
      <c r="AY5"/>
      <c r="AZ5"/>
      <c r="BA5"/>
      <c r="BB5"/>
      <c r="BC5"/>
      <c r="BD5"/>
      <c r="BE5"/>
      <c r="BF5"/>
      <c r="BG5"/>
      <c r="BH5"/>
      <c r="BI5"/>
      <c r="BJ5"/>
      <c r="BK5"/>
      <c r="BL5"/>
      <c r="BM5"/>
      <c r="BN5"/>
      <c r="BO5"/>
      <c r="BP5"/>
    </row>
    <row r="6" spans="1:68" ht="15" customHeight="1" thickBot="1" x14ac:dyDescent="0.3">
      <c r="A6" s="767" t="s">
        <v>59</v>
      </c>
      <c r="B6" s="757" t="s">
        <v>193</v>
      </c>
      <c r="C6" s="758"/>
      <c r="D6" s="759"/>
      <c r="E6" s="736" t="s">
        <v>60</v>
      </c>
      <c r="F6" s="737"/>
      <c r="G6" s="736" t="s">
        <v>60</v>
      </c>
      <c r="H6" s="737"/>
      <c r="I6" s="736" t="s">
        <v>60</v>
      </c>
      <c r="J6" s="737"/>
      <c r="K6" s="736" t="s">
        <v>60</v>
      </c>
      <c r="L6" s="737"/>
      <c r="M6" s="736" t="s">
        <v>60</v>
      </c>
      <c r="N6" s="737"/>
      <c r="O6" s="736" t="s">
        <v>60</v>
      </c>
      <c r="P6" s="737"/>
      <c r="Q6" s="736" t="s">
        <v>60</v>
      </c>
      <c r="R6" s="737"/>
      <c r="S6" s="736" t="s">
        <v>60</v>
      </c>
      <c r="T6" s="737"/>
      <c r="U6" s="736" t="s">
        <v>60</v>
      </c>
      <c r="V6" s="737"/>
      <c r="W6" s="736" t="s">
        <v>60</v>
      </c>
      <c r="X6" s="737"/>
      <c r="Y6" s="736" t="s">
        <v>60</v>
      </c>
      <c r="Z6" s="737"/>
      <c r="AA6" s="736" t="s">
        <v>60</v>
      </c>
      <c r="AB6" s="737"/>
      <c r="AC6" s="736" t="s">
        <v>60</v>
      </c>
      <c r="AD6" s="737"/>
      <c r="AE6" s="736" t="s">
        <v>60</v>
      </c>
      <c r="AF6" s="737"/>
      <c r="AG6" s="729" t="s">
        <v>60</v>
      </c>
      <c r="AH6" s="730"/>
      <c r="AI6" s="729" t="s">
        <v>60</v>
      </c>
      <c r="AJ6" s="730"/>
      <c r="AK6" s="729" t="s">
        <v>60</v>
      </c>
      <c r="AL6" s="730"/>
      <c r="AM6" s="729" t="s">
        <v>60</v>
      </c>
      <c r="AN6" s="730"/>
      <c r="AO6" s="729" t="s">
        <v>60</v>
      </c>
      <c r="AP6" s="730"/>
      <c r="AQ6" s="729" t="s">
        <v>60</v>
      </c>
      <c r="AR6" s="730"/>
      <c r="AS6" s="736" t="s">
        <v>60</v>
      </c>
      <c r="AT6" s="737"/>
      <c r="AW6"/>
      <c r="AX6"/>
      <c r="AY6"/>
      <c r="AZ6"/>
      <c r="BA6"/>
      <c r="BB6"/>
      <c r="BC6"/>
      <c r="BD6"/>
      <c r="BE6"/>
      <c r="BF6"/>
      <c r="BG6"/>
      <c r="BH6"/>
      <c r="BI6"/>
      <c r="BJ6"/>
      <c r="BK6"/>
      <c r="BL6"/>
      <c r="BM6"/>
      <c r="BN6"/>
      <c r="BO6"/>
      <c r="BP6"/>
    </row>
    <row r="7" spans="1:68" ht="15.75" customHeight="1" thickBot="1" x14ac:dyDescent="0.3">
      <c r="A7" s="768"/>
      <c r="B7" s="760"/>
      <c r="C7" s="761"/>
      <c r="D7" s="762"/>
      <c r="E7" s="251" t="s">
        <v>10</v>
      </c>
      <c r="F7" s="252" t="s">
        <v>26</v>
      </c>
      <c r="G7" s="251" t="s">
        <v>10</v>
      </c>
      <c r="H7" s="252" t="s">
        <v>26</v>
      </c>
      <c r="I7" s="251" t="s">
        <v>10</v>
      </c>
      <c r="J7" s="252" t="s">
        <v>26</v>
      </c>
      <c r="K7" s="251" t="s">
        <v>10</v>
      </c>
      <c r="L7" s="252" t="s">
        <v>26</v>
      </c>
      <c r="M7" s="251" t="s">
        <v>10</v>
      </c>
      <c r="N7" s="252" t="s">
        <v>26</v>
      </c>
      <c r="O7" s="251" t="s">
        <v>10</v>
      </c>
      <c r="P7" s="252" t="s">
        <v>26</v>
      </c>
      <c r="Q7" s="251" t="s">
        <v>10</v>
      </c>
      <c r="R7" s="252" t="s">
        <v>26</v>
      </c>
      <c r="S7" s="251" t="s">
        <v>10</v>
      </c>
      <c r="T7" s="252" t="s">
        <v>26</v>
      </c>
      <c r="U7" s="251" t="s">
        <v>10</v>
      </c>
      <c r="V7" s="252" t="s">
        <v>26</v>
      </c>
      <c r="W7" s="251" t="s">
        <v>10</v>
      </c>
      <c r="X7" s="252" t="s">
        <v>26</v>
      </c>
      <c r="Y7" s="251" t="s">
        <v>10</v>
      </c>
      <c r="Z7" s="252" t="s">
        <v>26</v>
      </c>
      <c r="AA7" s="251" t="s">
        <v>10</v>
      </c>
      <c r="AB7" s="252" t="s">
        <v>26</v>
      </c>
      <c r="AC7" s="251" t="s">
        <v>10</v>
      </c>
      <c r="AD7" s="252" t="s">
        <v>26</v>
      </c>
      <c r="AE7" s="251" t="s">
        <v>10</v>
      </c>
      <c r="AF7" s="252" t="s">
        <v>26</v>
      </c>
      <c r="AG7" s="251" t="s">
        <v>10</v>
      </c>
      <c r="AH7" s="252" t="s">
        <v>26</v>
      </c>
      <c r="AI7" s="251" t="s">
        <v>10</v>
      </c>
      <c r="AJ7" s="252" t="s">
        <v>26</v>
      </c>
      <c r="AK7" s="251" t="s">
        <v>10</v>
      </c>
      <c r="AL7" s="252" t="s">
        <v>26</v>
      </c>
      <c r="AM7" s="251" t="s">
        <v>10</v>
      </c>
      <c r="AN7" s="252" t="s">
        <v>26</v>
      </c>
      <c r="AO7" s="251" t="s">
        <v>10</v>
      </c>
      <c r="AP7" s="252" t="s">
        <v>26</v>
      </c>
      <c r="AQ7" s="251" t="s">
        <v>10</v>
      </c>
      <c r="AR7" s="252" t="s">
        <v>26</v>
      </c>
      <c r="AS7" s="251" t="s">
        <v>10</v>
      </c>
      <c r="AT7" s="252" t="s">
        <v>26</v>
      </c>
      <c r="AW7"/>
      <c r="AX7"/>
      <c r="AY7"/>
      <c r="AZ7"/>
      <c r="BA7"/>
      <c r="BB7"/>
      <c r="BC7"/>
      <c r="BD7"/>
      <c r="BE7"/>
      <c r="BF7"/>
      <c r="BG7"/>
      <c r="BH7"/>
      <c r="BI7"/>
      <c r="BJ7"/>
      <c r="BK7"/>
      <c r="BL7"/>
      <c r="BM7"/>
      <c r="BN7"/>
      <c r="BO7"/>
      <c r="BP7"/>
    </row>
    <row r="8" spans="1:68" ht="21" customHeight="1" x14ac:dyDescent="0.25">
      <c r="A8" s="98">
        <v>1</v>
      </c>
      <c r="B8" s="765" t="s">
        <v>176</v>
      </c>
      <c r="C8" s="765"/>
      <c r="D8" s="766"/>
      <c r="E8" s="126"/>
      <c r="F8" s="119"/>
      <c r="G8" s="120"/>
      <c r="H8" s="121"/>
      <c r="I8" s="120"/>
      <c r="J8" s="121"/>
      <c r="K8" s="120"/>
      <c r="L8" s="121"/>
      <c r="M8" s="118" t="s">
        <v>306</v>
      </c>
      <c r="N8" s="119"/>
      <c r="O8" s="120"/>
      <c r="P8" s="121"/>
      <c r="Q8" s="120" t="s">
        <v>306</v>
      </c>
      <c r="R8" s="121"/>
      <c r="S8" s="120" t="s">
        <v>306</v>
      </c>
      <c r="T8" s="121"/>
      <c r="U8" s="120" t="s">
        <v>306</v>
      </c>
      <c r="V8" s="121"/>
      <c r="W8" s="118" t="s">
        <v>306</v>
      </c>
      <c r="X8" s="119"/>
      <c r="Y8" s="120"/>
      <c r="Z8" s="121"/>
      <c r="AA8" s="120"/>
      <c r="AB8" s="121"/>
      <c r="AC8" s="277"/>
      <c r="AD8" s="277"/>
      <c r="AE8" s="120"/>
      <c r="AF8" s="121"/>
      <c r="AG8" s="120" t="s">
        <v>306</v>
      </c>
      <c r="AH8" s="121"/>
      <c r="AI8" s="277"/>
      <c r="AJ8" s="277"/>
      <c r="AK8" s="120"/>
      <c r="AL8" s="121"/>
      <c r="AM8" s="120"/>
      <c r="AN8" s="121"/>
      <c r="AO8" s="283"/>
      <c r="AP8" s="277"/>
      <c r="AQ8" s="120"/>
      <c r="AR8" s="121"/>
      <c r="AS8" s="120" t="s">
        <v>306</v>
      </c>
      <c r="AT8" s="121"/>
      <c r="AW8"/>
      <c r="AX8"/>
      <c r="AY8"/>
      <c r="AZ8"/>
      <c r="BA8"/>
      <c r="BB8"/>
      <c r="BC8"/>
      <c r="BD8"/>
      <c r="BE8"/>
      <c r="BF8"/>
      <c r="BG8"/>
      <c r="BH8"/>
      <c r="BI8"/>
      <c r="BJ8"/>
      <c r="BK8"/>
      <c r="BL8"/>
      <c r="BM8"/>
      <c r="BN8"/>
      <c r="BO8"/>
      <c r="BP8"/>
    </row>
    <row r="9" spans="1:68" ht="13.5" customHeight="1" x14ac:dyDescent="0.25">
      <c r="A9" s="99">
        <v>2</v>
      </c>
      <c r="B9" s="744" t="s">
        <v>177</v>
      </c>
      <c r="C9" s="744"/>
      <c r="D9" s="745"/>
      <c r="E9" s="126"/>
      <c r="F9" s="123"/>
      <c r="G9" s="124"/>
      <c r="H9" s="125"/>
      <c r="I9" s="124"/>
      <c r="J9" s="125"/>
      <c r="K9" s="124"/>
      <c r="L9" s="125"/>
      <c r="M9" s="122" t="s">
        <v>306</v>
      </c>
      <c r="N9" s="123"/>
      <c r="O9" s="124"/>
      <c r="P9" s="125"/>
      <c r="Q9" s="124" t="s">
        <v>306</v>
      </c>
      <c r="R9" s="125"/>
      <c r="S9" s="124" t="s">
        <v>306</v>
      </c>
      <c r="T9" s="125"/>
      <c r="U9" s="124" t="s">
        <v>306</v>
      </c>
      <c r="V9" s="125"/>
      <c r="W9" s="122" t="s">
        <v>306</v>
      </c>
      <c r="X9" s="123"/>
      <c r="Y9" s="124"/>
      <c r="Z9" s="125"/>
      <c r="AA9" s="124"/>
      <c r="AB9" s="125"/>
      <c r="AC9" s="278"/>
      <c r="AD9" s="278"/>
      <c r="AE9" s="124"/>
      <c r="AF9" s="125"/>
      <c r="AG9" s="124" t="s">
        <v>306</v>
      </c>
      <c r="AH9" s="125"/>
      <c r="AI9" s="278"/>
      <c r="AJ9" s="278"/>
      <c r="AK9" s="124"/>
      <c r="AL9" s="125"/>
      <c r="AM9" s="124"/>
      <c r="AN9" s="125"/>
      <c r="AO9" s="124"/>
      <c r="AP9" s="278"/>
      <c r="AQ9" s="124"/>
      <c r="AR9" s="125"/>
      <c r="AS9" s="124" t="s">
        <v>306</v>
      </c>
      <c r="AT9" s="125"/>
      <c r="AW9"/>
      <c r="AX9"/>
      <c r="AY9"/>
      <c r="AZ9"/>
      <c r="BA9"/>
      <c r="BB9"/>
      <c r="BC9"/>
      <c r="BD9"/>
      <c r="BE9"/>
      <c r="BF9"/>
      <c r="BG9"/>
      <c r="BH9"/>
      <c r="BI9"/>
      <c r="BJ9"/>
      <c r="BK9"/>
      <c r="BL9"/>
      <c r="BM9"/>
      <c r="BN9"/>
      <c r="BO9"/>
      <c r="BP9"/>
    </row>
    <row r="10" spans="1:68" ht="13.5" customHeight="1" x14ac:dyDescent="0.25">
      <c r="A10" s="99">
        <v>3</v>
      </c>
      <c r="B10" s="744" t="s">
        <v>178</v>
      </c>
      <c r="C10" s="744"/>
      <c r="D10" s="745"/>
      <c r="E10" s="126"/>
      <c r="F10" s="123"/>
      <c r="G10" s="124"/>
      <c r="H10" s="125"/>
      <c r="I10" s="124"/>
      <c r="J10" s="125"/>
      <c r="K10" s="124"/>
      <c r="L10" s="125"/>
      <c r="M10" s="122" t="s">
        <v>306</v>
      </c>
      <c r="N10" s="123"/>
      <c r="O10" s="124"/>
      <c r="P10" s="125"/>
      <c r="Q10" s="124" t="s">
        <v>306</v>
      </c>
      <c r="R10" s="125"/>
      <c r="S10" s="124" t="s">
        <v>306</v>
      </c>
      <c r="T10" s="125"/>
      <c r="U10" s="124" t="s">
        <v>306</v>
      </c>
      <c r="V10" s="125"/>
      <c r="W10" s="122" t="s">
        <v>306</v>
      </c>
      <c r="X10" s="123"/>
      <c r="Y10" s="124"/>
      <c r="Z10" s="125"/>
      <c r="AA10" s="124"/>
      <c r="AB10" s="125"/>
      <c r="AC10" s="278"/>
      <c r="AD10" s="278"/>
      <c r="AE10" s="124"/>
      <c r="AF10" s="125"/>
      <c r="AG10" s="124" t="s">
        <v>306</v>
      </c>
      <c r="AH10" s="125"/>
      <c r="AI10" s="278"/>
      <c r="AJ10" s="278"/>
      <c r="AK10" s="124"/>
      <c r="AL10" s="125"/>
      <c r="AM10" s="124"/>
      <c r="AN10" s="125"/>
      <c r="AO10" s="124"/>
      <c r="AP10" s="278"/>
      <c r="AQ10" s="124"/>
      <c r="AR10" s="125"/>
      <c r="AS10" s="124" t="s">
        <v>306</v>
      </c>
      <c r="AT10" s="125"/>
      <c r="AW10"/>
      <c r="AX10"/>
      <c r="AY10"/>
      <c r="AZ10"/>
      <c r="BA10"/>
      <c r="BB10"/>
      <c r="BC10"/>
      <c r="BD10"/>
      <c r="BE10"/>
      <c r="BF10"/>
      <c r="BG10"/>
      <c r="BH10"/>
      <c r="BI10"/>
      <c r="BJ10"/>
      <c r="BK10"/>
      <c r="BL10"/>
      <c r="BM10"/>
      <c r="BN10"/>
      <c r="BO10"/>
      <c r="BP10"/>
    </row>
    <row r="11" spans="1:68" ht="14.25" customHeight="1" x14ac:dyDescent="0.25">
      <c r="A11" s="99">
        <v>4</v>
      </c>
      <c r="B11" s="744" t="s">
        <v>179</v>
      </c>
      <c r="C11" s="744"/>
      <c r="D11" s="745"/>
      <c r="E11" s="126"/>
      <c r="F11" s="123"/>
      <c r="G11" s="124"/>
      <c r="H11" s="125"/>
      <c r="I11" s="124"/>
      <c r="J11" s="125"/>
      <c r="K11" s="124"/>
      <c r="L11" s="125"/>
      <c r="M11" s="122"/>
      <c r="N11" s="123" t="s">
        <v>306</v>
      </c>
      <c r="O11" s="124"/>
      <c r="P11" s="125"/>
      <c r="Q11" s="124"/>
      <c r="R11" s="125" t="s">
        <v>306</v>
      </c>
      <c r="S11" s="124" t="s">
        <v>306</v>
      </c>
      <c r="T11" s="125"/>
      <c r="U11" s="124"/>
      <c r="V11" s="125" t="s">
        <v>306</v>
      </c>
      <c r="W11" s="122"/>
      <c r="X11" s="123" t="s">
        <v>306</v>
      </c>
      <c r="Y11" s="124"/>
      <c r="Z11" s="125"/>
      <c r="AA11" s="124"/>
      <c r="AB11" s="125"/>
      <c r="AC11" s="278"/>
      <c r="AD11" s="278"/>
      <c r="AE11" s="124"/>
      <c r="AF11" s="125"/>
      <c r="AG11" s="124"/>
      <c r="AH11" s="125" t="s">
        <v>306</v>
      </c>
      <c r="AI11" s="278"/>
      <c r="AJ11" s="278"/>
      <c r="AK11" s="124"/>
      <c r="AL11" s="125"/>
      <c r="AM11" s="124"/>
      <c r="AN11" s="125"/>
      <c r="AO11" s="124"/>
      <c r="AP11" s="278"/>
      <c r="AQ11" s="124"/>
      <c r="AR11" s="125"/>
      <c r="AS11" s="124" t="s">
        <v>306</v>
      </c>
      <c r="AT11" s="125"/>
      <c r="AW11"/>
      <c r="AX11"/>
      <c r="AY11"/>
      <c r="AZ11"/>
      <c r="BA11"/>
      <c r="BB11"/>
      <c r="BC11"/>
      <c r="BD11"/>
      <c r="BE11"/>
      <c r="BF11"/>
      <c r="BG11"/>
      <c r="BH11"/>
      <c r="BI11"/>
      <c r="BJ11"/>
      <c r="BK11"/>
      <c r="BL11"/>
      <c r="BM11"/>
      <c r="BN11"/>
      <c r="BO11"/>
      <c r="BP11"/>
    </row>
    <row r="12" spans="1:68" x14ac:dyDescent="0.25">
      <c r="A12" s="99">
        <v>5</v>
      </c>
      <c r="B12" s="744" t="s">
        <v>180</v>
      </c>
      <c r="C12" s="744"/>
      <c r="D12" s="745"/>
      <c r="E12" s="126"/>
      <c r="F12" s="123"/>
      <c r="G12" s="124"/>
      <c r="H12" s="125"/>
      <c r="I12" s="124"/>
      <c r="J12" s="125"/>
      <c r="K12" s="124"/>
      <c r="L12" s="125"/>
      <c r="M12" s="122" t="s">
        <v>306</v>
      </c>
      <c r="N12" s="123"/>
      <c r="O12" s="124"/>
      <c r="P12" s="125"/>
      <c r="Q12" s="124" t="s">
        <v>306</v>
      </c>
      <c r="R12" s="125"/>
      <c r="S12" s="124" t="s">
        <v>306</v>
      </c>
      <c r="T12" s="125"/>
      <c r="U12" s="124" t="s">
        <v>306</v>
      </c>
      <c r="V12" s="125"/>
      <c r="W12" s="122" t="s">
        <v>306</v>
      </c>
      <c r="X12" s="123"/>
      <c r="Y12" s="124"/>
      <c r="Z12" s="125"/>
      <c r="AA12" s="124"/>
      <c r="AB12" s="125"/>
      <c r="AC12" s="278"/>
      <c r="AD12" s="278"/>
      <c r="AE12" s="124"/>
      <c r="AF12" s="125"/>
      <c r="AG12" s="124" t="s">
        <v>306</v>
      </c>
      <c r="AH12" s="125"/>
      <c r="AI12" s="278"/>
      <c r="AJ12" s="278"/>
      <c r="AK12" s="124"/>
      <c r="AL12" s="125"/>
      <c r="AM12" s="124"/>
      <c r="AN12" s="125"/>
      <c r="AO12" s="124"/>
      <c r="AP12" s="278"/>
      <c r="AQ12" s="124"/>
      <c r="AR12" s="125"/>
      <c r="AS12" s="124" t="s">
        <v>306</v>
      </c>
      <c r="AT12" s="125"/>
      <c r="AW12"/>
      <c r="AX12"/>
      <c r="AY12"/>
      <c r="AZ12"/>
      <c r="BA12"/>
      <c r="BB12"/>
      <c r="BC12"/>
      <c r="BD12"/>
      <c r="BE12"/>
      <c r="BF12"/>
      <c r="BG12"/>
      <c r="BH12"/>
      <c r="BI12"/>
      <c r="BJ12"/>
      <c r="BK12"/>
      <c r="BL12"/>
      <c r="BM12"/>
      <c r="BN12"/>
      <c r="BO12"/>
      <c r="BP12"/>
    </row>
    <row r="13" spans="1:68" x14ac:dyDescent="0.25">
      <c r="A13" s="99">
        <v>6</v>
      </c>
      <c r="B13" s="744" t="s">
        <v>61</v>
      </c>
      <c r="C13" s="744"/>
      <c r="D13" s="745"/>
      <c r="E13" s="126"/>
      <c r="F13" s="123"/>
      <c r="G13" s="124"/>
      <c r="H13" s="125"/>
      <c r="I13" s="124"/>
      <c r="J13" s="125"/>
      <c r="K13" s="124"/>
      <c r="L13" s="125"/>
      <c r="M13" s="122" t="s">
        <v>306</v>
      </c>
      <c r="N13" s="123"/>
      <c r="O13" s="124"/>
      <c r="P13" s="125"/>
      <c r="Q13" s="124" t="s">
        <v>306</v>
      </c>
      <c r="R13" s="125"/>
      <c r="S13" s="124" t="s">
        <v>306</v>
      </c>
      <c r="T13" s="125"/>
      <c r="U13" s="124" t="s">
        <v>306</v>
      </c>
      <c r="V13" s="125"/>
      <c r="W13" s="122" t="s">
        <v>306</v>
      </c>
      <c r="X13" s="123"/>
      <c r="Y13" s="124"/>
      <c r="Z13" s="125"/>
      <c r="AA13" s="124"/>
      <c r="AB13" s="125"/>
      <c r="AC13" s="278"/>
      <c r="AD13" s="278"/>
      <c r="AE13" s="124"/>
      <c r="AF13" s="125"/>
      <c r="AG13" s="124" t="s">
        <v>306</v>
      </c>
      <c r="AH13" s="125"/>
      <c r="AI13" s="278"/>
      <c r="AJ13" s="278"/>
      <c r="AK13" s="124"/>
      <c r="AL13" s="125"/>
      <c r="AM13" s="124"/>
      <c r="AN13" s="125"/>
      <c r="AO13" s="124"/>
      <c r="AP13" s="278"/>
      <c r="AQ13" s="124"/>
      <c r="AR13" s="125"/>
      <c r="AS13" s="124" t="s">
        <v>306</v>
      </c>
      <c r="AT13" s="125"/>
      <c r="AW13"/>
      <c r="AX13"/>
      <c r="AY13"/>
      <c r="AZ13"/>
      <c r="BA13"/>
      <c r="BB13"/>
      <c r="BC13"/>
      <c r="BD13"/>
      <c r="BE13"/>
      <c r="BF13"/>
      <c r="BG13"/>
      <c r="BH13"/>
      <c r="BI13"/>
      <c r="BJ13"/>
      <c r="BK13"/>
      <c r="BL13"/>
      <c r="BM13"/>
      <c r="BN13"/>
      <c r="BO13"/>
      <c r="BP13"/>
    </row>
    <row r="14" spans="1:68" x14ac:dyDescent="0.25">
      <c r="A14" s="99">
        <v>7</v>
      </c>
      <c r="B14" s="744" t="s">
        <v>181</v>
      </c>
      <c r="C14" s="744"/>
      <c r="D14" s="745"/>
      <c r="E14" s="126"/>
      <c r="F14" s="123"/>
      <c r="G14" s="124"/>
      <c r="H14" s="125"/>
      <c r="I14" s="124"/>
      <c r="J14" s="125"/>
      <c r="K14" s="124"/>
      <c r="L14" s="125"/>
      <c r="M14" s="122"/>
      <c r="N14" s="123" t="s">
        <v>306</v>
      </c>
      <c r="O14" s="124"/>
      <c r="P14" s="125"/>
      <c r="Q14" s="124" t="s">
        <v>306</v>
      </c>
      <c r="R14" s="125"/>
      <c r="S14" s="124" t="s">
        <v>306</v>
      </c>
      <c r="T14" s="125"/>
      <c r="U14" s="124" t="s">
        <v>306</v>
      </c>
      <c r="V14" s="125"/>
      <c r="W14" s="122" t="s">
        <v>306</v>
      </c>
      <c r="X14" s="123"/>
      <c r="Y14" s="124"/>
      <c r="Z14" s="125"/>
      <c r="AA14" s="124"/>
      <c r="AB14" s="125"/>
      <c r="AC14" s="278"/>
      <c r="AD14" s="278"/>
      <c r="AE14" s="124"/>
      <c r="AF14" s="125"/>
      <c r="AG14" s="124" t="s">
        <v>306</v>
      </c>
      <c r="AH14" s="125"/>
      <c r="AI14" s="278"/>
      <c r="AJ14" s="278"/>
      <c r="AK14" s="124"/>
      <c r="AL14" s="125"/>
      <c r="AM14" s="124"/>
      <c r="AN14" s="125"/>
      <c r="AO14" s="124"/>
      <c r="AP14" s="278"/>
      <c r="AQ14" s="124"/>
      <c r="AR14" s="125"/>
      <c r="AS14" s="124" t="s">
        <v>306</v>
      </c>
      <c r="AT14" s="125"/>
      <c r="AW14"/>
      <c r="AX14"/>
      <c r="AY14"/>
      <c r="AZ14"/>
      <c r="BA14"/>
      <c r="BB14"/>
      <c r="BC14"/>
      <c r="BD14"/>
      <c r="BE14"/>
      <c r="BF14"/>
      <c r="BG14"/>
      <c r="BH14"/>
      <c r="BI14"/>
      <c r="BJ14"/>
      <c r="BK14"/>
      <c r="BL14"/>
      <c r="BM14"/>
      <c r="BN14"/>
      <c r="BO14"/>
      <c r="BP14"/>
    </row>
    <row r="15" spans="1:68" ht="27.75" customHeight="1" x14ac:dyDescent="0.25">
      <c r="A15" s="100">
        <v>8</v>
      </c>
      <c r="B15" s="744" t="s">
        <v>182</v>
      </c>
      <c r="C15" s="744"/>
      <c r="D15" s="745"/>
      <c r="E15" s="126"/>
      <c r="F15" s="123"/>
      <c r="G15" s="124"/>
      <c r="H15" s="125"/>
      <c r="I15" s="124"/>
      <c r="J15" s="125"/>
      <c r="K15" s="124"/>
      <c r="L15" s="125"/>
      <c r="M15" s="122"/>
      <c r="N15" s="123" t="s">
        <v>306</v>
      </c>
      <c r="O15" s="124"/>
      <c r="P15" s="125"/>
      <c r="Q15" s="124" t="s">
        <v>306</v>
      </c>
      <c r="R15" s="125"/>
      <c r="S15" s="124"/>
      <c r="T15" s="125" t="s">
        <v>306</v>
      </c>
      <c r="U15" s="124" t="s">
        <v>306</v>
      </c>
      <c r="V15" s="125"/>
      <c r="W15" s="122" t="s">
        <v>306</v>
      </c>
      <c r="X15" s="123"/>
      <c r="Y15" s="124"/>
      <c r="Z15" s="125"/>
      <c r="AA15" s="124"/>
      <c r="AB15" s="125"/>
      <c r="AC15" s="278"/>
      <c r="AD15" s="278"/>
      <c r="AE15" s="124"/>
      <c r="AF15" s="125"/>
      <c r="AG15" s="124"/>
      <c r="AH15" s="125" t="s">
        <v>306</v>
      </c>
      <c r="AI15" s="278"/>
      <c r="AJ15" s="278"/>
      <c r="AK15" s="124"/>
      <c r="AL15" s="125"/>
      <c r="AM15" s="124"/>
      <c r="AN15" s="125"/>
      <c r="AO15" s="124"/>
      <c r="AP15" s="278"/>
      <c r="AQ15" s="124"/>
      <c r="AR15" s="125"/>
      <c r="AS15" s="124" t="s">
        <v>306</v>
      </c>
      <c r="AT15" s="125"/>
      <c r="AW15"/>
      <c r="AX15"/>
      <c r="AY15"/>
      <c r="AZ15"/>
      <c r="BA15"/>
      <c r="BB15"/>
      <c r="BC15"/>
      <c r="BD15"/>
      <c r="BE15"/>
      <c r="BF15"/>
      <c r="BG15"/>
      <c r="BH15"/>
      <c r="BI15"/>
      <c r="BJ15"/>
      <c r="BK15"/>
      <c r="BL15"/>
      <c r="BM15"/>
      <c r="BN15"/>
      <c r="BO15"/>
      <c r="BP15"/>
    </row>
    <row r="16" spans="1:68" x14ac:dyDescent="0.25">
      <c r="A16" s="99">
        <v>9</v>
      </c>
      <c r="B16" s="744" t="s">
        <v>183</v>
      </c>
      <c r="C16" s="744"/>
      <c r="D16" s="745"/>
      <c r="E16" s="126"/>
      <c r="F16" s="123"/>
      <c r="G16" s="124"/>
      <c r="H16" s="125"/>
      <c r="I16" s="124"/>
      <c r="J16" s="125"/>
      <c r="K16" s="124"/>
      <c r="L16" s="125"/>
      <c r="M16" s="122"/>
      <c r="N16" s="123" t="s">
        <v>306</v>
      </c>
      <c r="O16" s="124"/>
      <c r="P16" s="125"/>
      <c r="Q16" s="124"/>
      <c r="R16" s="125" t="s">
        <v>306</v>
      </c>
      <c r="S16" s="124" t="s">
        <v>306</v>
      </c>
      <c r="T16" s="125"/>
      <c r="U16" s="124" t="s">
        <v>306</v>
      </c>
      <c r="V16" s="125"/>
      <c r="W16" s="122" t="s">
        <v>306</v>
      </c>
      <c r="X16" s="123"/>
      <c r="Y16" s="124"/>
      <c r="Z16" s="125"/>
      <c r="AA16" s="124"/>
      <c r="AB16" s="125"/>
      <c r="AC16" s="278"/>
      <c r="AD16" s="278"/>
      <c r="AE16" s="124"/>
      <c r="AF16" s="125"/>
      <c r="AG16" s="124"/>
      <c r="AH16" s="125" t="s">
        <v>306</v>
      </c>
      <c r="AI16" s="278"/>
      <c r="AJ16" s="278"/>
      <c r="AK16" s="124"/>
      <c r="AL16" s="125"/>
      <c r="AM16" s="124"/>
      <c r="AN16" s="125"/>
      <c r="AO16" s="124"/>
      <c r="AP16" s="278"/>
      <c r="AQ16" s="124"/>
      <c r="AR16" s="125"/>
      <c r="AS16" s="124" t="s">
        <v>306</v>
      </c>
      <c r="AT16" s="125"/>
      <c r="AW16"/>
      <c r="AX16"/>
      <c r="AY16"/>
      <c r="AZ16"/>
      <c r="BA16"/>
      <c r="BB16"/>
      <c r="BC16"/>
      <c r="BD16"/>
      <c r="BE16"/>
      <c r="BF16"/>
      <c r="BG16"/>
      <c r="BH16"/>
      <c r="BI16"/>
      <c r="BJ16"/>
      <c r="BK16"/>
      <c r="BL16"/>
      <c r="BM16"/>
      <c r="BN16"/>
      <c r="BO16"/>
      <c r="BP16"/>
    </row>
    <row r="17" spans="1:68" x14ac:dyDescent="0.25">
      <c r="A17" s="99">
        <v>10</v>
      </c>
      <c r="B17" s="744" t="s">
        <v>184</v>
      </c>
      <c r="C17" s="744"/>
      <c r="D17" s="745"/>
      <c r="E17" s="126"/>
      <c r="F17" s="123"/>
      <c r="G17" s="124"/>
      <c r="H17" s="125"/>
      <c r="I17" s="124"/>
      <c r="J17" s="125"/>
      <c r="K17" s="124"/>
      <c r="L17" s="125"/>
      <c r="M17" s="122" t="s">
        <v>306</v>
      </c>
      <c r="N17" s="123"/>
      <c r="O17" s="124"/>
      <c r="P17" s="125"/>
      <c r="Q17" s="124" t="s">
        <v>306</v>
      </c>
      <c r="R17" s="125"/>
      <c r="S17" s="124" t="s">
        <v>306</v>
      </c>
      <c r="T17" s="125"/>
      <c r="U17" s="124" t="s">
        <v>306</v>
      </c>
      <c r="V17" s="125"/>
      <c r="W17" s="122" t="s">
        <v>306</v>
      </c>
      <c r="X17" s="123"/>
      <c r="Y17" s="124"/>
      <c r="Z17" s="125"/>
      <c r="AA17" s="124"/>
      <c r="AB17" s="125"/>
      <c r="AC17" s="278"/>
      <c r="AD17" s="278"/>
      <c r="AE17" s="124"/>
      <c r="AF17" s="125"/>
      <c r="AG17" s="124" t="s">
        <v>306</v>
      </c>
      <c r="AH17" s="125"/>
      <c r="AI17" s="278"/>
      <c r="AJ17" s="278"/>
      <c r="AK17" s="124"/>
      <c r="AL17" s="125"/>
      <c r="AM17" s="124"/>
      <c r="AN17" s="125"/>
      <c r="AO17" s="124"/>
      <c r="AP17" s="278"/>
      <c r="AQ17" s="124"/>
      <c r="AR17" s="125"/>
      <c r="AS17" s="124" t="s">
        <v>306</v>
      </c>
      <c r="AT17" s="125"/>
      <c r="AW17"/>
      <c r="AX17"/>
      <c r="AY17"/>
      <c r="AZ17"/>
      <c r="BA17"/>
      <c r="BB17"/>
      <c r="BC17"/>
      <c r="BD17"/>
      <c r="BE17"/>
      <c r="BF17"/>
      <c r="BG17"/>
      <c r="BH17"/>
      <c r="BI17"/>
      <c r="BJ17"/>
      <c r="BK17"/>
      <c r="BL17"/>
      <c r="BM17"/>
      <c r="BN17"/>
      <c r="BO17"/>
      <c r="BP17"/>
    </row>
    <row r="18" spans="1:68" x14ac:dyDescent="0.25">
      <c r="A18" s="99">
        <v>11</v>
      </c>
      <c r="B18" s="744" t="s">
        <v>185</v>
      </c>
      <c r="C18" s="744"/>
      <c r="D18" s="745"/>
      <c r="E18" s="126"/>
      <c r="F18" s="123"/>
      <c r="G18" s="124"/>
      <c r="H18" s="125"/>
      <c r="I18" s="124"/>
      <c r="J18" s="125"/>
      <c r="K18" s="124"/>
      <c r="L18" s="125"/>
      <c r="M18" s="122" t="s">
        <v>306</v>
      </c>
      <c r="N18" s="123"/>
      <c r="O18" s="124"/>
      <c r="P18" s="125"/>
      <c r="Q18" s="124" t="s">
        <v>306</v>
      </c>
      <c r="R18" s="125"/>
      <c r="S18" s="124" t="s">
        <v>306</v>
      </c>
      <c r="T18" s="125"/>
      <c r="U18" s="124" t="s">
        <v>306</v>
      </c>
      <c r="V18" s="125"/>
      <c r="W18" s="122" t="s">
        <v>306</v>
      </c>
      <c r="X18" s="123"/>
      <c r="Y18" s="124"/>
      <c r="Z18" s="125"/>
      <c r="AA18" s="124"/>
      <c r="AB18" s="125"/>
      <c r="AC18" s="278"/>
      <c r="AD18" s="278"/>
      <c r="AE18" s="124"/>
      <c r="AF18" s="125"/>
      <c r="AG18" s="124" t="s">
        <v>306</v>
      </c>
      <c r="AH18" s="125"/>
      <c r="AI18" s="278"/>
      <c r="AJ18" s="278"/>
      <c r="AK18" s="124"/>
      <c r="AL18" s="125"/>
      <c r="AM18" s="124"/>
      <c r="AN18" s="125"/>
      <c r="AO18" s="124"/>
      <c r="AP18" s="278"/>
      <c r="AQ18" s="124"/>
      <c r="AR18" s="125"/>
      <c r="AS18" s="124" t="s">
        <v>306</v>
      </c>
      <c r="AT18" s="125"/>
      <c r="AW18"/>
      <c r="AX18"/>
      <c r="AY18"/>
      <c r="AZ18"/>
      <c r="BA18"/>
      <c r="BB18"/>
      <c r="BC18"/>
      <c r="BD18"/>
      <c r="BE18"/>
      <c r="BF18"/>
      <c r="BG18"/>
      <c r="BH18"/>
      <c r="BI18"/>
      <c r="BJ18"/>
      <c r="BK18"/>
      <c r="BL18"/>
      <c r="BM18"/>
      <c r="BN18"/>
      <c r="BO18"/>
      <c r="BP18"/>
    </row>
    <row r="19" spans="1:68" x14ac:dyDescent="0.25">
      <c r="A19" s="99">
        <v>12</v>
      </c>
      <c r="B19" s="744" t="s">
        <v>186</v>
      </c>
      <c r="C19" s="744"/>
      <c r="D19" s="745"/>
      <c r="E19" s="126"/>
      <c r="F19" s="123"/>
      <c r="G19" s="124"/>
      <c r="H19" s="125"/>
      <c r="I19" s="124"/>
      <c r="J19" s="125"/>
      <c r="K19" s="124"/>
      <c r="L19" s="125"/>
      <c r="M19" s="122" t="s">
        <v>306</v>
      </c>
      <c r="N19" s="123"/>
      <c r="O19" s="124"/>
      <c r="P19" s="125"/>
      <c r="Q19" s="124" t="s">
        <v>306</v>
      </c>
      <c r="R19" s="125"/>
      <c r="S19" s="124" t="s">
        <v>306</v>
      </c>
      <c r="T19" s="125"/>
      <c r="U19" s="124" t="s">
        <v>306</v>
      </c>
      <c r="V19" s="125"/>
      <c r="W19" s="122" t="s">
        <v>306</v>
      </c>
      <c r="X19" s="123"/>
      <c r="Y19" s="124"/>
      <c r="Z19" s="125"/>
      <c r="AA19" s="124"/>
      <c r="AB19" s="125"/>
      <c r="AC19" s="278"/>
      <c r="AD19" s="278"/>
      <c r="AE19" s="124"/>
      <c r="AF19" s="125"/>
      <c r="AG19" s="124" t="s">
        <v>306</v>
      </c>
      <c r="AH19" s="125"/>
      <c r="AI19" s="278"/>
      <c r="AJ19" s="278"/>
      <c r="AK19" s="124"/>
      <c r="AL19" s="125"/>
      <c r="AM19" s="124"/>
      <c r="AN19" s="125"/>
      <c r="AO19" s="124"/>
      <c r="AP19" s="278"/>
      <c r="AQ19" s="124"/>
      <c r="AR19" s="125"/>
      <c r="AS19" s="124" t="s">
        <v>306</v>
      </c>
      <c r="AT19" s="125"/>
      <c r="AW19"/>
      <c r="AX19"/>
      <c r="AY19"/>
      <c r="AZ19"/>
      <c r="BA19"/>
      <c r="BB19"/>
      <c r="BC19"/>
      <c r="BD19"/>
      <c r="BE19"/>
      <c r="BF19"/>
      <c r="BG19"/>
      <c r="BH19"/>
      <c r="BI19"/>
      <c r="BJ19"/>
      <c r="BK19"/>
      <c r="BL19"/>
      <c r="BM19"/>
      <c r="BN19"/>
      <c r="BO19"/>
      <c r="BP19"/>
    </row>
    <row r="20" spans="1:68" x14ac:dyDescent="0.25">
      <c r="A20" s="99">
        <v>13</v>
      </c>
      <c r="B20" s="744" t="s">
        <v>187</v>
      </c>
      <c r="C20" s="744"/>
      <c r="D20" s="745"/>
      <c r="E20" s="126"/>
      <c r="F20" s="123"/>
      <c r="G20" s="124"/>
      <c r="H20" s="125"/>
      <c r="I20" s="124"/>
      <c r="J20" s="125"/>
      <c r="K20" s="124"/>
      <c r="L20" s="125"/>
      <c r="M20" s="122" t="s">
        <v>306</v>
      </c>
      <c r="N20" s="123"/>
      <c r="O20" s="124"/>
      <c r="P20" s="125"/>
      <c r="Q20" s="124" t="s">
        <v>306</v>
      </c>
      <c r="R20" s="125"/>
      <c r="S20" s="124" t="s">
        <v>306</v>
      </c>
      <c r="T20" s="125"/>
      <c r="U20" s="124" t="s">
        <v>306</v>
      </c>
      <c r="V20" s="125"/>
      <c r="W20" s="122" t="s">
        <v>306</v>
      </c>
      <c r="X20" s="123"/>
      <c r="Y20" s="124"/>
      <c r="Z20" s="125"/>
      <c r="AA20" s="124"/>
      <c r="AB20" s="125"/>
      <c r="AC20" s="278"/>
      <c r="AD20" s="278"/>
      <c r="AE20" s="124"/>
      <c r="AF20" s="125"/>
      <c r="AG20" s="124" t="s">
        <v>306</v>
      </c>
      <c r="AH20" s="125"/>
      <c r="AI20" s="278"/>
      <c r="AJ20" s="278"/>
      <c r="AK20" s="124"/>
      <c r="AL20" s="125"/>
      <c r="AM20" s="124"/>
      <c r="AN20" s="125"/>
      <c r="AO20" s="124"/>
      <c r="AP20" s="278"/>
      <c r="AQ20" s="124"/>
      <c r="AR20" s="125"/>
      <c r="AS20" s="124" t="s">
        <v>306</v>
      </c>
      <c r="AT20" s="125"/>
      <c r="AW20"/>
      <c r="AX20"/>
      <c r="AY20"/>
      <c r="AZ20"/>
      <c r="BA20"/>
      <c r="BB20"/>
      <c r="BC20"/>
      <c r="BD20"/>
      <c r="BE20"/>
      <c r="BF20"/>
      <c r="BG20"/>
      <c r="BH20"/>
      <c r="BI20"/>
      <c r="BJ20"/>
      <c r="BK20"/>
      <c r="BL20"/>
      <c r="BM20"/>
      <c r="BN20"/>
      <c r="BO20"/>
      <c r="BP20"/>
    </row>
    <row r="21" spans="1:68" x14ac:dyDescent="0.25">
      <c r="A21" s="99">
        <v>14</v>
      </c>
      <c r="B21" s="744" t="s">
        <v>188</v>
      </c>
      <c r="C21" s="744"/>
      <c r="D21" s="745"/>
      <c r="E21" s="126"/>
      <c r="F21" s="123"/>
      <c r="G21" s="124"/>
      <c r="H21" s="125"/>
      <c r="I21" s="124"/>
      <c r="J21" s="125"/>
      <c r="K21" s="124"/>
      <c r="L21" s="125"/>
      <c r="M21" s="122" t="s">
        <v>306</v>
      </c>
      <c r="N21" s="123"/>
      <c r="O21" s="124"/>
      <c r="P21" s="125"/>
      <c r="Q21" s="124" t="s">
        <v>306</v>
      </c>
      <c r="R21" s="125"/>
      <c r="S21" s="124" t="s">
        <v>306</v>
      </c>
      <c r="T21" s="125"/>
      <c r="U21" s="124" t="s">
        <v>306</v>
      </c>
      <c r="V21" s="125"/>
      <c r="W21" s="122" t="s">
        <v>306</v>
      </c>
      <c r="X21" s="123"/>
      <c r="Y21" s="124"/>
      <c r="Z21" s="125"/>
      <c r="AA21" s="124"/>
      <c r="AB21" s="125"/>
      <c r="AC21" s="278"/>
      <c r="AD21" s="278"/>
      <c r="AE21" s="124"/>
      <c r="AF21" s="125"/>
      <c r="AG21" s="124" t="s">
        <v>306</v>
      </c>
      <c r="AH21" s="125"/>
      <c r="AI21" s="278"/>
      <c r="AJ21" s="278"/>
      <c r="AK21" s="124"/>
      <c r="AL21" s="125"/>
      <c r="AM21" s="124"/>
      <c r="AN21" s="125"/>
      <c r="AO21" s="124"/>
      <c r="AP21" s="278"/>
      <c r="AQ21" s="124"/>
      <c r="AR21" s="125"/>
      <c r="AS21" s="124" t="s">
        <v>306</v>
      </c>
      <c r="AT21" s="125"/>
      <c r="AW21"/>
      <c r="AX21"/>
      <c r="AY21"/>
      <c r="AZ21"/>
      <c r="BA21"/>
      <c r="BB21"/>
      <c r="BC21"/>
      <c r="BD21"/>
      <c r="BE21"/>
      <c r="BF21"/>
      <c r="BG21"/>
      <c r="BH21"/>
      <c r="BI21"/>
      <c r="BJ21"/>
      <c r="BK21"/>
      <c r="BL21"/>
      <c r="BM21"/>
      <c r="BN21"/>
      <c r="BO21"/>
      <c r="BP21"/>
    </row>
    <row r="22" spans="1:68" x14ac:dyDescent="0.25">
      <c r="A22" s="99">
        <v>15</v>
      </c>
      <c r="B22" s="744" t="s">
        <v>189</v>
      </c>
      <c r="C22" s="744"/>
      <c r="D22" s="745"/>
      <c r="E22" s="126"/>
      <c r="F22" s="123"/>
      <c r="G22" s="124"/>
      <c r="H22" s="125"/>
      <c r="I22" s="124"/>
      <c r="J22" s="125"/>
      <c r="K22" s="124"/>
      <c r="L22" s="125"/>
      <c r="M22" s="122"/>
      <c r="N22" s="123" t="s">
        <v>306</v>
      </c>
      <c r="O22" s="124"/>
      <c r="P22" s="125"/>
      <c r="Q22" s="124"/>
      <c r="R22" s="125" t="s">
        <v>306</v>
      </c>
      <c r="S22" s="124"/>
      <c r="T22" s="125" t="s">
        <v>306</v>
      </c>
      <c r="U22" s="124" t="s">
        <v>306</v>
      </c>
      <c r="V22" s="125"/>
      <c r="W22" s="122"/>
      <c r="X22" s="123" t="s">
        <v>306</v>
      </c>
      <c r="Y22" s="124"/>
      <c r="Z22" s="125"/>
      <c r="AA22" s="124"/>
      <c r="AB22" s="125"/>
      <c r="AC22" s="278"/>
      <c r="AD22" s="278"/>
      <c r="AE22" s="124"/>
      <c r="AF22" s="125"/>
      <c r="AG22" s="124"/>
      <c r="AH22" s="125" t="s">
        <v>306</v>
      </c>
      <c r="AI22" s="278"/>
      <c r="AJ22" s="278"/>
      <c r="AK22" s="124"/>
      <c r="AL22" s="125"/>
      <c r="AM22" s="124"/>
      <c r="AN22" s="125"/>
      <c r="AO22" s="124"/>
      <c r="AP22" s="278"/>
      <c r="AQ22" s="124"/>
      <c r="AR22" s="125"/>
      <c r="AS22" s="124" t="s">
        <v>306</v>
      </c>
      <c r="AT22" s="125"/>
      <c r="AW22"/>
      <c r="AX22"/>
      <c r="AY22"/>
      <c r="AZ22"/>
      <c r="BA22"/>
      <c r="BB22"/>
      <c r="BC22"/>
      <c r="BD22"/>
      <c r="BE22"/>
      <c r="BF22"/>
      <c r="BG22"/>
      <c r="BH22"/>
      <c r="BI22"/>
      <c r="BJ22"/>
      <c r="BK22"/>
      <c r="BL22"/>
      <c r="BM22"/>
      <c r="BN22"/>
      <c r="BO22"/>
      <c r="BP22"/>
    </row>
    <row r="23" spans="1:68" x14ac:dyDescent="0.25">
      <c r="A23" s="99">
        <v>16</v>
      </c>
      <c r="B23" s="744" t="s">
        <v>190</v>
      </c>
      <c r="C23" s="744"/>
      <c r="D23" s="745"/>
      <c r="E23" s="126"/>
      <c r="F23" s="123"/>
      <c r="G23" s="124"/>
      <c r="H23" s="125"/>
      <c r="I23" s="124"/>
      <c r="J23" s="125"/>
      <c r="K23" s="124"/>
      <c r="L23" s="125"/>
      <c r="M23" s="122"/>
      <c r="N23" s="123" t="s">
        <v>306</v>
      </c>
      <c r="O23" s="124"/>
      <c r="P23" s="125"/>
      <c r="Q23" s="124"/>
      <c r="R23" s="125" t="s">
        <v>306</v>
      </c>
      <c r="S23" s="124"/>
      <c r="T23" s="125" t="s">
        <v>306</v>
      </c>
      <c r="U23" s="124"/>
      <c r="V23" s="125" t="s">
        <v>306</v>
      </c>
      <c r="W23" s="122"/>
      <c r="X23" s="123" t="s">
        <v>306</v>
      </c>
      <c r="Y23" s="124"/>
      <c r="Z23" s="125"/>
      <c r="AA23" s="124"/>
      <c r="AB23" s="125"/>
      <c r="AC23" s="278"/>
      <c r="AD23" s="278"/>
      <c r="AE23" s="124"/>
      <c r="AF23" s="125"/>
      <c r="AG23" s="124"/>
      <c r="AH23" s="125" t="s">
        <v>306</v>
      </c>
      <c r="AI23" s="278"/>
      <c r="AJ23" s="278"/>
      <c r="AK23" s="124"/>
      <c r="AL23" s="125"/>
      <c r="AM23" s="124"/>
      <c r="AN23" s="125"/>
      <c r="AO23" s="124"/>
      <c r="AP23" s="278"/>
      <c r="AQ23" s="124"/>
      <c r="AR23" s="125"/>
      <c r="AS23" s="124" t="s">
        <v>306</v>
      </c>
      <c r="AT23" s="125"/>
      <c r="AW23"/>
      <c r="AX23"/>
      <c r="AY23"/>
      <c r="AZ23"/>
      <c r="BA23"/>
      <c r="BB23"/>
      <c r="BC23"/>
      <c r="BD23"/>
      <c r="BE23"/>
      <c r="BF23"/>
      <c r="BG23"/>
      <c r="BH23"/>
      <c r="BI23"/>
      <c r="BJ23"/>
      <c r="BK23"/>
      <c r="BL23"/>
      <c r="BM23"/>
      <c r="BN23"/>
      <c r="BO23"/>
      <c r="BP23"/>
    </row>
    <row r="24" spans="1:68" x14ac:dyDescent="0.25">
      <c r="A24" s="99">
        <v>17</v>
      </c>
      <c r="B24" s="744" t="s">
        <v>191</v>
      </c>
      <c r="C24" s="744"/>
      <c r="D24" s="745"/>
      <c r="E24" s="126"/>
      <c r="F24" s="123"/>
      <c r="G24" s="124"/>
      <c r="H24" s="125"/>
      <c r="I24" s="124"/>
      <c r="J24" s="125"/>
      <c r="K24" s="124"/>
      <c r="L24" s="125"/>
      <c r="M24" s="122"/>
      <c r="N24" s="123" t="s">
        <v>306</v>
      </c>
      <c r="O24" s="124"/>
      <c r="P24" s="125"/>
      <c r="Q24" s="124"/>
      <c r="R24" s="125" t="s">
        <v>306</v>
      </c>
      <c r="S24" s="124"/>
      <c r="T24" s="125" t="s">
        <v>306</v>
      </c>
      <c r="U24" s="124"/>
      <c r="V24" s="125" t="s">
        <v>306</v>
      </c>
      <c r="W24" s="122"/>
      <c r="X24" s="123" t="s">
        <v>306</v>
      </c>
      <c r="Y24" s="124"/>
      <c r="Z24" s="125"/>
      <c r="AA24" s="124"/>
      <c r="AB24" s="125"/>
      <c r="AC24" s="278"/>
      <c r="AD24" s="278"/>
      <c r="AE24" s="124"/>
      <c r="AF24" s="125"/>
      <c r="AG24" s="124"/>
      <c r="AH24" s="125" t="s">
        <v>306</v>
      </c>
      <c r="AI24" s="278"/>
      <c r="AJ24" s="278"/>
      <c r="AK24" s="124"/>
      <c r="AL24" s="125"/>
      <c r="AM24" s="124"/>
      <c r="AN24" s="125"/>
      <c r="AO24" s="124"/>
      <c r="AP24" s="278"/>
      <c r="AQ24" s="124"/>
      <c r="AR24" s="125"/>
      <c r="AS24" s="124" t="s">
        <v>306</v>
      </c>
      <c r="AT24" s="125"/>
      <c r="AW24"/>
      <c r="AX24"/>
      <c r="AY24"/>
      <c r="AZ24"/>
      <c r="BA24"/>
      <c r="BB24"/>
      <c r="BC24"/>
      <c r="BD24"/>
      <c r="BE24"/>
      <c r="BF24"/>
      <c r="BG24"/>
      <c r="BH24"/>
      <c r="BI24"/>
      <c r="BJ24"/>
      <c r="BK24"/>
      <c r="BL24"/>
      <c r="BM24"/>
      <c r="BN24"/>
      <c r="BO24"/>
      <c r="BP24"/>
    </row>
    <row r="25" spans="1:68" ht="15.75" thickBot="1" x14ac:dyDescent="0.3">
      <c r="A25" s="101">
        <v>18</v>
      </c>
      <c r="B25" s="754" t="s">
        <v>192</v>
      </c>
      <c r="C25" s="754"/>
      <c r="D25" s="755"/>
      <c r="E25" s="126"/>
      <c r="F25" s="127"/>
      <c r="G25" s="128"/>
      <c r="H25" s="129"/>
      <c r="I25" s="128"/>
      <c r="J25" s="129"/>
      <c r="K25" s="128"/>
      <c r="L25" s="129"/>
      <c r="M25" s="126"/>
      <c r="N25" s="127" t="s">
        <v>306</v>
      </c>
      <c r="O25" s="128"/>
      <c r="P25" s="129"/>
      <c r="Q25" s="128"/>
      <c r="R25" s="129" t="s">
        <v>306</v>
      </c>
      <c r="S25" s="128"/>
      <c r="T25" s="129" t="s">
        <v>306</v>
      </c>
      <c r="U25" s="128"/>
      <c r="V25" s="129" t="s">
        <v>306</v>
      </c>
      <c r="W25" s="126"/>
      <c r="X25" s="127" t="s">
        <v>306</v>
      </c>
      <c r="Y25" s="128"/>
      <c r="Z25" s="129"/>
      <c r="AA25" s="128"/>
      <c r="AB25" s="129"/>
      <c r="AC25" s="279"/>
      <c r="AD25" s="279"/>
      <c r="AE25" s="128"/>
      <c r="AF25" s="129"/>
      <c r="AG25" s="128"/>
      <c r="AH25" s="129" t="s">
        <v>306</v>
      </c>
      <c r="AI25" s="279"/>
      <c r="AJ25" s="279"/>
      <c r="AK25" s="128"/>
      <c r="AL25" s="129"/>
      <c r="AM25" s="128"/>
      <c r="AN25" s="129"/>
      <c r="AO25" s="284"/>
      <c r="AP25" s="279"/>
      <c r="AQ25" s="128"/>
      <c r="AR25" s="129"/>
      <c r="AS25" s="128" t="s">
        <v>306</v>
      </c>
      <c r="AT25" s="129"/>
      <c r="AW25"/>
      <c r="AX25"/>
      <c r="AY25"/>
      <c r="AZ25"/>
      <c r="BA25"/>
      <c r="BB25"/>
      <c r="BC25"/>
      <c r="BD25"/>
      <c r="BE25"/>
      <c r="BF25"/>
      <c r="BG25"/>
      <c r="BH25"/>
      <c r="BI25"/>
      <c r="BJ25"/>
      <c r="BK25"/>
      <c r="BL25"/>
      <c r="BM25"/>
      <c r="BN25"/>
      <c r="BO25"/>
      <c r="BP25"/>
    </row>
    <row r="26" spans="1:68" ht="16.5" thickBot="1" x14ac:dyDescent="0.3">
      <c r="A26" s="763" t="s">
        <v>80</v>
      </c>
      <c r="B26" s="764"/>
      <c r="C26" s="764"/>
      <c r="D26" s="764"/>
      <c r="E26" s="91">
        <f t="shared" ref="E26:P26" si="0">COUNTA(E8:E25)</f>
        <v>0</v>
      </c>
      <c r="F26" s="91">
        <f t="shared" si="0"/>
        <v>0</v>
      </c>
      <c r="G26" s="91">
        <f t="shared" si="0"/>
        <v>0</v>
      </c>
      <c r="H26" s="91">
        <f t="shared" si="0"/>
        <v>0</v>
      </c>
      <c r="I26" s="91">
        <f t="shared" si="0"/>
        <v>0</v>
      </c>
      <c r="J26" s="91">
        <f t="shared" si="0"/>
        <v>0</v>
      </c>
      <c r="K26" s="91">
        <f t="shared" si="0"/>
        <v>0</v>
      </c>
      <c r="L26" s="91">
        <f t="shared" si="0"/>
        <v>0</v>
      </c>
      <c r="M26" s="91">
        <f t="shared" si="0"/>
        <v>10</v>
      </c>
      <c r="N26" s="91">
        <f t="shared" si="0"/>
        <v>8</v>
      </c>
      <c r="O26" s="91">
        <f t="shared" si="0"/>
        <v>0</v>
      </c>
      <c r="P26" s="91">
        <f t="shared" si="0"/>
        <v>0</v>
      </c>
      <c r="Q26" s="91">
        <f t="shared" ref="Q26:Z26" si="1">COUNTA(Q8:Q25)</f>
        <v>12</v>
      </c>
      <c r="R26" s="91">
        <f t="shared" si="1"/>
        <v>6</v>
      </c>
      <c r="S26" s="91">
        <f t="shared" si="1"/>
        <v>13</v>
      </c>
      <c r="T26" s="91">
        <f t="shared" si="1"/>
        <v>5</v>
      </c>
      <c r="U26" s="91">
        <f t="shared" si="1"/>
        <v>14</v>
      </c>
      <c r="V26" s="91">
        <f t="shared" si="1"/>
        <v>4</v>
      </c>
      <c r="W26" s="91">
        <f t="shared" si="1"/>
        <v>13</v>
      </c>
      <c r="X26" s="91">
        <f t="shared" si="1"/>
        <v>5</v>
      </c>
      <c r="Y26" s="91">
        <f t="shared" si="1"/>
        <v>0</v>
      </c>
      <c r="Z26" s="91">
        <f t="shared" si="1"/>
        <v>0</v>
      </c>
      <c r="AA26" s="91">
        <f t="shared" ref="AA26:AT26" si="2">COUNTA(AA8:AA25)</f>
        <v>0</v>
      </c>
      <c r="AB26" s="91">
        <f t="shared" si="2"/>
        <v>0</v>
      </c>
      <c r="AC26" s="91">
        <f t="shared" si="2"/>
        <v>0</v>
      </c>
      <c r="AD26" s="91">
        <f t="shared" si="2"/>
        <v>0</v>
      </c>
      <c r="AE26" s="91">
        <f t="shared" si="2"/>
        <v>0</v>
      </c>
      <c r="AF26" s="91">
        <f t="shared" si="2"/>
        <v>0</v>
      </c>
      <c r="AG26" s="91">
        <f t="shared" si="2"/>
        <v>11</v>
      </c>
      <c r="AH26" s="91">
        <f t="shared" si="2"/>
        <v>7</v>
      </c>
      <c r="AI26" s="91">
        <f t="shared" si="2"/>
        <v>0</v>
      </c>
      <c r="AJ26" s="91">
        <f t="shared" si="2"/>
        <v>0</v>
      </c>
      <c r="AK26" s="91">
        <f t="shared" si="2"/>
        <v>0</v>
      </c>
      <c r="AL26" s="91">
        <f t="shared" si="2"/>
        <v>0</v>
      </c>
      <c r="AM26" s="91">
        <f t="shared" si="2"/>
        <v>0</v>
      </c>
      <c r="AN26" s="91">
        <f t="shared" si="2"/>
        <v>0</v>
      </c>
      <c r="AO26" s="91">
        <f t="shared" si="2"/>
        <v>0</v>
      </c>
      <c r="AP26" s="91">
        <f t="shared" si="2"/>
        <v>0</v>
      </c>
      <c r="AQ26" s="91">
        <f t="shared" si="2"/>
        <v>0</v>
      </c>
      <c r="AR26" s="91">
        <f t="shared" si="2"/>
        <v>0</v>
      </c>
      <c r="AS26" s="91">
        <f t="shared" si="2"/>
        <v>18</v>
      </c>
      <c r="AT26" s="91">
        <f t="shared" si="2"/>
        <v>0</v>
      </c>
      <c r="AW26"/>
      <c r="AX26"/>
      <c r="AY26"/>
      <c r="AZ26"/>
      <c r="BA26"/>
      <c r="BB26"/>
      <c r="BC26"/>
      <c r="BD26"/>
      <c r="BE26"/>
      <c r="BF26"/>
      <c r="BG26"/>
      <c r="BH26"/>
      <c r="BI26"/>
      <c r="BJ26"/>
      <c r="BK26"/>
      <c r="BL26"/>
      <c r="BM26"/>
      <c r="BN26"/>
      <c r="BO26"/>
      <c r="BP26"/>
    </row>
    <row r="27" spans="1:68" ht="22.5" customHeight="1" x14ac:dyDescent="0.4">
      <c r="A27" s="97"/>
      <c r="B27" s="96"/>
      <c r="C27" s="102"/>
      <c r="E27" s="92" t="str">
        <f>IF(E26=0,"",IF(E26&lt;=5,"MODERADO",IF(E26&gt;11,"CATASTRÓFICO","MAYOR")))</f>
        <v/>
      </c>
      <c r="F27" s="93"/>
      <c r="G27" s="92" t="str">
        <f>IF(G26=0,"",IF(G26&lt;=5,"MODERADO",IF(G26&gt;11,"CATASTRÓFICO","MAYOR")))</f>
        <v/>
      </c>
      <c r="H27" s="93"/>
      <c r="I27" s="92" t="str">
        <f>IF(I26=0,"",IF(I26&lt;=5,"MODERADO",IF(I26&gt;11,"CATASTRÓFICO","MAYOR")))</f>
        <v/>
      </c>
      <c r="J27" s="93"/>
      <c r="K27" s="92" t="str">
        <f>IF(K26=0,"",IF(K26&lt;=5,"MODERADO",IF(K26&gt;11,"CATASTRÓFICO","MAYOR")))</f>
        <v/>
      </c>
      <c r="L27" s="93"/>
      <c r="M27" s="92" t="str">
        <f>IF(M26=0,"",IF(M26&lt;=5,"MODERADO",IF(M26&gt;11,"CATASTRÓFICO","MAYOR")))</f>
        <v>MAYOR</v>
      </c>
      <c r="N27" s="93"/>
      <c r="O27" s="92" t="str">
        <f>IF(O26=0,"",IF(O26&lt;=5,"MODERADO",IF(O26&gt;11,"CATASTRÓFICO","MAYOR")))</f>
        <v/>
      </c>
      <c r="P27" s="93"/>
      <c r="Q27" s="92" t="str">
        <f>IF(Q26=0,"",IF(Q26&lt;=5,"MODERADO",IF(Q26&gt;11,"CATASTRÓFICO","MAYOR")))</f>
        <v>CATASTRÓFICO</v>
      </c>
      <c r="R27" s="93"/>
      <c r="S27" s="92" t="str">
        <f>IF(S26=0,"",IF(S26&lt;=5,"MODERADO",IF(S26&gt;11,"CATASTRÓFICO","MAYOR")))</f>
        <v>CATASTRÓFICO</v>
      </c>
      <c r="T27" s="93"/>
      <c r="U27" s="92" t="str">
        <f>IF(U26=0,"",IF(U26&lt;=5,"MODERADO",IF(U26&gt;11,"CATASTRÓFICO","MAYOR")))</f>
        <v>CATASTRÓFICO</v>
      </c>
      <c r="V27" s="93"/>
      <c r="W27" s="92" t="str">
        <f>IF(W26=0,"",IF(W26&lt;=5,"MODERADO",IF(W26&gt;11,"CATASTRÓFICO","MAYOR")))</f>
        <v>CATASTRÓFICO</v>
      </c>
      <c r="X27" s="93"/>
      <c r="Y27" s="92" t="str">
        <f>IF(Y26=0,"",IF(Y26&lt;=5,"MODERADO",IF(Y26&gt;11,"CATASTRÓFICO","MAYOR")))</f>
        <v/>
      </c>
      <c r="Z27" s="93"/>
      <c r="AA27" s="92" t="str">
        <f>IF(AA26=0,"",IF(AA26&lt;=5,"MODERADO",IF(AA26&gt;11,"CATASTRÓFICO","MAYOR")))</f>
        <v/>
      </c>
      <c r="AB27" s="93"/>
      <c r="AC27" s="92" t="str">
        <f>IF(AC26=0,"",IF(AC26&lt;=5,"MODERADO",IF(AC26&gt;11,"CATASTRÓFICO","MAYOR")))</f>
        <v/>
      </c>
      <c r="AD27" s="280"/>
      <c r="AE27" s="92" t="str">
        <f>IF(AE26=0,"",IF(AE26&lt;=5,"MODERADO",IF(AE26&gt;11,"CATASTRÓFICO","MAYOR")))</f>
        <v/>
      </c>
      <c r="AF27" s="93"/>
      <c r="AG27" s="92" t="str">
        <f>IF(AG26=0,"",IF(AG26&lt;=5,"MODERADO",IF(AG26&gt;11,"CATASTRÓFICO","MAYOR")))</f>
        <v>MAYOR</v>
      </c>
      <c r="AH27" s="93"/>
      <c r="AI27" s="92" t="str">
        <f>IF(AI26=0,"",IF(AI26&lt;=5,"MODERADO",IF(AI26&gt;11,"CATASTRÓFICO","MAYOR")))</f>
        <v/>
      </c>
      <c r="AJ27" s="93"/>
      <c r="AK27" s="92" t="str">
        <f>IF(AK26=0,"",IF(AK26&lt;=5,"MODERADO",IF(AK26&gt;11,"CATASTRÓFICO","MAYOR")))</f>
        <v/>
      </c>
      <c r="AL27" s="93"/>
      <c r="AM27" s="92" t="str">
        <f>IF(AM26=0,"",IF(AM26&lt;=5,"MODERADO",IF(AM26&gt;11,"CATASTRÓFICO","MAYOR")))</f>
        <v/>
      </c>
      <c r="AN27" s="93"/>
      <c r="AO27" s="92" t="str">
        <f>IF(AO26=0,"",IF(AO26&lt;=5,"MODERADO",IF(AO26&gt;11,"CATASTRÓFICO","MAYOR")))</f>
        <v/>
      </c>
      <c r="AP27" s="93"/>
      <c r="AQ27" s="92" t="str">
        <f>IF(AQ26=0,"",IF(AQ26&lt;=5,"MODERADO",IF(AQ26&gt;11,"CATASTRÓFICO","MAYOR")))</f>
        <v/>
      </c>
      <c r="AR27" s="93"/>
      <c r="AS27" s="92" t="str">
        <f>IF(AS26=0,"",IF(AS26&lt;=5,"MODERADO",IF(AS26&gt;11,"CATASTRÓFICO","MAYOR")))</f>
        <v>CATASTRÓFICO</v>
      </c>
      <c r="AT27" s="93"/>
      <c r="AW27"/>
      <c r="AX27"/>
      <c r="AY27"/>
      <c r="AZ27"/>
      <c r="BA27"/>
      <c r="BB27"/>
      <c r="BC27"/>
      <c r="BD27"/>
      <c r="BE27"/>
      <c r="BF27"/>
      <c r="BG27"/>
      <c r="BH27"/>
      <c r="BI27"/>
      <c r="BJ27"/>
      <c r="BK27"/>
      <c r="BL27"/>
      <c r="BM27"/>
      <c r="BN27"/>
      <c r="BO27"/>
      <c r="BP27"/>
    </row>
    <row r="28" spans="1:68" x14ac:dyDescent="0.25">
      <c r="A28" s="96"/>
      <c r="B28" s="96"/>
      <c r="C28" s="96"/>
      <c r="D28" s="96"/>
      <c r="E28" s="96"/>
      <c r="F28" s="96"/>
      <c r="G28" s="96"/>
      <c r="H28" s="96"/>
      <c r="I28" s="96"/>
      <c r="J28" s="96"/>
      <c r="K28" s="96"/>
      <c r="L28" s="96"/>
      <c r="M28" s="96"/>
      <c r="N28" s="96"/>
      <c r="O28" s="95"/>
      <c r="P28" s="95"/>
      <c r="Q28" s="95"/>
      <c r="R28" s="95"/>
      <c r="S28" s="96"/>
      <c r="T28" s="96"/>
      <c r="U28" s="96"/>
      <c r="V28" s="96"/>
      <c r="W28" s="96"/>
      <c r="X28" s="96"/>
      <c r="Y28" s="95"/>
      <c r="Z28" s="95"/>
      <c r="AA28" s="95"/>
      <c r="AB28" s="95"/>
      <c r="AC28" s="95"/>
      <c r="AD28" s="95"/>
      <c r="AE28" s="95"/>
      <c r="AF28" s="95"/>
      <c r="AG28" s="95"/>
      <c r="AH28" s="95"/>
      <c r="AI28" s="95"/>
      <c r="AJ28" s="95"/>
      <c r="AK28" s="95"/>
      <c r="AL28" s="95"/>
      <c r="AM28" s="95"/>
      <c r="AN28" s="95"/>
      <c r="AO28" s="95"/>
      <c r="AP28" s="95"/>
      <c r="AQ28" s="95"/>
      <c r="AR28" s="95"/>
      <c r="AW28"/>
      <c r="AX28"/>
      <c r="AY28"/>
      <c r="AZ28"/>
      <c r="BA28"/>
      <c r="BB28"/>
      <c r="BC28"/>
      <c r="BD28"/>
      <c r="BE28"/>
      <c r="BF28"/>
      <c r="BG28"/>
      <c r="BH28"/>
      <c r="BI28"/>
      <c r="BJ28"/>
      <c r="BK28"/>
      <c r="BL28"/>
      <c r="BM28"/>
      <c r="BN28"/>
      <c r="BO28"/>
      <c r="BP28"/>
    </row>
    <row r="29" spans="1:68" ht="15.75" thickBot="1" x14ac:dyDescent="0.3">
      <c r="A29" s="96"/>
      <c r="B29" s="96"/>
      <c r="C29" s="96"/>
      <c r="D29" s="96"/>
      <c r="E29" s="96"/>
      <c r="F29" s="96"/>
      <c r="G29" s="96"/>
      <c r="H29" s="96"/>
      <c r="I29" s="96"/>
      <c r="J29" s="96"/>
      <c r="K29" s="96"/>
      <c r="L29" s="96"/>
      <c r="M29" s="96"/>
      <c r="N29" s="96"/>
      <c r="O29" s="95"/>
      <c r="P29" s="95"/>
      <c r="Q29" s="95"/>
      <c r="R29" s="95"/>
      <c r="S29" s="96"/>
      <c r="T29" s="96"/>
      <c r="U29" s="96"/>
      <c r="V29" s="96"/>
      <c r="W29" s="96"/>
      <c r="X29" s="96"/>
      <c r="Y29" s="95"/>
      <c r="Z29" s="95"/>
      <c r="AA29" s="95"/>
      <c r="AB29" s="95"/>
      <c r="AC29" s="95"/>
      <c r="AD29" s="95"/>
      <c r="AE29" s="95"/>
      <c r="AF29" s="95"/>
      <c r="AG29" s="95"/>
      <c r="AH29" s="95"/>
      <c r="AI29" s="95"/>
      <c r="AJ29" s="95"/>
      <c r="AK29" s="95"/>
      <c r="AL29" s="95"/>
      <c r="AM29" s="95"/>
      <c r="AN29" s="95"/>
      <c r="AO29" s="95"/>
      <c r="AP29" s="95"/>
      <c r="AQ29" s="95"/>
      <c r="AR29" s="95"/>
      <c r="AW29"/>
      <c r="AX29"/>
      <c r="AY29"/>
      <c r="AZ29"/>
      <c r="BA29"/>
      <c r="BB29"/>
      <c r="BC29"/>
      <c r="BD29"/>
      <c r="BE29"/>
      <c r="BF29"/>
      <c r="BG29"/>
      <c r="BH29"/>
      <c r="BI29"/>
      <c r="BJ29"/>
      <c r="BK29"/>
      <c r="BL29"/>
      <c r="BM29"/>
      <c r="BN29"/>
      <c r="BO29"/>
      <c r="BP29"/>
    </row>
    <row r="30" spans="1:68" ht="18.75" x14ac:dyDescent="0.3">
      <c r="A30" s="103" t="s">
        <v>34</v>
      </c>
      <c r="B30" s="104"/>
      <c r="C30" s="750" t="s">
        <v>311</v>
      </c>
      <c r="D30" s="750"/>
      <c r="E30" s="750"/>
      <c r="F30" s="750"/>
      <c r="G30" s="750"/>
      <c r="H30" s="750"/>
      <c r="I30" s="750"/>
      <c r="J30" s="750"/>
      <c r="K30" s="750"/>
      <c r="L30" s="750"/>
      <c r="M30" s="750"/>
      <c r="N30" s="750"/>
      <c r="O30" s="750"/>
      <c r="P30" s="750"/>
      <c r="Q30" s="750"/>
      <c r="R30" s="750"/>
      <c r="S30" s="750"/>
      <c r="T30" s="750"/>
      <c r="U30" s="750"/>
      <c r="V30" s="750"/>
      <c r="W30" s="750"/>
      <c r="X30" s="750"/>
      <c r="Y30" s="750"/>
      <c r="Z30" s="750"/>
      <c r="AA30" s="750"/>
      <c r="AB30" s="750"/>
      <c r="AC30" s="750"/>
      <c r="AD30" s="750"/>
      <c r="AE30" s="750"/>
      <c r="AF30" s="751"/>
      <c r="AG30" s="281"/>
      <c r="AH30" s="281"/>
      <c r="AI30" s="281"/>
      <c r="AJ30" s="281"/>
      <c r="AK30" s="281"/>
      <c r="AL30" s="281"/>
      <c r="AM30" s="281"/>
      <c r="AN30" s="281"/>
      <c r="AO30" s="281"/>
      <c r="AP30" s="281"/>
      <c r="AQ30" s="281"/>
      <c r="AR30" s="281"/>
      <c r="AW30"/>
      <c r="AX30"/>
      <c r="AY30"/>
      <c r="AZ30"/>
      <c r="BA30"/>
      <c r="BB30"/>
      <c r="BC30"/>
      <c r="BD30"/>
      <c r="BE30"/>
      <c r="BF30"/>
      <c r="BG30"/>
      <c r="BH30"/>
      <c r="BI30"/>
      <c r="BJ30"/>
      <c r="BK30"/>
      <c r="BL30"/>
      <c r="BM30"/>
      <c r="BN30"/>
      <c r="BO30"/>
      <c r="BP30"/>
    </row>
    <row r="31" spans="1:68" ht="18.75" customHeight="1" x14ac:dyDescent="0.25">
      <c r="A31" s="105" t="s">
        <v>15</v>
      </c>
      <c r="B31" s="106" t="s">
        <v>16</v>
      </c>
      <c r="C31" s="752" t="s">
        <v>17</v>
      </c>
      <c r="D31" s="752"/>
      <c r="E31" s="752"/>
      <c r="F31" s="752"/>
      <c r="G31" s="752"/>
      <c r="H31" s="752"/>
      <c r="I31" s="752"/>
      <c r="J31" s="752"/>
      <c r="K31" s="752"/>
      <c r="L31" s="752"/>
      <c r="M31" s="752"/>
      <c r="N31" s="752"/>
      <c r="O31" s="752"/>
      <c r="P31" s="752"/>
      <c r="Q31" s="752"/>
      <c r="R31" s="752"/>
      <c r="S31" s="752"/>
      <c r="T31" s="752"/>
      <c r="U31" s="752"/>
      <c r="V31" s="752"/>
      <c r="W31" s="752"/>
      <c r="X31" s="752"/>
      <c r="Y31" s="752"/>
      <c r="Z31" s="752"/>
      <c r="AA31" s="752"/>
      <c r="AB31" s="752"/>
      <c r="AC31" s="752"/>
      <c r="AD31" s="752"/>
      <c r="AE31" s="752"/>
      <c r="AF31" s="753"/>
      <c r="AG31" s="282"/>
      <c r="AH31" s="282"/>
      <c r="AI31" s="282"/>
      <c r="AJ31" s="282"/>
      <c r="AK31" s="282"/>
      <c r="AL31" s="282"/>
      <c r="AM31" s="282"/>
      <c r="AN31" s="282"/>
      <c r="AO31" s="282"/>
      <c r="AP31" s="282"/>
      <c r="AQ31" s="282"/>
      <c r="AR31" s="282"/>
      <c r="AW31"/>
      <c r="AX31"/>
      <c r="AY31"/>
      <c r="AZ31"/>
      <c r="BA31"/>
      <c r="BB31"/>
      <c r="BC31"/>
      <c r="BD31"/>
      <c r="BE31"/>
      <c r="BF31"/>
      <c r="BG31"/>
      <c r="BH31"/>
      <c r="BI31"/>
      <c r="BJ31"/>
      <c r="BK31"/>
      <c r="BL31"/>
      <c r="BM31"/>
      <c r="BN31"/>
      <c r="BO31"/>
      <c r="BP31"/>
    </row>
    <row r="32" spans="1:68" ht="18.75" customHeight="1" x14ac:dyDescent="0.25">
      <c r="A32" s="83">
        <v>5</v>
      </c>
      <c r="B32" s="107" t="s">
        <v>3</v>
      </c>
      <c r="C32" s="740" t="s">
        <v>41</v>
      </c>
      <c r="D32" s="740"/>
      <c r="E32" s="740"/>
      <c r="F32" s="740"/>
      <c r="G32" s="740"/>
      <c r="H32" s="740"/>
      <c r="I32" s="740"/>
      <c r="J32" s="740"/>
      <c r="K32" s="740"/>
      <c r="L32" s="740"/>
      <c r="M32" s="740"/>
      <c r="N32" s="740"/>
      <c r="O32" s="740"/>
      <c r="P32" s="740"/>
      <c r="Q32" s="740"/>
      <c r="R32" s="740"/>
      <c r="S32" s="740"/>
      <c r="T32" s="740"/>
      <c r="U32" s="740"/>
      <c r="V32" s="740"/>
      <c r="W32" s="740"/>
      <c r="X32" s="740"/>
      <c r="Y32" s="740"/>
      <c r="Z32" s="740"/>
      <c r="AA32" s="740"/>
      <c r="AB32" s="740"/>
      <c r="AC32" s="740"/>
      <c r="AD32" s="740"/>
      <c r="AE32" s="740"/>
      <c r="AF32" s="741"/>
      <c r="AG32" s="274"/>
      <c r="AH32" s="274"/>
      <c r="AI32" s="274"/>
      <c r="AJ32" s="274"/>
      <c r="AK32" s="274"/>
      <c r="AL32" s="274"/>
      <c r="AM32" s="274"/>
      <c r="AN32" s="274"/>
      <c r="AO32" s="274"/>
      <c r="AP32" s="274"/>
      <c r="AQ32" s="274"/>
      <c r="AR32" s="274"/>
      <c r="AW32"/>
      <c r="AX32"/>
      <c r="AY32"/>
      <c r="AZ32"/>
      <c r="BA32"/>
      <c r="BB32"/>
      <c r="BC32"/>
      <c r="BD32"/>
      <c r="BE32"/>
      <c r="BF32"/>
      <c r="BG32"/>
      <c r="BH32"/>
      <c r="BI32"/>
      <c r="BJ32"/>
      <c r="BK32"/>
      <c r="BL32"/>
      <c r="BM32"/>
      <c r="BN32"/>
      <c r="BO32"/>
      <c r="BP32"/>
    </row>
    <row r="33" spans="1:68" ht="18.75" customHeight="1" x14ac:dyDescent="0.25">
      <c r="A33" s="83">
        <v>10</v>
      </c>
      <c r="B33" s="107" t="s">
        <v>22</v>
      </c>
      <c r="C33" s="740" t="s">
        <v>43</v>
      </c>
      <c r="D33" s="740"/>
      <c r="E33" s="740"/>
      <c r="F33" s="740"/>
      <c r="G33" s="740"/>
      <c r="H33" s="740"/>
      <c r="I33" s="740"/>
      <c r="J33" s="740"/>
      <c r="K33" s="740"/>
      <c r="L33" s="740"/>
      <c r="M33" s="740"/>
      <c r="N33" s="740"/>
      <c r="O33" s="740"/>
      <c r="P33" s="740"/>
      <c r="Q33" s="740"/>
      <c r="R33" s="740"/>
      <c r="S33" s="740"/>
      <c r="T33" s="740"/>
      <c r="U33" s="740"/>
      <c r="V33" s="740"/>
      <c r="W33" s="740"/>
      <c r="X33" s="740"/>
      <c r="Y33" s="740"/>
      <c r="Z33" s="740"/>
      <c r="AA33" s="740"/>
      <c r="AB33" s="740"/>
      <c r="AC33" s="740"/>
      <c r="AD33" s="740"/>
      <c r="AE33" s="740"/>
      <c r="AF33" s="741"/>
      <c r="AG33" s="274"/>
      <c r="AH33" s="274"/>
      <c r="AI33" s="274"/>
      <c r="AJ33" s="274"/>
      <c r="AK33" s="274"/>
      <c r="AL33" s="274"/>
      <c r="AM33" s="274"/>
      <c r="AN33" s="274"/>
      <c r="AO33" s="274"/>
      <c r="AP33" s="274"/>
      <c r="AQ33" s="274"/>
      <c r="AR33" s="274"/>
      <c r="AW33"/>
      <c r="AX33"/>
      <c r="AY33"/>
      <c r="AZ33"/>
      <c r="BA33"/>
      <c r="BB33"/>
      <c r="BC33"/>
      <c r="BD33"/>
      <c r="BE33"/>
      <c r="BF33"/>
      <c r="BG33"/>
      <c r="BH33"/>
      <c r="BI33"/>
      <c r="BJ33"/>
      <c r="BK33"/>
      <c r="BL33"/>
      <c r="BM33"/>
      <c r="BN33"/>
      <c r="BO33"/>
      <c r="BP33"/>
    </row>
    <row r="34" spans="1:68" ht="19.5" customHeight="1" thickBot="1" x14ac:dyDescent="0.3">
      <c r="A34" s="87">
        <v>20</v>
      </c>
      <c r="B34" s="108" t="s">
        <v>23</v>
      </c>
      <c r="C34" s="742" t="s">
        <v>42</v>
      </c>
      <c r="D34" s="742"/>
      <c r="E34" s="742"/>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3"/>
      <c r="AG34" s="274"/>
      <c r="AH34" s="274"/>
      <c r="AI34" s="274"/>
      <c r="AJ34" s="274"/>
      <c r="AK34" s="274"/>
      <c r="AL34" s="274"/>
      <c r="AM34" s="274"/>
      <c r="AN34" s="274"/>
      <c r="AO34" s="274"/>
      <c r="AP34" s="274"/>
      <c r="AQ34" s="274"/>
      <c r="AR34" s="274"/>
      <c r="AW34"/>
      <c r="AX34"/>
      <c r="AY34"/>
      <c r="AZ34"/>
      <c r="BA34"/>
      <c r="BB34"/>
      <c r="BC34"/>
      <c r="BD34"/>
      <c r="BE34"/>
      <c r="BF34"/>
      <c r="BG34"/>
      <c r="BH34"/>
      <c r="BI34"/>
      <c r="BJ34"/>
      <c r="BK34"/>
      <c r="BL34"/>
      <c r="BM34"/>
      <c r="BN34"/>
      <c r="BO34"/>
      <c r="BP34"/>
    </row>
    <row r="35" spans="1:68" x14ac:dyDescent="0.25">
      <c r="A35" s="96"/>
      <c r="B35" s="96"/>
      <c r="C35" s="96"/>
      <c r="D35" s="96"/>
      <c r="E35" s="96"/>
      <c r="F35" s="96"/>
      <c r="G35" s="96"/>
      <c r="H35" s="96"/>
      <c r="I35" s="96"/>
      <c r="J35" s="109"/>
      <c r="K35" s="109"/>
      <c r="L35" s="748"/>
      <c r="M35" s="748"/>
      <c r="N35" s="109"/>
      <c r="O35" s="95"/>
      <c r="P35" s="95"/>
      <c r="Q35" s="95"/>
      <c r="R35" s="95"/>
      <c r="S35" s="96"/>
      <c r="T35" s="275"/>
      <c r="U35" s="275"/>
      <c r="V35" s="748"/>
      <c r="W35" s="748"/>
      <c r="X35" s="275"/>
      <c r="Y35" s="95"/>
      <c r="Z35" s="95"/>
      <c r="AA35" s="95"/>
      <c r="AB35" s="95"/>
      <c r="AC35" s="95"/>
      <c r="AD35" s="95"/>
      <c r="AE35" s="95"/>
      <c r="AF35" s="95"/>
      <c r="AG35" s="95"/>
      <c r="AH35" s="95"/>
      <c r="AI35" s="95"/>
      <c r="AJ35" s="95"/>
      <c r="AK35" s="95"/>
      <c r="AL35" s="95"/>
      <c r="AM35" s="95"/>
      <c r="AN35" s="95"/>
      <c r="AO35" s="95"/>
      <c r="AP35" s="95"/>
      <c r="AQ35" s="95"/>
      <c r="AR35" s="95"/>
      <c r="AW35"/>
      <c r="AX35"/>
      <c r="AY35"/>
      <c r="AZ35"/>
      <c r="BA35"/>
      <c r="BB35"/>
      <c r="BC35"/>
      <c r="BD35"/>
      <c r="BE35"/>
      <c r="BF35"/>
      <c r="BG35"/>
      <c r="BH35"/>
      <c r="BI35"/>
      <c r="BJ35"/>
      <c r="BK35"/>
      <c r="BL35"/>
      <c r="BM35"/>
      <c r="BN35"/>
      <c r="BO35"/>
      <c r="BP35"/>
    </row>
    <row r="36" spans="1:68" x14ac:dyDescent="0.25">
      <c r="A36" s="96"/>
      <c r="B36" s="96"/>
      <c r="C36" s="96"/>
      <c r="D36" s="96"/>
      <c r="E36" s="96"/>
      <c r="F36" s="96"/>
      <c r="G36" s="96"/>
      <c r="H36" s="96"/>
      <c r="I36" s="96"/>
      <c r="J36" s="110"/>
      <c r="K36" s="111"/>
      <c r="L36" s="749"/>
      <c r="M36" s="749"/>
      <c r="N36" s="112"/>
      <c r="O36" s="95"/>
      <c r="P36" s="95"/>
      <c r="Q36" s="95"/>
      <c r="R36" s="95"/>
      <c r="S36" s="96"/>
      <c r="T36" s="110"/>
      <c r="U36" s="111"/>
      <c r="V36" s="749"/>
      <c r="W36" s="749"/>
      <c r="X36" s="274"/>
      <c r="Y36" s="95"/>
      <c r="Z36" s="95"/>
      <c r="AA36" s="95"/>
      <c r="AB36" s="95"/>
      <c r="AC36" s="95"/>
      <c r="AD36" s="95"/>
      <c r="AE36" s="95"/>
      <c r="AF36" s="95"/>
      <c r="AG36" s="95"/>
      <c r="AH36" s="95"/>
      <c r="AI36" s="95"/>
      <c r="AJ36" s="95"/>
      <c r="AK36" s="95"/>
      <c r="AL36" s="95"/>
      <c r="AM36" s="95"/>
      <c r="AN36" s="95"/>
      <c r="AO36" s="95"/>
      <c r="AP36" s="95"/>
      <c r="AQ36" s="95"/>
      <c r="AR36" s="95"/>
      <c r="AW36"/>
      <c r="AX36"/>
      <c r="AY36"/>
      <c r="AZ36"/>
      <c r="BA36"/>
      <c r="BB36"/>
      <c r="BC36"/>
      <c r="BD36"/>
      <c r="BE36"/>
      <c r="BF36"/>
      <c r="BG36"/>
      <c r="BH36"/>
      <c r="BI36"/>
      <c r="BJ36"/>
      <c r="BK36"/>
      <c r="BL36"/>
      <c r="BM36"/>
      <c r="BN36"/>
      <c r="BO36"/>
      <c r="BP36"/>
    </row>
    <row r="37" spans="1:68" ht="23.25" x14ac:dyDescent="0.35">
      <c r="A37" s="733" t="s">
        <v>371</v>
      </c>
      <c r="B37" s="733"/>
      <c r="C37" s="733"/>
      <c r="D37" s="733"/>
      <c r="E37" s="733"/>
      <c r="F37" s="733"/>
      <c r="G37" s="733"/>
      <c r="H37" s="733"/>
      <c r="I37" s="733"/>
      <c r="J37" s="733"/>
      <c r="K37" s="733"/>
      <c r="L37" s="733"/>
      <c r="M37" s="733"/>
      <c r="N37" s="733"/>
      <c r="O37" s="733"/>
      <c r="P37" s="733"/>
      <c r="Q37" s="733"/>
      <c r="R37" s="733"/>
      <c r="S37" s="733"/>
      <c r="T37" s="733"/>
      <c r="U37" s="733"/>
      <c r="V37" s="733"/>
      <c r="W37" s="733"/>
      <c r="X37" s="733"/>
      <c r="Y37" s="95"/>
      <c r="Z37" s="95"/>
      <c r="AA37" s="95"/>
      <c r="AB37" s="95"/>
      <c r="AC37" s="95"/>
      <c r="AD37" s="95"/>
      <c r="AE37" s="95"/>
      <c r="AF37" s="95"/>
      <c r="AG37" s="95"/>
      <c r="AH37" s="95"/>
      <c r="AI37" s="95"/>
      <c r="AJ37" s="95"/>
      <c r="AK37" s="95"/>
      <c r="AL37" s="95"/>
      <c r="AM37" s="95"/>
      <c r="AN37" s="95"/>
      <c r="AO37" s="95"/>
      <c r="AP37" s="95"/>
      <c r="AQ37" s="95"/>
      <c r="AR37" s="95"/>
      <c r="AW37"/>
      <c r="AX37"/>
      <c r="AY37"/>
      <c r="AZ37"/>
      <c r="BA37"/>
      <c r="BB37"/>
      <c r="BC37"/>
      <c r="BD37"/>
      <c r="BE37"/>
      <c r="BF37"/>
      <c r="BG37"/>
      <c r="BH37"/>
      <c r="BI37"/>
      <c r="BJ37"/>
      <c r="BK37"/>
      <c r="BL37"/>
      <c r="BM37"/>
      <c r="BN37"/>
      <c r="BO37"/>
      <c r="BP37"/>
    </row>
    <row r="38" spans="1:68" x14ac:dyDescent="0.25">
      <c r="A38" s="96"/>
      <c r="B38" s="96"/>
      <c r="C38" s="96"/>
      <c r="D38" s="96"/>
      <c r="E38" s="96"/>
      <c r="F38" s="96"/>
      <c r="G38" s="96"/>
      <c r="H38" s="96"/>
      <c r="I38" s="96"/>
      <c r="J38" s="96"/>
      <c r="K38" s="96"/>
      <c r="L38" s="96"/>
      <c r="M38" s="96"/>
      <c r="N38" s="96"/>
      <c r="O38" s="95"/>
      <c r="P38" s="95"/>
      <c r="Q38" s="95"/>
      <c r="R38" s="95"/>
      <c r="S38" s="96"/>
      <c r="T38" s="96"/>
      <c r="U38" s="96"/>
      <c r="V38" s="96"/>
      <c r="W38" s="96"/>
      <c r="X38" s="96"/>
      <c r="Y38" s="95"/>
      <c r="Z38" s="95"/>
      <c r="AA38" s="95"/>
      <c r="AB38" s="95"/>
      <c r="AC38" s="95"/>
      <c r="AD38" s="95"/>
      <c r="AE38" s="95"/>
      <c r="AF38" s="95"/>
      <c r="AG38" s="95"/>
      <c r="AH38" s="95"/>
      <c r="AI38" s="95"/>
      <c r="AJ38" s="95"/>
      <c r="AK38" s="95"/>
      <c r="AL38" s="95"/>
      <c r="AM38" s="95"/>
      <c r="AN38" s="95"/>
      <c r="AO38" s="95"/>
      <c r="AP38" s="95"/>
      <c r="AQ38" s="95"/>
      <c r="AR38" s="95"/>
      <c r="AW38"/>
      <c r="AX38"/>
      <c r="AY38"/>
      <c r="AZ38"/>
      <c r="BA38"/>
      <c r="BB38"/>
      <c r="BC38"/>
      <c r="BD38"/>
      <c r="BE38"/>
      <c r="BF38"/>
      <c r="BG38"/>
      <c r="BH38"/>
      <c r="BI38"/>
      <c r="BJ38"/>
      <c r="BK38"/>
      <c r="BL38"/>
      <c r="BM38"/>
      <c r="BN38"/>
      <c r="BO38"/>
      <c r="BP38"/>
    </row>
    <row r="39" spans="1:68" x14ac:dyDescent="0.25">
      <c r="A39" s="96"/>
      <c r="B39" s="96"/>
      <c r="C39" s="96"/>
      <c r="D39" s="96"/>
      <c r="E39" s="96"/>
      <c r="F39" s="96"/>
      <c r="G39" s="96"/>
      <c r="H39" s="96"/>
      <c r="I39" s="96"/>
      <c r="J39" s="96"/>
      <c r="K39" s="96"/>
      <c r="L39" s="96"/>
      <c r="M39" s="96"/>
      <c r="N39" s="96"/>
      <c r="O39" s="95"/>
      <c r="P39" s="95"/>
      <c r="Q39" s="95"/>
      <c r="R39" s="95"/>
      <c r="S39" s="96"/>
      <c r="T39" s="96"/>
      <c r="U39" s="96"/>
      <c r="V39" s="96"/>
      <c r="W39" s="96"/>
      <c r="X39" s="96"/>
      <c r="Y39" s="95"/>
      <c r="Z39" s="95"/>
      <c r="AA39" s="95"/>
      <c r="AB39" s="95"/>
      <c r="AC39" s="95"/>
      <c r="AD39" s="95"/>
      <c r="AE39" s="95"/>
      <c r="AF39" s="95"/>
      <c r="AG39" s="95"/>
      <c r="AH39" s="95"/>
      <c r="AI39" s="95"/>
      <c r="AJ39" s="95"/>
      <c r="AK39" s="95"/>
      <c r="AL39" s="95"/>
      <c r="AM39" s="95"/>
      <c r="AN39" s="95"/>
      <c r="AO39" s="95"/>
      <c r="AP39" s="95"/>
      <c r="AQ39" s="95"/>
      <c r="AR39" s="95"/>
      <c r="AW39"/>
      <c r="AX39"/>
      <c r="AY39"/>
      <c r="AZ39"/>
      <c r="BA39"/>
      <c r="BB39"/>
      <c r="BC39"/>
      <c r="BD39"/>
      <c r="BE39"/>
      <c r="BF39"/>
      <c r="BG39"/>
      <c r="BH39"/>
      <c r="BI39"/>
      <c r="BJ39"/>
      <c r="BK39"/>
      <c r="BL39"/>
      <c r="BM39"/>
      <c r="BN39"/>
      <c r="BO39"/>
      <c r="BP39"/>
    </row>
    <row r="40" spans="1:68" x14ac:dyDescent="0.25">
      <c r="A40" s="96"/>
      <c r="B40" s="96"/>
      <c r="C40" s="96"/>
      <c r="D40" s="96"/>
      <c r="E40" s="96"/>
      <c r="F40" s="96"/>
      <c r="G40" s="96"/>
      <c r="H40" s="96"/>
      <c r="I40" s="96"/>
      <c r="J40" s="96"/>
      <c r="K40" s="96"/>
      <c r="L40" s="96"/>
      <c r="M40" s="96"/>
      <c r="N40" s="96"/>
      <c r="O40" s="95"/>
      <c r="P40" s="95"/>
      <c r="Q40" s="95"/>
      <c r="R40" s="95"/>
      <c r="S40" s="96"/>
      <c r="T40" s="96"/>
      <c r="U40" s="96"/>
      <c r="V40" s="96"/>
      <c r="W40" s="96"/>
      <c r="X40" s="96"/>
      <c r="Y40" s="95"/>
      <c r="Z40" s="95"/>
      <c r="AA40" s="95"/>
      <c r="AB40" s="95"/>
      <c r="AC40" s="95"/>
      <c r="AD40" s="95"/>
      <c r="AE40" s="95"/>
      <c r="AF40" s="95"/>
      <c r="AG40" s="95"/>
      <c r="AH40" s="95"/>
      <c r="AI40" s="95"/>
      <c r="AJ40" s="95"/>
      <c r="AK40" s="95"/>
      <c r="AL40" s="95"/>
      <c r="AM40" s="95"/>
      <c r="AN40" s="95"/>
      <c r="AO40" s="95"/>
      <c r="AP40" s="95"/>
      <c r="AQ40" s="95"/>
      <c r="AR40" s="95"/>
      <c r="AW40"/>
      <c r="AX40"/>
      <c r="AY40"/>
      <c r="AZ40"/>
      <c r="BA40"/>
      <c r="BB40"/>
      <c r="BC40"/>
      <c r="BD40"/>
      <c r="BE40"/>
      <c r="BF40"/>
      <c r="BG40"/>
      <c r="BH40"/>
      <c r="BI40"/>
      <c r="BJ40"/>
      <c r="BK40"/>
      <c r="BL40"/>
      <c r="BM40"/>
      <c r="BN40"/>
      <c r="BO40"/>
      <c r="BP40"/>
    </row>
    <row r="41" spans="1:68" x14ac:dyDescent="0.25">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W41"/>
      <c r="AX41"/>
      <c r="AY41"/>
      <c r="AZ41"/>
      <c r="BA41"/>
      <c r="BB41"/>
      <c r="BC41"/>
      <c r="BD41"/>
      <c r="BE41"/>
      <c r="BF41"/>
      <c r="BG41"/>
      <c r="BH41"/>
      <c r="BI41"/>
      <c r="BJ41"/>
      <c r="BK41"/>
      <c r="BL41"/>
      <c r="BM41"/>
      <c r="BN41"/>
      <c r="BO41"/>
      <c r="BP41"/>
    </row>
    <row r="42" spans="1:68" x14ac:dyDescent="0.25">
      <c r="A42" s="97"/>
      <c r="B42" s="96"/>
      <c r="C42" s="96"/>
      <c r="D42" s="96"/>
      <c r="E42" s="96"/>
      <c r="F42" s="96"/>
      <c r="G42" s="96"/>
      <c r="H42" s="96"/>
      <c r="I42" s="96"/>
      <c r="J42" s="96"/>
      <c r="K42" s="96"/>
      <c r="L42" s="96"/>
      <c r="M42" s="96"/>
      <c r="N42" s="96"/>
      <c r="O42" s="96"/>
      <c r="P42" s="96"/>
      <c r="S42" s="96"/>
      <c r="T42" s="96"/>
      <c r="U42" s="96"/>
      <c r="V42" s="96"/>
      <c r="W42" s="96"/>
      <c r="X42" s="96"/>
      <c r="Y42" s="96"/>
      <c r="Z42" s="96"/>
      <c r="AC42" s="96"/>
      <c r="AD42" s="96"/>
      <c r="AI42" s="96"/>
      <c r="AJ42" s="96"/>
      <c r="AO42" s="96"/>
      <c r="AP42" s="96"/>
      <c r="AW42"/>
      <c r="AX42"/>
      <c r="AY42"/>
      <c r="AZ42"/>
      <c r="BA42"/>
      <c r="BB42"/>
      <c r="BC42"/>
      <c r="BD42"/>
      <c r="BE42"/>
      <c r="BF42"/>
      <c r="BG42"/>
      <c r="BH42"/>
      <c r="BI42"/>
      <c r="BJ42"/>
      <c r="BK42"/>
      <c r="BL42"/>
      <c r="BM42"/>
      <c r="BN42"/>
      <c r="BO42"/>
      <c r="BP42"/>
    </row>
    <row r="43" spans="1:68" x14ac:dyDescent="0.25">
      <c r="A43" s="97"/>
      <c r="B43" s="96"/>
      <c r="C43" s="96"/>
      <c r="D43" s="96"/>
      <c r="E43" s="96"/>
      <c r="F43" s="96"/>
      <c r="G43" s="96"/>
      <c r="H43" s="96"/>
      <c r="I43" s="96"/>
      <c r="J43" s="96"/>
      <c r="K43" s="96"/>
      <c r="L43" s="96"/>
      <c r="M43" s="96"/>
      <c r="N43" s="96"/>
      <c r="O43" s="96"/>
      <c r="P43" s="96"/>
      <c r="S43" s="96"/>
      <c r="T43" s="96"/>
      <c r="U43" s="96"/>
      <c r="V43" s="96"/>
      <c r="W43" s="96"/>
      <c r="X43" s="96"/>
      <c r="Y43" s="96"/>
      <c r="Z43" s="96"/>
      <c r="AC43" s="96"/>
      <c r="AD43" s="96"/>
      <c r="AI43" s="96"/>
      <c r="AJ43" s="96"/>
      <c r="AO43" s="96"/>
      <c r="AP43" s="96"/>
      <c r="AW43"/>
      <c r="AX43"/>
      <c r="AY43"/>
      <c r="AZ43"/>
      <c r="BA43"/>
      <c r="BB43"/>
      <c r="BC43"/>
      <c r="BD43"/>
      <c r="BE43"/>
      <c r="BF43"/>
      <c r="BG43"/>
      <c r="BH43"/>
      <c r="BI43"/>
      <c r="BJ43"/>
      <c r="BK43"/>
      <c r="BL43"/>
      <c r="BM43"/>
      <c r="BN43"/>
      <c r="BO43"/>
      <c r="BP43"/>
    </row>
    <row r="44" spans="1:68" x14ac:dyDescent="0.25">
      <c r="A44" s="97"/>
      <c r="B44" s="96"/>
      <c r="C44" s="96"/>
      <c r="D44" s="96"/>
      <c r="E44" s="96"/>
      <c r="F44" s="96"/>
      <c r="G44" s="96"/>
      <c r="H44" s="96"/>
      <c r="I44" s="96"/>
      <c r="J44" s="96"/>
      <c r="K44" s="96"/>
      <c r="L44" s="96"/>
      <c r="M44" s="96"/>
      <c r="N44" s="96"/>
      <c r="O44" s="96"/>
      <c r="P44" s="96"/>
      <c r="S44" s="96"/>
      <c r="T44" s="96"/>
      <c r="U44" s="96"/>
      <c r="V44" s="96"/>
      <c r="W44" s="96"/>
      <c r="X44" s="96"/>
      <c r="Y44" s="96"/>
      <c r="Z44" s="96"/>
      <c r="AC44" s="96"/>
      <c r="AD44" s="96"/>
      <c r="AI44" s="96"/>
      <c r="AJ44" s="96"/>
      <c r="AO44" s="96"/>
      <c r="AP44" s="96"/>
      <c r="AW44"/>
      <c r="AX44"/>
      <c r="AY44"/>
      <c r="AZ44"/>
      <c r="BA44"/>
      <c r="BB44"/>
      <c r="BC44"/>
      <c r="BD44"/>
      <c r="BE44"/>
      <c r="BF44"/>
      <c r="BG44"/>
      <c r="BH44"/>
      <c r="BI44"/>
      <c r="BJ44"/>
      <c r="BK44"/>
      <c r="BL44"/>
      <c r="BM44"/>
      <c r="BN44"/>
      <c r="BO44"/>
      <c r="BP44"/>
    </row>
    <row r="45" spans="1:68" x14ac:dyDescent="0.25">
      <c r="A45" s="97"/>
      <c r="B45" s="96"/>
      <c r="C45" s="96"/>
      <c r="D45" s="96"/>
      <c r="E45" s="96"/>
      <c r="F45" s="96"/>
      <c r="G45" s="96"/>
      <c r="H45" s="96"/>
      <c r="I45" s="96"/>
      <c r="J45" s="96"/>
      <c r="K45" s="96"/>
      <c r="L45" s="96"/>
      <c r="M45" s="96"/>
      <c r="N45" s="96"/>
      <c r="O45" s="96"/>
      <c r="P45" s="96"/>
      <c r="S45" s="96"/>
      <c r="T45" s="96"/>
      <c r="U45" s="96"/>
      <c r="V45" s="96"/>
      <c r="W45" s="96"/>
      <c r="X45" s="96"/>
      <c r="Y45" s="96"/>
      <c r="Z45" s="96"/>
      <c r="AC45" s="96"/>
      <c r="AD45" s="96"/>
      <c r="AI45" s="96"/>
      <c r="AJ45" s="96"/>
      <c r="AO45" s="96"/>
      <c r="AP45" s="96"/>
      <c r="AW45"/>
      <c r="AX45"/>
      <c r="AY45"/>
      <c r="AZ45"/>
      <c r="BA45"/>
      <c r="BB45"/>
      <c r="BC45"/>
      <c r="BD45"/>
      <c r="BE45"/>
      <c r="BF45"/>
      <c r="BG45"/>
      <c r="BH45"/>
      <c r="BI45"/>
      <c r="BJ45"/>
      <c r="BK45"/>
      <c r="BL45"/>
      <c r="BM45"/>
      <c r="BN45"/>
      <c r="BO45"/>
      <c r="BP45"/>
    </row>
    <row r="46" spans="1:68" x14ac:dyDescent="0.25">
      <c r="A46" s="97"/>
      <c r="B46" s="96"/>
      <c r="C46" s="96"/>
      <c r="D46" s="96"/>
      <c r="E46" s="96"/>
      <c r="F46" s="96"/>
      <c r="G46" s="96"/>
      <c r="H46" s="96"/>
      <c r="I46" s="96"/>
      <c r="J46" s="96"/>
      <c r="K46" s="96"/>
      <c r="L46" s="96"/>
      <c r="M46" s="96"/>
      <c r="N46" s="96"/>
      <c r="O46" s="96"/>
      <c r="P46" s="96"/>
      <c r="S46" s="96"/>
      <c r="T46" s="96"/>
      <c r="U46" s="96"/>
      <c r="V46" s="96"/>
      <c r="W46" s="96"/>
      <c r="X46" s="96"/>
      <c r="Y46" s="96"/>
      <c r="Z46" s="96"/>
      <c r="AC46" s="96"/>
      <c r="AD46" s="96"/>
      <c r="AI46" s="96"/>
      <c r="AJ46" s="96"/>
      <c r="AO46" s="96"/>
      <c r="AP46" s="96"/>
      <c r="AW46"/>
      <c r="AX46"/>
      <c r="AY46"/>
      <c r="AZ46"/>
      <c r="BA46"/>
      <c r="BB46"/>
      <c r="BC46"/>
      <c r="BD46"/>
      <c r="BE46"/>
      <c r="BF46"/>
      <c r="BG46"/>
      <c r="BH46"/>
      <c r="BI46"/>
      <c r="BJ46"/>
      <c r="BK46"/>
      <c r="BL46"/>
      <c r="BM46"/>
      <c r="BN46"/>
      <c r="BO46"/>
      <c r="BP46"/>
    </row>
    <row r="47" spans="1:68" x14ac:dyDescent="0.25">
      <c r="A47" s="97"/>
      <c r="B47" s="96"/>
      <c r="C47" s="96"/>
      <c r="D47" s="96"/>
      <c r="E47" s="96"/>
      <c r="F47" s="96"/>
      <c r="G47" s="96"/>
      <c r="H47" s="96"/>
      <c r="I47" s="96"/>
      <c r="J47" s="96"/>
      <c r="K47" s="96"/>
      <c r="L47" s="96"/>
      <c r="M47" s="96"/>
      <c r="N47" s="96"/>
      <c r="O47" s="96"/>
      <c r="P47" s="96"/>
      <c r="S47" s="96"/>
      <c r="T47" s="96"/>
      <c r="U47" s="96"/>
      <c r="V47" s="96"/>
      <c r="W47" s="96"/>
      <c r="X47" s="96"/>
      <c r="Y47" s="96"/>
      <c r="Z47" s="96"/>
      <c r="AC47" s="96"/>
      <c r="AD47" s="96"/>
      <c r="AI47" s="96"/>
      <c r="AJ47" s="96"/>
      <c r="AO47" s="96"/>
      <c r="AP47" s="96"/>
      <c r="AW47"/>
      <c r="AX47"/>
      <c r="AY47"/>
      <c r="AZ47"/>
      <c r="BA47"/>
      <c r="BB47"/>
      <c r="BC47"/>
      <c r="BD47"/>
      <c r="BE47"/>
      <c r="BF47"/>
      <c r="BG47"/>
      <c r="BH47"/>
      <c r="BI47"/>
      <c r="BJ47"/>
      <c r="BK47"/>
      <c r="BL47"/>
      <c r="BM47"/>
      <c r="BN47"/>
      <c r="BO47"/>
      <c r="BP47"/>
    </row>
    <row r="48" spans="1:68" x14ac:dyDescent="0.25">
      <c r="A48" s="97"/>
      <c r="B48" s="96"/>
      <c r="C48" s="96"/>
      <c r="D48" s="96"/>
      <c r="E48" s="96"/>
      <c r="F48" s="96"/>
      <c r="G48" s="96"/>
      <c r="H48" s="96"/>
      <c r="I48" s="96"/>
      <c r="J48" s="96"/>
      <c r="K48" s="96"/>
      <c r="L48" s="96"/>
      <c r="M48" s="96"/>
      <c r="N48" s="96"/>
      <c r="O48" s="96"/>
      <c r="P48" s="96"/>
      <c r="S48" s="96"/>
      <c r="T48" s="96"/>
      <c r="U48" s="96"/>
      <c r="V48" s="96"/>
      <c r="W48" s="96"/>
      <c r="X48" s="96"/>
      <c r="Y48" s="96"/>
      <c r="Z48" s="96"/>
      <c r="AC48" s="96"/>
      <c r="AD48" s="96"/>
      <c r="AI48" s="96"/>
      <c r="AJ48" s="96"/>
      <c r="AO48" s="96"/>
      <c r="AP48" s="96"/>
      <c r="AW48"/>
      <c r="AX48"/>
      <c r="AY48"/>
      <c r="AZ48"/>
      <c r="BA48"/>
      <c r="BB48"/>
      <c r="BC48"/>
      <c r="BD48"/>
      <c r="BE48"/>
      <c r="BF48"/>
      <c r="BG48"/>
      <c r="BH48"/>
      <c r="BI48"/>
      <c r="BJ48"/>
      <c r="BK48"/>
      <c r="BL48"/>
      <c r="BM48"/>
      <c r="BN48"/>
      <c r="BO48"/>
      <c r="BP48"/>
    </row>
    <row r="49" spans="1:68" x14ac:dyDescent="0.25">
      <c r="A49" s="97"/>
      <c r="B49" s="96"/>
      <c r="C49" s="96"/>
      <c r="D49" s="96"/>
      <c r="E49" s="96"/>
      <c r="F49" s="96"/>
      <c r="G49" s="96"/>
      <c r="H49" s="96"/>
      <c r="I49" s="96"/>
      <c r="J49" s="96"/>
      <c r="K49" s="96"/>
      <c r="L49" s="96"/>
      <c r="M49" s="96"/>
      <c r="N49" s="96"/>
      <c r="O49" s="96"/>
      <c r="P49" s="96"/>
      <c r="S49" s="96"/>
      <c r="T49" s="96"/>
      <c r="U49" s="96"/>
      <c r="V49" s="96"/>
      <c r="W49" s="96"/>
      <c r="X49" s="96"/>
      <c r="Y49" s="96"/>
      <c r="Z49" s="96"/>
      <c r="AC49" s="96"/>
      <c r="AD49" s="96"/>
      <c r="AI49" s="96"/>
      <c r="AJ49" s="96"/>
      <c r="AO49" s="96"/>
      <c r="AP49" s="96"/>
      <c r="BO49"/>
      <c r="BP49"/>
    </row>
    <row r="50" spans="1:68" x14ac:dyDescent="0.25">
      <c r="A50" s="97"/>
      <c r="B50" s="96"/>
      <c r="C50" s="96"/>
      <c r="D50" s="96"/>
      <c r="E50" s="96"/>
      <c r="F50" s="96"/>
      <c r="G50" s="96"/>
      <c r="H50" s="96"/>
      <c r="I50" s="96"/>
      <c r="J50" s="96"/>
      <c r="K50" s="96"/>
      <c r="L50" s="96"/>
      <c r="M50" s="96"/>
      <c r="N50" s="96"/>
      <c r="O50" s="96"/>
      <c r="P50" s="96"/>
      <c r="S50" s="96"/>
      <c r="T50" s="96"/>
      <c r="U50" s="96"/>
      <c r="V50" s="96"/>
      <c r="W50" s="96"/>
      <c r="X50" s="96"/>
      <c r="Y50" s="96"/>
      <c r="Z50" s="96"/>
      <c r="AC50" s="96"/>
      <c r="AD50" s="96"/>
      <c r="AI50" s="96"/>
      <c r="AJ50" s="96"/>
      <c r="AO50" s="96"/>
      <c r="AP50" s="96"/>
      <c r="BO50"/>
      <c r="BP50"/>
    </row>
    <row r="51" spans="1:68" x14ac:dyDescent="0.25">
      <c r="A51" s="97"/>
      <c r="B51" s="96"/>
      <c r="C51" s="96"/>
      <c r="D51" s="96"/>
      <c r="E51" s="96"/>
      <c r="F51" s="96"/>
      <c r="G51" s="96"/>
      <c r="H51" s="96"/>
      <c r="I51" s="96"/>
      <c r="J51" s="96"/>
      <c r="K51" s="96"/>
      <c r="L51" s="96"/>
      <c r="M51" s="96"/>
      <c r="N51" s="96"/>
      <c r="O51" s="96"/>
      <c r="P51" s="96"/>
      <c r="S51" s="96"/>
      <c r="T51" s="96"/>
      <c r="U51" s="96"/>
      <c r="V51" s="96"/>
      <c r="W51" s="96"/>
      <c r="X51" s="96"/>
      <c r="Y51" s="96"/>
      <c r="Z51" s="96"/>
      <c r="AC51" s="96"/>
      <c r="AD51" s="96"/>
      <c r="AI51" s="96"/>
      <c r="AJ51" s="96"/>
      <c r="AO51" s="96"/>
      <c r="AP51" s="96"/>
      <c r="BO51"/>
      <c r="BP51"/>
    </row>
    <row r="52" spans="1:68" x14ac:dyDescent="0.25">
      <c r="A52" s="97"/>
      <c r="B52" s="96"/>
      <c r="C52" s="96"/>
      <c r="D52" s="96"/>
      <c r="E52" s="96"/>
      <c r="F52" s="96"/>
      <c r="G52" s="96"/>
      <c r="H52" s="96"/>
      <c r="I52" s="96"/>
      <c r="J52" s="96"/>
      <c r="K52" s="96"/>
      <c r="L52" s="96"/>
      <c r="M52" s="96"/>
      <c r="N52" s="96"/>
      <c r="O52" s="96"/>
      <c r="P52" s="96"/>
      <c r="S52" s="96"/>
      <c r="T52" s="96"/>
      <c r="U52" s="96"/>
      <c r="V52" s="96"/>
      <c r="W52" s="96"/>
      <c r="X52" s="96"/>
      <c r="Y52" s="96"/>
      <c r="Z52" s="96"/>
      <c r="AC52" s="96"/>
      <c r="AD52" s="96"/>
      <c r="AI52" s="96"/>
      <c r="AJ52" s="96"/>
      <c r="AO52" s="96"/>
      <c r="AP52" s="96"/>
      <c r="BO52"/>
      <c r="BP52"/>
    </row>
    <row r="53" spans="1:68" x14ac:dyDescent="0.25">
      <c r="A53" s="97"/>
      <c r="B53" s="96"/>
      <c r="C53" s="96"/>
      <c r="D53" s="96"/>
      <c r="E53" s="96"/>
      <c r="F53" s="96"/>
      <c r="G53" s="96"/>
      <c r="H53" s="96"/>
      <c r="I53" s="96"/>
      <c r="J53" s="96"/>
      <c r="K53" s="96"/>
      <c r="L53" s="96"/>
      <c r="M53" s="96"/>
      <c r="N53" s="96"/>
      <c r="O53" s="96"/>
      <c r="P53" s="96"/>
      <c r="S53" s="96"/>
      <c r="T53" s="96"/>
      <c r="U53" s="96"/>
      <c r="V53" s="96"/>
      <c r="W53" s="96"/>
      <c r="X53" s="96"/>
      <c r="Y53" s="96"/>
      <c r="Z53" s="96"/>
      <c r="AC53" s="96"/>
      <c r="AD53" s="96"/>
      <c r="AI53" s="96"/>
      <c r="AJ53" s="96"/>
      <c r="AO53" s="96"/>
      <c r="AP53" s="96"/>
      <c r="BO53"/>
      <c r="BP53"/>
    </row>
    <row r="54" spans="1:68" x14ac:dyDescent="0.25">
      <c r="A54" s="97"/>
      <c r="B54" s="96"/>
      <c r="C54" s="96"/>
      <c r="D54" s="96"/>
      <c r="E54" s="96"/>
      <c r="F54" s="96"/>
      <c r="G54" s="96"/>
      <c r="H54" s="96"/>
      <c r="I54" s="96"/>
      <c r="J54" s="96"/>
      <c r="K54" s="96"/>
      <c r="L54" s="96"/>
      <c r="M54" s="96"/>
      <c r="N54" s="96"/>
      <c r="O54" s="96"/>
      <c r="P54" s="96"/>
      <c r="S54" s="96"/>
      <c r="T54" s="96"/>
      <c r="U54" s="96"/>
      <c r="V54" s="96"/>
      <c r="W54" s="96"/>
      <c r="X54" s="96"/>
      <c r="Y54" s="96"/>
      <c r="Z54" s="96"/>
      <c r="AC54" s="96"/>
      <c r="AD54" s="96"/>
      <c r="AI54" s="96"/>
      <c r="AJ54" s="96"/>
      <c r="AO54" s="96"/>
      <c r="AP54" s="96"/>
      <c r="BO54"/>
      <c r="BP54"/>
    </row>
    <row r="55" spans="1:68" x14ac:dyDescent="0.25">
      <c r="A55" s="97"/>
      <c r="B55" s="96"/>
      <c r="C55" s="96"/>
      <c r="D55" s="96"/>
      <c r="E55" s="96"/>
      <c r="F55" s="96"/>
      <c r="G55" s="96"/>
      <c r="H55" s="96"/>
      <c r="I55" s="96"/>
      <c r="J55" s="96"/>
      <c r="K55" s="96"/>
      <c r="L55" s="96"/>
      <c r="M55" s="96"/>
      <c r="N55" s="96"/>
      <c r="O55" s="96"/>
      <c r="P55" s="96"/>
      <c r="S55" s="96"/>
      <c r="T55" s="96"/>
      <c r="U55" s="96"/>
      <c r="V55" s="96"/>
      <c r="W55" s="96"/>
      <c r="X55" s="96"/>
      <c r="Y55" s="96"/>
      <c r="Z55" s="96"/>
      <c r="AC55" s="96"/>
      <c r="AD55" s="96"/>
      <c r="AI55" s="96"/>
      <c r="AJ55" s="96"/>
      <c r="AO55" s="96"/>
      <c r="AP55" s="96"/>
      <c r="BO55"/>
      <c r="BP55"/>
    </row>
    <row r="56" spans="1:68" x14ac:dyDescent="0.25">
      <c r="A56" s="97"/>
      <c r="B56" s="96"/>
      <c r="C56" s="96"/>
      <c r="D56" s="96"/>
      <c r="E56" s="96"/>
      <c r="F56" s="96"/>
      <c r="G56" s="96"/>
      <c r="H56" s="96"/>
      <c r="I56" s="96"/>
      <c r="J56" s="96"/>
      <c r="K56" s="96"/>
      <c r="L56" s="96"/>
      <c r="M56" s="96"/>
      <c r="N56" s="96"/>
      <c r="O56" s="96"/>
      <c r="P56" s="96"/>
      <c r="S56" s="96"/>
      <c r="T56" s="96"/>
      <c r="U56" s="96"/>
      <c r="V56" s="96"/>
      <c r="W56" s="96"/>
      <c r="X56" s="96"/>
      <c r="Y56" s="96"/>
      <c r="Z56" s="96"/>
      <c r="AC56" s="96"/>
      <c r="AD56" s="96"/>
      <c r="AI56" s="96"/>
      <c r="AJ56" s="96"/>
      <c r="AO56" s="96"/>
      <c r="AP56" s="96"/>
      <c r="AW56"/>
      <c r="AX56"/>
      <c r="AY56"/>
      <c r="AZ56"/>
      <c r="BA56"/>
      <c r="BB56"/>
      <c r="BC56"/>
      <c r="BD56"/>
      <c r="BE56"/>
      <c r="BF56"/>
      <c r="BG56"/>
      <c r="BH56"/>
      <c r="BI56"/>
      <c r="BJ56"/>
      <c r="BK56"/>
      <c r="BL56"/>
      <c r="BM56"/>
      <c r="BN56"/>
      <c r="BO56"/>
      <c r="BP56"/>
    </row>
    <row r="57" spans="1:68" x14ac:dyDescent="0.25">
      <c r="A57" s="97"/>
      <c r="B57" s="96"/>
      <c r="C57" s="96"/>
      <c r="D57" s="96"/>
      <c r="E57" s="96"/>
      <c r="F57" s="96"/>
      <c r="G57" s="96"/>
      <c r="H57" s="96"/>
      <c r="I57" s="96"/>
      <c r="J57" s="96"/>
      <c r="K57" s="96"/>
      <c r="L57" s="96"/>
      <c r="M57" s="96"/>
      <c r="N57" s="96"/>
      <c r="O57" s="96"/>
      <c r="P57" s="96"/>
      <c r="S57" s="96"/>
      <c r="T57" s="96"/>
      <c r="U57" s="96"/>
      <c r="V57" s="96"/>
      <c r="W57" s="96"/>
      <c r="X57" s="96"/>
      <c r="Y57" s="96"/>
      <c r="Z57" s="96"/>
      <c r="AC57" s="96"/>
      <c r="AD57" s="96"/>
      <c r="AI57" s="96"/>
      <c r="AJ57" s="96"/>
      <c r="AO57" s="96"/>
      <c r="AP57" s="96"/>
      <c r="AW57"/>
      <c r="AX57"/>
      <c r="AY57"/>
      <c r="AZ57"/>
      <c r="BA57"/>
      <c r="BB57"/>
      <c r="BC57"/>
      <c r="BD57"/>
      <c r="BE57"/>
      <c r="BF57"/>
      <c r="BG57"/>
      <c r="BH57"/>
      <c r="BI57"/>
      <c r="BJ57"/>
      <c r="BK57"/>
      <c r="BL57"/>
      <c r="BM57"/>
      <c r="BN57"/>
      <c r="BO57"/>
      <c r="BP57"/>
    </row>
    <row r="58" spans="1:68" x14ac:dyDescent="0.25">
      <c r="A58" s="97"/>
      <c r="B58" s="96"/>
      <c r="C58" s="96"/>
      <c r="D58" s="96"/>
      <c r="E58" s="96"/>
      <c r="F58" s="96"/>
      <c r="G58" s="96"/>
      <c r="H58" s="96"/>
      <c r="I58" s="96"/>
      <c r="J58" s="96"/>
      <c r="K58" s="96"/>
      <c r="L58" s="96"/>
      <c r="M58" s="96"/>
      <c r="N58" s="96"/>
      <c r="O58" s="96"/>
      <c r="P58" s="96"/>
      <c r="S58" s="96"/>
      <c r="T58" s="96"/>
      <c r="U58" s="96"/>
      <c r="V58" s="96"/>
      <c r="W58" s="96"/>
      <c r="X58" s="96"/>
      <c r="Y58" s="96"/>
      <c r="Z58" s="96"/>
      <c r="AC58" s="96"/>
      <c r="AD58" s="96"/>
      <c r="AI58" s="96"/>
      <c r="AJ58" s="96"/>
      <c r="AO58" s="96"/>
      <c r="AP58" s="96"/>
    </row>
    <row r="59" spans="1:68" x14ac:dyDescent="0.25">
      <c r="A59" s="97"/>
      <c r="B59" s="96"/>
      <c r="C59" s="96"/>
      <c r="D59" s="96"/>
      <c r="E59" s="96"/>
      <c r="F59" s="96"/>
      <c r="G59" s="96"/>
      <c r="H59" s="96"/>
      <c r="I59" s="96"/>
      <c r="J59" s="96"/>
      <c r="K59" s="96"/>
      <c r="L59" s="96"/>
      <c r="M59" s="96"/>
      <c r="N59" s="96"/>
      <c r="O59" s="96"/>
      <c r="P59" s="96"/>
      <c r="S59" s="96"/>
      <c r="T59" s="96"/>
      <c r="U59" s="96"/>
      <c r="V59" s="96"/>
      <c r="W59" s="96"/>
      <c r="X59" s="96"/>
      <c r="Y59" s="96"/>
      <c r="Z59" s="96"/>
      <c r="AC59" s="96"/>
      <c r="AD59" s="96"/>
      <c r="AI59" s="96"/>
      <c r="AJ59" s="96"/>
      <c r="AO59" s="96"/>
      <c r="AP59" s="96"/>
    </row>
    <row r="60" spans="1:68" x14ac:dyDescent="0.25">
      <c r="A60" s="97"/>
      <c r="B60" s="96"/>
      <c r="C60" s="96"/>
      <c r="D60" s="96"/>
      <c r="E60" s="96"/>
      <c r="F60" s="96"/>
      <c r="G60" s="96"/>
      <c r="H60" s="96"/>
      <c r="I60" s="96"/>
      <c r="J60" s="96"/>
      <c r="K60" s="96"/>
      <c r="L60" s="96"/>
      <c r="M60" s="96"/>
      <c r="N60" s="96"/>
      <c r="O60" s="96"/>
      <c r="P60" s="96"/>
      <c r="S60" s="96"/>
      <c r="T60" s="96"/>
      <c r="U60" s="96"/>
      <c r="V60" s="96"/>
      <c r="W60" s="96"/>
      <c r="X60" s="96"/>
      <c r="Y60" s="96"/>
      <c r="Z60" s="96"/>
      <c r="AC60" s="96"/>
      <c r="AD60" s="96"/>
      <c r="AI60" s="96"/>
      <c r="AJ60" s="96"/>
      <c r="AO60" s="96"/>
      <c r="AP60" s="96"/>
    </row>
    <row r="61" spans="1:68" x14ac:dyDescent="0.25">
      <c r="A61" s="97"/>
      <c r="B61" s="96"/>
      <c r="C61" s="96"/>
      <c r="D61" s="96"/>
      <c r="E61" s="96"/>
      <c r="F61" s="96"/>
      <c r="G61" s="96"/>
      <c r="H61" s="96"/>
      <c r="I61" s="96"/>
      <c r="J61" s="96"/>
      <c r="K61" s="96"/>
      <c r="L61" s="96"/>
      <c r="M61" s="96"/>
      <c r="N61" s="96"/>
      <c r="O61" s="96"/>
      <c r="P61" s="96"/>
      <c r="S61" s="96"/>
      <c r="T61" s="96"/>
      <c r="U61" s="96"/>
      <c r="V61" s="96"/>
      <c r="W61" s="96"/>
      <c r="X61" s="96"/>
      <c r="Y61" s="96"/>
      <c r="Z61" s="96"/>
      <c r="AC61" s="96"/>
      <c r="AD61" s="96"/>
      <c r="AI61" s="96"/>
      <c r="AJ61" s="96"/>
      <c r="AO61" s="96"/>
      <c r="AP61" s="96"/>
    </row>
    <row r="62" spans="1:68" x14ac:dyDescent="0.25">
      <c r="A62" s="97"/>
      <c r="B62" s="96"/>
      <c r="C62" s="96"/>
      <c r="D62" s="96"/>
      <c r="E62" s="96"/>
      <c r="F62" s="96"/>
      <c r="G62" s="96"/>
      <c r="H62" s="96"/>
      <c r="I62" s="96"/>
      <c r="J62" s="96"/>
      <c r="K62" s="96"/>
      <c r="L62" s="96"/>
      <c r="M62" s="96"/>
      <c r="N62" s="96"/>
      <c r="O62" s="96"/>
      <c r="P62" s="96"/>
      <c r="S62" s="96"/>
      <c r="T62" s="96"/>
      <c r="U62" s="96"/>
      <c r="V62" s="96"/>
      <c r="W62" s="96"/>
      <c r="X62" s="96"/>
      <c r="Y62" s="96"/>
      <c r="Z62" s="96"/>
      <c r="AC62" s="96"/>
      <c r="AD62" s="96"/>
      <c r="AI62" s="96"/>
      <c r="AJ62" s="96"/>
      <c r="AO62" s="96"/>
      <c r="AP62" s="96"/>
    </row>
    <row r="63" spans="1:68" x14ac:dyDescent="0.25">
      <c r="A63" s="97"/>
      <c r="B63" s="96"/>
      <c r="C63" s="96"/>
      <c r="D63" s="96"/>
      <c r="E63" s="96"/>
      <c r="F63" s="96"/>
      <c r="G63" s="96"/>
      <c r="H63" s="96"/>
      <c r="I63" s="96"/>
      <c r="J63" s="96"/>
      <c r="K63" s="96"/>
      <c r="L63" s="96"/>
      <c r="M63" s="96"/>
      <c r="N63" s="96"/>
      <c r="O63" s="96"/>
      <c r="P63" s="96"/>
      <c r="S63" s="96"/>
      <c r="T63" s="96"/>
      <c r="U63" s="96"/>
      <c r="V63" s="96"/>
      <c r="W63" s="96"/>
      <c r="X63" s="96"/>
      <c r="Y63" s="96"/>
      <c r="Z63" s="96"/>
      <c r="AC63" s="96"/>
      <c r="AD63" s="96"/>
      <c r="AI63" s="96"/>
      <c r="AJ63" s="96"/>
      <c r="AO63" s="96"/>
      <c r="AP63" s="96"/>
    </row>
    <row r="64" spans="1:68" x14ac:dyDescent="0.25">
      <c r="A64" s="97"/>
      <c r="B64" s="96"/>
      <c r="C64" s="96"/>
      <c r="D64" s="96"/>
      <c r="E64" s="96"/>
      <c r="F64" s="96"/>
      <c r="G64" s="96"/>
      <c r="H64" s="96"/>
      <c r="I64" s="96"/>
      <c r="J64" s="96"/>
      <c r="K64" s="96"/>
      <c r="L64" s="96"/>
      <c r="M64" s="96"/>
      <c r="N64" s="96"/>
      <c r="O64" s="96"/>
      <c r="P64" s="96"/>
      <c r="S64" s="96"/>
      <c r="T64" s="96"/>
      <c r="U64" s="96"/>
      <c r="V64" s="96"/>
      <c r="W64" s="96"/>
      <c r="X64" s="96"/>
      <c r="Y64" s="96"/>
      <c r="Z64" s="96"/>
      <c r="AC64" s="96"/>
      <c r="AD64" s="96"/>
      <c r="AI64" s="96"/>
      <c r="AJ64" s="96"/>
      <c r="AO64" s="96"/>
      <c r="AP64" s="96"/>
    </row>
    <row r="65" spans="1:42" x14ac:dyDescent="0.25">
      <c r="A65" s="97"/>
      <c r="B65" s="96"/>
      <c r="C65" s="96"/>
      <c r="D65" s="96"/>
      <c r="E65" s="96"/>
      <c r="F65" s="96"/>
      <c r="G65" s="96"/>
      <c r="H65" s="96"/>
      <c r="I65" s="96"/>
      <c r="J65" s="96"/>
      <c r="K65" s="96"/>
      <c r="L65" s="96"/>
      <c r="M65" s="96"/>
      <c r="N65" s="96"/>
      <c r="O65" s="96"/>
      <c r="P65" s="96"/>
      <c r="S65" s="96"/>
      <c r="T65" s="96"/>
      <c r="U65" s="96"/>
      <c r="V65" s="96"/>
      <c r="W65" s="96"/>
      <c r="X65" s="96"/>
      <c r="Y65" s="96"/>
      <c r="Z65" s="96"/>
      <c r="AC65" s="96"/>
      <c r="AD65" s="96"/>
      <c r="AI65" s="96"/>
      <c r="AJ65" s="96"/>
      <c r="AO65" s="96"/>
      <c r="AP65" s="96"/>
    </row>
    <row r="66" spans="1:42" x14ac:dyDescent="0.25">
      <c r="A66" s="97"/>
      <c r="B66" s="96"/>
      <c r="C66" s="96"/>
      <c r="D66" s="96"/>
      <c r="E66" s="96"/>
      <c r="F66" s="96"/>
      <c r="G66" s="96"/>
      <c r="H66" s="96"/>
      <c r="I66" s="96"/>
      <c r="J66" s="96"/>
      <c r="K66" s="96"/>
      <c r="L66" s="96"/>
      <c r="M66" s="96"/>
      <c r="N66" s="96"/>
      <c r="O66" s="96"/>
      <c r="P66" s="96"/>
      <c r="S66" s="96"/>
      <c r="T66" s="96"/>
      <c r="U66" s="96"/>
      <c r="V66" s="96"/>
      <c r="W66" s="96"/>
      <c r="X66" s="96"/>
      <c r="Y66" s="96"/>
      <c r="Z66" s="96"/>
      <c r="AC66" s="96"/>
      <c r="AD66" s="96"/>
      <c r="AI66" s="96"/>
      <c r="AJ66" s="96"/>
      <c r="AO66" s="96"/>
      <c r="AP66" s="96"/>
    </row>
    <row r="67" spans="1:42" x14ac:dyDescent="0.25">
      <c r="A67" s="97"/>
      <c r="B67" s="96"/>
      <c r="C67" s="96"/>
      <c r="D67" s="96"/>
      <c r="E67" s="96"/>
      <c r="F67" s="96"/>
      <c r="G67" s="96"/>
      <c r="H67" s="96"/>
      <c r="I67" s="96"/>
      <c r="J67" s="96"/>
      <c r="K67" s="96"/>
      <c r="L67" s="96"/>
      <c r="M67" s="96"/>
      <c r="N67" s="96"/>
      <c r="O67" s="96"/>
      <c r="P67" s="96"/>
      <c r="S67" s="96"/>
      <c r="T67" s="96"/>
      <c r="U67" s="96"/>
      <c r="V67" s="96"/>
      <c r="W67" s="96"/>
      <c r="X67" s="96"/>
      <c r="Y67" s="96"/>
      <c r="Z67" s="96"/>
      <c r="AC67" s="96"/>
      <c r="AD67" s="96"/>
      <c r="AI67" s="96"/>
      <c r="AJ67" s="96"/>
      <c r="AO67" s="96"/>
      <c r="AP67" s="96"/>
    </row>
    <row r="68" spans="1:42" x14ac:dyDescent="0.25">
      <c r="A68" s="97"/>
      <c r="B68" s="96"/>
      <c r="C68" s="96"/>
      <c r="D68" s="96"/>
      <c r="E68" s="96"/>
      <c r="F68" s="96"/>
      <c r="G68" s="96"/>
      <c r="H68" s="96"/>
      <c r="I68" s="96"/>
      <c r="J68" s="96"/>
      <c r="K68" s="96"/>
      <c r="L68" s="96"/>
      <c r="M68" s="96"/>
      <c r="N68" s="96"/>
      <c r="O68" s="96"/>
      <c r="P68" s="96"/>
      <c r="S68" s="96"/>
      <c r="T68" s="96"/>
      <c r="U68" s="96"/>
      <c r="V68" s="96"/>
      <c r="W68" s="96"/>
      <c r="X68" s="96"/>
      <c r="Y68" s="96"/>
      <c r="Z68" s="96"/>
      <c r="AC68" s="96"/>
      <c r="AD68" s="96"/>
      <c r="AI68" s="96"/>
      <c r="AJ68" s="96"/>
      <c r="AO68" s="96"/>
      <c r="AP68" s="96"/>
    </row>
    <row r="69" spans="1:42" x14ac:dyDescent="0.25">
      <c r="A69" s="97"/>
      <c r="B69" s="96"/>
      <c r="C69" s="96"/>
      <c r="D69" s="96"/>
      <c r="E69" s="96"/>
      <c r="F69" s="96"/>
      <c r="G69" s="96"/>
      <c r="H69" s="96"/>
      <c r="I69" s="96"/>
      <c r="J69" s="96"/>
      <c r="K69" s="96"/>
      <c r="L69" s="96"/>
      <c r="M69" s="96"/>
      <c r="N69" s="96"/>
      <c r="O69" s="96"/>
      <c r="P69" s="96"/>
      <c r="S69" s="96"/>
      <c r="T69" s="96"/>
      <c r="U69" s="96"/>
      <c r="V69" s="96"/>
      <c r="W69" s="96"/>
      <c r="X69" s="96"/>
      <c r="Y69" s="96"/>
      <c r="Z69" s="96"/>
      <c r="AC69" s="96"/>
      <c r="AD69" s="96"/>
      <c r="AI69" s="96"/>
      <c r="AJ69" s="96"/>
      <c r="AO69" s="96"/>
      <c r="AP69" s="96"/>
    </row>
    <row r="70" spans="1:42" x14ac:dyDescent="0.25">
      <c r="A70" s="97"/>
      <c r="B70" s="96"/>
      <c r="C70" s="96"/>
      <c r="D70" s="96"/>
      <c r="E70" s="96"/>
      <c r="F70" s="96"/>
      <c r="G70" s="96"/>
      <c r="H70" s="96"/>
      <c r="I70" s="96"/>
      <c r="J70" s="96"/>
      <c r="K70" s="96"/>
      <c r="L70" s="96"/>
      <c r="M70" s="96"/>
      <c r="N70" s="96"/>
      <c r="O70" s="96"/>
      <c r="P70" s="96"/>
      <c r="S70" s="96"/>
      <c r="T70" s="96"/>
      <c r="U70" s="96"/>
      <c r="V70" s="96"/>
      <c r="W70" s="96"/>
      <c r="X70" s="96"/>
      <c r="Y70" s="96"/>
      <c r="Z70" s="96"/>
      <c r="AC70" s="96"/>
      <c r="AD70" s="96"/>
      <c r="AI70" s="96"/>
      <c r="AJ70" s="96"/>
      <c r="AO70" s="96"/>
      <c r="AP70" s="96"/>
    </row>
    <row r="71" spans="1:42" x14ac:dyDescent="0.25">
      <c r="A71" s="97"/>
      <c r="B71" s="96"/>
      <c r="C71" s="96"/>
      <c r="D71" s="96"/>
      <c r="E71" s="96"/>
      <c r="F71" s="96"/>
      <c r="G71" s="96"/>
      <c r="H71" s="96"/>
      <c r="I71" s="96"/>
      <c r="J71" s="96"/>
      <c r="K71" s="96"/>
      <c r="L71" s="96"/>
      <c r="M71" s="96"/>
      <c r="N71" s="96"/>
      <c r="O71" s="96"/>
      <c r="P71" s="96"/>
      <c r="S71" s="96"/>
      <c r="T71" s="96"/>
      <c r="U71" s="96"/>
      <c r="V71" s="96"/>
      <c r="W71" s="96"/>
      <c r="X71" s="96"/>
      <c r="Y71" s="96"/>
      <c r="Z71" s="96"/>
      <c r="AC71" s="96"/>
      <c r="AD71" s="96"/>
      <c r="AI71" s="96"/>
      <c r="AJ71" s="96"/>
      <c r="AO71" s="96"/>
      <c r="AP71" s="96"/>
    </row>
    <row r="72" spans="1:42" x14ac:dyDescent="0.25">
      <c r="A72" s="97"/>
      <c r="B72" s="96"/>
      <c r="C72" s="96"/>
      <c r="D72" s="96"/>
      <c r="E72" s="96"/>
      <c r="F72" s="96"/>
      <c r="G72" s="96"/>
      <c r="H72" s="96"/>
      <c r="I72" s="96"/>
      <c r="J72" s="96"/>
      <c r="K72" s="96"/>
      <c r="L72" s="96"/>
      <c r="M72" s="96"/>
      <c r="N72" s="96"/>
      <c r="O72" s="96"/>
      <c r="P72" s="96"/>
      <c r="S72" s="96"/>
      <c r="T72" s="96"/>
      <c r="U72" s="96"/>
      <c r="V72" s="96"/>
      <c r="W72" s="96"/>
      <c r="X72" s="96"/>
      <c r="Y72" s="96"/>
      <c r="Z72" s="96"/>
      <c r="AC72" s="96"/>
      <c r="AD72" s="96"/>
      <c r="AI72" s="96"/>
      <c r="AJ72" s="96"/>
      <c r="AO72" s="96"/>
      <c r="AP72" s="96"/>
    </row>
    <row r="73" spans="1:42" ht="18.75" x14ac:dyDescent="0.3">
      <c r="A73" s="113"/>
      <c r="B73" s="96"/>
      <c r="C73" s="96"/>
      <c r="D73" s="96"/>
      <c r="E73" s="96"/>
      <c r="F73" s="96"/>
      <c r="G73" s="96"/>
      <c r="H73" s="96"/>
      <c r="I73" s="96"/>
      <c r="J73" s="96"/>
      <c r="K73" s="96"/>
      <c r="L73" s="96"/>
      <c r="M73" s="96"/>
      <c r="N73" s="96"/>
      <c r="O73" s="96"/>
      <c r="P73" s="96"/>
      <c r="S73" s="96"/>
      <c r="T73" s="96"/>
      <c r="U73" s="96"/>
      <c r="V73" s="96"/>
      <c r="W73" s="96"/>
      <c r="X73" s="96"/>
      <c r="Y73" s="96"/>
      <c r="Z73" s="96"/>
      <c r="AC73" s="96"/>
      <c r="AD73" s="96"/>
      <c r="AI73" s="96"/>
      <c r="AJ73" s="96"/>
      <c r="AO73" s="96"/>
      <c r="AP73" s="96"/>
    </row>
    <row r="74" spans="1:42" ht="18.75" x14ac:dyDescent="0.3">
      <c r="A74" s="113"/>
      <c r="B74" s="96"/>
      <c r="C74" s="96"/>
      <c r="D74" s="96"/>
      <c r="E74" s="96"/>
      <c r="F74" s="96"/>
      <c r="G74" s="96"/>
      <c r="H74" s="96"/>
      <c r="I74" s="96"/>
      <c r="J74" s="96"/>
      <c r="K74" s="96"/>
      <c r="L74" s="96"/>
      <c r="M74" s="96"/>
      <c r="N74" s="96"/>
      <c r="O74" s="96"/>
      <c r="P74" s="96"/>
      <c r="S74" s="96"/>
      <c r="T74" s="96"/>
      <c r="U74" s="96"/>
      <c r="V74" s="96"/>
      <c r="W74" s="96"/>
      <c r="X74" s="96"/>
      <c r="Y74" s="96"/>
      <c r="Z74" s="96"/>
      <c r="AC74" s="96"/>
      <c r="AD74" s="96"/>
      <c r="AI74" s="96"/>
      <c r="AJ74" s="96"/>
      <c r="AO74" s="96"/>
      <c r="AP74" s="96"/>
    </row>
    <row r="75" spans="1:42" ht="18.75" x14ac:dyDescent="0.3">
      <c r="A75" s="113"/>
      <c r="B75" s="96"/>
      <c r="C75" s="96"/>
      <c r="D75" s="96"/>
      <c r="E75" s="96"/>
      <c r="F75" s="96"/>
      <c r="G75" s="96"/>
      <c r="H75" s="96"/>
      <c r="I75" s="96"/>
      <c r="J75" s="96"/>
      <c r="K75" s="96"/>
      <c r="L75" s="96"/>
      <c r="M75" s="96"/>
      <c r="N75" s="96"/>
      <c r="O75" s="96"/>
      <c r="P75" s="96"/>
      <c r="S75" s="96"/>
      <c r="T75" s="96"/>
      <c r="U75" s="96"/>
      <c r="V75" s="96"/>
      <c r="W75" s="96"/>
      <c r="X75" s="96"/>
      <c r="Y75" s="96"/>
      <c r="Z75" s="96"/>
      <c r="AC75" s="96"/>
      <c r="AD75" s="96"/>
      <c r="AI75" s="96"/>
      <c r="AJ75" s="96"/>
      <c r="AO75" s="96"/>
      <c r="AP75" s="96"/>
    </row>
    <row r="76" spans="1:42" ht="18.75" x14ac:dyDescent="0.3">
      <c r="A76" s="113"/>
      <c r="B76" s="96"/>
      <c r="C76" s="96"/>
      <c r="D76" s="96"/>
      <c r="E76" s="96"/>
      <c r="F76" s="96"/>
      <c r="G76" s="96"/>
      <c r="H76" s="96"/>
      <c r="I76" s="96"/>
      <c r="J76" s="96"/>
      <c r="K76" s="96"/>
      <c r="L76" s="96"/>
      <c r="M76" s="96"/>
      <c r="N76" s="96"/>
      <c r="O76" s="96"/>
      <c r="P76" s="96"/>
      <c r="S76" s="96"/>
      <c r="T76" s="96"/>
      <c r="U76" s="96"/>
      <c r="V76" s="96"/>
      <c r="W76" s="96"/>
      <c r="X76" s="96"/>
      <c r="Y76" s="96"/>
      <c r="Z76" s="96"/>
      <c r="AC76" s="96"/>
      <c r="AD76" s="96"/>
      <c r="AI76" s="96"/>
      <c r="AJ76" s="96"/>
      <c r="AO76" s="96"/>
      <c r="AP76" s="96"/>
    </row>
    <row r="77" spans="1:42" ht="18.75" x14ac:dyDescent="0.3">
      <c r="A77" s="113"/>
      <c r="B77" s="96"/>
      <c r="C77" s="96"/>
      <c r="D77" s="96"/>
      <c r="E77" s="96"/>
      <c r="F77" s="96"/>
      <c r="G77" s="96"/>
      <c r="H77" s="96"/>
      <c r="I77" s="96"/>
      <c r="J77" s="96"/>
      <c r="K77" s="96"/>
      <c r="L77" s="96"/>
      <c r="M77" s="96"/>
      <c r="N77" s="96"/>
      <c r="O77" s="96"/>
      <c r="P77" s="96"/>
      <c r="S77" s="96"/>
      <c r="T77" s="96"/>
      <c r="U77" s="96"/>
      <c r="V77" s="96"/>
      <c r="W77" s="96"/>
      <c r="X77" s="96"/>
      <c r="Y77" s="96"/>
      <c r="Z77" s="96"/>
      <c r="AC77" s="96"/>
      <c r="AD77" s="96"/>
      <c r="AI77" s="96"/>
      <c r="AJ77" s="96"/>
      <c r="AO77" s="96"/>
      <c r="AP77" s="96"/>
    </row>
    <row r="78" spans="1:42" x14ac:dyDescent="0.25">
      <c r="A78" s="114"/>
      <c r="B78" s="96"/>
      <c r="C78" s="96"/>
      <c r="D78" s="96"/>
      <c r="E78" s="96"/>
      <c r="F78" s="96"/>
      <c r="G78" s="96"/>
      <c r="H78" s="96"/>
      <c r="I78" s="96"/>
      <c r="J78" s="96"/>
      <c r="K78" s="96"/>
      <c r="L78" s="96"/>
      <c r="M78" s="96"/>
      <c r="N78" s="96"/>
      <c r="O78" s="96"/>
      <c r="P78" s="96"/>
      <c r="S78" s="96"/>
      <c r="T78" s="96"/>
      <c r="U78" s="96"/>
      <c r="V78" s="96"/>
      <c r="W78" s="96"/>
      <c r="X78" s="96"/>
      <c r="Y78" s="96"/>
      <c r="Z78" s="96"/>
      <c r="AC78" s="96"/>
      <c r="AD78" s="96"/>
      <c r="AI78" s="96"/>
      <c r="AJ78" s="96"/>
      <c r="AO78" s="96"/>
      <c r="AP78" s="96"/>
    </row>
    <row r="79" spans="1:42" ht="15.75" thickBot="1" x14ac:dyDescent="0.3">
      <c r="A79" s="115"/>
      <c r="B79" s="96"/>
      <c r="C79" s="96"/>
      <c r="D79" s="96"/>
      <c r="E79" s="96"/>
      <c r="F79" s="96"/>
      <c r="G79" s="96"/>
      <c r="H79" s="96"/>
      <c r="I79" s="96"/>
      <c r="J79" s="96"/>
      <c r="K79" s="96"/>
      <c r="L79" s="96"/>
      <c r="M79" s="96"/>
      <c r="N79" s="96"/>
      <c r="O79" s="96"/>
      <c r="P79" s="96"/>
      <c r="S79" s="96"/>
      <c r="T79" s="96"/>
      <c r="U79" s="96"/>
      <c r="V79" s="96"/>
      <c r="W79" s="96"/>
      <c r="X79" s="96"/>
      <c r="Y79" s="96"/>
      <c r="Z79" s="96"/>
      <c r="AC79" s="96"/>
      <c r="AD79" s="96"/>
      <c r="AI79" s="96"/>
      <c r="AJ79" s="96"/>
      <c r="AO79" s="96"/>
      <c r="AP79" s="96"/>
    </row>
    <row r="80" spans="1:42" ht="18.75" x14ac:dyDescent="0.3">
      <c r="A80" s="115"/>
      <c r="B80" s="103" t="s">
        <v>34</v>
      </c>
      <c r="C80" s="104"/>
      <c r="D80" s="750" t="s">
        <v>312</v>
      </c>
      <c r="E80" s="750"/>
      <c r="F80" s="750"/>
      <c r="G80" s="750"/>
      <c r="H80" s="750"/>
      <c r="I80" s="750"/>
      <c r="J80" s="750"/>
      <c r="K80" s="750"/>
      <c r="L80" s="750"/>
      <c r="M80" s="750"/>
      <c r="N80" s="750"/>
      <c r="O80" s="750"/>
      <c r="P80" s="750"/>
      <c r="Q80" s="750"/>
      <c r="R80" s="750"/>
      <c r="S80" s="751"/>
      <c r="T80" s="96"/>
      <c r="U80" s="96"/>
      <c r="V80" s="96"/>
      <c r="W80" s="96"/>
      <c r="X80" s="96"/>
      <c r="Y80" s="96"/>
      <c r="Z80" s="96"/>
      <c r="AC80" s="96"/>
      <c r="AD80" s="96"/>
      <c r="AI80" s="96"/>
      <c r="AJ80" s="96"/>
      <c r="AO80" s="96"/>
      <c r="AP80" s="96"/>
    </row>
    <row r="81" spans="1:42" x14ac:dyDescent="0.25">
      <c r="A81" s="115"/>
      <c r="B81" s="105" t="s">
        <v>15</v>
      </c>
      <c r="C81" s="273" t="s">
        <v>16</v>
      </c>
      <c r="D81" s="752" t="s">
        <v>17</v>
      </c>
      <c r="E81" s="752"/>
      <c r="F81" s="752"/>
      <c r="G81" s="752"/>
      <c r="H81" s="752"/>
      <c r="I81" s="752"/>
      <c r="J81" s="752"/>
      <c r="K81" s="752"/>
      <c r="L81" s="752"/>
      <c r="M81" s="752"/>
      <c r="N81" s="752"/>
      <c r="O81" s="752"/>
      <c r="P81" s="752"/>
      <c r="Q81" s="752"/>
      <c r="R81" s="752"/>
      <c r="S81" s="753"/>
      <c r="T81" s="96"/>
      <c r="U81" s="96"/>
      <c r="V81" s="96"/>
      <c r="W81" s="96"/>
      <c r="X81" s="96"/>
      <c r="Y81" s="96"/>
      <c r="Z81" s="96"/>
      <c r="AC81" s="96"/>
      <c r="AD81" s="96"/>
      <c r="AI81" s="96"/>
      <c r="AJ81" s="96"/>
      <c r="AO81" s="96"/>
      <c r="AP81" s="96"/>
    </row>
    <row r="82" spans="1:42" x14ac:dyDescent="0.25">
      <c r="A82" s="97"/>
      <c r="B82" s="83">
        <v>1</v>
      </c>
      <c r="C82" s="107" t="s">
        <v>169</v>
      </c>
      <c r="D82" s="740" t="s">
        <v>194</v>
      </c>
      <c r="E82" s="740"/>
      <c r="F82" s="740"/>
      <c r="G82" s="740"/>
      <c r="H82" s="740"/>
      <c r="I82" s="740"/>
      <c r="J82" s="740"/>
      <c r="K82" s="740"/>
      <c r="L82" s="740"/>
      <c r="M82" s="740"/>
      <c r="N82" s="740"/>
      <c r="O82" s="740"/>
      <c r="P82" s="740"/>
      <c r="Q82" s="740"/>
      <c r="R82" s="740"/>
      <c r="S82" s="741"/>
      <c r="T82" s="96"/>
      <c r="U82" s="96"/>
      <c r="V82" s="96"/>
      <c r="W82" s="96"/>
      <c r="X82" s="96"/>
      <c r="Y82" s="96"/>
      <c r="Z82" s="96"/>
      <c r="AC82" s="96"/>
      <c r="AD82" s="96"/>
      <c r="AI82" s="96"/>
      <c r="AJ82" s="96"/>
      <c r="AO82" s="96"/>
      <c r="AP82" s="96"/>
    </row>
    <row r="83" spans="1:42" x14ac:dyDescent="0.25">
      <c r="A83" s="97"/>
      <c r="B83" s="83">
        <v>3</v>
      </c>
      <c r="C83" s="107" t="s">
        <v>168</v>
      </c>
      <c r="D83" s="740" t="s">
        <v>195</v>
      </c>
      <c r="E83" s="740"/>
      <c r="F83" s="740"/>
      <c r="G83" s="740"/>
      <c r="H83" s="740"/>
      <c r="I83" s="740"/>
      <c r="J83" s="740"/>
      <c r="K83" s="740"/>
      <c r="L83" s="740"/>
      <c r="M83" s="740"/>
      <c r="N83" s="740"/>
      <c r="O83" s="740"/>
      <c r="P83" s="740"/>
      <c r="Q83" s="740"/>
      <c r="R83" s="740"/>
      <c r="S83" s="741"/>
      <c r="T83" s="96"/>
      <c r="U83" s="96"/>
      <c r="V83" s="96"/>
      <c r="W83" s="96"/>
      <c r="X83" s="96"/>
      <c r="Y83" s="96"/>
      <c r="Z83" s="96"/>
      <c r="AC83" s="96"/>
      <c r="AD83" s="96"/>
      <c r="AI83" s="96"/>
      <c r="AJ83" s="96"/>
      <c r="AO83" s="96"/>
      <c r="AP83" s="96"/>
    </row>
    <row r="84" spans="1:42" ht="15.75" thickBot="1" x14ac:dyDescent="0.3">
      <c r="A84" s="116"/>
      <c r="B84" s="83">
        <v>5</v>
      </c>
      <c r="C84" s="107" t="s">
        <v>3</v>
      </c>
      <c r="D84" s="740" t="s">
        <v>41</v>
      </c>
      <c r="E84" s="740"/>
      <c r="F84" s="740"/>
      <c r="G84" s="740"/>
      <c r="H84" s="740"/>
      <c r="I84" s="740"/>
      <c r="J84" s="740"/>
      <c r="K84" s="740"/>
      <c r="L84" s="740"/>
      <c r="M84" s="740"/>
      <c r="N84" s="740"/>
      <c r="O84" s="740"/>
      <c r="P84" s="740"/>
      <c r="Q84" s="740"/>
      <c r="R84" s="740"/>
      <c r="S84" s="741"/>
      <c r="T84" s="117"/>
      <c r="U84" s="117"/>
      <c r="V84" s="117"/>
      <c r="W84" s="117"/>
      <c r="X84" s="117"/>
      <c r="Y84" s="117"/>
      <c r="Z84" s="117"/>
      <c r="AC84" s="96"/>
      <c r="AD84" s="96"/>
      <c r="AI84" s="96"/>
      <c r="AJ84" s="96"/>
      <c r="AO84" s="96"/>
      <c r="AP84" s="96"/>
    </row>
    <row r="85" spans="1:42" x14ac:dyDescent="0.25">
      <c r="B85" s="83">
        <v>10</v>
      </c>
      <c r="C85" s="107" t="s">
        <v>22</v>
      </c>
      <c r="D85" s="740" t="s">
        <v>43</v>
      </c>
      <c r="E85" s="740"/>
      <c r="F85" s="740"/>
      <c r="G85" s="740"/>
      <c r="H85" s="740"/>
      <c r="I85" s="740"/>
      <c r="J85" s="740"/>
      <c r="K85" s="740"/>
      <c r="L85" s="740"/>
      <c r="M85" s="740"/>
      <c r="N85" s="740"/>
      <c r="O85" s="740"/>
      <c r="P85" s="740"/>
      <c r="Q85" s="740"/>
      <c r="R85" s="740"/>
      <c r="S85" s="741"/>
    </row>
    <row r="86" spans="1:42" ht="15.75" thickBot="1" x14ac:dyDescent="0.3">
      <c r="B86" s="87">
        <v>20</v>
      </c>
      <c r="C86" s="108" t="s">
        <v>23</v>
      </c>
      <c r="D86" s="742" t="s">
        <v>42</v>
      </c>
      <c r="E86" s="742"/>
      <c r="F86" s="742"/>
      <c r="G86" s="742"/>
      <c r="H86" s="742"/>
      <c r="I86" s="742"/>
      <c r="J86" s="742"/>
      <c r="K86" s="742"/>
      <c r="L86" s="742"/>
      <c r="M86" s="742"/>
      <c r="N86" s="742"/>
      <c r="O86" s="742"/>
      <c r="P86" s="742"/>
      <c r="Q86" s="742"/>
      <c r="R86" s="742"/>
      <c r="S86" s="743"/>
    </row>
  </sheetData>
  <sheetProtection algorithmName="SHA-512" hashValue="IFVxjGeNg/9Ta9V3RwRKd/OAnMkUaYqTQEf3LqW5/4RGNMPHPfWGSWQaSDameOOWXXmhUHYePQova2pepHuRgg==" saltValue="aFhp+0Kgm6e4njOjCF0RTg==" spinCount="100000" sheet="1" autoFilter="0"/>
  <mergeCells count="82">
    <mergeCell ref="E5:F5"/>
    <mergeCell ref="A26:D26"/>
    <mergeCell ref="B15:D15"/>
    <mergeCell ref="AS5:AT5"/>
    <mergeCell ref="M6:N6"/>
    <mergeCell ref="O6:P6"/>
    <mergeCell ref="AE6:AF6"/>
    <mergeCell ref="AS6:AT6"/>
    <mergeCell ref="M5:N5"/>
    <mergeCell ref="O5:P5"/>
    <mergeCell ref="AE5:AF5"/>
    <mergeCell ref="B8:D8"/>
    <mergeCell ref="B20:D20"/>
    <mergeCell ref="A6:A7"/>
    <mergeCell ref="E6:F6"/>
    <mergeCell ref="G6:H6"/>
    <mergeCell ref="I6:J6"/>
    <mergeCell ref="K6:L6"/>
    <mergeCell ref="A2:AT2"/>
    <mergeCell ref="B6:D7"/>
    <mergeCell ref="C30:AF30"/>
    <mergeCell ref="B16:D16"/>
    <mergeCell ref="B14:D14"/>
    <mergeCell ref="B17:D17"/>
    <mergeCell ref="B18:D18"/>
    <mergeCell ref="B19:D19"/>
    <mergeCell ref="B9:D9"/>
    <mergeCell ref="B10:D10"/>
    <mergeCell ref="U5:V5"/>
    <mergeCell ref="W5:X5"/>
    <mergeCell ref="Y5:Z5"/>
    <mergeCell ref="AA5:AB5"/>
    <mergeCell ref="C31:AF31"/>
    <mergeCell ref="B22:D22"/>
    <mergeCell ref="B21:D21"/>
    <mergeCell ref="B24:D24"/>
    <mergeCell ref="B25:D25"/>
    <mergeCell ref="B23:D23"/>
    <mergeCell ref="V35:W35"/>
    <mergeCell ref="V36:W36"/>
    <mergeCell ref="D80:S80"/>
    <mergeCell ref="D81:S81"/>
    <mergeCell ref="D82:S82"/>
    <mergeCell ref="L35:M35"/>
    <mergeCell ref="L36:M36"/>
    <mergeCell ref="S6:T6"/>
    <mergeCell ref="U6:V6"/>
    <mergeCell ref="W6:X6"/>
    <mergeCell ref="Y6:Z6"/>
    <mergeCell ref="AA6:AB6"/>
    <mergeCell ref="D85:S85"/>
    <mergeCell ref="D86:S86"/>
    <mergeCell ref="Q5:R5"/>
    <mergeCell ref="Q6:R6"/>
    <mergeCell ref="S5:T5"/>
    <mergeCell ref="D83:S83"/>
    <mergeCell ref="D84:S84"/>
    <mergeCell ref="C33:AF33"/>
    <mergeCell ref="C34:AF34"/>
    <mergeCell ref="C32:AF32"/>
    <mergeCell ref="B11:D11"/>
    <mergeCell ref="B12:D12"/>
    <mergeCell ref="B13:D13"/>
    <mergeCell ref="G5:H5"/>
    <mergeCell ref="I5:J5"/>
    <mergeCell ref="K5:L5"/>
    <mergeCell ref="AI6:AJ6"/>
    <mergeCell ref="AK6:AL6"/>
    <mergeCell ref="A4:AX4"/>
    <mergeCell ref="A37:X37"/>
    <mergeCell ref="AC5:AD5"/>
    <mergeCell ref="AC6:AD6"/>
    <mergeCell ref="AM5:AN5"/>
    <mergeCell ref="AO5:AP5"/>
    <mergeCell ref="AQ5:AR5"/>
    <mergeCell ref="AM6:AN6"/>
    <mergeCell ref="AO6:AP6"/>
    <mergeCell ref="AQ6:AR6"/>
    <mergeCell ref="AG5:AH5"/>
    <mergeCell ref="AI5:AJ5"/>
    <mergeCell ref="AK5:AL5"/>
    <mergeCell ref="AG6:AH6"/>
  </mergeCells>
  <pageMargins left="0.70866141732283472" right="0.70866141732283472" top="0.74803149606299213" bottom="0.74803149606299213" header="0.31496062992125984" footer="0.31496062992125984"/>
  <pageSetup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Z137"/>
  <sheetViews>
    <sheetView topLeftCell="B3" zoomScale="80" zoomScaleNormal="80" zoomScaleSheetLayoutView="100" workbookViewId="0">
      <selection activeCell="F23" sqref="F23:F25"/>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4" customWidth="1"/>
    <col min="10" max="10" width="4" style="4" customWidth="1"/>
    <col min="11" max="11" width="9.140625" style="4" customWidth="1"/>
    <col min="12" max="12" width="9.28515625" style="4" customWidth="1"/>
    <col min="13" max="13" width="9.42578125" style="4" customWidth="1"/>
    <col min="14" max="14" width="5" style="4" customWidth="1"/>
    <col min="15" max="15" width="10.5703125" style="4" customWidth="1"/>
    <col min="16" max="16" width="13.42578125" style="4" bestFit="1" customWidth="1"/>
    <col min="17" max="17" width="74.85546875" style="4" customWidth="1"/>
    <col min="18" max="18" width="60.28515625" style="4" customWidth="1"/>
    <col min="19" max="20" width="11.42578125" style="4"/>
    <col min="21" max="21" width="15.7109375" style="4" customWidth="1"/>
    <col min="22" max="26" width="11.42578125" style="4"/>
  </cols>
  <sheetData>
    <row r="1" spans="1:21" hidden="1" x14ac:dyDescent="0.25">
      <c r="B1" s="4"/>
      <c r="C1" s="4"/>
      <c r="D1" s="4"/>
      <c r="E1" s="4"/>
      <c r="F1" s="4"/>
      <c r="G1" s="4"/>
      <c r="H1" s="4"/>
    </row>
    <row r="2" spans="1:21" hidden="1" x14ac:dyDescent="0.25">
      <c r="B2" s="4"/>
      <c r="C2" s="4"/>
      <c r="D2" s="4"/>
      <c r="E2" s="4"/>
      <c r="F2" s="4"/>
      <c r="G2" s="4"/>
      <c r="H2" s="4"/>
    </row>
    <row r="3" spans="1:21" x14ac:dyDescent="0.25">
      <c r="B3" s="4"/>
      <c r="C3" s="4"/>
      <c r="D3" s="4"/>
      <c r="E3" s="4"/>
      <c r="F3" s="4"/>
      <c r="G3" s="4"/>
      <c r="H3" s="4"/>
    </row>
    <row r="4" spans="1:21" ht="15" customHeight="1" x14ac:dyDescent="0.25">
      <c r="A4" s="4"/>
      <c r="B4" s="826" t="s">
        <v>123</v>
      </c>
      <c r="C4" s="827"/>
      <c r="D4" s="827"/>
      <c r="E4" s="827"/>
      <c r="F4" s="827"/>
      <c r="G4" s="827"/>
      <c r="H4" s="827"/>
      <c r="I4" s="40"/>
      <c r="J4" s="40"/>
      <c r="K4" s="40"/>
      <c r="L4" s="40"/>
      <c r="M4" s="40"/>
      <c r="N4" s="40"/>
    </row>
    <row r="5" spans="1:21" ht="15" customHeight="1" thickBot="1" x14ac:dyDescent="0.3">
      <c r="A5" s="4"/>
      <c r="B5" s="41"/>
      <c r="C5" s="42"/>
      <c r="D5" s="42"/>
      <c r="E5" s="42"/>
      <c r="F5" s="42"/>
      <c r="G5" s="42"/>
      <c r="H5" s="42"/>
      <c r="I5" s="40"/>
      <c r="J5" s="40"/>
      <c r="K5" s="40"/>
      <c r="L5" s="40"/>
      <c r="M5" s="40"/>
      <c r="N5" s="40"/>
    </row>
    <row r="6" spans="1:21" ht="28.5" customHeight="1" thickBot="1" x14ac:dyDescent="0.3">
      <c r="A6" s="4"/>
      <c r="B6" s="776" t="s">
        <v>98</v>
      </c>
      <c r="C6" s="777"/>
      <c r="D6" s="778" t="s">
        <v>1</v>
      </c>
      <c r="E6" s="779"/>
      <c r="F6" s="779"/>
      <c r="G6" s="779"/>
      <c r="H6" s="780"/>
      <c r="I6" s="40"/>
      <c r="J6" s="40"/>
      <c r="K6" s="40"/>
      <c r="L6" s="40"/>
      <c r="M6" s="40"/>
      <c r="N6" s="40"/>
    </row>
    <row r="7" spans="1:21" ht="35.25" customHeight="1" thickBot="1" x14ac:dyDescent="0.3">
      <c r="A7" s="4"/>
      <c r="B7" s="835" t="s">
        <v>0</v>
      </c>
      <c r="C7" s="62" t="s">
        <v>35</v>
      </c>
      <c r="D7" s="61" t="s">
        <v>99</v>
      </c>
      <c r="E7" s="46" t="s">
        <v>102</v>
      </c>
      <c r="F7" s="46" t="s">
        <v>125</v>
      </c>
      <c r="G7" s="46" t="s">
        <v>103</v>
      </c>
      <c r="H7" s="47" t="s">
        <v>124</v>
      </c>
      <c r="I7" s="40"/>
      <c r="J7" s="40"/>
      <c r="K7" s="40"/>
      <c r="L7" s="40"/>
      <c r="M7" s="40"/>
      <c r="N7" s="40"/>
    </row>
    <row r="8" spans="1:21" ht="15" customHeight="1" thickBot="1" x14ac:dyDescent="0.3">
      <c r="A8" s="4"/>
      <c r="B8" s="836"/>
      <c r="C8" s="838" t="s">
        <v>4</v>
      </c>
      <c r="D8" s="60">
        <v>1</v>
      </c>
      <c r="E8" s="39">
        <v>3</v>
      </c>
      <c r="F8" s="39">
        <v>5</v>
      </c>
      <c r="G8" s="39">
        <v>10</v>
      </c>
      <c r="H8" s="39">
        <v>20</v>
      </c>
      <c r="I8" s="40"/>
      <c r="J8" s="40"/>
      <c r="K8" s="40"/>
      <c r="L8" s="40"/>
      <c r="M8" s="40"/>
      <c r="N8" s="40"/>
    </row>
    <row r="9" spans="1:21" ht="25.5" customHeight="1" thickBot="1" x14ac:dyDescent="0.3">
      <c r="A9" s="4"/>
      <c r="B9" s="836"/>
      <c r="C9" s="838"/>
      <c r="D9" s="831" t="s">
        <v>141</v>
      </c>
      <c r="E9" s="831"/>
      <c r="F9" s="831"/>
      <c r="G9" s="831"/>
      <c r="H9" s="832"/>
      <c r="I9" s="40"/>
      <c r="J9" s="40"/>
      <c r="K9" s="40"/>
      <c r="L9" s="40"/>
      <c r="M9" s="40"/>
      <c r="N9" s="40"/>
    </row>
    <row r="10" spans="1:21" ht="21.75" customHeight="1" thickBot="1" x14ac:dyDescent="0.3">
      <c r="A10" s="4"/>
      <c r="B10" s="837"/>
      <c r="C10" s="838"/>
      <c r="D10" s="833"/>
      <c r="E10" s="834"/>
      <c r="F10" s="828" t="s">
        <v>140</v>
      </c>
      <c r="G10" s="829"/>
      <c r="H10" s="830"/>
      <c r="I10" s="40"/>
      <c r="J10" s="40"/>
      <c r="K10" s="40"/>
      <c r="L10" s="40"/>
      <c r="M10" s="40"/>
      <c r="N10" s="40"/>
    </row>
    <row r="11" spans="1:21" x14ac:dyDescent="0.25">
      <c r="A11" s="4"/>
      <c r="B11" s="781" t="s">
        <v>25</v>
      </c>
      <c r="C11" s="784">
        <v>5</v>
      </c>
      <c r="D11" s="787" t="s">
        <v>106</v>
      </c>
      <c r="E11" s="789" t="s">
        <v>107</v>
      </c>
      <c r="F11" s="791" t="s">
        <v>108</v>
      </c>
      <c r="G11" s="793" t="s">
        <v>109</v>
      </c>
      <c r="H11" s="796" t="s">
        <v>110</v>
      </c>
      <c r="I11" s="40"/>
      <c r="J11" s="40"/>
      <c r="K11" s="40"/>
      <c r="L11" s="40"/>
      <c r="M11" s="40"/>
      <c r="N11" s="40"/>
    </row>
    <row r="12" spans="1:21" x14ac:dyDescent="0.25">
      <c r="A12" s="4"/>
      <c r="B12" s="782"/>
      <c r="C12" s="785"/>
      <c r="D12" s="787"/>
      <c r="E12" s="789"/>
      <c r="F12" s="791"/>
      <c r="G12" s="794"/>
      <c r="H12" s="796"/>
      <c r="O12" s="775"/>
      <c r="P12" s="775"/>
      <c r="Q12" s="775"/>
      <c r="R12" s="775"/>
      <c r="S12" s="775"/>
      <c r="T12" s="775"/>
      <c r="U12" s="775"/>
    </row>
    <row r="13" spans="1:21" ht="18" customHeight="1" thickBot="1" x14ac:dyDescent="0.3">
      <c r="A13" s="4"/>
      <c r="B13" s="783"/>
      <c r="C13" s="786"/>
      <c r="D13" s="788"/>
      <c r="E13" s="790"/>
      <c r="F13" s="792"/>
      <c r="G13" s="795"/>
      <c r="H13" s="797"/>
      <c r="O13" s="775"/>
      <c r="P13" s="775"/>
      <c r="Q13" s="775"/>
      <c r="R13" s="775"/>
      <c r="S13" s="775"/>
      <c r="T13" s="775"/>
      <c r="U13" s="775"/>
    </row>
    <row r="14" spans="1:21" ht="25.5" customHeight="1" x14ac:dyDescent="0.25">
      <c r="A14" s="4"/>
      <c r="B14" s="800" t="s">
        <v>9</v>
      </c>
      <c r="C14" s="784">
        <v>4</v>
      </c>
      <c r="D14" s="801" t="s">
        <v>113</v>
      </c>
      <c r="E14" s="802" t="s">
        <v>117</v>
      </c>
      <c r="F14" s="805" t="s">
        <v>121</v>
      </c>
      <c r="G14" s="798" t="s">
        <v>104</v>
      </c>
      <c r="H14" s="799" t="s">
        <v>111</v>
      </c>
      <c r="O14" s="5"/>
      <c r="P14" s="5"/>
      <c r="Q14" s="5"/>
      <c r="R14" s="5"/>
      <c r="S14" s="5"/>
      <c r="T14" s="6"/>
      <c r="U14" s="6"/>
    </row>
    <row r="15" spans="1:21" ht="25.5" customHeight="1" x14ac:dyDescent="0.25">
      <c r="A15" s="4"/>
      <c r="B15" s="782"/>
      <c r="C15" s="785"/>
      <c r="D15" s="787"/>
      <c r="E15" s="803"/>
      <c r="F15" s="791"/>
      <c r="G15" s="794"/>
      <c r="H15" s="796"/>
    </row>
    <row r="16" spans="1:21" ht="10.5" customHeight="1" thickBot="1" x14ac:dyDescent="0.3">
      <c r="B16" s="783"/>
      <c r="C16" s="786"/>
      <c r="D16" s="788"/>
      <c r="E16" s="804"/>
      <c r="F16" s="792"/>
      <c r="G16" s="795"/>
      <c r="H16" s="797"/>
    </row>
    <row r="17" spans="1:13" ht="39" customHeight="1" x14ac:dyDescent="0.25">
      <c r="A17" s="1">
        <v>1</v>
      </c>
      <c r="B17" s="800" t="s">
        <v>24</v>
      </c>
      <c r="C17" s="784">
        <v>3</v>
      </c>
      <c r="D17" s="801" t="s">
        <v>114</v>
      </c>
      <c r="E17" s="802" t="s">
        <v>118</v>
      </c>
      <c r="F17" s="805" t="s">
        <v>107</v>
      </c>
      <c r="G17" s="798" t="s">
        <v>105</v>
      </c>
      <c r="H17" s="799" t="s">
        <v>112</v>
      </c>
      <c r="K17" s="771" t="s">
        <v>14</v>
      </c>
      <c r="L17" s="771"/>
      <c r="M17" s="771"/>
    </row>
    <row r="18" spans="1:13" ht="16.5" customHeight="1" x14ac:dyDescent="0.25">
      <c r="A18" s="1">
        <v>2</v>
      </c>
      <c r="B18" s="782"/>
      <c r="C18" s="785"/>
      <c r="D18" s="787"/>
      <c r="E18" s="803"/>
      <c r="F18" s="791"/>
      <c r="G18" s="794"/>
      <c r="H18" s="796"/>
      <c r="K18" s="769" t="s">
        <v>13</v>
      </c>
      <c r="L18" s="769"/>
      <c r="M18" s="769"/>
    </row>
    <row r="19" spans="1:13" ht="14.25" customHeight="1" x14ac:dyDescent="0.25">
      <c r="A19" s="1">
        <v>3</v>
      </c>
      <c r="B19" s="783"/>
      <c r="C19" s="786"/>
      <c r="D19" s="788"/>
      <c r="E19" s="804"/>
      <c r="F19" s="792"/>
      <c r="G19" s="795"/>
      <c r="H19" s="797"/>
      <c r="K19" s="770" t="s">
        <v>12</v>
      </c>
      <c r="L19" s="770"/>
      <c r="M19" s="770"/>
    </row>
    <row r="20" spans="1:13" ht="39" customHeight="1" x14ac:dyDescent="0.25">
      <c r="A20" s="1">
        <v>4</v>
      </c>
      <c r="B20" s="800" t="s">
        <v>101</v>
      </c>
      <c r="C20" s="784">
        <v>2</v>
      </c>
      <c r="D20" s="801" t="s">
        <v>115</v>
      </c>
      <c r="E20" s="802" t="s">
        <v>119</v>
      </c>
      <c r="F20" s="816" t="s">
        <v>120</v>
      </c>
      <c r="G20" s="806" t="s">
        <v>121</v>
      </c>
      <c r="H20" s="809" t="s">
        <v>122</v>
      </c>
      <c r="K20" s="772" t="s">
        <v>11</v>
      </c>
      <c r="L20" s="772"/>
      <c r="M20" s="772"/>
    </row>
    <row r="21" spans="1:13" ht="24.75" customHeight="1" x14ac:dyDescent="0.25">
      <c r="A21" s="1">
        <v>5</v>
      </c>
      <c r="B21" s="782"/>
      <c r="C21" s="785"/>
      <c r="D21" s="787"/>
      <c r="E21" s="803"/>
      <c r="F21" s="817"/>
      <c r="G21" s="807"/>
      <c r="H21" s="810"/>
    </row>
    <row r="22" spans="1:13" ht="11.25" customHeight="1" x14ac:dyDescent="0.25">
      <c r="A22" s="4"/>
      <c r="B22" s="783"/>
      <c r="C22" s="786"/>
      <c r="D22" s="788"/>
      <c r="E22" s="804"/>
      <c r="F22" s="825"/>
      <c r="G22" s="808"/>
      <c r="H22" s="811"/>
    </row>
    <row r="23" spans="1:13" ht="15" customHeight="1" x14ac:dyDescent="0.25">
      <c r="A23" s="4"/>
      <c r="B23" s="800" t="s">
        <v>100</v>
      </c>
      <c r="C23" s="784">
        <v>1</v>
      </c>
      <c r="D23" s="801" t="s">
        <v>116</v>
      </c>
      <c r="E23" s="802" t="s">
        <v>114</v>
      </c>
      <c r="F23" s="816" t="s">
        <v>106</v>
      </c>
      <c r="G23" s="819" t="s">
        <v>120</v>
      </c>
      <c r="H23" s="822" t="s">
        <v>121</v>
      </c>
    </row>
    <row r="24" spans="1:13" ht="15" customHeight="1" x14ac:dyDescent="0.25">
      <c r="A24" s="4"/>
      <c r="B24" s="782"/>
      <c r="C24" s="785"/>
      <c r="D24" s="787"/>
      <c r="E24" s="803"/>
      <c r="F24" s="817"/>
      <c r="G24" s="820"/>
      <c r="H24" s="823"/>
    </row>
    <row r="25" spans="1:13" ht="15" customHeight="1" thickBot="1" x14ac:dyDescent="0.3">
      <c r="A25" s="4"/>
      <c r="B25" s="812"/>
      <c r="C25" s="813"/>
      <c r="D25" s="814"/>
      <c r="E25" s="815"/>
      <c r="F25" s="818"/>
      <c r="G25" s="821"/>
      <c r="H25" s="824"/>
    </row>
    <row r="26" spans="1:13" s="43" customFormat="1" ht="15" customHeight="1" x14ac:dyDescent="0.25">
      <c r="B26" s="44"/>
      <c r="C26" s="44"/>
      <c r="D26" s="45"/>
      <c r="E26" s="45"/>
      <c r="F26" s="45"/>
      <c r="G26" s="45"/>
      <c r="H26" s="45"/>
    </row>
    <row r="27" spans="1:13" s="4" customFormat="1" ht="15" customHeight="1" x14ac:dyDescent="0.25"/>
    <row r="28" spans="1:13" s="4" customFormat="1" ht="15" customHeight="1" x14ac:dyDescent="0.25"/>
    <row r="29" spans="1:13" s="4" customFormat="1" ht="15" customHeight="1" x14ac:dyDescent="0.25"/>
    <row r="30" spans="1:13" s="4" customFormat="1" ht="15" customHeight="1" x14ac:dyDescent="0.25"/>
    <row r="31" spans="1:13" s="4" customFormat="1" ht="15" customHeight="1" x14ac:dyDescent="0.25"/>
    <row r="32" spans="1:13" s="4" customFormat="1" ht="15" customHeight="1" x14ac:dyDescent="0.25"/>
    <row r="33" s="4" customFormat="1" ht="15" customHeight="1" x14ac:dyDescent="0.25"/>
    <row r="34" s="4" customFormat="1" ht="15.75" customHeigh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pans="1:9" ht="18" x14ac:dyDescent="0.25">
      <c r="A81" s="4"/>
      <c r="B81" s="4"/>
      <c r="C81" s="2" t="s">
        <v>6</v>
      </c>
      <c r="D81" s="35"/>
      <c r="E81" s="35"/>
      <c r="F81" s="4"/>
      <c r="G81" s="7" t="s">
        <v>2</v>
      </c>
      <c r="H81" s="774" t="s">
        <v>5</v>
      </c>
      <c r="I81" s="774"/>
    </row>
    <row r="82" spans="1:9" ht="42.75" customHeight="1" x14ac:dyDescent="0.25">
      <c r="A82" s="4"/>
      <c r="B82" s="4"/>
      <c r="C82" s="2" t="s">
        <v>6</v>
      </c>
      <c r="D82" s="35"/>
      <c r="E82" s="35"/>
      <c r="F82" s="4"/>
      <c r="G82" s="12" t="s">
        <v>6</v>
      </c>
      <c r="H82" s="773" t="s">
        <v>7</v>
      </c>
      <c r="I82" s="773"/>
    </row>
    <row r="83" spans="1:9" ht="42.75" customHeight="1" x14ac:dyDescent="0.25">
      <c r="A83" s="4"/>
      <c r="B83" s="4"/>
      <c r="C83" s="2" t="s">
        <v>6</v>
      </c>
      <c r="D83" s="35"/>
      <c r="E83" s="35"/>
      <c r="F83" s="4"/>
      <c r="G83" s="13" t="s">
        <v>28</v>
      </c>
      <c r="H83" s="773" t="s">
        <v>32</v>
      </c>
      <c r="I83" s="773"/>
    </row>
    <row r="84" spans="1:9" ht="78" customHeight="1" x14ac:dyDescent="0.25">
      <c r="A84" s="4"/>
      <c r="B84" s="4"/>
      <c r="C84" s="3" t="s">
        <v>28</v>
      </c>
      <c r="D84" s="36"/>
      <c r="E84" s="36"/>
      <c r="F84" s="4"/>
      <c r="G84" s="14" t="s">
        <v>29</v>
      </c>
      <c r="H84" s="773" t="s">
        <v>33</v>
      </c>
      <c r="I84" s="773"/>
    </row>
    <row r="85" spans="1:9" ht="75.75" customHeight="1" x14ac:dyDescent="0.25">
      <c r="A85" s="4"/>
      <c r="B85" s="4"/>
      <c r="C85" s="3" t="s">
        <v>28</v>
      </c>
      <c r="D85" s="36"/>
      <c r="E85" s="36"/>
      <c r="F85" s="4"/>
      <c r="G85" s="15" t="s">
        <v>30</v>
      </c>
      <c r="H85" s="773" t="s">
        <v>33</v>
      </c>
      <c r="I85" s="773"/>
    </row>
    <row r="86" spans="1:9" x14ac:dyDescent="0.25">
      <c r="A86" s="4"/>
      <c r="B86" s="4"/>
      <c r="C86" s="2" t="s">
        <v>6</v>
      </c>
      <c r="D86" s="35"/>
      <c r="E86" s="35"/>
      <c r="F86" s="4"/>
      <c r="G86" s="4"/>
      <c r="H86" s="4"/>
    </row>
    <row r="87" spans="1:9" x14ac:dyDescent="0.25">
      <c r="A87" s="4"/>
      <c r="B87" s="4"/>
      <c r="C87" s="3" t="s">
        <v>28</v>
      </c>
      <c r="D87" s="36"/>
      <c r="E87" s="36"/>
      <c r="F87" s="4"/>
      <c r="G87" s="11"/>
      <c r="H87" s="11"/>
      <c r="I87" s="11"/>
    </row>
    <row r="88" spans="1:9" ht="15" customHeight="1" x14ac:dyDescent="0.25">
      <c r="A88" s="4"/>
      <c r="B88" s="4"/>
      <c r="C88" s="3" t="s">
        <v>28</v>
      </c>
      <c r="D88" s="36"/>
      <c r="E88" s="36"/>
      <c r="F88" s="4"/>
      <c r="G88" s="10"/>
      <c r="H88" s="10"/>
      <c r="I88" s="10"/>
    </row>
    <row r="89" spans="1:9" x14ac:dyDescent="0.25">
      <c r="A89" s="4"/>
      <c r="B89" s="4"/>
      <c r="C89" s="8" t="s">
        <v>29</v>
      </c>
      <c r="D89" s="37"/>
      <c r="E89" s="37"/>
      <c r="F89" s="4"/>
      <c r="G89" s="10"/>
      <c r="H89" s="10"/>
      <c r="I89" s="10"/>
    </row>
    <row r="90" spans="1:9" ht="15" customHeight="1" x14ac:dyDescent="0.25">
      <c r="A90" s="4"/>
      <c r="B90" s="4">
        <v>42</v>
      </c>
      <c r="C90" s="8" t="s">
        <v>29</v>
      </c>
      <c r="D90" s="37"/>
      <c r="E90" s="37"/>
      <c r="F90" s="4"/>
      <c r="G90" s="10"/>
      <c r="H90" s="10"/>
      <c r="I90" s="10"/>
    </row>
    <row r="91" spans="1:9" x14ac:dyDescent="0.25">
      <c r="A91" s="4"/>
      <c r="B91" s="4"/>
      <c r="C91" s="2" t="s">
        <v>6</v>
      </c>
      <c r="D91" s="35"/>
      <c r="E91" s="35"/>
      <c r="F91" s="4"/>
      <c r="G91" s="10"/>
      <c r="H91" s="10"/>
      <c r="I91" s="10"/>
    </row>
    <row r="92" spans="1:9" x14ac:dyDescent="0.25">
      <c r="A92" s="4"/>
      <c r="B92" s="4"/>
      <c r="C92" s="3" t="s">
        <v>28</v>
      </c>
      <c r="D92" s="36"/>
      <c r="E92" s="36"/>
      <c r="F92" s="4"/>
      <c r="G92" s="11"/>
      <c r="H92" s="11"/>
      <c r="I92" s="11"/>
    </row>
    <row r="93" spans="1:9" x14ac:dyDescent="0.25">
      <c r="A93" s="4"/>
      <c r="B93" s="4"/>
      <c r="C93" s="8" t="s">
        <v>29</v>
      </c>
      <c r="D93" s="37"/>
      <c r="E93" s="37"/>
      <c r="F93" s="4"/>
      <c r="G93" s="11"/>
      <c r="H93" s="11"/>
      <c r="I93" s="11"/>
    </row>
    <row r="94" spans="1:9" x14ac:dyDescent="0.25">
      <c r="A94" s="4"/>
      <c r="B94" s="4"/>
      <c r="C94" s="8" t="s">
        <v>29</v>
      </c>
      <c r="D94" s="37"/>
      <c r="E94" s="37"/>
      <c r="F94" s="4"/>
      <c r="G94" s="11"/>
      <c r="H94" s="11"/>
      <c r="I94" s="11"/>
    </row>
    <row r="95" spans="1:9" x14ac:dyDescent="0.25">
      <c r="A95" s="4"/>
      <c r="B95" s="4"/>
      <c r="C95" s="9" t="s">
        <v>30</v>
      </c>
      <c r="D95" s="38"/>
      <c r="E95" s="38"/>
      <c r="F95" s="4"/>
      <c r="G95" s="11"/>
      <c r="H95" s="11"/>
      <c r="I95" s="11"/>
    </row>
    <row r="96" spans="1:9" x14ac:dyDescent="0.25">
      <c r="A96" s="4"/>
      <c r="B96" s="4"/>
      <c r="C96" s="3" t="s">
        <v>28</v>
      </c>
      <c r="D96" s="36"/>
      <c r="E96" s="36"/>
      <c r="F96" s="4"/>
      <c r="G96" s="11"/>
      <c r="H96" s="11"/>
      <c r="I96" s="11"/>
    </row>
    <row r="97" spans="1:9" ht="15" customHeight="1" x14ac:dyDescent="0.25">
      <c r="A97" s="4"/>
      <c r="B97" s="4"/>
      <c r="C97" s="8" t="s">
        <v>29</v>
      </c>
      <c r="D97" s="37"/>
      <c r="E97" s="37"/>
      <c r="F97" s="4"/>
      <c r="G97" s="10"/>
      <c r="H97" s="10"/>
      <c r="I97" s="10"/>
    </row>
    <row r="98" spans="1:9" x14ac:dyDescent="0.25">
      <c r="A98" s="4"/>
      <c r="B98" s="4"/>
      <c r="C98" s="8" t="s">
        <v>29</v>
      </c>
      <c r="D98" s="37"/>
      <c r="E98" s="37"/>
      <c r="F98" s="4"/>
      <c r="G98" s="10"/>
      <c r="H98" s="10"/>
      <c r="I98" s="10"/>
    </row>
    <row r="99" spans="1:9" ht="15" customHeight="1" x14ac:dyDescent="0.25">
      <c r="A99" s="4"/>
      <c r="B99" s="4"/>
      <c r="C99" s="9" t="s">
        <v>30</v>
      </c>
      <c r="D99" s="38"/>
      <c r="E99" s="38"/>
      <c r="F99" s="4"/>
      <c r="G99" s="10"/>
      <c r="H99" s="10"/>
      <c r="I99" s="10"/>
    </row>
    <row r="100" spans="1:9" x14ac:dyDescent="0.25">
      <c r="A100" s="4"/>
      <c r="B100" s="4"/>
      <c r="C100" s="9" t="s">
        <v>30</v>
      </c>
      <c r="D100" s="38"/>
      <c r="E100" s="38"/>
      <c r="F100" s="4"/>
      <c r="G100" s="10"/>
      <c r="H100" s="10"/>
      <c r="I100" s="10"/>
    </row>
    <row r="101" spans="1:9" x14ac:dyDescent="0.25">
      <c r="A101" s="4"/>
      <c r="B101" s="4"/>
      <c r="C101" s="3" t="s">
        <v>28</v>
      </c>
      <c r="D101" s="36"/>
      <c r="E101" s="36"/>
      <c r="F101" s="4"/>
      <c r="G101" s="11"/>
      <c r="H101" s="11"/>
      <c r="I101" s="11"/>
    </row>
    <row r="102" spans="1:9" x14ac:dyDescent="0.25">
      <c r="A102" s="4"/>
      <c r="B102" s="4"/>
      <c r="C102" s="8" t="s">
        <v>29</v>
      </c>
      <c r="D102" s="37"/>
      <c r="E102" s="37"/>
      <c r="F102" s="4"/>
      <c r="G102" s="11"/>
      <c r="H102" s="11"/>
      <c r="I102" s="11"/>
    </row>
    <row r="103" spans="1:9" x14ac:dyDescent="0.25">
      <c r="A103" s="4"/>
      <c r="B103" s="4"/>
      <c r="C103" s="9" t="s">
        <v>30</v>
      </c>
      <c r="D103" s="38"/>
      <c r="E103" s="38"/>
      <c r="F103" s="4"/>
      <c r="G103" s="11"/>
      <c r="H103" s="11"/>
      <c r="I103" s="11"/>
    </row>
    <row r="104" spans="1:9" x14ac:dyDescent="0.25">
      <c r="A104" s="4"/>
      <c r="B104" s="4"/>
      <c r="C104" s="9" t="s">
        <v>30</v>
      </c>
      <c r="D104" s="38"/>
      <c r="E104" s="38"/>
      <c r="F104" s="4"/>
      <c r="G104" s="11"/>
      <c r="H104" s="11"/>
      <c r="I104" s="11"/>
    </row>
    <row r="105" spans="1:9" x14ac:dyDescent="0.25">
      <c r="A105" s="4"/>
      <c r="B105" s="4"/>
      <c r="C105" s="9" t="s">
        <v>30</v>
      </c>
      <c r="D105" s="38"/>
      <c r="E105" s="38"/>
      <c r="F105" s="4"/>
      <c r="G105" s="4"/>
      <c r="H105" s="4"/>
    </row>
    <row r="106" spans="1:9" x14ac:dyDescent="0.25">
      <c r="A106" s="4"/>
      <c r="B106" s="4"/>
      <c r="F106" s="4"/>
      <c r="G106" s="4"/>
      <c r="H106" s="4"/>
    </row>
    <row r="107" spans="1:9" s="4" customFormat="1" x14ac:dyDescent="0.25"/>
    <row r="108" spans="1:9" s="4" customFormat="1" x14ac:dyDescent="0.25"/>
    <row r="109" spans="1:9" s="4" customFormat="1" x14ac:dyDescent="0.25"/>
    <row r="110" spans="1:9" s="4" customFormat="1" x14ac:dyDescent="0.25"/>
    <row r="111" spans="1:9" s="4" customFormat="1" x14ac:dyDescent="0.25"/>
    <row r="112" spans="1:9"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sheetData>
  <sheetProtection algorithmName="SHA-512" hashValue="8dlZeL916P4dtoDEF6UwGnjkNywihzQrwnNQDWAXInKB8JIShODGs66qK8nnxiV7EgFe+GCmOJ9x6ippMx9PFA==" saltValue="/mwLTXcbAa01O0tYkzu3Tw==" spinCount="100000" sheet="1" objects="1" scenarios="1"/>
  <mergeCells count="53">
    <mergeCell ref="B4:H4"/>
    <mergeCell ref="F10:H10"/>
    <mergeCell ref="D9:H9"/>
    <mergeCell ref="D10:E10"/>
    <mergeCell ref="B7:B10"/>
    <mergeCell ref="C8:C10"/>
    <mergeCell ref="G20:G22"/>
    <mergeCell ref="H20:H22"/>
    <mergeCell ref="B23:B25"/>
    <mergeCell ref="C23:C25"/>
    <mergeCell ref="D23:D25"/>
    <mergeCell ref="E23:E25"/>
    <mergeCell ref="F23:F25"/>
    <mergeCell ref="G23:G25"/>
    <mergeCell ref="H23:H25"/>
    <mergeCell ref="B20:B22"/>
    <mergeCell ref="C20:C22"/>
    <mergeCell ref="D20:D22"/>
    <mergeCell ref="E20:E22"/>
    <mergeCell ref="F20:F22"/>
    <mergeCell ref="G14:G16"/>
    <mergeCell ref="H14:H16"/>
    <mergeCell ref="B17:B19"/>
    <mergeCell ref="C17:C19"/>
    <mergeCell ref="D17:D19"/>
    <mergeCell ref="E17:E19"/>
    <mergeCell ref="F17:F19"/>
    <mergeCell ref="G17:G19"/>
    <mergeCell ref="H17:H19"/>
    <mergeCell ref="B14:B16"/>
    <mergeCell ref="C14:C16"/>
    <mergeCell ref="D14:D16"/>
    <mergeCell ref="E14:E16"/>
    <mergeCell ref="F14:F16"/>
    <mergeCell ref="O12:U13"/>
    <mergeCell ref="B6:C6"/>
    <mergeCell ref="D6:H6"/>
    <mergeCell ref="B11:B13"/>
    <mergeCell ref="C11:C13"/>
    <mergeCell ref="D11:D13"/>
    <mergeCell ref="E11:E13"/>
    <mergeCell ref="F11:F13"/>
    <mergeCell ref="G11:G13"/>
    <mergeCell ref="H11:H13"/>
    <mergeCell ref="K18:M18"/>
    <mergeCell ref="K19:M19"/>
    <mergeCell ref="K17:M17"/>
    <mergeCell ref="K20:M20"/>
    <mergeCell ref="H85:I85"/>
    <mergeCell ref="H81:I81"/>
    <mergeCell ref="H82:I82"/>
    <mergeCell ref="H83:I83"/>
    <mergeCell ref="H84:I84"/>
  </mergeCell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M103"/>
  <sheetViews>
    <sheetView zoomScale="80" zoomScaleNormal="80" workbookViewId="0"/>
  </sheetViews>
  <sheetFormatPr baseColWidth="10" defaultRowHeight="15" x14ac:dyDescent="0.25"/>
  <cols>
    <col min="1" max="1" width="50.7109375" style="94" customWidth="1"/>
    <col min="2" max="2" width="36.140625" style="94" customWidth="1"/>
    <col min="3" max="3" width="21.5703125" style="94" customWidth="1"/>
    <col min="4" max="4" width="17" style="94" customWidth="1"/>
    <col min="5" max="5" width="18.85546875" style="94" customWidth="1"/>
    <col min="6" max="6" width="16.5703125" style="94" customWidth="1"/>
    <col min="7" max="7" width="11.5703125" style="94" customWidth="1"/>
    <col min="8" max="9" width="15" style="94" customWidth="1"/>
    <col min="10" max="10" width="14.7109375" style="94" customWidth="1"/>
    <col min="11" max="11" width="14.42578125" style="94" customWidth="1"/>
    <col min="12" max="12" width="19.140625" style="94" customWidth="1"/>
    <col min="13" max="13" width="14.85546875" style="94" customWidth="1"/>
    <col min="14" max="14" width="19" style="94" customWidth="1"/>
    <col min="15" max="15" width="16.5703125" style="94" customWidth="1"/>
    <col min="16" max="16" width="3.7109375" style="94" customWidth="1"/>
    <col min="17" max="17" width="10.42578125" style="94" customWidth="1"/>
    <col min="18" max="18" width="8.7109375" style="94" customWidth="1"/>
    <col min="19" max="19" width="7.140625" style="94" customWidth="1"/>
    <col min="20" max="20" width="5.42578125" style="94" customWidth="1"/>
    <col min="21" max="21" width="3.85546875" style="94" customWidth="1"/>
    <col min="22" max="26" width="11.42578125" style="94"/>
    <col min="27" max="27" width="2.42578125" style="94" customWidth="1"/>
    <col min="28" max="31" width="11.42578125" style="94"/>
    <col min="32" max="32" width="30.140625" style="94" customWidth="1"/>
    <col min="33" max="34" width="11.42578125" style="94"/>
    <col min="35" max="39" width="0" style="94" hidden="1" customWidth="1"/>
    <col min="40" max="16384" width="11.42578125" style="94"/>
  </cols>
  <sheetData>
    <row r="1" spans="1:39" x14ac:dyDescent="0.25">
      <c r="Q1" s="869" t="s">
        <v>66</v>
      </c>
      <c r="R1" s="870"/>
      <c r="S1" s="869" t="s">
        <v>71</v>
      </c>
      <c r="T1" s="870"/>
      <c r="V1" s="875" t="s">
        <v>70</v>
      </c>
      <c r="W1" s="876"/>
      <c r="X1" s="876"/>
      <c r="Y1" s="876"/>
      <c r="Z1" s="877"/>
      <c r="AB1" s="865" t="s">
        <v>142</v>
      </c>
      <c r="AC1" s="866"/>
      <c r="AD1" s="866"/>
      <c r="AE1" s="866"/>
      <c r="AF1" s="866"/>
    </row>
    <row r="2" spans="1:39" ht="15.75" thickBot="1" x14ac:dyDescent="0.3">
      <c r="A2" s="862" t="s">
        <v>198</v>
      </c>
      <c r="B2" s="862"/>
      <c r="C2" s="862"/>
      <c r="D2" s="862"/>
      <c r="E2" s="862"/>
      <c r="F2" s="862"/>
      <c r="G2" s="862"/>
      <c r="H2" s="862"/>
      <c r="I2" s="862"/>
      <c r="J2" s="862"/>
      <c r="K2" s="862"/>
      <c r="L2" s="862"/>
      <c r="M2" s="862"/>
      <c r="N2" s="862"/>
      <c r="Q2" s="871"/>
      <c r="R2" s="872"/>
      <c r="S2" s="871"/>
      <c r="T2" s="872"/>
      <c r="V2" s="878"/>
      <c r="W2" s="879"/>
      <c r="X2" s="879"/>
      <c r="Y2" s="879"/>
      <c r="Z2" s="880"/>
      <c r="AB2" s="866"/>
      <c r="AC2" s="866"/>
      <c r="AD2" s="866"/>
      <c r="AE2" s="866"/>
      <c r="AF2" s="866"/>
    </row>
    <row r="3" spans="1:39" x14ac:dyDescent="0.25">
      <c r="A3" s="862" t="s">
        <v>199</v>
      </c>
      <c r="B3" s="862"/>
      <c r="C3" s="862"/>
      <c r="D3" s="862"/>
      <c r="E3" s="862"/>
      <c r="F3" s="862"/>
      <c r="G3" s="862"/>
      <c r="H3" s="862"/>
      <c r="I3" s="862"/>
      <c r="J3" s="862"/>
      <c r="K3" s="862"/>
      <c r="L3" s="862"/>
      <c r="M3" s="862"/>
      <c r="N3" s="862"/>
      <c r="Q3" s="873" t="s">
        <v>67</v>
      </c>
      <c r="R3" s="874"/>
      <c r="S3" s="873">
        <v>0</v>
      </c>
      <c r="T3" s="874"/>
      <c r="V3" s="878"/>
      <c r="W3" s="879"/>
      <c r="X3" s="879"/>
      <c r="Y3" s="879"/>
      <c r="Z3" s="880"/>
      <c r="AB3" s="866"/>
      <c r="AC3" s="866"/>
      <c r="AD3" s="866"/>
      <c r="AE3" s="866"/>
      <c r="AF3" s="866"/>
    </row>
    <row r="4" spans="1:39" x14ac:dyDescent="0.25">
      <c r="A4" s="867" t="s">
        <v>196</v>
      </c>
      <c r="B4" s="868"/>
      <c r="C4" s="868"/>
      <c r="D4" s="868"/>
      <c r="E4" s="868"/>
      <c r="F4" s="868"/>
      <c r="G4" s="868"/>
      <c r="H4" s="868"/>
      <c r="I4" s="868"/>
      <c r="J4" s="868"/>
      <c r="K4" s="868"/>
      <c r="L4" s="868"/>
      <c r="M4" s="868"/>
      <c r="N4" s="868"/>
      <c r="Q4" s="863" t="s">
        <v>68</v>
      </c>
      <c r="R4" s="864"/>
      <c r="S4" s="863">
        <v>1</v>
      </c>
      <c r="T4" s="864"/>
      <c r="V4" s="878"/>
      <c r="W4" s="879"/>
      <c r="X4" s="879"/>
      <c r="Y4" s="879"/>
      <c r="Z4" s="880"/>
      <c r="AB4" s="866"/>
      <c r="AC4" s="866"/>
      <c r="AD4" s="866"/>
      <c r="AE4" s="866"/>
      <c r="AF4" s="866"/>
    </row>
    <row r="5" spans="1:39" s="151" customFormat="1" ht="39" customHeight="1" thickBot="1" x14ac:dyDescent="0.3">
      <c r="A5" s="867" t="s">
        <v>197</v>
      </c>
      <c r="B5" s="868"/>
      <c r="C5" s="868"/>
      <c r="D5" s="868"/>
      <c r="E5" s="868"/>
      <c r="F5" s="868"/>
      <c r="G5" s="868"/>
      <c r="H5" s="868"/>
      <c r="I5" s="868"/>
      <c r="J5" s="868"/>
      <c r="K5" s="868"/>
      <c r="L5" s="868"/>
      <c r="M5" s="868"/>
      <c r="N5" s="868"/>
      <c r="Q5" s="884" t="s">
        <v>69</v>
      </c>
      <c r="R5" s="885"/>
      <c r="S5" s="884">
        <v>2</v>
      </c>
      <c r="T5" s="885"/>
      <c r="V5" s="878"/>
      <c r="W5" s="879"/>
      <c r="X5" s="879"/>
      <c r="Y5" s="879"/>
      <c r="Z5" s="880"/>
    </row>
    <row r="6" spans="1:39" ht="15.75" thickBot="1" x14ac:dyDescent="0.3">
      <c r="A6" s="842" t="s">
        <v>143</v>
      </c>
      <c r="B6" s="840"/>
      <c r="C6" s="840"/>
      <c r="D6" s="840"/>
      <c r="E6" s="840"/>
      <c r="F6" s="840"/>
      <c r="G6" s="840"/>
      <c r="H6" s="840"/>
      <c r="I6" s="840"/>
      <c r="J6" s="840"/>
      <c r="K6" s="840"/>
      <c r="L6" s="840"/>
      <c r="M6" s="840"/>
      <c r="N6" s="840"/>
      <c r="O6" s="841"/>
      <c r="V6" s="881"/>
      <c r="W6" s="882"/>
      <c r="X6" s="882"/>
      <c r="Y6" s="882"/>
      <c r="Z6" s="883"/>
    </row>
    <row r="7" spans="1:39" ht="21" customHeight="1" thickBot="1" x14ac:dyDescent="0.3">
      <c r="A7" s="844" t="s">
        <v>340</v>
      </c>
      <c r="B7" s="857" t="s">
        <v>322</v>
      </c>
      <c r="C7" s="844" t="s">
        <v>339</v>
      </c>
      <c r="D7" s="860" t="s">
        <v>63</v>
      </c>
      <c r="E7" s="860"/>
      <c r="F7" s="860"/>
      <c r="G7" s="860"/>
      <c r="H7" s="860"/>
      <c r="I7" s="860"/>
      <c r="J7" s="860"/>
      <c r="K7" s="861"/>
      <c r="L7" s="842" t="s">
        <v>144</v>
      </c>
      <c r="M7" s="840"/>
      <c r="N7" s="840"/>
      <c r="O7" s="841"/>
    </row>
    <row r="8" spans="1:39" ht="21" customHeight="1" thickBot="1" x14ac:dyDescent="0.3">
      <c r="A8" s="845"/>
      <c r="B8" s="858"/>
      <c r="C8" s="858"/>
      <c r="D8" s="849" t="s">
        <v>81</v>
      </c>
      <c r="E8" s="855" t="s">
        <v>82</v>
      </c>
      <c r="F8" s="847" t="s">
        <v>83</v>
      </c>
      <c r="G8" s="853" t="s">
        <v>314</v>
      </c>
      <c r="H8" s="847" t="s">
        <v>315</v>
      </c>
      <c r="I8" s="847" t="s">
        <v>84</v>
      </c>
      <c r="J8" s="847" t="s">
        <v>85</v>
      </c>
      <c r="K8" s="851" t="s">
        <v>86</v>
      </c>
      <c r="L8" s="840" t="s">
        <v>147</v>
      </c>
      <c r="M8" s="841"/>
      <c r="N8" s="842" t="s">
        <v>153</v>
      </c>
      <c r="O8" s="841"/>
    </row>
    <row r="9" spans="1:39" ht="138.75" customHeight="1" thickBot="1" x14ac:dyDescent="0.3">
      <c r="A9" s="846"/>
      <c r="B9" s="859"/>
      <c r="C9" s="859"/>
      <c r="D9" s="850"/>
      <c r="E9" s="856"/>
      <c r="F9" s="848"/>
      <c r="G9" s="854"/>
      <c r="H9" s="848"/>
      <c r="I9" s="848"/>
      <c r="J9" s="848"/>
      <c r="K9" s="852"/>
      <c r="L9" s="257" t="s">
        <v>145</v>
      </c>
      <c r="M9" s="258" t="s">
        <v>146</v>
      </c>
      <c r="N9" s="258" t="s">
        <v>145</v>
      </c>
      <c r="O9" s="258" t="s">
        <v>175</v>
      </c>
    </row>
    <row r="10" spans="1:39" ht="42" customHeight="1" x14ac:dyDescent="0.25">
      <c r="A10" s="259"/>
      <c r="B10" s="260" t="s">
        <v>347</v>
      </c>
      <c r="C10" s="74"/>
      <c r="D10" s="253"/>
      <c r="E10" s="253"/>
      <c r="F10" s="253"/>
      <c r="G10" s="254"/>
      <c r="H10" s="253"/>
      <c r="I10" s="254"/>
      <c r="J10" s="254">
        <v>0</v>
      </c>
      <c r="K10" s="255">
        <f>SUM(D10:J10)</f>
        <v>0</v>
      </c>
      <c r="L10" s="256" t="str">
        <f>IF(C10="Preventivo",IF(K10&lt;=50,0,IF(K10&lt;76,1,2)),"")</f>
        <v/>
      </c>
      <c r="M10" s="843" t="e">
        <f>ROUNDUP(AVERAGE(L10:L12),0)</f>
        <v>#DIV/0!</v>
      </c>
      <c r="N10" s="256" t="str">
        <f>IF(C10="DETECTIVO",IF(K10&lt;=50,0,IF(K10&lt;76,1,2)),"")</f>
        <v/>
      </c>
      <c r="O10" s="843" t="e">
        <f>ROUNDUP(AVERAGE(N10:N12),)</f>
        <v>#DIV/0!</v>
      </c>
      <c r="AI10" s="94" t="s">
        <v>65</v>
      </c>
      <c r="AJ10" s="154">
        <v>15</v>
      </c>
      <c r="AK10" s="155">
        <v>5</v>
      </c>
      <c r="AL10" s="156">
        <v>10</v>
      </c>
      <c r="AM10" s="156">
        <v>30</v>
      </c>
    </row>
    <row r="11" spans="1:39" ht="24" customHeight="1" x14ac:dyDescent="0.25">
      <c r="A11" s="261"/>
      <c r="B11" s="260" t="s">
        <v>348</v>
      </c>
      <c r="C11" s="74"/>
      <c r="D11" s="157"/>
      <c r="E11" s="157"/>
      <c r="F11" s="157"/>
      <c r="G11" s="158"/>
      <c r="H11" s="157"/>
      <c r="I11" s="158"/>
      <c r="J11" s="158"/>
      <c r="K11" s="152">
        <f>SUM(D11:J11)</f>
        <v>0</v>
      </c>
      <c r="L11" s="153" t="str">
        <f>IF(C11="Preventivo",IF(K11&lt;=50,0,IF(K11&lt;76,1,2)),"")</f>
        <v/>
      </c>
      <c r="M11" s="839"/>
      <c r="N11" s="153" t="str">
        <f>IF(C11="DETECTIVO",IF(K11&lt;=50,0,IF(K11&lt;76,1,2)),"")</f>
        <v/>
      </c>
      <c r="O11" s="839"/>
      <c r="AI11" s="94" t="s">
        <v>64</v>
      </c>
      <c r="AJ11" s="154">
        <v>0</v>
      </c>
      <c r="AK11" s="154">
        <v>0</v>
      </c>
      <c r="AL11" s="154">
        <v>0</v>
      </c>
      <c r="AM11" s="154">
        <v>0</v>
      </c>
    </row>
    <row r="12" spans="1:39" ht="20.25" customHeight="1" x14ac:dyDescent="0.25">
      <c r="A12" s="261"/>
      <c r="B12" s="260" t="s">
        <v>349</v>
      </c>
      <c r="C12" s="74"/>
      <c r="D12" s="157"/>
      <c r="E12" s="157"/>
      <c r="F12" s="157"/>
      <c r="G12" s="158"/>
      <c r="H12" s="157"/>
      <c r="I12" s="158"/>
      <c r="J12" s="158"/>
      <c r="K12" s="152">
        <f>SUM(D12:J12)</f>
        <v>0</v>
      </c>
      <c r="L12" s="153" t="str">
        <f>IF(C12="Preventivo",IF(K12&lt;=50,0,IF(K12&lt;76,1,2)),"")</f>
        <v/>
      </c>
      <c r="M12" s="839"/>
      <c r="N12" s="153" t="str">
        <f>IF(C12="DETECTIVO",IF(K12&lt;=50,0,IF(K12&lt;76,1,2)),"")</f>
        <v/>
      </c>
      <c r="O12" s="839"/>
      <c r="AB12" s="94" t="s">
        <v>64</v>
      </c>
    </row>
    <row r="13" spans="1:39" ht="42" customHeight="1" x14ac:dyDescent="0.25">
      <c r="A13" s="261"/>
      <c r="B13" s="260"/>
      <c r="C13" s="74"/>
      <c r="D13" s="157"/>
      <c r="E13" s="157"/>
      <c r="F13" s="157"/>
      <c r="G13" s="158"/>
      <c r="H13" s="157"/>
      <c r="I13" s="158"/>
      <c r="J13" s="158"/>
      <c r="K13" s="152">
        <f>SUM(D13:J13)</f>
        <v>0</v>
      </c>
      <c r="L13" s="153" t="str">
        <f>IF(C13="Preventivo",IF(K13&lt;=50,0,IF(K13&lt;76,1,2)),"")</f>
        <v/>
      </c>
      <c r="M13" s="839" t="e">
        <f>ROUNDUP(AVERAGE(L13:L15),0)</f>
        <v>#DIV/0!</v>
      </c>
      <c r="N13" s="153" t="str">
        <f>IF(C13="DETECTIVO",IF(K13&lt;=50,0,IF(K13&lt;76,1,2)),"")</f>
        <v/>
      </c>
      <c r="O13" s="839" t="e">
        <f>ROUNDUP(AVERAGE(N13:N15),)</f>
        <v>#DIV/0!</v>
      </c>
      <c r="AB13" s="94" t="s">
        <v>323</v>
      </c>
      <c r="AI13" s="94" t="s">
        <v>65</v>
      </c>
      <c r="AJ13" s="154">
        <v>15</v>
      </c>
      <c r="AK13" s="155">
        <v>5</v>
      </c>
      <c r="AL13" s="156">
        <v>10</v>
      </c>
      <c r="AM13" s="156">
        <v>30</v>
      </c>
    </row>
    <row r="14" spans="1:39" ht="24" customHeight="1" x14ac:dyDescent="0.25">
      <c r="A14" s="261"/>
      <c r="B14" s="260"/>
      <c r="C14" s="74"/>
      <c r="D14" s="157"/>
      <c r="E14" s="157"/>
      <c r="F14" s="157"/>
      <c r="G14" s="158"/>
      <c r="H14" s="157"/>
      <c r="I14" s="158"/>
      <c r="J14" s="158"/>
      <c r="K14" s="152">
        <f t="shared" ref="K14:K33" si="0">SUM(D14:J14)</f>
        <v>0</v>
      </c>
      <c r="L14" s="153" t="str">
        <f t="shared" ref="L14:L33" si="1">IF(C14="Preventivo",IF(K14&lt;=50,0,IF(K14&lt;76,1,2)),"")</f>
        <v/>
      </c>
      <c r="M14" s="839"/>
      <c r="N14" s="153" t="str">
        <f t="shared" ref="N14:N33" si="2">IF(C14="DETECTIVO",IF(K14&lt;=50,0,IF(K14&lt;76,1,2)),"")</f>
        <v/>
      </c>
      <c r="O14" s="839"/>
      <c r="AI14" s="94" t="s">
        <v>64</v>
      </c>
      <c r="AJ14" s="154">
        <v>0</v>
      </c>
      <c r="AK14" s="154">
        <v>0</v>
      </c>
      <c r="AL14" s="154">
        <v>0</v>
      </c>
      <c r="AM14" s="154">
        <v>0</v>
      </c>
    </row>
    <row r="15" spans="1:39" ht="20.25" customHeight="1" x14ac:dyDescent="0.25">
      <c r="A15" s="261"/>
      <c r="B15" s="260"/>
      <c r="C15" s="74"/>
      <c r="D15" s="157"/>
      <c r="E15" s="157"/>
      <c r="F15" s="157"/>
      <c r="G15" s="158"/>
      <c r="H15" s="157"/>
      <c r="I15" s="158"/>
      <c r="J15" s="158"/>
      <c r="K15" s="152">
        <f t="shared" si="0"/>
        <v>0</v>
      </c>
      <c r="L15" s="153" t="str">
        <f t="shared" si="1"/>
        <v/>
      </c>
      <c r="M15" s="839"/>
      <c r="N15" s="153" t="str">
        <f t="shared" si="2"/>
        <v/>
      </c>
      <c r="O15" s="839"/>
    </row>
    <row r="16" spans="1:39" ht="42" customHeight="1" x14ac:dyDescent="0.25">
      <c r="A16" s="261"/>
      <c r="B16" s="260"/>
      <c r="C16" s="74"/>
      <c r="D16" s="157"/>
      <c r="E16" s="157"/>
      <c r="F16" s="157"/>
      <c r="G16" s="158"/>
      <c r="H16" s="157"/>
      <c r="I16" s="158"/>
      <c r="J16" s="158"/>
      <c r="K16" s="152">
        <f t="shared" si="0"/>
        <v>0</v>
      </c>
      <c r="L16" s="153" t="str">
        <f t="shared" si="1"/>
        <v/>
      </c>
      <c r="M16" s="839" t="e">
        <f>ROUNDUP(AVERAGE(L16:L18),0)</f>
        <v>#DIV/0!</v>
      </c>
      <c r="N16" s="153" t="str">
        <f t="shared" si="2"/>
        <v/>
      </c>
      <c r="O16" s="839" t="e">
        <f>ROUNDUP(AVERAGE(N16:N18),)</f>
        <v>#DIV/0!</v>
      </c>
      <c r="AI16" s="94" t="s">
        <v>65</v>
      </c>
      <c r="AJ16" s="154">
        <v>15</v>
      </c>
      <c r="AK16" s="155">
        <v>5</v>
      </c>
      <c r="AL16" s="156">
        <v>10</v>
      </c>
      <c r="AM16" s="156">
        <v>30</v>
      </c>
    </row>
    <row r="17" spans="1:39" ht="24" customHeight="1" x14ac:dyDescent="0.25">
      <c r="A17" s="261"/>
      <c r="B17" s="260"/>
      <c r="C17" s="74"/>
      <c r="D17" s="157"/>
      <c r="E17" s="157"/>
      <c r="F17" s="157"/>
      <c r="G17" s="158"/>
      <c r="H17" s="157"/>
      <c r="I17" s="158"/>
      <c r="J17" s="158"/>
      <c r="K17" s="152">
        <f t="shared" si="0"/>
        <v>0</v>
      </c>
      <c r="L17" s="153" t="str">
        <f t="shared" si="1"/>
        <v/>
      </c>
      <c r="M17" s="839"/>
      <c r="N17" s="153" t="str">
        <f t="shared" si="2"/>
        <v/>
      </c>
      <c r="O17" s="839"/>
      <c r="AI17" s="94" t="s">
        <v>64</v>
      </c>
      <c r="AJ17" s="154">
        <v>0</v>
      </c>
      <c r="AK17" s="154">
        <v>0</v>
      </c>
      <c r="AL17" s="154">
        <v>0</v>
      </c>
      <c r="AM17" s="154">
        <v>0</v>
      </c>
    </row>
    <row r="18" spans="1:39" ht="20.25" customHeight="1" x14ac:dyDescent="0.25">
      <c r="A18" s="261"/>
      <c r="B18" s="260"/>
      <c r="C18" s="74"/>
      <c r="D18" s="157"/>
      <c r="E18" s="157"/>
      <c r="F18" s="157"/>
      <c r="G18" s="158"/>
      <c r="H18" s="157"/>
      <c r="I18" s="158"/>
      <c r="J18" s="158"/>
      <c r="K18" s="152">
        <f t="shared" si="0"/>
        <v>0</v>
      </c>
      <c r="L18" s="153" t="str">
        <f t="shared" si="1"/>
        <v/>
      </c>
      <c r="M18" s="839"/>
      <c r="N18" s="153" t="str">
        <f t="shared" si="2"/>
        <v/>
      </c>
      <c r="O18" s="839"/>
    </row>
    <row r="19" spans="1:39" ht="42" customHeight="1" x14ac:dyDescent="0.25">
      <c r="A19" s="261"/>
      <c r="B19" s="260"/>
      <c r="C19" s="74"/>
      <c r="D19" s="157"/>
      <c r="E19" s="157"/>
      <c r="F19" s="157"/>
      <c r="G19" s="158"/>
      <c r="H19" s="157"/>
      <c r="I19" s="158"/>
      <c r="J19" s="158"/>
      <c r="K19" s="152">
        <f t="shared" si="0"/>
        <v>0</v>
      </c>
      <c r="L19" s="153" t="str">
        <f t="shared" si="1"/>
        <v/>
      </c>
      <c r="M19" s="839" t="e">
        <f>ROUNDUP(AVERAGE(L19:L21),0)</f>
        <v>#DIV/0!</v>
      </c>
      <c r="N19" s="153" t="str">
        <f t="shared" si="2"/>
        <v/>
      </c>
      <c r="O19" s="839" t="e">
        <f>ROUNDUP(AVERAGE(N19:N21),)</f>
        <v>#DIV/0!</v>
      </c>
      <c r="AI19" s="94" t="s">
        <v>65</v>
      </c>
      <c r="AJ19" s="154">
        <v>15</v>
      </c>
      <c r="AK19" s="155">
        <v>5</v>
      </c>
      <c r="AL19" s="156">
        <v>10</v>
      </c>
      <c r="AM19" s="156">
        <v>30</v>
      </c>
    </row>
    <row r="20" spans="1:39" ht="24" customHeight="1" x14ac:dyDescent="0.25">
      <c r="A20" s="261"/>
      <c r="B20" s="260"/>
      <c r="C20" s="74"/>
      <c r="D20" s="157"/>
      <c r="E20" s="157"/>
      <c r="F20" s="157"/>
      <c r="G20" s="158"/>
      <c r="H20" s="157"/>
      <c r="I20" s="158"/>
      <c r="J20" s="158"/>
      <c r="K20" s="152">
        <f t="shared" si="0"/>
        <v>0</v>
      </c>
      <c r="L20" s="153" t="str">
        <f t="shared" si="1"/>
        <v/>
      </c>
      <c r="M20" s="839"/>
      <c r="N20" s="153" t="str">
        <f t="shared" si="2"/>
        <v/>
      </c>
      <c r="O20" s="839"/>
      <c r="AI20" s="94" t="s">
        <v>64</v>
      </c>
      <c r="AJ20" s="154">
        <v>0</v>
      </c>
      <c r="AK20" s="154">
        <v>0</v>
      </c>
      <c r="AL20" s="154">
        <v>0</v>
      </c>
      <c r="AM20" s="154">
        <v>0</v>
      </c>
    </row>
    <row r="21" spans="1:39" ht="20.25" customHeight="1" x14ac:dyDescent="0.25">
      <c r="A21" s="261"/>
      <c r="B21" s="260"/>
      <c r="C21" s="74"/>
      <c r="D21" s="157"/>
      <c r="E21" s="157"/>
      <c r="F21" s="157"/>
      <c r="G21" s="158"/>
      <c r="H21" s="157"/>
      <c r="I21" s="158"/>
      <c r="J21" s="158"/>
      <c r="K21" s="152">
        <f t="shared" si="0"/>
        <v>0</v>
      </c>
      <c r="L21" s="153" t="str">
        <f t="shared" si="1"/>
        <v/>
      </c>
      <c r="M21" s="839"/>
      <c r="N21" s="153" t="str">
        <f t="shared" si="2"/>
        <v/>
      </c>
      <c r="O21" s="839"/>
    </row>
    <row r="22" spans="1:39" ht="42" customHeight="1" x14ac:dyDescent="0.25">
      <c r="A22" s="261"/>
      <c r="B22" s="260"/>
      <c r="C22" s="74"/>
      <c r="D22" s="157"/>
      <c r="E22" s="157"/>
      <c r="F22" s="157"/>
      <c r="G22" s="158"/>
      <c r="H22" s="157"/>
      <c r="I22" s="158"/>
      <c r="J22" s="158"/>
      <c r="K22" s="152">
        <f t="shared" si="0"/>
        <v>0</v>
      </c>
      <c r="L22" s="153" t="str">
        <f t="shared" si="1"/>
        <v/>
      </c>
      <c r="M22" s="839" t="e">
        <f>ROUNDUP(AVERAGE(L22:L24),0)</f>
        <v>#DIV/0!</v>
      </c>
      <c r="N22" s="153" t="str">
        <f t="shared" si="2"/>
        <v/>
      </c>
      <c r="O22" s="839" t="e">
        <f>ROUNDUP(AVERAGE(N22:N24),)</f>
        <v>#DIV/0!</v>
      </c>
      <c r="AI22" s="94" t="s">
        <v>65</v>
      </c>
      <c r="AJ22" s="154">
        <v>15</v>
      </c>
      <c r="AK22" s="155">
        <v>5</v>
      </c>
      <c r="AL22" s="156">
        <v>10</v>
      </c>
      <c r="AM22" s="156">
        <v>30</v>
      </c>
    </row>
    <row r="23" spans="1:39" ht="24" customHeight="1" x14ac:dyDescent="0.25">
      <c r="A23" s="261"/>
      <c r="B23" s="260"/>
      <c r="C23" s="74"/>
      <c r="D23" s="157"/>
      <c r="E23" s="157"/>
      <c r="F23" s="157"/>
      <c r="G23" s="158"/>
      <c r="H23" s="157"/>
      <c r="I23" s="158"/>
      <c r="J23" s="158"/>
      <c r="K23" s="152">
        <f t="shared" si="0"/>
        <v>0</v>
      </c>
      <c r="L23" s="153" t="str">
        <f t="shared" si="1"/>
        <v/>
      </c>
      <c r="M23" s="839"/>
      <c r="N23" s="153" t="str">
        <f t="shared" si="2"/>
        <v/>
      </c>
      <c r="O23" s="839"/>
      <c r="AI23" s="94" t="s">
        <v>64</v>
      </c>
      <c r="AJ23" s="154">
        <v>0</v>
      </c>
      <c r="AK23" s="154">
        <v>0</v>
      </c>
      <c r="AL23" s="154">
        <v>0</v>
      </c>
      <c r="AM23" s="154">
        <v>0</v>
      </c>
    </row>
    <row r="24" spans="1:39" ht="20.25" customHeight="1" x14ac:dyDescent="0.25">
      <c r="A24" s="261"/>
      <c r="B24" s="260"/>
      <c r="C24" s="74"/>
      <c r="D24" s="157"/>
      <c r="E24" s="157"/>
      <c r="F24" s="157"/>
      <c r="G24" s="158"/>
      <c r="H24" s="157"/>
      <c r="I24" s="158"/>
      <c r="J24" s="158"/>
      <c r="K24" s="152">
        <f t="shared" si="0"/>
        <v>0</v>
      </c>
      <c r="L24" s="153" t="str">
        <f t="shared" si="1"/>
        <v/>
      </c>
      <c r="M24" s="839"/>
      <c r="N24" s="153" t="str">
        <f t="shared" si="2"/>
        <v/>
      </c>
      <c r="O24" s="839"/>
    </row>
    <row r="25" spans="1:39" ht="42" customHeight="1" x14ac:dyDescent="0.25">
      <c r="A25" s="261"/>
      <c r="B25" s="260"/>
      <c r="C25" s="74"/>
      <c r="D25" s="157"/>
      <c r="E25" s="157"/>
      <c r="F25" s="157"/>
      <c r="G25" s="158"/>
      <c r="H25" s="157"/>
      <c r="I25" s="158"/>
      <c r="J25" s="158"/>
      <c r="K25" s="152">
        <f t="shared" si="0"/>
        <v>0</v>
      </c>
      <c r="L25" s="153" t="str">
        <f t="shared" si="1"/>
        <v/>
      </c>
      <c r="M25" s="839" t="e">
        <f>ROUNDUP(AVERAGE(L25:L27),0)</f>
        <v>#DIV/0!</v>
      </c>
      <c r="N25" s="153" t="str">
        <f t="shared" si="2"/>
        <v/>
      </c>
      <c r="O25" s="839" t="e">
        <f>ROUNDUP(AVERAGE(N25:N27),)</f>
        <v>#DIV/0!</v>
      </c>
      <c r="AI25" s="94" t="s">
        <v>65</v>
      </c>
      <c r="AJ25" s="154">
        <v>15</v>
      </c>
      <c r="AK25" s="155">
        <v>5</v>
      </c>
      <c r="AL25" s="156">
        <v>10</v>
      </c>
      <c r="AM25" s="156">
        <v>30</v>
      </c>
    </row>
    <row r="26" spans="1:39" ht="24" customHeight="1" x14ac:dyDescent="0.25">
      <c r="A26" s="261"/>
      <c r="B26" s="260"/>
      <c r="C26" s="74"/>
      <c r="D26" s="157"/>
      <c r="E26" s="157"/>
      <c r="F26" s="157"/>
      <c r="G26" s="158"/>
      <c r="H26" s="157"/>
      <c r="I26" s="158"/>
      <c r="J26" s="158"/>
      <c r="K26" s="152">
        <f t="shared" si="0"/>
        <v>0</v>
      </c>
      <c r="L26" s="153" t="str">
        <f t="shared" si="1"/>
        <v/>
      </c>
      <c r="M26" s="839"/>
      <c r="N26" s="153" t="str">
        <f t="shared" si="2"/>
        <v/>
      </c>
      <c r="O26" s="839"/>
      <c r="AI26" s="94" t="s">
        <v>64</v>
      </c>
      <c r="AJ26" s="154">
        <v>0</v>
      </c>
      <c r="AK26" s="154">
        <v>0</v>
      </c>
      <c r="AL26" s="154">
        <v>0</v>
      </c>
      <c r="AM26" s="154">
        <v>0</v>
      </c>
    </row>
    <row r="27" spans="1:39" ht="20.25" customHeight="1" x14ac:dyDescent="0.25">
      <c r="A27" s="261"/>
      <c r="B27" s="260"/>
      <c r="C27" s="74"/>
      <c r="D27" s="157"/>
      <c r="E27" s="157"/>
      <c r="F27" s="157"/>
      <c r="G27" s="158"/>
      <c r="H27" s="157"/>
      <c r="I27" s="158"/>
      <c r="J27" s="158"/>
      <c r="K27" s="152">
        <f t="shared" si="0"/>
        <v>0</v>
      </c>
      <c r="L27" s="153" t="str">
        <f t="shared" si="1"/>
        <v/>
      </c>
      <c r="M27" s="839"/>
      <c r="N27" s="153" t="str">
        <f t="shared" si="2"/>
        <v/>
      </c>
      <c r="O27" s="839"/>
    </row>
    <row r="28" spans="1:39" ht="42" customHeight="1" x14ac:dyDescent="0.25">
      <c r="A28" s="261"/>
      <c r="B28" s="260"/>
      <c r="C28" s="74"/>
      <c r="D28" s="157"/>
      <c r="E28" s="157"/>
      <c r="F28" s="157"/>
      <c r="G28" s="158"/>
      <c r="H28" s="157"/>
      <c r="I28" s="158"/>
      <c r="J28" s="158"/>
      <c r="K28" s="152">
        <f t="shared" si="0"/>
        <v>0</v>
      </c>
      <c r="L28" s="153" t="str">
        <f t="shared" si="1"/>
        <v/>
      </c>
      <c r="M28" s="839" t="e">
        <f>ROUNDUP(AVERAGE(L28:L30),0)</f>
        <v>#DIV/0!</v>
      </c>
      <c r="N28" s="153" t="str">
        <f t="shared" si="2"/>
        <v/>
      </c>
      <c r="O28" s="839" t="e">
        <f>ROUNDUP(AVERAGE(N28:N30),)</f>
        <v>#DIV/0!</v>
      </c>
      <c r="AI28" s="94" t="s">
        <v>65</v>
      </c>
      <c r="AJ28" s="154">
        <v>15</v>
      </c>
      <c r="AK28" s="155">
        <v>5</v>
      </c>
      <c r="AL28" s="156">
        <v>10</v>
      </c>
      <c r="AM28" s="156">
        <v>30</v>
      </c>
    </row>
    <row r="29" spans="1:39" ht="24" customHeight="1" x14ac:dyDescent="0.25">
      <c r="A29" s="261"/>
      <c r="B29" s="260"/>
      <c r="C29" s="74"/>
      <c r="D29" s="157"/>
      <c r="E29" s="157"/>
      <c r="F29" s="157"/>
      <c r="G29" s="158"/>
      <c r="H29" s="157"/>
      <c r="I29" s="158"/>
      <c r="J29" s="158"/>
      <c r="K29" s="152">
        <f t="shared" si="0"/>
        <v>0</v>
      </c>
      <c r="L29" s="153" t="str">
        <f t="shared" si="1"/>
        <v/>
      </c>
      <c r="M29" s="839"/>
      <c r="N29" s="153" t="str">
        <f t="shared" si="2"/>
        <v/>
      </c>
      <c r="O29" s="839"/>
      <c r="AI29" s="94" t="s">
        <v>64</v>
      </c>
      <c r="AJ29" s="154">
        <v>0</v>
      </c>
      <c r="AK29" s="154">
        <v>0</v>
      </c>
      <c r="AL29" s="154">
        <v>0</v>
      </c>
      <c r="AM29" s="154">
        <v>0</v>
      </c>
    </row>
    <row r="30" spans="1:39" ht="20.25" customHeight="1" x14ac:dyDescent="0.25">
      <c r="A30" s="261"/>
      <c r="B30" s="260"/>
      <c r="C30" s="74"/>
      <c r="D30" s="157"/>
      <c r="E30" s="157"/>
      <c r="F30" s="157"/>
      <c r="G30" s="158"/>
      <c r="H30" s="157"/>
      <c r="I30" s="158"/>
      <c r="J30" s="158"/>
      <c r="K30" s="152">
        <f t="shared" si="0"/>
        <v>0</v>
      </c>
      <c r="L30" s="153" t="str">
        <f t="shared" si="1"/>
        <v/>
      </c>
      <c r="M30" s="839"/>
      <c r="N30" s="153" t="str">
        <f t="shared" si="2"/>
        <v/>
      </c>
      <c r="O30" s="839"/>
    </row>
    <row r="31" spans="1:39" ht="42" customHeight="1" x14ac:dyDescent="0.25">
      <c r="A31" s="261"/>
      <c r="B31" s="260"/>
      <c r="C31" s="74"/>
      <c r="D31" s="157"/>
      <c r="E31" s="157"/>
      <c r="F31" s="157"/>
      <c r="G31" s="158"/>
      <c r="H31" s="157"/>
      <c r="I31" s="158"/>
      <c r="J31" s="158"/>
      <c r="K31" s="152">
        <f t="shared" si="0"/>
        <v>0</v>
      </c>
      <c r="L31" s="153" t="str">
        <f t="shared" si="1"/>
        <v/>
      </c>
      <c r="M31" s="839" t="e">
        <f>ROUNDUP(AVERAGE(L31:L33),0)</f>
        <v>#DIV/0!</v>
      </c>
      <c r="N31" s="153" t="str">
        <f t="shared" si="2"/>
        <v/>
      </c>
      <c r="O31" s="839" t="e">
        <f>ROUNDUP(AVERAGE(N31:N33),)</f>
        <v>#DIV/0!</v>
      </c>
      <c r="AI31" s="94" t="s">
        <v>65</v>
      </c>
      <c r="AJ31" s="154">
        <v>15</v>
      </c>
      <c r="AK31" s="155">
        <v>5</v>
      </c>
      <c r="AL31" s="156">
        <v>10</v>
      </c>
      <c r="AM31" s="156">
        <v>30</v>
      </c>
    </row>
    <row r="32" spans="1:39" ht="24" customHeight="1" x14ac:dyDescent="0.25">
      <c r="A32" s="261"/>
      <c r="B32" s="260"/>
      <c r="C32" s="74"/>
      <c r="D32" s="157"/>
      <c r="E32" s="157"/>
      <c r="F32" s="157"/>
      <c r="G32" s="158"/>
      <c r="H32" s="157"/>
      <c r="I32" s="158"/>
      <c r="J32" s="158"/>
      <c r="K32" s="152">
        <f t="shared" si="0"/>
        <v>0</v>
      </c>
      <c r="L32" s="153" t="str">
        <f t="shared" si="1"/>
        <v/>
      </c>
      <c r="M32" s="839"/>
      <c r="N32" s="153" t="str">
        <f t="shared" si="2"/>
        <v/>
      </c>
      <c r="O32" s="839"/>
      <c r="AI32" s="94" t="s">
        <v>64</v>
      </c>
      <c r="AJ32" s="154">
        <v>0</v>
      </c>
      <c r="AK32" s="154">
        <v>0</v>
      </c>
      <c r="AL32" s="154">
        <v>0</v>
      </c>
      <c r="AM32" s="154">
        <v>0</v>
      </c>
    </row>
    <row r="33" spans="1:39" ht="20.25" customHeight="1" x14ac:dyDescent="0.25">
      <c r="A33" s="261"/>
      <c r="B33" s="260"/>
      <c r="C33" s="74"/>
      <c r="D33" s="157"/>
      <c r="E33" s="157"/>
      <c r="F33" s="157"/>
      <c r="G33" s="158"/>
      <c r="H33" s="157"/>
      <c r="I33" s="158"/>
      <c r="J33" s="158"/>
      <c r="K33" s="152">
        <f t="shared" si="0"/>
        <v>0</v>
      </c>
      <c r="L33" s="153" t="str">
        <f t="shared" si="1"/>
        <v/>
      </c>
      <c r="M33" s="839"/>
      <c r="N33" s="153" t="str">
        <f t="shared" si="2"/>
        <v/>
      </c>
      <c r="O33" s="839"/>
    </row>
    <row r="34" spans="1:39" ht="42" customHeight="1" x14ac:dyDescent="0.25">
      <c r="A34" s="261"/>
      <c r="B34" s="260"/>
      <c r="C34" s="74"/>
      <c r="D34" s="157"/>
      <c r="E34" s="157"/>
      <c r="F34" s="157"/>
      <c r="G34" s="158"/>
      <c r="H34" s="157"/>
      <c r="I34" s="158"/>
      <c r="J34" s="158"/>
      <c r="K34" s="152">
        <f t="shared" ref="K34:K51" si="3">SUM(D34:J34)</f>
        <v>0</v>
      </c>
      <c r="L34" s="153" t="str">
        <f t="shared" ref="L34:L51" si="4">IF(C34="Preventivo",IF(K34&lt;=50,0,IF(K34&lt;76,1,2)),"")</f>
        <v/>
      </c>
      <c r="M34" s="839" t="e">
        <f>ROUNDUP(AVERAGE(L34:L36),0)</f>
        <v>#DIV/0!</v>
      </c>
      <c r="N34" s="153" t="str">
        <f t="shared" ref="N34:N51" si="5">IF(C34="DETECTIVO",IF(K34&lt;=50,0,IF(K34&lt;76,1,2)),"")</f>
        <v/>
      </c>
      <c r="O34" s="839" t="e">
        <f>ROUNDUP(AVERAGE(N34:N36),)</f>
        <v>#DIV/0!</v>
      </c>
      <c r="AI34" s="94" t="s">
        <v>65</v>
      </c>
      <c r="AJ34" s="154">
        <v>15</v>
      </c>
      <c r="AK34" s="155">
        <v>5</v>
      </c>
      <c r="AL34" s="156">
        <v>10</v>
      </c>
      <c r="AM34" s="156">
        <v>30</v>
      </c>
    </row>
    <row r="35" spans="1:39" ht="24" customHeight="1" x14ac:dyDescent="0.25">
      <c r="A35" s="261"/>
      <c r="B35" s="260"/>
      <c r="C35" s="74"/>
      <c r="D35" s="157"/>
      <c r="E35" s="157"/>
      <c r="F35" s="157"/>
      <c r="G35" s="158"/>
      <c r="H35" s="157"/>
      <c r="I35" s="158"/>
      <c r="J35" s="158"/>
      <c r="K35" s="152">
        <f t="shared" si="3"/>
        <v>0</v>
      </c>
      <c r="L35" s="153" t="str">
        <f t="shared" si="4"/>
        <v/>
      </c>
      <c r="M35" s="839"/>
      <c r="N35" s="153" t="str">
        <f t="shared" si="5"/>
        <v/>
      </c>
      <c r="O35" s="839"/>
      <c r="AI35" s="94" t="s">
        <v>64</v>
      </c>
      <c r="AJ35" s="154">
        <v>0</v>
      </c>
      <c r="AK35" s="154">
        <v>0</v>
      </c>
      <c r="AL35" s="154">
        <v>0</v>
      </c>
      <c r="AM35" s="154">
        <v>0</v>
      </c>
    </row>
    <row r="36" spans="1:39" ht="20.25" customHeight="1" x14ac:dyDescent="0.25">
      <c r="A36" s="261"/>
      <c r="B36" s="260"/>
      <c r="C36" s="74"/>
      <c r="D36" s="157"/>
      <c r="E36" s="157"/>
      <c r="F36" s="157"/>
      <c r="G36" s="158"/>
      <c r="H36" s="157"/>
      <c r="I36" s="158"/>
      <c r="J36" s="158"/>
      <c r="K36" s="152">
        <f t="shared" si="3"/>
        <v>0</v>
      </c>
      <c r="L36" s="153" t="str">
        <f t="shared" si="4"/>
        <v/>
      </c>
      <c r="M36" s="839"/>
      <c r="N36" s="153" t="str">
        <f t="shared" si="5"/>
        <v/>
      </c>
      <c r="O36" s="839"/>
    </row>
    <row r="37" spans="1:39" ht="42" customHeight="1" x14ac:dyDescent="0.25">
      <c r="A37" s="261"/>
      <c r="B37" s="260"/>
      <c r="C37" s="74"/>
      <c r="D37" s="157"/>
      <c r="E37" s="157"/>
      <c r="F37" s="157"/>
      <c r="G37" s="158"/>
      <c r="H37" s="157"/>
      <c r="I37" s="158"/>
      <c r="J37" s="158"/>
      <c r="K37" s="152">
        <f t="shared" si="3"/>
        <v>0</v>
      </c>
      <c r="L37" s="153" t="str">
        <f t="shared" si="4"/>
        <v/>
      </c>
      <c r="M37" s="839" t="e">
        <f>ROUNDUP(AVERAGE(L37:L39),0)</f>
        <v>#DIV/0!</v>
      </c>
      <c r="N37" s="153" t="str">
        <f t="shared" si="5"/>
        <v/>
      </c>
      <c r="O37" s="839" t="e">
        <f>ROUNDUP(AVERAGE(N37:N39),)</f>
        <v>#DIV/0!</v>
      </c>
      <c r="AI37" s="94" t="s">
        <v>65</v>
      </c>
      <c r="AJ37" s="154">
        <v>15</v>
      </c>
      <c r="AK37" s="155">
        <v>5</v>
      </c>
      <c r="AL37" s="156">
        <v>10</v>
      </c>
      <c r="AM37" s="156">
        <v>30</v>
      </c>
    </row>
    <row r="38" spans="1:39" ht="24" customHeight="1" x14ac:dyDescent="0.25">
      <c r="A38" s="261"/>
      <c r="B38" s="260"/>
      <c r="C38" s="74"/>
      <c r="D38" s="157"/>
      <c r="E38" s="157"/>
      <c r="F38" s="157"/>
      <c r="G38" s="158"/>
      <c r="H38" s="157"/>
      <c r="I38" s="158"/>
      <c r="J38" s="158"/>
      <c r="K38" s="152">
        <f t="shared" si="3"/>
        <v>0</v>
      </c>
      <c r="L38" s="153" t="str">
        <f t="shared" si="4"/>
        <v/>
      </c>
      <c r="M38" s="839"/>
      <c r="N38" s="153" t="str">
        <f t="shared" si="5"/>
        <v/>
      </c>
      <c r="O38" s="839"/>
      <c r="AI38" s="94" t="s">
        <v>64</v>
      </c>
      <c r="AJ38" s="154">
        <v>0</v>
      </c>
      <c r="AK38" s="154">
        <v>0</v>
      </c>
      <c r="AL38" s="154">
        <v>0</v>
      </c>
      <c r="AM38" s="154">
        <v>0</v>
      </c>
    </row>
    <row r="39" spans="1:39" ht="20.25" customHeight="1" x14ac:dyDescent="0.25">
      <c r="A39" s="261"/>
      <c r="B39" s="260"/>
      <c r="C39" s="74"/>
      <c r="D39" s="157"/>
      <c r="E39" s="157"/>
      <c r="F39" s="157"/>
      <c r="G39" s="158"/>
      <c r="H39" s="157"/>
      <c r="I39" s="158"/>
      <c r="J39" s="158"/>
      <c r="K39" s="152">
        <f t="shared" si="3"/>
        <v>0</v>
      </c>
      <c r="L39" s="153" t="str">
        <f t="shared" si="4"/>
        <v/>
      </c>
      <c r="M39" s="839"/>
      <c r="N39" s="153" t="str">
        <f t="shared" si="5"/>
        <v/>
      </c>
      <c r="O39" s="839"/>
    </row>
    <row r="40" spans="1:39" ht="42" customHeight="1" x14ac:dyDescent="0.25">
      <c r="A40" s="261"/>
      <c r="B40" s="260"/>
      <c r="C40" s="74"/>
      <c r="D40" s="157"/>
      <c r="E40" s="157"/>
      <c r="F40" s="157"/>
      <c r="G40" s="158"/>
      <c r="H40" s="157"/>
      <c r="I40" s="158"/>
      <c r="J40" s="158"/>
      <c r="K40" s="152">
        <f t="shared" si="3"/>
        <v>0</v>
      </c>
      <c r="L40" s="153" t="str">
        <f t="shared" si="4"/>
        <v/>
      </c>
      <c r="M40" s="839" t="e">
        <f>ROUNDUP(AVERAGE(L40:L42),0)</f>
        <v>#DIV/0!</v>
      </c>
      <c r="N40" s="153" t="str">
        <f t="shared" si="5"/>
        <v/>
      </c>
      <c r="O40" s="839" t="e">
        <f>ROUNDUP(AVERAGE(N40:N42),)</f>
        <v>#DIV/0!</v>
      </c>
      <c r="AI40" s="94" t="s">
        <v>65</v>
      </c>
      <c r="AJ40" s="154">
        <v>15</v>
      </c>
      <c r="AK40" s="155">
        <v>5</v>
      </c>
      <c r="AL40" s="156">
        <v>10</v>
      </c>
      <c r="AM40" s="156">
        <v>30</v>
      </c>
    </row>
    <row r="41" spans="1:39" ht="24" customHeight="1" x14ac:dyDescent="0.25">
      <c r="A41" s="261"/>
      <c r="B41" s="260"/>
      <c r="C41" s="74"/>
      <c r="D41" s="157"/>
      <c r="E41" s="157"/>
      <c r="F41" s="157"/>
      <c r="G41" s="158"/>
      <c r="H41" s="157"/>
      <c r="I41" s="158"/>
      <c r="J41" s="158"/>
      <c r="K41" s="152">
        <f t="shared" si="3"/>
        <v>0</v>
      </c>
      <c r="L41" s="153" t="str">
        <f t="shared" si="4"/>
        <v/>
      </c>
      <c r="M41" s="839"/>
      <c r="N41" s="153" t="str">
        <f t="shared" si="5"/>
        <v/>
      </c>
      <c r="O41" s="839"/>
      <c r="AI41" s="94" t="s">
        <v>64</v>
      </c>
      <c r="AJ41" s="154">
        <v>0</v>
      </c>
      <c r="AK41" s="154">
        <v>0</v>
      </c>
      <c r="AL41" s="154">
        <v>0</v>
      </c>
      <c r="AM41" s="154">
        <v>0</v>
      </c>
    </row>
    <row r="42" spans="1:39" ht="20.25" customHeight="1" x14ac:dyDescent="0.25">
      <c r="A42" s="261"/>
      <c r="B42" s="260"/>
      <c r="C42" s="74"/>
      <c r="D42" s="157"/>
      <c r="E42" s="157"/>
      <c r="F42" s="157"/>
      <c r="G42" s="158"/>
      <c r="H42" s="157"/>
      <c r="I42" s="158"/>
      <c r="J42" s="158"/>
      <c r="K42" s="152">
        <f t="shared" si="3"/>
        <v>0</v>
      </c>
      <c r="L42" s="153" t="str">
        <f t="shared" si="4"/>
        <v/>
      </c>
      <c r="M42" s="839"/>
      <c r="N42" s="153" t="str">
        <f t="shared" si="5"/>
        <v/>
      </c>
      <c r="O42" s="839"/>
    </row>
    <row r="43" spans="1:39" ht="42" customHeight="1" x14ac:dyDescent="0.25">
      <c r="A43" s="261"/>
      <c r="B43" s="260"/>
      <c r="C43" s="74"/>
      <c r="D43" s="157"/>
      <c r="E43" s="157"/>
      <c r="F43" s="157"/>
      <c r="G43" s="158"/>
      <c r="H43" s="157"/>
      <c r="I43" s="158"/>
      <c r="J43" s="158"/>
      <c r="K43" s="152">
        <f t="shared" si="3"/>
        <v>0</v>
      </c>
      <c r="L43" s="153" t="str">
        <f t="shared" si="4"/>
        <v/>
      </c>
      <c r="M43" s="839" t="e">
        <f>ROUNDUP(AVERAGE(L43:L45),0)</f>
        <v>#DIV/0!</v>
      </c>
      <c r="N43" s="153" t="str">
        <f t="shared" si="5"/>
        <v/>
      </c>
      <c r="O43" s="839" t="e">
        <f>ROUNDUP(AVERAGE(N43:N45),)</f>
        <v>#DIV/0!</v>
      </c>
      <c r="AI43" s="94" t="s">
        <v>65</v>
      </c>
      <c r="AJ43" s="154">
        <v>15</v>
      </c>
      <c r="AK43" s="155">
        <v>5</v>
      </c>
      <c r="AL43" s="156">
        <v>10</v>
      </c>
      <c r="AM43" s="156">
        <v>30</v>
      </c>
    </row>
    <row r="44" spans="1:39" ht="24" customHeight="1" x14ac:dyDescent="0.25">
      <c r="A44" s="261"/>
      <c r="B44" s="260"/>
      <c r="C44" s="74"/>
      <c r="D44" s="157"/>
      <c r="E44" s="157"/>
      <c r="F44" s="157"/>
      <c r="G44" s="158"/>
      <c r="H44" s="157"/>
      <c r="I44" s="158"/>
      <c r="J44" s="158"/>
      <c r="K44" s="152">
        <f t="shared" si="3"/>
        <v>0</v>
      </c>
      <c r="L44" s="153" t="str">
        <f t="shared" si="4"/>
        <v/>
      </c>
      <c r="M44" s="839"/>
      <c r="N44" s="153" t="str">
        <f t="shared" si="5"/>
        <v/>
      </c>
      <c r="O44" s="839"/>
      <c r="AI44" s="94" t="s">
        <v>64</v>
      </c>
      <c r="AJ44" s="154">
        <v>0</v>
      </c>
      <c r="AK44" s="154">
        <v>0</v>
      </c>
      <c r="AL44" s="154">
        <v>0</v>
      </c>
      <c r="AM44" s="154">
        <v>0</v>
      </c>
    </row>
    <row r="45" spans="1:39" ht="20.25" customHeight="1" x14ac:dyDescent="0.25">
      <c r="A45" s="261"/>
      <c r="B45" s="260"/>
      <c r="C45" s="74"/>
      <c r="D45" s="157"/>
      <c r="E45" s="157"/>
      <c r="F45" s="157"/>
      <c r="G45" s="158"/>
      <c r="H45" s="157"/>
      <c r="I45" s="158"/>
      <c r="J45" s="158"/>
      <c r="K45" s="152">
        <f t="shared" si="3"/>
        <v>0</v>
      </c>
      <c r="L45" s="153" t="str">
        <f t="shared" si="4"/>
        <v/>
      </c>
      <c r="M45" s="839"/>
      <c r="N45" s="153" t="str">
        <f t="shared" si="5"/>
        <v/>
      </c>
      <c r="O45" s="839"/>
    </row>
    <row r="46" spans="1:39" ht="42" customHeight="1" x14ac:dyDescent="0.25">
      <c r="A46" s="261"/>
      <c r="B46" s="260"/>
      <c r="C46" s="74"/>
      <c r="D46" s="157"/>
      <c r="E46" s="157"/>
      <c r="F46" s="157"/>
      <c r="G46" s="158"/>
      <c r="H46" s="157"/>
      <c r="I46" s="158"/>
      <c r="J46" s="158"/>
      <c r="K46" s="152">
        <f t="shared" si="3"/>
        <v>0</v>
      </c>
      <c r="L46" s="153" t="str">
        <f t="shared" si="4"/>
        <v/>
      </c>
      <c r="M46" s="839" t="e">
        <f>ROUNDUP(AVERAGE(L46:L48),0)</f>
        <v>#DIV/0!</v>
      </c>
      <c r="N46" s="153" t="str">
        <f t="shared" si="5"/>
        <v/>
      </c>
      <c r="O46" s="839" t="e">
        <f>ROUNDUP(AVERAGE(N46:N48),)</f>
        <v>#DIV/0!</v>
      </c>
      <c r="AI46" s="94" t="s">
        <v>65</v>
      </c>
      <c r="AJ46" s="154">
        <v>15</v>
      </c>
      <c r="AK46" s="155">
        <v>5</v>
      </c>
      <c r="AL46" s="156">
        <v>10</v>
      </c>
      <c r="AM46" s="156">
        <v>30</v>
      </c>
    </row>
    <row r="47" spans="1:39" ht="24" customHeight="1" x14ac:dyDescent="0.25">
      <c r="A47" s="261"/>
      <c r="B47" s="260"/>
      <c r="C47" s="74"/>
      <c r="D47" s="157"/>
      <c r="E47" s="157"/>
      <c r="F47" s="157"/>
      <c r="G47" s="158"/>
      <c r="H47" s="157"/>
      <c r="I47" s="158"/>
      <c r="J47" s="158"/>
      <c r="K47" s="152">
        <f t="shared" si="3"/>
        <v>0</v>
      </c>
      <c r="L47" s="153" t="str">
        <f t="shared" si="4"/>
        <v/>
      </c>
      <c r="M47" s="839"/>
      <c r="N47" s="153" t="str">
        <f t="shared" si="5"/>
        <v/>
      </c>
      <c r="O47" s="839"/>
      <c r="AI47" s="94" t="s">
        <v>64</v>
      </c>
      <c r="AJ47" s="154">
        <v>0</v>
      </c>
      <c r="AK47" s="154">
        <v>0</v>
      </c>
      <c r="AL47" s="154">
        <v>0</v>
      </c>
      <c r="AM47" s="154">
        <v>0</v>
      </c>
    </row>
    <row r="48" spans="1:39" ht="20.25" customHeight="1" x14ac:dyDescent="0.25">
      <c r="A48" s="261"/>
      <c r="B48" s="260"/>
      <c r="C48" s="74"/>
      <c r="D48" s="157"/>
      <c r="E48" s="157"/>
      <c r="F48" s="157"/>
      <c r="G48" s="158"/>
      <c r="H48" s="157"/>
      <c r="I48" s="158"/>
      <c r="J48" s="158"/>
      <c r="K48" s="152">
        <f t="shared" si="3"/>
        <v>0</v>
      </c>
      <c r="L48" s="153" t="str">
        <f t="shared" si="4"/>
        <v/>
      </c>
      <c r="M48" s="839"/>
      <c r="N48" s="153" t="str">
        <f t="shared" si="5"/>
        <v/>
      </c>
      <c r="O48" s="839"/>
    </row>
    <row r="49" spans="1:39" ht="42" customHeight="1" x14ac:dyDescent="0.25">
      <c r="A49" s="261"/>
      <c r="B49" s="260"/>
      <c r="C49" s="74"/>
      <c r="D49" s="157"/>
      <c r="E49" s="157"/>
      <c r="F49" s="157"/>
      <c r="G49" s="158"/>
      <c r="H49" s="157"/>
      <c r="I49" s="158"/>
      <c r="J49" s="158"/>
      <c r="K49" s="152">
        <f t="shared" si="3"/>
        <v>0</v>
      </c>
      <c r="L49" s="153" t="str">
        <f t="shared" si="4"/>
        <v/>
      </c>
      <c r="M49" s="839" t="e">
        <f>ROUNDUP(AVERAGE(L49:L51),0)</f>
        <v>#DIV/0!</v>
      </c>
      <c r="N49" s="153" t="str">
        <f t="shared" si="5"/>
        <v/>
      </c>
      <c r="O49" s="839" t="e">
        <f>ROUNDUP(AVERAGE(N49:N51),)</f>
        <v>#DIV/0!</v>
      </c>
      <c r="AI49" s="94" t="s">
        <v>65</v>
      </c>
      <c r="AJ49" s="154">
        <v>15</v>
      </c>
      <c r="AK49" s="155">
        <v>5</v>
      </c>
      <c r="AL49" s="156">
        <v>10</v>
      </c>
      <c r="AM49" s="156">
        <v>30</v>
      </c>
    </row>
    <row r="50" spans="1:39" ht="24" customHeight="1" x14ac:dyDescent="0.25">
      <c r="A50" s="261"/>
      <c r="B50" s="260"/>
      <c r="C50" s="74"/>
      <c r="D50" s="157"/>
      <c r="E50" s="157"/>
      <c r="F50" s="157"/>
      <c r="G50" s="158"/>
      <c r="H50" s="157"/>
      <c r="I50" s="158"/>
      <c r="J50" s="158"/>
      <c r="K50" s="152">
        <f t="shared" si="3"/>
        <v>0</v>
      </c>
      <c r="L50" s="153" t="str">
        <f t="shared" si="4"/>
        <v/>
      </c>
      <c r="M50" s="839"/>
      <c r="N50" s="153" t="str">
        <f t="shared" si="5"/>
        <v/>
      </c>
      <c r="O50" s="839"/>
      <c r="AI50" s="94" t="s">
        <v>64</v>
      </c>
      <c r="AJ50" s="154">
        <v>0</v>
      </c>
      <c r="AK50" s="154">
        <v>0</v>
      </c>
      <c r="AL50" s="154">
        <v>0</v>
      </c>
      <c r="AM50" s="154">
        <v>0</v>
      </c>
    </row>
    <row r="51" spans="1:39" ht="20.25" customHeight="1" x14ac:dyDescent="0.25">
      <c r="A51" s="261"/>
      <c r="B51" s="260"/>
      <c r="C51" s="74"/>
      <c r="D51" s="157"/>
      <c r="E51" s="157"/>
      <c r="F51" s="157"/>
      <c r="G51" s="158"/>
      <c r="H51" s="157"/>
      <c r="I51" s="158"/>
      <c r="J51" s="158"/>
      <c r="K51" s="152">
        <f t="shared" si="3"/>
        <v>0</v>
      </c>
      <c r="L51" s="153" t="str">
        <f t="shared" si="4"/>
        <v/>
      </c>
      <c r="M51" s="839"/>
      <c r="N51" s="153" t="str">
        <f t="shared" si="5"/>
        <v/>
      </c>
      <c r="O51" s="839"/>
    </row>
    <row r="52" spans="1:39" ht="42" customHeight="1" x14ac:dyDescent="0.25">
      <c r="A52" s="261"/>
      <c r="B52" s="260"/>
      <c r="C52" s="74"/>
      <c r="D52" s="157"/>
      <c r="E52" s="157"/>
      <c r="F52" s="157"/>
      <c r="G52" s="158"/>
      <c r="H52" s="157"/>
      <c r="I52" s="158"/>
      <c r="J52" s="158"/>
      <c r="K52" s="152">
        <f>SUM(D52:J52)</f>
        <v>0</v>
      </c>
      <c r="L52" s="153" t="str">
        <f>IF(C52="Preventivo",IF(K52&lt;=50,0,IF(K52&lt;76,1,2)),"")</f>
        <v/>
      </c>
      <c r="M52" s="839" t="e">
        <f>ROUNDUP(AVERAGE(L52:L54),0)</f>
        <v>#DIV/0!</v>
      </c>
      <c r="N52" s="153" t="str">
        <f>IF(C52="DETECTIVO",IF(K52&lt;=50,0,IF(K52&lt;76,1,2)),"")</f>
        <v/>
      </c>
      <c r="O52" s="839" t="e">
        <f>ROUNDUP(AVERAGE(N52:N54),)</f>
        <v>#DIV/0!</v>
      </c>
      <c r="AI52" s="94" t="s">
        <v>65</v>
      </c>
      <c r="AJ52" s="154">
        <v>15</v>
      </c>
      <c r="AK52" s="155">
        <v>5</v>
      </c>
      <c r="AL52" s="156">
        <v>10</v>
      </c>
      <c r="AM52" s="156">
        <v>30</v>
      </c>
    </row>
    <row r="53" spans="1:39" ht="24" customHeight="1" x14ac:dyDescent="0.25">
      <c r="A53" s="261"/>
      <c r="B53" s="260"/>
      <c r="C53" s="74"/>
      <c r="D53" s="157"/>
      <c r="E53" s="157"/>
      <c r="F53" s="157"/>
      <c r="G53" s="158"/>
      <c r="H53" s="157"/>
      <c r="I53" s="158"/>
      <c r="J53" s="158"/>
      <c r="K53" s="152">
        <f>SUM(D53:J53)</f>
        <v>0</v>
      </c>
      <c r="L53" s="153" t="str">
        <f>IF(C53="Preventivo",IF(K53&lt;=50,0,IF(K53&lt;76,1,2)),"")</f>
        <v/>
      </c>
      <c r="M53" s="839"/>
      <c r="N53" s="153" t="str">
        <f>IF(C53="DETECTIVO",IF(K53&lt;=50,0,IF(K53&lt;76,1,2)),"")</f>
        <v/>
      </c>
      <c r="O53" s="839"/>
      <c r="AI53" s="94" t="s">
        <v>64</v>
      </c>
      <c r="AJ53" s="154">
        <v>0</v>
      </c>
      <c r="AK53" s="154">
        <v>0</v>
      </c>
      <c r="AL53" s="154">
        <v>0</v>
      </c>
      <c r="AM53" s="154">
        <v>0</v>
      </c>
    </row>
    <row r="54" spans="1:39" ht="20.25" customHeight="1" x14ac:dyDescent="0.25">
      <c r="A54" s="261"/>
      <c r="B54" s="260"/>
      <c r="C54" s="74"/>
      <c r="D54" s="157"/>
      <c r="E54" s="157"/>
      <c r="F54" s="157"/>
      <c r="G54" s="158"/>
      <c r="H54" s="157"/>
      <c r="I54" s="158"/>
      <c r="J54" s="158"/>
      <c r="K54" s="152">
        <f>SUM(D54:J54)</f>
        <v>0</v>
      </c>
      <c r="L54" s="153" t="str">
        <f>IF(C54="Preventivo",IF(K54&lt;=50,0,IF(K54&lt;76,1,2)),"")</f>
        <v/>
      </c>
      <c r="M54" s="839"/>
      <c r="N54" s="153" t="str">
        <f>IF(C54="DETECTIVO",IF(K54&lt;=50,0,IF(K54&lt;76,1,2)),"")</f>
        <v/>
      </c>
      <c r="O54" s="839"/>
    </row>
    <row r="55" spans="1:39" x14ac:dyDescent="0.25">
      <c r="A55" s="262"/>
      <c r="B55" s="262"/>
    </row>
    <row r="56" spans="1:39" x14ac:dyDescent="0.25">
      <c r="A56" s="262"/>
      <c r="B56" s="262"/>
    </row>
    <row r="57" spans="1:39" x14ac:dyDescent="0.25">
      <c r="A57" s="262"/>
      <c r="B57" s="262"/>
    </row>
    <row r="58" spans="1:39" x14ac:dyDescent="0.25">
      <c r="A58" s="262"/>
      <c r="B58" s="262"/>
    </row>
    <row r="59" spans="1:39" x14ac:dyDescent="0.25">
      <c r="A59" s="262"/>
      <c r="B59" s="262"/>
    </row>
    <row r="60" spans="1:39" x14ac:dyDescent="0.25">
      <c r="A60" s="262"/>
      <c r="B60" s="262"/>
    </row>
    <row r="61" spans="1:39" x14ac:dyDescent="0.25">
      <c r="A61" s="262"/>
      <c r="B61" s="262"/>
    </row>
    <row r="62" spans="1:39" x14ac:dyDescent="0.25">
      <c r="A62" s="262"/>
      <c r="B62" s="262"/>
    </row>
    <row r="63" spans="1:39" x14ac:dyDescent="0.25">
      <c r="A63" s="262"/>
      <c r="B63" s="262"/>
    </row>
    <row r="64" spans="1:39" x14ac:dyDescent="0.25">
      <c r="A64" s="262"/>
      <c r="B64" s="262"/>
    </row>
    <row r="65" spans="1:2" x14ac:dyDescent="0.25">
      <c r="A65" s="262"/>
      <c r="B65" s="262"/>
    </row>
    <row r="66" spans="1:2" x14ac:dyDescent="0.25">
      <c r="A66" s="262"/>
      <c r="B66" s="262"/>
    </row>
    <row r="67" spans="1:2" x14ac:dyDescent="0.25">
      <c r="A67" s="262"/>
      <c r="B67" s="262"/>
    </row>
    <row r="68" spans="1:2" x14ac:dyDescent="0.25">
      <c r="A68" s="262"/>
      <c r="B68" s="262"/>
    </row>
    <row r="69" spans="1:2" x14ac:dyDescent="0.25">
      <c r="A69" s="262"/>
      <c r="B69" s="262"/>
    </row>
    <row r="70" spans="1:2" x14ac:dyDescent="0.25">
      <c r="A70" s="262"/>
      <c r="B70" s="262"/>
    </row>
    <row r="71" spans="1:2" x14ac:dyDescent="0.25">
      <c r="A71" s="262"/>
      <c r="B71" s="262"/>
    </row>
    <row r="72" spans="1:2" x14ac:dyDescent="0.25">
      <c r="A72" s="262"/>
      <c r="B72" s="262"/>
    </row>
    <row r="73" spans="1:2" x14ac:dyDescent="0.25">
      <c r="A73" s="262"/>
      <c r="B73" s="262"/>
    </row>
    <row r="74" spans="1:2" x14ac:dyDescent="0.25">
      <c r="A74" s="262"/>
      <c r="B74" s="262"/>
    </row>
    <row r="75" spans="1:2" x14ac:dyDescent="0.25">
      <c r="A75" s="262"/>
      <c r="B75" s="262"/>
    </row>
    <row r="76" spans="1:2" x14ac:dyDescent="0.25">
      <c r="A76" s="262"/>
      <c r="B76" s="262"/>
    </row>
    <row r="77" spans="1:2" x14ac:dyDescent="0.25">
      <c r="A77" s="262"/>
      <c r="B77" s="262"/>
    </row>
    <row r="78" spans="1:2" x14ac:dyDescent="0.25">
      <c r="A78" s="262"/>
      <c r="B78" s="262"/>
    </row>
    <row r="79" spans="1:2" x14ac:dyDescent="0.25">
      <c r="A79" s="262"/>
      <c r="B79" s="262"/>
    </row>
    <row r="80" spans="1:2" x14ac:dyDescent="0.25">
      <c r="A80" s="262"/>
      <c r="B80" s="262"/>
    </row>
    <row r="81" spans="1:2" x14ac:dyDescent="0.25">
      <c r="A81" s="262"/>
      <c r="B81" s="262"/>
    </row>
    <row r="82" spans="1:2" x14ac:dyDescent="0.25">
      <c r="A82" s="262"/>
      <c r="B82" s="262"/>
    </row>
    <row r="83" spans="1:2" x14ac:dyDescent="0.25">
      <c r="A83" s="262"/>
      <c r="B83" s="262"/>
    </row>
    <row r="84" spans="1:2" x14ac:dyDescent="0.25">
      <c r="A84" s="262"/>
      <c r="B84" s="262"/>
    </row>
    <row r="85" spans="1:2" x14ac:dyDescent="0.25">
      <c r="A85" s="262"/>
      <c r="B85" s="262"/>
    </row>
    <row r="86" spans="1:2" x14ac:dyDescent="0.25">
      <c r="A86" s="262"/>
      <c r="B86" s="262"/>
    </row>
    <row r="87" spans="1:2" x14ac:dyDescent="0.25">
      <c r="A87" s="262"/>
      <c r="B87" s="262"/>
    </row>
    <row r="88" spans="1:2" x14ac:dyDescent="0.25">
      <c r="A88" s="262"/>
      <c r="B88" s="262"/>
    </row>
    <row r="89" spans="1:2" x14ac:dyDescent="0.25">
      <c r="A89" s="262"/>
      <c r="B89" s="262"/>
    </row>
    <row r="90" spans="1:2" x14ac:dyDescent="0.25">
      <c r="A90" s="262"/>
      <c r="B90" s="262"/>
    </row>
    <row r="91" spans="1:2" x14ac:dyDescent="0.25">
      <c r="A91" s="262"/>
      <c r="B91" s="262"/>
    </row>
    <row r="92" spans="1:2" x14ac:dyDescent="0.25">
      <c r="A92" s="262"/>
      <c r="B92" s="262"/>
    </row>
    <row r="93" spans="1:2" x14ac:dyDescent="0.25">
      <c r="A93" s="262"/>
      <c r="B93" s="262"/>
    </row>
    <row r="94" spans="1:2" x14ac:dyDescent="0.25">
      <c r="A94" s="262"/>
      <c r="B94" s="262"/>
    </row>
    <row r="102" spans="32:32" x14ac:dyDescent="0.25">
      <c r="AF102" s="94" t="s">
        <v>64</v>
      </c>
    </row>
    <row r="103" spans="32:32" x14ac:dyDescent="0.25">
      <c r="AF103" s="94" t="s">
        <v>159</v>
      </c>
    </row>
  </sheetData>
  <sheetProtection autoFilter="0"/>
  <mergeCells count="60">
    <mergeCell ref="A2:N2"/>
    <mergeCell ref="A3:N3"/>
    <mergeCell ref="Q4:R4"/>
    <mergeCell ref="S4:T4"/>
    <mergeCell ref="AB1:AF4"/>
    <mergeCell ref="A4:N4"/>
    <mergeCell ref="S1:T2"/>
    <mergeCell ref="S3:T3"/>
    <mergeCell ref="Q1:R2"/>
    <mergeCell ref="Q3:R3"/>
    <mergeCell ref="V1:Z6"/>
    <mergeCell ref="A6:O6"/>
    <mergeCell ref="S5:T5"/>
    <mergeCell ref="Q5:R5"/>
    <mergeCell ref="A5:N5"/>
    <mergeCell ref="L7:O7"/>
    <mergeCell ref="M19:M21"/>
    <mergeCell ref="O19:O21"/>
    <mergeCell ref="B7:B9"/>
    <mergeCell ref="C7:C9"/>
    <mergeCell ref="D7:K7"/>
    <mergeCell ref="A7:A9"/>
    <mergeCell ref="I8:I9"/>
    <mergeCell ref="J8:J9"/>
    <mergeCell ref="D8:D9"/>
    <mergeCell ref="K8:K9"/>
    <mergeCell ref="G8:G9"/>
    <mergeCell ref="E8:E9"/>
    <mergeCell ref="F8:F9"/>
    <mergeCell ref="H8:H9"/>
    <mergeCell ref="M22:M24"/>
    <mergeCell ref="O22:O24"/>
    <mergeCell ref="L8:M8"/>
    <mergeCell ref="N8:O8"/>
    <mergeCell ref="M16:M18"/>
    <mergeCell ref="O16:O18"/>
    <mergeCell ref="M13:M15"/>
    <mergeCell ref="O13:O15"/>
    <mergeCell ref="M10:M12"/>
    <mergeCell ref="O10:O12"/>
    <mergeCell ref="M34:M36"/>
    <mergeCell ref="O34:O36"/>
    <mergeCell ref="M25:M27"/>
    <mergeCell ref="O25:O27"/>
    <mergeCell ref="M28:M30"/>
    <mergeCell ref="O28:O30"/>
    <mergeCell ref="M31:M33"/>
    <mergeCell ref="O31:O33"/>
    <mergeCell ref="M37:M39"/>
    <mergeCell ref="O37:O39"/>
    <mergeCell ref="M40:M42"/>
    <mergeCell ref="O40:O42"/>
    <mergeCell ref="M52:M54"/>
    <mergeCell ref="O52:O54"/>
    <mergeCell ref="M43:M45"/>
    <mergeCell ref="O43:O45"/>
    <mergeCell ref="M46:M48"/>
    <mergeCell ref="O46:O48"/>
    <mergeCell ref="M49:M51"/>
    <mergeCell ref="O49:O51"/>
  </mergeCells>
  <conditionalFormatting sqref="B10:B54">
    <cfRule type="containsText" dxfId="83" priority="33" stopIfTrue="1" operator="containsText" text="BAJA">
      <formula>NOT(ISERROR(SEARCH("BAJA",B10)))</formula>
    </cfRule>
    <cfRule type="containsText" dxfId="82" priority="34" stopIfTrue="1" operator="containsText" text="MODERADA">
      <formula>NOT(ISERROR(SEARCH("MODERADA",B10)))</formula>
    </cfRule>
    <cfRule type="containsText" dxfId="81" priority="35" stopIfTrue="1" operator="containsText" text="ALTA">
      <formula>NOT(ISERROR(SEARCH("ALTA",B10)))</formula>
    </cfRule>
    <cfRule type="containsText" dxfId="80" priority="36" stopIfTrue="1" operator="containsText" text="EXTREMA">
      <formula>NOT(ISERROR(SEARCH("EXTREMA",B10)))</formula>
    </cfRule>
  </conditionalFormatting>
  <dataValidations count="6">
    <dataValidation type="list" allowBlank="1" showInputMessage="1" showErrorMessage="1" sqref="AH10:AH11 AH13:AH14 AH16:AH17 AH19:AH20 AH22:AH23 AH25:AH26 AH28:AH29 AH31:AH32 AH34:AH35 AH37:AH38 AH40:AH41 AH43:AH44 AH46:AH47 AH49:AH50 AH52:AH53">
      <formula1>$AH$10:$AH$11</formula1>
    </dataValidation>
    <dataValidation type="list" allowBlank="1" showInputMessage="1" showErrorMessage="1" sqref="D10:D54 F10:F54 H10:H54">
      <formula1>$AJ$10:$AJ$11</formula1>
    </dataValidation>
    <dataValidation type="list" allowBlank="1" showInputMessage="1" showErrorMessage="1" sqref="E10:E54">
      <formula1>$AK$10:$AK$11</formula1>
    </dataValidation>
    <dataValidation type="list" allowBlank="1" showInputMessage="1" showErrorMessage="1" sqref="J10:J54">
      <formula1>$AM$10:$AM$11</formula1>
    </dataValidation>
    <dataValidation type="list" allowBlank="1" showInputMessage="1" showErrorMessage="1" sqref="G10:G54 I10:I54">
      <formula1>$AL$10:$AL$11</formula1>
    </dataValidation>
    <dataValidation type="list" allowBlank="1" showInputMessage="1" showErrorMessage="1" sqref="C10:C54">
      <formula1>$AB$12:$AB$13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29"/>
  <sheetViews>
    <sheetView showGridLines="0" zoomScale="110" zoomScaleNormal="110" zoomScaleSheetLayoutView="80" workbookViewId="0">
      <pane xSplit="3" ySplit="4" topLeftCell="X81" activePane="bottomRight" state="frozen"/>
      <selection pane="topRight" activeCell="D1" sqref="D1"/>
      <selection pane="bottomLeft" activeCell="A5" sqref="A5"/>
      <selection pane="bottomRight" activeCell="AA85" sqref="AA85"/>
    </sheetView>
  </sheetViews>
  <sheetFormatPr baseColWidth="10" defaultRowHeight="14.25" x14ac:dyDescent="0.2"/>
  <cols>
    <col min="1" max="1" width="54.85546875" style="321" customWidth="1"/>
    <col min="2" max="2" width="44.7109375" style="321" customWidth="1"/>
    <col min="3" max="3" width="14.7109375" style="321" customWidth="1"/>
    <col min="4" max="4" width="20.5703125" style="321" customWidth="1"/>
    <col min="5" max="5" width="20.42578125" style="321" customWidth="1"/>
    <col min="6" max="6" width="30.28515625" style="321" customWidth="1"/>
    <col min="7" max="7" width="32.7109375" style="321" customWidth="1"/>
    <col min="8" max="8" width="27.85546875" style="321" customWidth="1"/>
    <col min="9" max="9" width="28.42578125" style="321" customWidth="1"/>
    <col min="10" max="10" width="27.85546875" style="321" customWidth="1"/>
    <col min="11" max="11" width="15" style="321" bestFit="1" customWidth="1"/>
    <col min="12" max="12" width="14" style="321" bestFit="1" customWidth="1"/>
    <col min="13" max="13" width="16.42578125" style="321" customWidth="1"/>
    <col min="14" max="14" width="15.28515625" style="321" bestFit="1" customWidth="1"/>
    <col min="15" max="15" width="54.7109375" style="321" customWidth="1"/>
    <col min="16" max="16" width="38.140625" style="321" customWidth="1"/>
    <col min="17" max="18" width="34.140625" style="401" customWidth="1"/>
    <col min="19" max="19" width="36.5703125" style="401" customWidth="1"/>
    <col min="20" max="20" width="49" style="321" customWidth="1"/>
    <col min="21" max="21" width="27.42578125" style="321" bestFit="1" customWidth="1"/>
    <col min="22" max="22" width="27.42578125" style="401" customWidth="1"/>
    <col min="23" max="23" width="54.5703125" style="321" customWidth="1"/>
    <col min="24" max="24" width="25.28515625" style="321" customWidth="1"/>
    <col min="25" max="25" width="25.28515625" style="401" customWidth="1"/>
    <col min="26" max="26" width="53.140625" style="321" customWidth="1"/>
    <col min="27" max="27" width="11.42578125" style="321"/>
    <col min="28" max="28" width="10.140625" style="321" customWidth="1"/>
    <col min="29" max="29" width="4.5703125" style="321" bestFit="1" customWidth="1"/>
    <col min="30" max="30" width="6.28515625" style="321" customWidth="1"/>
    <col min="31" max="31" width="11.140625" style="321" bestFit="1" customWidth="1"/>
    <col min="32" max="32" width="6.28515625" style="321" bestFit="1" customWidth="1"/>
    <col min="33" max="33" width="26.42578125" style="321" bestFit="1" customWidth="1"/>
    <col min="34" max="34" width="9.5703125" style="321" bestFit="1" customWidth="1"/>
    <col min="35" max="35" width="16.28515625" style="321" customWidth="1"/>
    <col min="36" max="36" width="6" style="321" customWidth="1"/>
    <col min="37" max="37" width="6.28515625" style="321" bestFit="1" customWidth="1"/>
    <col min="38" max="38" width="24.85546875" style="321" bestFit="1" customWidth="1"/>
    <col min="39" max="16384" width="11.42578125" style="321"/>
  </cols>
  <sheetData>
    <row r="1" spans="1:53" ht="15" thickBot="1" x14ac:dyDescent="0.25">
      <c r="AG1" s="322"/>
      <c r="AH1" s="322"/>
      <c r="AI1" s="322"/>
      <c r="AJ1" s="322"/>
      <c r="AK1" s="322"/>
      <c r="AL1" s="322"/>
      <c r="AV1" s="321" t="s">
        <v>64</v>
      </c>
      <c r="AW1" s="321">
        <v>15</v>
      </c>
      <c r="AX1" s="321">
        <v>15</v>
      </c>
      <c r="AY1" s="321">
        <v>10</v>
      </c>
      <c r="BA1" s="321" t="s">
        <v>362</v>
      </c>
    </row>
    <row r="2" spans="1:53" ht="15.75" thickBot="1" x14ac:dyDescent="0.3">
      <c r="U2" s="842" t="s">
        <v>144</v>
      </c>
      <c r="V2" s="840"/>
      <c r="W2" s="840"/>
      <c r="X2" s="886"/>
      <c r="Y2" s="308"/>
      <c r="Z2" s="308"/>
      <c r="AG2" s="323"/>
      <c r="AH2" s="324"/>
      <c r="AI2" s="324"/>
      <c r="AJ2" s="325"/>
      <c r="AK2" s="324"/>
      <c r="AL2" s="324"/>
      <c r="AV2" s="321" t="s">
        <v>159</v>
      </c>
      <c r="AW2" s="321">
        <v>0</v>
      </c>
      <c r="AX2" s="321">
        <v>10</v>
      </c>
      <c r="AY2" s="321">
        <v>5</v>
      </c>
      <c r="BA2" s="321" t="s">
        <v>572</v>
      </c>
    </row>
    <row r="3" spans="1:53" ht="56.25" customHeight="1" thickBot="1" x14ac:dyDescent="0.4">
      <c r="D3" s="887" t="s">
        <v>355</v>
      </c>
      <c r="E3" s="887"/>
      <c r="F3" s="326" t="s">
        <v>356</v>
      </c>
      <c r="G3" s="326" t="s">
        <v>357</v>
      </c>
      <c r="H3" s="327" t="s">
        <v>358</v>
      </c>
      <c r="I3" s="327" t="s">
        <v>359</v>
      </c>
      <c r="J3" s="327" t="s">
        <v>360</v>
      </c>
      <c r="K3" s="420"/>
      <c r="L3" s="421"/>
      <c r="M3" s="421"/>
      <c r="N3" s="422" t="s">
        <v>506</v>
      </c>
      <c r="O3" s="423"/>
      <c r="P3" s="424" t="s">
        <v>503</v>
      </c>
      <c r="Q3" s="434"/>
      <c r="R3" s="435" t="s">
        <v>568</v>
      </c>
      <c r="S3" s="436"/>
      <c r="T3" s="437"/>
      <c r="U3" s="888" t="s">
        <v>147</v>
      </c>
      <c r="V3" s="889"/>
      <c r="W3" s="890"/>
      <c r="X3" s="888" t="s">
        <v>153</v>
      </c>
      <c r="Y3" s="889"/>
      <c r="Z3" s="890"/>
      <c r="AG3" s="321" t="s">
        <v>543</v>
      </c>
      <c r="AX3" s="321">
        <v>0</v>
      </c>
      <c r="AY3" s="321">
        <v>0</v>
      </c>
      <c r="BA3" s="321" t="s">
        <v>364</v>
      </c>
    </row>
    <row r="4" spans="1:53" ht="168.75" customHeight="1" thickBot="1" x14ac:dyDescent="0.25">
      <c r="A4" s="320" t="s">
        <v>340</v>
      </c>
      <c r="B4" s="320" t="s">
        <v>386</v>
      </c>
      <c r="C4" s="320" t="s">
        <v>339</v>
      </c>
      <c r="D4" s="328" t="s">
        <v>524</v>
      </c>
      <c r="E4" s="328" t="s">
        <v>525</v>
      </c>
      <c r="F4" s="328" t="s">
        <v>526</v>
      </c>
      <c r="G4" s="328" t="s">
        <v>527</v>
      </c>
      <c r="H4" s="328" t="s">
        <v>528</v>
      </c>
      <c r="I4" s="328" t="s">
        <v>529</v>
      </c>
      <c r="J4" s="328" t="s">
        <v>530</v>
      </c>
      <c r="K4" s="327" t="s">
        <v>380</v>
      </c>
      <c r="L4" s="327" t="s">
        <v>361</v>
      </c>
      <c r="M4" s="374" t="s">
        <v>504</v>
      </c>
      <c r="N4" s="374" t="s">
        <v>505</v>
      </c>
      <c r="O4" s="373" t="s">
        <v>363</v>
      </c>
      <c r="P4" s="329" t="s">
        <v>575</v>
      </c>
      <c r="Q4" s="443" t="s">
        <v>569</v>
      </c>
      <c r="R4" s="444" t="s">
        <v>573</v>
      </c>
      <c r="S4" s="445" t="s">
        <v>574</v>
      </c>
      <c r="T4" s="438" t="s">
        <v>381</v>
      </c>
      <c r="U4" s="318" t="s">
        <v>389</v>
      </c>
      <c r="V4" s="410" t="s">
        <v>566</v>
      </c>
      <c r="W4" s="258" t="s">
        <v>570</v>
      </c>
      <c r="X4" s="258" t="s">
        <v>390</v>
      </c>
      <c r="Y4" s="258" t="s">
        <v>567</v>
      </c>
      <c r="Z4" s="258" t="s">
        <v>571</v>
      </c>
      <c r="AB4" s="364" t="s">
        <v>539</v>
      </c>
      <c r="AC4" s="358" t="s">
        <v>281</v>
      </c>
      <c r="AD4" s="359" t="s">
        <v>282</v>
      </c>
      <c r="AE4" s="359" t="s">
        <v>540</v>
      </c>
      <c r="AF4" s="360" t="s">
        <v>283</v>
      </c>
      <c r="AG4" s="361" t="s">
        <v>531</v>
      </c>
      <c r="AH4" s="362" t="s">
        <v>281</v>
      </c>
      <c r="AI4" s="362" t="s">
        <v>554</v>
      </c>
      <c r="AJ4" s="362" t="s">
        <v>282</v>
      </c>
      <c r="AK4" s="362" t="s">
        <v>283</v>
      </c>
      <c r="AL4" s="363" t="s">
        <v>532</v>
      </c>
    </row>
    <row r="5" spans="1:53" s="347" customFormat="1" ht="72.75" customHeight="1" x14ac:dyDescent="0.2">
      <c r="A5" s="408" t="str">
        <f>'2. MAPA DE RIESGOS '!C12</f>
        <v>1: Implementación de un plan, programa o proyecto que impacte negativamente el índice de víctimas fatales y lesionadas en siniestros de tránsito</v>
      </c>
      <c r="B5" s="344" t="s">
        <v>429</v>
      </c>
      <c r="C5" s="409" t="s">
        <v>64</v>
      </c>
      <c r="D5" s="345">
        <v>15</v>
      </c>
      <c r="E5" s="345">
        <v>15</v>
      </c>
      <c r="F5" s="345">
        <v>15</v>
      </c>
      <c r="G5" s="345">
        <v>15</v>
      </c>
      <c r="H5" s="345">
        <v>15</v>
      </c>
      <c r="I5" s="345">
        <v>15</v>
      </c>
      <c r="J5" s="345">
        <v>10</v>
      </c>
      <c r="K5" s="346">
        <f t="shared" ref="K5:K9" si="0">SUM(D5:J5)</f>
        <v>100</v>
      </c>
      <c r="L5" s="369" t="str">
        <f t="shared" ref="L5:L59" si="1">IF(K5&gt;=96,"Fuerte",(IF(K5&lt;=85,"Débil","Moderado")))</f>
        <v>Fuerte</v>
      </c>
      <c r="M5" s="388">
        <f>ROUNDUP(AVERAGEIF(K5:K9,"&gt;0"),1)</f>
        <v>100</v>
      </c>
      <c r="N5" s="389" t="str">
        <f>IF(M5=100,"Fuerte",IF(M5&lt;50,"Débil","Moderada"))</f>
        <v>Fuerte</v>
      </c>
      <c r="O5" s="387"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372" t="s">
        <v>362</v>
      </c>
      <c r="Q5" s="439" t="str">
        <f>IF(AND(N5="Fuerte",P5="Fuerte"),"Fuerte","")</f>
        <v>Fuerte</v>
      </c>
      <c r="R5" s="439" t="str">
        <f>IF(Q5="Fuerte","",IF(OR(N5="Débil",P5="Débil"),"","Moderada"))</f>
        <v/>
      </c>
      <c r="S5" s="439" t="str">
        <f>IF(OR(Q5="Fuerte",R5="Moderada"),"","Débil")</f>
        <v/>
      </c>
      <c r="T5" s="440"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390">
        <f>IF(C5="Preventivo",IF(L5="Fuerte",2,IF(L5="Moderado",1,"")),"")</f>
        <v>2</v>
      </c>
      <c r="V5" s="431">
        <f>IFERROR(ROUND(AVERAGE(U5:U9),0),0)</f>
        <v>2</v>
      </c>
      <c r="W5" s="389">
        <f>IF(OR(S5="Débil",V5=0),0,IF(V5=1,1,IF(AND(Q5="Fuerte",V5=2),2,1)))</f>
        <v>2</v>
      </c>
      <c r="X5" s="425" t="str">
        <f>IF(C5="Detectivo",IF(L5="Fuerte",2,IF(L5="Moderado",1,"")),"")</f>
        <v/>
      </c>
      <c r="Y5" s="431">
        <f>IFERROR(ROUND(AVERAGE(X5:X9),0),0)</f>
        <v>2</v>
      </c>
      <c r="Z5" s="389">
        <f>IF(OR(S5="Débil",Y5=0),0,IF(Y5=1,1,IF(AND(Q5="Fuerte",Y5=2),2,1)))</f>
        <v>2</v>
      </c>
      <c r="AB5" s="391">
        <v>1</v>
      </c>
      <c r="AC5" s="306">
        <f>'2. MAPA DE RIESGOS '!H12</f>
        <v>2</v>
      </c>
      <c r="AD5" s="306">
        <f>'2. MAPA DE RIESGOS '!I12</f>
        <v>5</v>
      </c>
      <c r="AE5" s="306">
        <f>IF(AD5=1,1,IF(AD5=3,2,IF(AD5=5,3,IF(AD5=10,4,5))))</f>
        <v>3</v>
      </c>
      <c r="AF5" s="307">
        <f>AC5*AD5</f>
        <v>10</v>
      </c>
      <c r="AG5" s="399" t="str">
        <f>IF(OR(AC5="",AD5=""),"",IF(AF5&lt;=12,"BAJA",IF(AF5&lt;=25,"MODERADA",IF(AF5&lt;=50,"ALTA","EXTREMA"))))</f>
        <v>BAJA</v>
      </c>
      <c r="AH5" s="306">
        <f>IF(AC5=1,1,IF((AC5-W5)=0,1,AC5-W5))</f>
        <v>1</v>
      </c>
      <c r="AI5" s="306">
        <f>IF(AE5=1,1,IF((AE5-Z5)=0,1,AE5-Z5))</f>
        <v>1</v>
      </c>
      <c r="AJ5" s="306">
        <f>IF(AI5=1,1,IF(AI5=2,3,IF(AI5=3,5,IF(AI5=4,10,20))))</f>
        <v>1</v>
      </c>
      <c r="AK5" s="307">
        <f>AH5*AJ5</f>
        <v>1</v>
      </c>
      <c r="AL5" s="399" t="str">
        <f>IF(OR(AF5="",AG5=""),"",IF(AK5&lt;=12,"BAJA",IF(AK5&lt;=25,"MODERADA",IF(AK5&lt;=50,"ALTA","EXTREMA"))))</f>
        <v>BAJA</v>
      </c>
    </row>
    <row r="6" spans="1:53" ht="38.25" x14ac:dyDescent="0.2">
      <c r="A6" s="331"/>
      <c r="B6" s="338" t="s">
        <v>426</v>
      </c>
      <c r="C6" s="335" t="s">
        <v>64</v>
      </c>
      <c r="D6" s="366">
        <v>15</v>
      </c>
      <c r="E6" s="366">
        <v>15</v>
      </c>
      <c r="F6" s="366">
        <v>15</v>
      </c>
      <c r="G6" s="366">
        <v>15</v>
      </c>
      <c r="H6" s="366">
        <v>15</v>
      </c>
      <c r="I6" s="366">
        <v>15</v>
      </c>
      <c r="J6" s="366">
        <v>10</v>
      </c>
      <c r="K6" s="337">
        <f t="shared" si="0"/>
        <v>100</v>
      </c>
      <c r="L6" s="367" t="str">
        <f t="shared" si="1"/>
        <v>Fuerte</v>
      </c>
      <c r="M6" s="356"/>
      <c r="N6" s="353"/>
      <c r="O6" s="351"/>
      <c r="P6" s="370" t="s">
        <v>362</v>
      </c>
      <c r="Q6" s="439" t="str">
        <f t="shared" ref="Q6:Q69" si="2">IF(AND(N6="Fuerte",P6="Fuerte"),"Fuerte","")</f>
        <v/>
      </c>
      <c r="R6" s="439" t="str">
        <f t="shared" ref="R6:R9" si="3">IF(Q6="Fuerte","",IF(OR(N6="Débil",P6="Débil"),"","Moderada"))</f>
        <v>Moderada</v>
      </c>
      <c r="S6" s="439" t="str">
        <f t="shared" ref="S6:S9" si="4">IF(OR(Q6="Fuerte",R6="Moderada"),"","Débil")</f>
        <v/>
      </c>
      <c r="T6" s="440" t="str">
        <f t="shared" ref="T6:T25"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390">
        <f t="shared" ref="U6:U69" si="6">IF(C6="Preventivo",IF(L6="Fuerte",2,IF(L6="Moderado",1,"")),"")</f>
        <v>2</v>
      </c>
      <c r="V6" s="417"/>
      <c r="W6" s="382"/>
      <c r="X6" s="425" t="str">
        <f t="shared" ref="X6:X69" si="7">IF(C6="Detectivo",IF(L6="Fuerte",2,IF(L6="Moderado",1,"")),"")</f>
        <v/>
      </c>
      <c r="Y6" s="412"/>
      <c r="Z6" s="383"/>
      <c r="AB6" s="330">
        <v>2</v>
      </c>
      <c r="AC6" s="306">
        <f>'2. MAPA DE RIESGOS '!H13</f>
        <v>3</v>
      </c>
      <c r="AD6" s="306">
        <f>'2. MAPA DE RIESGOS '!I13</f>
        <v>10</v>
      </c>
      <c r="AE6" s="306">
        <f t="shared" ref="AE6" si="8">IF(AD6=1,1,IF(AD6=3,2,IF(AD6=5,3,IF(AD6=10,4,5))))</f>
        <v>4</v>
      </c>
      <c r="AF6" s="307">
        <f t="shared" ref="AF6" si="9">AC6*AD6</f>
        <v>30</v>
      </c>
      <c r="AG6" s="64" t="str">
        <f t="shared" ref="AG6" si="10">IF(OR(AC6="",AD6=""),"",IF(AF6&lt;=12,"BAJA",IF(AF6&lt;=25,"MODERADA",IF(AF6&lt;=50,"ALTA","EXTREMA"))))</f>
        <v>ALTA</v>
      </c>
      <c r="AH6" s="306">
        <f>IF(AC6=1,1,IF((AC6-W10)=0,1,AC6-W10))</f>
        <v>1</v>
      </c>
      <c r="AI6" s="306">
        <f>IF(AE6=1,1,IF((AE6-Z10)=0,1,AE6-Z10))</f>
        <v>4</v>
      </c>
      <c r="AJ6" s="306">
        <f t="shared" ref="AJ6" si="11">IF(AI6=1,1,IF(AI6=2,3,IF(AI6=3,5,IF(AI6=4,10,20))))</f>
        <v>10</v>
      </c>
      <c r="AK6" s="307">
        <f t="shared" ref="AK6" si="12">AH6*AJ6</f>
        <v>10</v>
      </c>
      <c r="AL6" s="64" t="str">
        <f t="shared" ref="AL6" si="13">IF(OR(AF6="",AG6=""),"",IF(AK6&lt;=12,"BAJA",IF(AK6&lt;=25,"MODERADA",IF(AK6&lt;=50,"ALTA","EXTREMA"))))</f>
        <v>BAJA</v>
      </c>
    </row>
    <row r="7" spans="1:53" ht="38.25" x14ac:dyDescent="0.2">
      <c r="A7" s="331"/>
      <c r="B7" s="338" t="s">
        <v>427</v>
      </c>
      <c r="C7" s="335" t="s">
        <v>64</v>
      </c>
      <c r="D7" s="366">
        <v>15</v>
      </c>
      <c r="E7" s="366">
        <v>15</v>
      </c>
      <c r="F7" s="366">
        <v>15</v>
      </c>
      <c r="G7" s="366">
        <v>15</v>
      </c>
      <c r="H7" s="366">
        <v>15</v>
      </c>
      <c r="I7" s="366">
        <v>15</v>
      </c>
      <c r="J7" s="366">
        <v>10</v>
      </c>
      <c r="K7" s="337">
        <f t="shared" si="0"/>
        <v>100</v>
      </c>
      <c r="L7" s="367" t="str">
        <f t="shared" si="1"/>
        <v>Fuerte</v>
      </c>
      <c r="M7" s="356"/>
      <c r="N7" s="353"/>
      <c r="O7" s="351"/>
      <c r="P7" s="370" t="s">
        <v>362</v>
      </c>
      <c r="Q7" s="439" t="str">
        <f t="shared" si="2"/>
        <v/>
      </c>
      <c r="R7" s="439" t="str">
        <f t="shared" si="3"/>
        <v>Moderada</v>
      </c>
      <c r="S7" s="439" t="str">
        <f t="shared" si="4"/>
        <v/>
      </c>
      <c r="T7" s="440" t="str">
        <f t="shared" si="5"/>
        <v>Control fuerte pero si el riesgo residual lo requiere, en cada proceso involucrado se deben emprender acciones adicionales</v>
      </c>
      <c r="U7" s="390">
        <f t="shared" si="6"/>
        <v>2</v>
      </c>
      <c r="V7" s="417"/>
      <c r="W7" s="382"/>
      <c r="X7" s="425" t="str">
        <f t="shared" si="7"/>
        <v/>
      </c>
      <c r="Y7" s="412"/>
      <c r="Z7" s="383"/>
      <c r="AB7" s="330">
        <v>3</v>
      </c>
      <c r="AC7" s="306">
        <f>'2. MAPA DE RIESGOS '!H14</f>
        <v>2</v>
      </c>
      <c r="AD7" s="306">
        <f>'2. MAPA DE RIESGOS '!I14</f>
        <v>10</v>
      </c>
      <c r="AE7" s="306">
        <f t="shared" ref="AE7:AE25" si="14">IF(AD7=1,1,IF(AD7=3,2,IF(AD7=5,3,IF(AD7=10,4,5))))</f>
        <v>4</v>
      </c>
      <c r="AF7" s="307">
        <f t="shared" ref="AF7:AF25" si="15">AC7*AD7</f>
        <v>20</v>
      </c>
      <c r="AG7" s="64" t="str">
        <f t="shared" ref="AG7:AG25" si="16">IF(OR(AC7="",AD7=""),"",IF(AF7&lt;=12,"BAJA",IF(AF7&lt;=25,"MODERADA",IF(AF7&lt;=50,"ALTA","EXTREMA"))))</f>
        <v>MODERADA</v>
      </c>
      <c r="AH7" s="306">
        <f>IF(AC7=1,1,IF((AC7-W15)=0,1,AC7-W15))</f>
        <v>1</v>
      </c>
      <c r="AI7" s="306">
        <f>IF(AE7=1,1,IF((AE7-Z15)=0,1,AE7-Z15))</f>
        <v>2</v>
      </c>
      <c r="AJ7" s="306">
        <f t="shared" ref="AJ7:AJ25" si="17">IF(AI7=1,1,IF(AI7=2,3,IF(AI7=3,5,IF(AI7=4,10,20))))</f>
        <v>3</v>
      </c>
      <c r="AK7" s="307">
        <f t="shared" ref="AK7:AK25" si="18">AH7*AJ7</f>
        <v>3</v>
      </c>
      <c r="AL7" s="64" t="str">
        <f t="shared" ref="AL7:AL25" si="19">IF(OR(AF7="",AG7=""),"",IF(AK7&lt;=12,"BAJA",IF(AK7&lt;=25,"MODERADA",IF(AK7&lt;=50,"ALTA","EXTREMA"))))</f>
        <v>BAJA</v>
      </c>
    </row>
    <row r="8" spans="1:53" ht="38.25" x14ac:dyDescent="0.2">
      <c r="A8" s="331"/>
      <c r="B8" s="338" t="s">
        <v>428</v>
      </c>
      <c r="C8" s="335" t="s">
        <v>64</v>
      </c>
      <c r="D8" s="366">
        <v>15</v>
      </c>
      <c r="E8" s="366">
        <v>15</v>
      </c>
      <c r="F8" s="366">
        <v>15</v>
      </c>
      <c r="G8" s="366">
        <v>15</v>
      </c>
      <c r="H8" s="366">
        <v>15</v>
      </c>
      <c r="I8" s="366">
        <v>15</v>
      </c>
      <c r="J8" s="366">
        <v>10</v>
      </c>
      <c r="K8" s="337">
        <f t="shared" si="0"/>
        <v>100</v>
      </c>
      <c r="L8" s="367" t="str">
        <f t="shared" si="1"/>
        <v>Fuerte</v>
      </c>
      <c r="M8" s="356"/>
      <c r="N8" s="353"/>
      <c r="O8" s="351"/>
      <c r="P8" s="370" t="s">
        <v>362</v>
      </c>
      <c r="Q8" s="439" t="str">
        <f t="shared" si="2"/>
        <v/>
      </c>
      <c r="R8" s="439" t="str">
        <f t="shared" si="3"/>
        <v>Moderada</v>
      </c>
      <c r="S8" s="439" t="str">
        <f t="shared" si="4"/>
        <v/>
      </c>
      <c r="T8" s="440" t="str">
        <f t="shared" si="5"/>
        <v>Control fuerte pero si el riesgo residual lo requiere, en cada proceso involucrado se deben emprender acciones adicionales</v>
      </c>
      <c r="U8" s="390">
        <f t="shared" si="6"/>
        <v>2</v>
      </c>
      <c r="V8" s="417"/>
      <c r="W8" s="382"/>
      <c r="X8" s="425" t="str">
        <f t="shared" si="7"/>
        <v/>
      </c>
      <c r="Y8" s="412"/>
      <c r="Z8" s="383"/>
      <c r="AB8" s="330">
        <v>4</v>
      </c>
      <c r="AC8" s="306">
        <f>'2. MAPA DE RIESGOS '!H15</f>
        <v>3</v>
      </c>
      <c r="AD8" s="306">
        <f>'2. MAPA DE RIESGOS '!I15</f>
        <v>10</v>
      </c>
      <c r="AE8" s="306">
        <f t="shared" si="14"/>
        <v>4</v>
      </c>
      <c r="AF8" s="307">
        <f t="shared" si="15"/>
        <v>30</v>
      </c>
      <c r="AG8" s="64" t="str">
        <f t="shared" si="16"/>
        <v>ALTA</v>
      </c>
      <c r="AH8" s="306">
        <f>IF(AC8=1,1,IF((AC8-W18)=0,1,AC8-W18))</f>
        <v>1</v>
      </c>
      <c r="AI8" s="306">
        <f>IF(AE8=1,1,IF((AE8-Z18)=0,1,AE8-Z18))</f>
        <v>2</v>
      </c>
      <c r="AJ8" s="306">
        <f t="shared" si="17"/>
        <v>3</v>
      </c>
      <c r="AK8" s="307">
        <f t="shared" si="18"/>
        <v>3</v>
      </c>
      <c r="AL8" s="64" t="str">
        <f t="shared" si="19"/>
        <v>BAJA</v>
      </c>
    </row>
    <row r="9" spans="1:53" ht="38.25" x14ac:dyDescent="0.2">
      <c r="A9" s="331"/>
      <c r="B9" s="338" t="s">
        <v>430</v>
      </c>
      <c r="C9" s="335" t="s">
        <v>159</v>
      </c>
      <c r="D9" s="336">
        <v>15</v>
      </c>
      <c r="E9" s="336">
        <v>15</v>
      </c>
      <c r="F9" s="336">
        <v>15</v>
      </c>
      <c r="G9" s="336">
        <v>15</v>
      </c>
      <c r="H9" s="336">
        <v>15</v>
      </c>
      <c r="I9" s="336">
        <v>15</v>
      </c>
      <c r="J9" s="336">
        <v>10</v>
      </c>
      <c r="K9" s="337">
        <f t="shared" si="0"/>
        <v>100</v>
      </c>
      <c r="L9" s="367" t="str">
        <f t="shared" si="1"/>
        <v>Fuerte</v>
      </c>
      <c r="M9" s="356"/>
      <c r="N9" s="353"/>
      <c r="O9" s="376"/>
      <c r="P9" s="370" t="s">
        <v>362</v>
      </c>
      <c r="Q9" s="439" t="str">
        <f t="shared" si="2"/>
        <v/>
      </c>
      <c r="R9" s="439" t="str">
        <f t="shared" si="3"/>
        <v>Moderada</v>
      </c>
      <c r="S9" s="439" t="str">
        <f t="shared" si="4"/>
        <v/>
      </c>
      <c r="T9" s="440" t="str">
        <f t="shared" si="5"/>
        <v>Control fuerte pero si el riesgo residual lo requiere, en cada proceso involucrado se deben emprender acciones adicionales</v>
      </c>
      <c r="U9" s="390" t="str">
        <f t="shared" si="6"/>
        <v/>
      </c>
      <c r="V9" s="417"/>
      <c r="W9" s="382"/>
      <c r="X9" s="425">
        <f t="shared" si="7"/>
        <v>2</v>
      </c>
      <c r="Y9" s="412"/>
      <c r="Z9" s="383"/>
      <c r="AB9" s="330">
        <v>5</v>
      </c>
      <c r="AC9" s="306">
        <f>'2. MAPA DE RIESGOS '!H16</f>
        <v>1</v>
      </c>
      <c r="AD9" s="306">
        <f>'2. MAPA DE RIESGOS '!I16</f>
        <v>5</v>
      </c>
      <c r="AE9" s="306">
        <f t="shared" si="14"/>
        <v>3</v>
      </c>
      <c r="AF9" s="307">
        <f t="shared" si="15"/>
        <v>5</v>
      </c>
      <c r="AG9" s="64" t="str">
        <f t="shared" si="16"/>
        <v>BAJA</v>
      </c>
      <c r="AH9" s="306">
        <f>IF(AC9=1,1,IF((AC9-W26)=0,1,AC9-W26))</f>
        <v>1</v>
      </c>
      <c r="AI9" s="306">
        <f>IF(AE9=1,1,IF((AE9-Z26)=0,1,AE9-Z26))</f>
        <v>1</v>
      </c>
      <c r="AJ9" s="306">
        <f t="shared" si="17"/>
        <v>1</v>
      </c>
      <c r="AK9" s="307">
        <f t="shared" si="18"/>
        <v>1</v>
      </c>
      <c r="AL9" s="64" t="str">
        <f t="shared" si="19"/>
        <v>BAJA</v>
      </c>
    </row>
    <row r="10" spans="1:53" ht="66.75" customHeight="1" x14ac:dyDescent="0.2">
      <c r="A10" s="311" t="str">
        <f>'2. MAPA DE RIESGOS '!C13</f>
        <v>2. Formulación e implementación de acciones que no fomenten la cultura ciudadana y el respeto entre todos los usuarios de todas las formas de transporte.</v>
      </c>
      <c r="B10" s="309" t="s">
        <v>434</v>
      </c>
      <c r="C10" s="339" t="s">
        <v>64</v>
      </c>
      <c r="D10" s="340">
        <v>15</v>
      </c>
      <c r="E10" s="340">
        <v>15</v>
      </c>
      <c r="F10" s="340">
        <v>15</v>
      </c>
      <c r="G10" s="340">
        <v>15</v>
      </c>
      <c r="H10" s="340">
        <v>15</v>
      </c>
      <c r="I10" s="340">
        <v>15</v>
      </c>
      <c r="J10" s="340">
        <v>10</v>
      </c>
      <c r="K10" s="406">
        <f t="shared" ref="K10:K59" si="20">SUM(D10:J10)</f>
        <v>100</v>
      </c>
      <c r="L10" s="368" t="str">
        <f t="shared" si="1"/>
        <v>Fuerte</v>
      </c>
      <c r="M10" s="377">
        <f>ROUNDUP(AVERAGEIF(K10:K14,"&gt;0"),1)</f>
        <v>100</v>
      </c>
      <c r="N10" s="355" t="str">
        <f>IF(M10=100,"Fuerte",IF(M10&lt;50,"Débil","Moderada"))</f>
        <v>Fuerte</v>
      </c>
      <c r="O10" s="378" t="str">
        <f>IF(M10&lt;96,"Se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 s="371" t="s">
        <v>362</v>
      </c>
      <c r="Q10" s="441" t="str">
        <f t="shared" si="2"/>
        <v>Fuerte</v>
      </c>
      <c r="R10" s="441" t="str">
        <f t="shared" ref="R10:R73" si="21">IF(Q10="Fuerte","",IF(OR(N10="Débil",P10="Débil"),"","Moderada"))</f>
        <v/>
      </c>
      <c r="S10" s="441" t="str">
        <f t="shared" ref="S10:S73" si="22">IF(OR(Q10="Fuerte",R10="Moderada"),"","Débil")</f>
        <v/>
      </c>
      <c r="T10" s="442" t="str">
        <f t="shared" si="5"/>
        <v>Control fuerte pero si el riesgo residual lo requiere, en cada proceso involucrado se deben emprender acciones adicionales</v>
      </c>
      <c r="U10" s="349">
        <f t="shared" si="6"/>
        <v>2</v>
      </c>
      <c r="V10" s="428">
        <f>IFERROR(ROUND(AVERAGE(U10:U14),0),0)</f>
        <v>2</v>
      </c>
      <c r="W10" s="355">
        <f>IF(OR(S10="Débil",V10=0),0,IF(V10=1,1,IF(AND(Q10="Fuerte",V10=2),2,1)))</f>
        <v>2</v>
      </c>
      <c r="X10" s="348" t="str">
        <f t="shared" si="7"/>
        <v/>
      </c>
      <c r="Y10" s="428">
        <f>IFERROR(ROUND(AVERAGE(X10:X14),0),0)</f>
        <v>0</v>
      </c>
      <c r="Z10" s="355">
        <f>IF(OR(S10="Débil",Y10=0),0,IF(Y10=1,1,IF(AND(Q10="Fuerte",Y10=2),2,1)))</f>
        <v>0</v>
      </c>
      <c r="AB10" s="330">
        <v>6</v>
      </c>
      <c r="AC10" s="306">
        <f>'2. MAPA DE RIESGOS '!H17</f>
        <v>1</v>
      </c>
      <c r="AD10" s="306">
        <f>'2. MAPA DE RIESGOS '!I17</f>
        <v>10</v>
      </c>
      <c r="AE10" s="306">
        <f t="shared" si="14"/>
        <v>4</v>
      </c>
      <c r="AF10" s="307">
        <f t="shared" si="15"/>
        <v>10</v>
      </c>
      <c r="AG10" s="64" t="str">
        <f t="shared" si="16"/>
        <v>BAJA</v>
      </c>
      <c r="AH10" s="306">
        <f>IF(AC10=1,1,IF((AC10-W31)=0,1,AC10-W31))</f>
        <v>1</v>
      </c>
      <c r="AI10" s="306">
        <f>IF(AE10=1,1,IF((AE10-Z31)=0,1,AE10-Z31))</f>
        <v>3</v>
      </c>
      <c r="AJ10" s="306">
        <f t="shared" si="17"/>
        <v>5</v>
      </c>
      <c r="AK10" s="307">
        <f t="shared" si="18"/>
        <v>5</v>
      </c>
      <c r="AL10" s="64" t="str">
        <f t="shared" si="19"/>
        <v>BAJA</v>
      </c>
    </row>
    <row r="11" spans="1:53" s="347" customFormat="1" ht="38.25" x14ac:dyDescent="0.2">
      <c r="A11" s="402"/>
      <c r="B11" s="341" t="s">
        <v>431</v>
      </c>
      <c r="C11" s="404" t="s">
        <v>64</v>
      </c>
      <c r="D11" s="405">
        <v>15</v>
      </c>
      <c r="E11" s="405">
        <v>15</v>
      </c>
      <c r="F11" s="405">
        <v>15</v>
      </c>
      <c r="G11" s="405">
        <v>15</v>
      </c>
      <c r="H11" s="405">
        <v>15</v>
      </c>
      <c r="I11" s="405">
        <v>15</v>
      </c>
      <c r="J11" s="405">
        <v>10</v>
      </c>
      <c r="K11" s="406">
        <f t="shared" si="20"/>
        <v>100</v>
      </c>
      <c r="L11" s="368" t="str">
        <f t="shared" si="1"/>
        <v>Fuerte</v>
      </c>
      <c r="M11" s="379"/>
      <c r="N11" s="354"/>
      <c r="O11" s="380"/>
      <c r="P11" s="371" t="s">
        <v>362</v>
      </c>
      <c r="Q11" s="441" t="str">
        <f t="shared" si="2"/>
        <v/>
      </c>
      <c r="R11" s="441" t="str">
        <f t="shared" si="21"/>
        <v>Moderada</v>
      </c>
      <c r="S11" s="441" t="str">
        <f t="shared" si="22"/>
        <v/>
      </c>
      <c r="T11" s="442" t="str">
        <f t="shared" si="5"/>
        <v>Control fuerte pero si el riesgo residual lo requiere, en cada proceso involucrado se deben emprender acciones adicionales</v>
      </c>
      <c r="U11" s="349">
        <f t="shared" si="6"/>
        <v>2</v>
      </c>
      <c r="V11" s="418"/>
      <c r="W11" s="379"/>
      <c r="X11" s="348" t="str">
        <f t="shared" si="7"/>
        <v/>
      </c>
      <c r="Y11" s="350"/>
      <c r="Z11" s="354"/>
      <c r="AB11" s="391">
        <v>7</v>
      </c>
      <c r="AC11" s="306">
        <f>'2. MAPA DE RIESGOS '!H18</f>
        <v>1</v>
      </c>
      <c r="AD11" s="306">
        <f>'2. MAPA DE RIESGOS '!I18</f>
        <v>20</v>
      </c>
      <c r="AE11" s="306">
        <f t="shared" si="14"/>
        <v>5</v>
      </c>
      <c r="AF11" s="307">
        <f t="shared" si="15"/>
        <v>20</v>
      </c>
      <c r="AG11" s="399" t="str">
        <f t="shared" si="16"/>
        <v>MODERADA</v>
      </c>
      <c r="AH11" s="306">
        <f>IF(AC11=1,1,IF((AC11-W39)=0,1,AC11-W39))</f>
        <v>1</v>
      </c>
      <c r="AI11" s="306">
        <f>IF(AE11=1,1,IF((AE11-Z39)=0,1,AE11-Z39))</f>
        <v>4</v>
      </c>
      <c r="AJ11" s="306">
        <f t="shared" si="17"/>
        <v>10</v>
      </c>
      <c r="AK11" s="307">
        <f t="shared" si="18"/>
        <v>10</v>
      </c>
      <c r="AL11" s="399" t="str">
        <f t="shared" si="19"/>
        <v>BAJA</v>
      </c>
    </row>
    <row r="12" spans="1:53" s="347" customFormat="1" ht="38.25" x14ac:dyDescent="0.2">
      <c r="A12" s="402"/>
      <c r="B12" s="400" t="s">
        <v>432</v>
      </c>
      <c r="C12" s="404" t="s">
        <v>64</v>
      </c>
      <c r="D12" s="405">
        <v>15</v>
      </c>
      <c r="E12" s="405">
        <v>15</v>
      </c>
      <c r="F12" s="405">
        <v>15</v>
      </c>
      <c r="G12" s="405">
        <v>15</v>
      </c>
      <c r="H12" s="405">
        <v>15</v>
      </c>
      <c r="I12" s="405">
        <v>15</v>
      </c>
      <c r="J12" s="405">
        <v>10</v>
      </c>
      <c r="K12" s="406">
        <f t="shared" si="20"/>
        <v>100</v>
      </c>
      <c r="L12" s="368" t="str">
        <f t="shared" si="1"/>
        <v>Fuerte</v>
      </c>
      <c r="M12" s="379"/>
      <c r="N12" s="354"/>
      <c r="O12" s="380"/>
      <c r="P12" s="371" t="s">
        <v>572</v>
      </c>
      <c r="Q12" s="441" t="str">
        <f t="shared" si="2"/>
        <v/>
      </c>
      <c r="R12" s="441" t="str">
        <f t="shared" si="21"/>
        <v>Moderada</v>
      </c>
      <c r="S12" s="441" t="str">
        <f t="shared" si="22"/>
        <v/>
      </c>
      <c r="T12" s="442" t="str">
        <f t="shared" si="5"/>
        <v>Requiere plan de acción para fortalecer los controles</v>
      </c>
      <c r="U12" s="349">
        <f t="shared" si="6"/>
        <v>2</v>
      </c>
      <c r="V12" s="418"/>
      <c r="W12" s="379"/>
      <c r="X12" s="348" t="str">
        <f t="shared" si="7"/>
        <v/>
      </c>
      <c r="Y12" s="350"/>
      <c r="Z12" s="354"/>
      <c r="AB12" s="391">
        <v>8</v>
      </c>
      <c r="AC12" s="306">
        <f>'2. MAPA DE RIESGOS '!H19</f>
        <v>2</v>
      </c>
      <c r="AD12" s="306">
        <f>'2. MAPA DE RIESGOS '!I19</f>
        <v>20</v>
      </c>
      <c r="AE12" s="306">
        <f t="shared" si="14"/>
        <v>5</v>
      </c>
      <c r="AF12" s="307">
        <f t="shared" si="15"/>
        <v>40</v>
      </c>
      <c r="AG12" s="399" t="str">
        <f t="shared" si="16"/>
        <v>ALTA</v>
      </c>
      <c r="AH12" s="306">
        <f>IF(AC12=1,1,IF((AC12-W50)=0,1,AC12-W50))</f>
        <v>1</v>
      </c>
      <c r="AI12" s="306">
        <f>IF(AE12=1,1,IF((AE12-Z50)=0,1,AE12-Z50))</f>
        <v>5</v>
      </c>
      <c r="AJ12" s="306">
        <f t="shared" si="17"/>
        <v>20</v>
      </c>
      <c r="AK12" s="307">
        <f t="shared" si="18"/>
        <v>20</v>
      </c>
      <c r="AL12" s="399" t="str">
        <f t="shared" si="19"/>
        <v>MODERADA</v>
      </c>
    </row>
    <row r="13" spans="1:53" ht="38.25" x14ac:dyDescent="0.2">
      <c r="A13" s="332"/>
      <c r="B13" s="341" t="s">
        <v>433</v>
      </c>
      <c r="C13" s="339" t="s">
        <v>64</v>
      </c>
      <c r="D13" s="392">
        <v>15</v>
      </c>
      <c r="E13" s="392">
        <v>15</v>
      </c>
      <c r="F13" s="392">
        <v>15</v>
      </c>
      <c r="G13" s="392">
        <v>15</v>
      </c>
      <c r="H13" s="392">
        <v>15</v>
      </c>
      <c r="I13" s="392">
        <v>15</v>
      </c>
      <c r="J13" s="392">
        <v>10</v>
      </c>
      <c r="K13" s="406">
        <f t="shared" si="20"/>
        <v>100</v>
      </c>
      <c r="L13" s="368" t="str">
        <f t="shared" si="1"/>
        <v>Fuerte</v>
      </c>
      <c r="M13" s="379"/>
      <c r="N13" s="354"/>
      <c r="O13" s="380"/>
      <c r="P13" s="371" t="s">
        <v>362</v>
      </c>
      <c r="Q13" s="441" t="str">
        <f t="shared" si="2"/>
        <v/>
      </c>
      <c r="R13" s="441" t="str">
        <f t="shared" si="21"/>
        <v>Moderada</v>
      </c>
      <c r="S13" s="441" t="str">
        <f t="shared" si="22"/>
        <v/>
      </c>
      <c r="T13" s="442" t="str">
        <f t="shared" si="5"/>
        <v>Control fuerte pero si el riesgo residual lo requiere, en cada proceso involucrado se deben emprender acciones adicionales</v>
      </c>
      <c r="U13" s="349">
        <f t="shared" si="6"/>
        <v>2</v>
      </c>
      <c r="V13" s="418"/>
      <c r="W13" s="379"/>
      <c r="X13" s="348" t="str">
        <f t="shared" si="7"/>
        <v/>
      </c>
      <c r="Y13" s="350"/>
      <c r="Z13" s="354"/>
      <c r="AB13" s="330">
        <v>9</v>
      </c>
      <c r="AC13" s="306">
        <f>'2. MAPA DE RIESGOS '!H20</f>
        <v>2</v>
      </c>
      <c r="AD13" s="306">
        <f>'2. MAPA DE RIESGOS '!I20</f>
        <v>20</v>
      </c>
      <c r="AE13" s="306">
        <f t="shared" si="14"/>
        <v>5</v>
      </c>
      <c r="AF13" s="307">
        <f t="shared" si="15"/>
        <v>40</v>
      </c>
      <c r="AG13" s="64" t="str">
        <f t="shared" si="16"/>
        <v>ALTA</v>
      </c>
      <c r="AH13" s="306">
        <f>IF(AC13=1,1,IF((AC13-W58)=0,1,AC13-W58))</f>
        <v>1</v>
      </c>
      <c r="AI13" s="306">
        <f>IF(AE13=1,1,IF((AE13-Z58)=0,1,AE13-Z58))</f>
        <v>4</v>
      </c>
      <c r="AJ13" s="306">
        <f t="shared" si="17"/>
        <v>10</v>
      </c>
      <c r="AK13" s="307">
        <f t="shared" si="18"/>
        <v>10</v>
      </c>
      <c r="AL13" s="64" t="str">
        <f t="shared" si="19"/>
        <v>BAJA</v>
      </c>
    </row>
    <row r="14" spans="1:53" ht="38.25" x14ac:dyDescent="0.2">
      <c r="A14" s="332"/>
      <c r="B14" s="319" t="s">
        <v>435</v>
      </c>
      <c r="C14" s="339" t="s">
        <v>64</v>
      </c>
      <c r="D14" s="340">
        <v>15</v>
      </c>
      <c r="E14" s="340">
        <v>15</v>
      </c>
      <c r="F14" s="340">
        <v>15</v>
      </c>
      <c r="G14" s="340">
        <v>15</v>
      </c>
      <c r="H14" s="340">
        <v>15</v>
      </c>
      <c r="I14" s="340">
        <v>15</v>
      </c>
      <c r="J14" s="340">
        <v>10</v>
      </c>
      <c r="K14" s="406">
        <f t="shared" si="20"/>
        <v>100</v>
      </c>
      <c r="L14" s="368" t="str">
        <f t="shared" si="1"/>
        <v>Fuerte</v>
      </c>
      <c r="M14" s="379"/>
      <c r="N14" s="354"/>
      <c r="O14" s="380"/>
      <c r="P14" s="371" t="s">
        <v>362</v>
      </c>
      <c r="Q14" s="441" t="str">
        <f t="shared" si="2"/>
        <v/>
      </c>
      <c r="R14" s="441" t="str">
        <f t="shared" si="21"/>
        <v>Moderada</v>
      </c>
      <c r="S14" s="441" t="str">
        <f t="shared" si="22"/>
        <v/>
      </c>
      <c r="T14" s="442" t="str">
        <f t="shared" si="5"/>
        <v>Control fuerte pero si el riesgo residual lo requiere, en cada proceso involucrado se deben emprender acciones adicionales</v>
      </c>
      <c r="U14" s="349">
        <f t="shared" si="6"/>
        <v>2</v>
      </c>
      <c r="V14" s="352"/>
      <c r="W14" s="429"/>
      <c r="X14" s="348" t="str">
        <f t="shared" si="7"/>
        <v/>
      </c>
      <c r="Y14" s="348"/>
      <c r="Z14" s="430"/>
      <c r="AB14" s="330">
        <v>10</v>
      </c>
      <c r="AC14" s="306">
        <f>'2. MAPA DE RIESGOS '!H21</f>
        <v>3</v>
      </c>
      <c r="AD14" s="306">
        <f>'2. MAPA DE RIESGOS '!I21</f>
        <v>20</v>
      </c>
      <c r="AE14" s="306">
        <f t="shared" si="14"/>
        <v>5</v>
      </c>
      <c r="AF14" s="307">
        <f t="shared" si="15"/>
        <v>60</v>
      </c>
      <c r="AG14" s="64" t="str">
        <f t="shared" si="16"/>
        <v>EXTREMA</v>
      </c>
      <c r="AH14" s="306">
        <f>IF(AC14=1,1,IF((AC14-W64)=0,1,AC14-W64))</f>
        <v>2</v>
      </c>
      <c r="AI14" s="306">
        <f>IF(AE14=1,1,IF((AE14-Z64)=0,1,AE14-Z64))</f>
        <v>4</v>
      </c>
      <c r="AJ14" s="306">
        <f t="shared" si="17"/>
        <v>10</v>
      </c>
      <c r="AK14" s="307">
        <f t="shared" si="18"/>
        <v>20</v>
      </c>
      <c r="AL14" s="64" t="str">
        <f t="shared" si="19"/>
        <v>MODERADA</v>
      </c>
    </row>
    <row r="15" spans="1:53" ht="51" x14ac:dyDescent="0.2">
      <c r="A15" s="312" t="str">
        <f>'2. MAPA DE RIESGOS '!C14</f>
        <v>3. Formulación e implementación de acciones que no conduzcan a la protección de los actores vulnerables y los modos activos del transporte.</v>
      </c>
      <c r="B15" s="304" t="s">
        <v>437</v>
      </c>
      <c r="C15" s="335" t="s">
        <v>64</v>
      </c>
      <c r="D15" s="366">
        <v>15</v>
      </c>
      <c r="E15" s="366">
        <v>15</v>
      </c>
      <c r="F15" s="366">
        <v>15</v>
      </c>
      <c r="G15" s="366">
        <v>15</v>
      </c>
      <c r="H15" s="366">
        <v>15</v>
      </c>
      <c r="I15" s="366">
        <v>15</v>
      </c>
      <c r="J15" s="366">
        <v>10</v>
      </c>
      <c r="K15" s="337">
        <f t="shared" si="20"/>
        <v>100</v>
      </c>
      <c r="L15" s="367" t="str">
        <f t="shared" si="1"/>
        <v>Fuerte</v>
      </c>
      <c r="M15" s="375">
        <f>ROUNDUP(AVERAGEIF(K15:K17,"&gt;0"),1)</f>
        <v>100</v>
      </c>
      <c r="N15" s="389" t="str">
        <f>IF(M15=100,"Fuerte",IF(M15&lt;50,"Débil","Moderada"))</f>
        <v>Fuerte</v>
      </c>
      <c r="O15" s="387" t="str">
        <f>IF(M15&lt;96,"Se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 s="370" t="s">
        <v>362</v>
      </c>
      <c r="Q15" s="439" t="str">
        <f t="shared" si="2"/>
        <v>Fuerte</v>
      </c>
      <c r="R15" s="439" t="str">
        <f t="shared" si="21"/>
        <v/>
      </c>
      <c r="S15" s="439" t="str">
        <f t="shared" si="22"/>
        <v/>
      </c>
      <c r="T15" s="440" t="str">
        <f t="shared" si="5"/>
        <v>Control fuerte pero si el riesgo residual lo requiere, en cada proceso involucrado se deben emprender acciones adicionales</v>
      </c>
      <c r="U15" s="390">
        <f t="shared" si="6"/>
        <v>2</v>
      </c>
      <c r="V15" s="431">
        <f>IFERROR(ROUND(AVERAGE(U15:U17),0),0)</f>
        <v>2</v>
      </c>
      <c r="W15" s="389">
        <f>IF(OR(S15="Débil",V15=0),0,IF(V15=1,1,IF(AND(Q15="Fuerte",V15=2),2,1)))</f>
        <v>2</v>
      </c>
      <c r="X15" s="425" t="str">
        <f t="shared" si="7"/>
        <v/>
      </c>
      <c r="Y15" s="431">
        <f>IFERROR(ROUND(AVERAGE(X15:X17),0),0)</f>
        <v>2</v>
      </c>
      <c r="Z15" s="389">
        <f>IF(OR(S15="Débil",Y15=0),0,IF(Y15=1,1,IF(AND(Q15="Fuerte",Y15=2),2,1)))</f>
        <v>2</v>
      </c>
      <c r="AB15" s="330">
        <v>11</v>
      </c>
      <c r="AC15" s="306">
        <f>'2. MAPA DE RIESGOS '!H22</f>
        <v>5</v>
      </c>
      <c r="AD15" s="306">
        <f>'2. MAPA DE RIESGOS '!I22</f>
        <v>5</v>
      </c>
      <c r="AE15" s="306">
        <f t="shared" si="14"/>
        <v>3</v>
      </c>
      <c r="AF15" s="307">
        <f t="shared" si="15"/>
        <v>25</v>
      </c>
      <c r="AG15" s="64" t="str">
        <f t="shared" si="16"/>
        <v>MODERADA</v>
      </c>
      <c r="AH15" s="306">
        <f>IF(AC15=1,1,IF((AC15-W70)=0,1,AC15-W70))</f>
        <v>4</v>
      </c>
      <c r="AI15" s="306">
        <f>IF(AE15=1,1,IF((AE15-Z70)=0,1,AE15-Z70))</f>
        <v>2</v>
      </c>
      <c r="AJ15" s="306">
        <f t="shared" si="17"/>
        <v>3</v>
      </c>
      <c r="AK15" s="307">
        <f t="shared" si="18"/>
        <v>12</v>
      </c>
      <c r="AL15" s="64" t="str">
        <f t="shared" si="19"/>
        <v>BAJA</v>
      </c>
    </row>
    <row r="16" spans="1:53" ht="38.25" x14ac:dyDescent="0.2">
      <c r="A16" s="333"/>
      <c r="B16" s="338" t="s">
        <v>436</v>
      </c>
      <c r="C16" s="335" t="s">
        <v>64</v>
      </c>
      <c r="D16" s="393">
        <v>15</v>
      </c>
      <c r="E16" s="393">
        <v>15</v>
      </c>
      <c r="F16" s="393">
        <v>15</v>
      </c>
      <c r="G16" s="393">
        <v>15</v>
      </c>
      <c r="H16" s="393">
        <v>15</v>
      </c>
      <c r="I16" s="393">
        <v>15</v>
      </c>
      <c r="J16" s="393">
        <v>10</v>
      </c>
      <c r="K16" s="337">
        <f t="shared" si="20"/>
        <v>100</v>
      </c>
      <c r="L16" s="367" t="str">
        <f t="shared" si="1"/>
        <v>Fuerte</v>
      </c>
      <c r="M16" s="356"/>
      <c r="N16" s="353"/>
      <c r="O16" s="351"/>
      <c r="P16" s="370" t="s">
        <v>362</v>
      </c>
      <c r="Q16" s="439" t="str">
        <f t="shared" si="2"/>
        <v/>
      </c>
      <c r="R16" s="439" t="str">
        <f t="shared" si="21"/>
        <v>Moderada</v>
      </c>
      <c r="S16" s="439" t="str">
        <f t="shared" si="22"/>
        <v/>
      </c>
      <c r="T16" s="440" t="str">
        <f t="shared" si="5"/>
        <v>Control fuerte pero si el riesgo residual lo requiere, en cada proceso involucrado se deben emprender acciones adicionales</v>
      </c>
      <c r="U16" s="390">
        <f t="shared" si="6"/>
        <v>2</v>
      </c>
      <c r="V16" s="417"/>
      <c r="W16" s="382"/>
      <c r="X16" s="425" t="str">
        <f t="shared" si="7"/>
        <v/>
      </c>
      <c r="Y16" s="412"/>
      <c r="Z16" s="383"/>
      <c r="AB16" s="330">
        <v>12</v>
      </c>
      <c r="AC16" s="306">
        <f>'2. MAPA DE RIESGOS '!H23</f>
        <v>1</v>
      </c>
      <c r="AD16" s="306">
        <f>'2. MAPA DE RIESGOS '!I23</f>
        <v>5</v>
      </c>
      <c r="AE16" s="306">
        <f t="shared" si="14"/>
        <v>3</v>
      </c>
      <c r="AF16" s="307">
        <f t="shared" si="15"/>
        <v>5</v>
      </c>
      <c r="AG16" s="64" t="str">
        <f t="shared" si="16"/>
        <v>BAJA</v>
      </c>
      <c r="AH16" s="306">
        <f>IF(AC16=1,1,IF((AC16-W76)=0,1,AC16-W76))</f>
        <v>1</v>
      </c>
      <c r="AI16" s="306">
        <f>IF(AE16=1,1,IF((AE16-Z76)=0,1,AE16-Z76))</f>
        <v>2</v>
      </c>
      <c r="AJ16" s="306">
        <f t="shared" si="17"/>
        <v>3</v>
      </c>
      <c r="AK16" s="307">
        <f t="shared" si="18"/>
        <v>3</v>
      </c>
      <c r="AL16" s="64" t="str">
        <f t="shared" si="19"/>
        <v>BAJA</v>
      </c>
    </row>
    <row r="17" spans="1:38" ht="38.25" x14ac:dyDescent="0.2">
      <c r="A17" s="333"/>
      <c r="B17" s="338" t="s">
        <v>438</v>
      </c>
      <c r="C17" s="335" t="s">
        <v>159</v>
      </c>
      <c r="D17" s="336">
        <v>15</v>
      </c>
      <c r="E17" s="336">
        <v>15</v>
      </c>
      <c r="F17" s="336">
        <v>15</v>
      </c>
      <c r="G17" s="336">
        <v>15</v>
      </c>
      <c r="H17" s="336">
        <v>15</v>
      </c>
      <c r="I17" s="336">
        <v>15</v>
      </c>
      <c r="J17" s="336">
        <v>10</v>
      </c>
      <c r="K17" s="337">
        <f t="shared" si="20"/>
        <v>100</v>
      </c>
      <c r="L17" s="367" t="str">
        <f t="shared" si="1"/>
        <v>Fuerte</v>
      </c>
      <c r="M17" s="356"/>
      <c r="N17" s="353"/>
      <c r="O17" s="351"/>
      <c r="P17" s="370" t="s">
        <v>362</v>
      </c>
      <c r="Q17" s="439" t="str">
        <f t="shared" si="2"/>
        <v/>
      </c>
      <c r="R17" s="439" t="str">
        <f t="shared" si="21"/>
        <v>Moderada</v>
      </c>
      <c r="S17" s="439" t="str">
        <f t="shared" si="22"/>
        <v/>
      </c>
      <c r="T17" s="440" t="str">
        <f t="shared" si="5"/>
        <v>Control fuerte pero si el riesgo residual lo requiere, en cada proceso involucrado se deben emprender acciones adicionales</v>
      </c>
      <c r="U17" s="390" t="str">
        <f t="shared" si="6"/>
        <v/>
      </c>
      <c r="V17" s="432"/>
      <c r="W17" s="433"/>
      <c r="X17" s="425">
        <f t="shared" si="7"/>
        <v>2</v>
      </c>
      <c r="Y17" s="425"/>
      <c r="Z17" s="426"/>
      <c r="AB17" s="391">
        <v>13</v>
      </c>
      <c r="AC17" s="306">
        <f>'2. MAPA DE RIESGOS '!H24</f>
        <v>3</v>
      </c>
      <c r="AD17" s="306">
        <f>'2. MAPA DE RIESGOS '!I24</f>
        <v>10</v>
      </c>
      <c r="AE17" s="306">
        <f t="shared" si="14"/>
        <v>4</v>
      </c>
      <c r="AF17" s="307">
        <f t="shared" si="15"/>
        <v>30</v>
      </c>
      <c r="AG17" s="64" t="str">
        <f t="shared" si="16"/>
        <v>ALTA</v>
      </c>
      <c r="AH17" s="306">
        <f>IF(AC17=1,1,IF((AC17-W80)=0,1,AC17-W80))</f>
        <v>2</v>
      </c>
      <c r="AI17" s="306">
        <f>IF(AE17=1,1,IF((AE17-Z80)=0,1,AE17-Z80))</f>
        <v>3</v>
      </c>
      <c r="AJ17" s="306">
        <f t="shared" si="17"/>
        <v>5</v>
      </c>
      <c r="AK17" s="307">
        <f t="shared" si="18"/>
        <v>10</v>
      </c>
      <c r="AL17" s="64" t="str">
        <f t="shared" si="19"/>
        <v>BAJA</v>
      </c>
    </row>
    <row r="18" spans="1:38" ht="102" x14ac:dyDescent="0.2">
      <c r="A18" s="311" t="str">
        <f>'2. MAPA DE RIESGOS '!C15</f>
        <v>4. Formulación de planes, programas o proyectos que no estén encaminados a la sostenibilidad ambiental, económica y social de la movilidad de la ciudad.</v>
      </c>
      <c r="B18" s="309" t="s">
        <v>441</v>
      </c>
      <c r="C18" s="339" t="s">
        <v>64</v>
      </c>
      <c r="D18" s="340">
        <v>15</v>
      </c>
      <c r="E18" s="340">
        <v>15</v>
      </c>
      <c r="F18" s="340">
        <v>15</v>
      </c>
      <c r="G18" s="340">
        <v>15</v>
      </c>
      <c r="H18" s="340">
        <v>15</v>
      </c>
      <c r="I18" s="340">
        <v>15</v>
      </c>
      <c r="J18" s="340">
        <v>10</v>
      </c>
      <c r="K18" s="406">
        <f t="shared" si="20"/>
        <v>100</v>
      </c>
      <c r="L18" s="368" t="str">
        <f t="shared" si="1"/>
        <v>Fuerte</v>
      </c>
      <c r="M18" s="377">
        <f>ROUNDUP(AVERAGEIF(K18:K25,"&gt;0"),1)</f>
        <v>100</v>
      </c>
      <c r="N18" s="355" t="str">
        <f>IF(M18=100,"Fuerte",IF(M18&lt;50,"Débil","Moderada"))</f>
        <v>Fuerte</v>
      </c>
      <c r="O18" s="378" t="str">
        <f>IF(M18&lt;96,"Se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8" s="371" t="s">
        <v>362</v>
      </c>
      <c r="Q18" s="441" t="str">
        <f t="shared" si="2"/>
        <v>Fuerte</v>
      </c>
      <c r="R18" s="441" t="str">
        <f t="shared" si="21"/>
        <v/>
      </c>
      <c r="S18" s="441" t="str">
        <f t="shared" si="22"/>
        <v/>
      </c>
      <c r="T18" s="442" t="str">
        <f t="shared" si="5"/>
        <v>Control fuerte pero si el riesgo residual lo requiere, en cada proceso involucrado se deben emprender acciones adicionales</v>
      </c>
      <c r="U18" s="349">
        <f t="shared" si="6"/>
        <v>2</v>
      </c>
      <c r="V18" s="428">
        <f>IFERROR(ROUND(AVERAGE(U18:U25),0),0)</f>
        <v>2</v>
      </c>
      <c r="W18" s="355">
        <f>IF(OR(S18="Débil",V18=0),0,IF(V18=1,1,IF(AND(Q18="Fuerte",V18=2),2,1)))</f>
        <v>2</v>
      </c>
      <c r="X18" s="348" t="str">
        <f t="shared" si="7"/>
        <v/>
      </c>
      <c r="Y18" s="428">
        <f>IFERROR(ROUND(AVERAGE(X18:X25),0),0)</f>
        <v>2</v>
      </c>
      <c r="Z18" s="355">
        <f>IF(OR(S18="Débil",Y18=0),0,IF(Y18=1,1,IF(AND(Q18="Fuerte",Y18=2),2,1)))</f>
        <v>2</v>
      </c>
      <c r="AB18" s="330">
        <v>14</v>
      </c>
      <c r="AC18" s="306">
        <f>'2. MAPA DE RIESGOS '!H25</f>
        <v>2</v>
      </c>
      <c r="AD18" s="306">
        <f>'2. MAPA DE RIESGOS '!I25</f>
        <v>10</v>
      </c>
      <c r="AE18" s="306">
        <f t="shared" si="14"/>
        <v>4</v>
      </c>
      <c r="AF18" s="307">
        <f t="shared" si="15"/>
        <v>20</v>
      </c>
      <c r="AG18" s="64" t="str">
        <f t="shared" si="16"/>
        <v>MODERADA</v>
      </c>
      <c r="AH18" s="306">
        <f>IF(AC18=1,1,IF((AC18-W85)=0,1,AC18-W85))</f>
        <v>1</v>
      </c>
      <c r="AI18" s="306">
        <f>IF(AE18=1,1,IF((AE18-Z85)=0,1,AE18-Z85))</f>
        <v>3</v>
      </c>
      <c r="AJ18" s="306">
        <f t="shared" si="17"/>
        <v>5</v>
      </c>
      <c r="AK18" s="307">
        <f t="shared" si="18"/>
        <v>5</v>
      </c>
      <c r="AL18" s="64" t="str">
        <f t="shared" si="19"/>
        <v>BAJA</v>
      </c>
    </row>
    <row r="19" spans="1:38" ht="38.25" x14ac:dyDescent="0.2">
      <c r="A19" s="332"/>
      <c r="B19" s="341" t="s">
        <v>439</v>
      </c>
      <c r="C19" s="339" t="s">
        <v>64</v>
      </c>
      <c r="D19" s="340">
        <v>15</v>
      </c>
      <c r="E19" s="340">
        <v>15</v>
      </c>
      <c r="F19" s="340">
        <v>15</v>
      </c>
      <c r="G19" s="340">
        <v>15</v>
      </c>
      <c r="H19" s="340">
        <v>15</v>
      </c>
      <c r="I19" s="340">
        <v>15</v>
      </c>
      <c r="J19" s="340">
        <v>10</v>
      </c>
      <c r="K19" s="406">
        <f t="shared" si="20"/>
        <v>100</v>
      </c>
      <c r="L19" s="368" t="str">
        <f t="shared" si="1"/>
        <v>Fuerte</v>
      </c>
      <c r="M19" s="379"/>
      <c r="N19" s="354"/>
      <c r="O19" s="380"/>
      <c r="P19" s="371" t="s">
        <v>362</v>
      </c>
      <c r="Q19" s="441" t="str">
        <f t="shared" si="2"/>
        <v/>
      </c>
      <c r="R19" s="441" t="str">
        <f t="shared" si="21"/>
        <v>Moderada</v>
      </c>
      <c r="S19" s="441" t="str">
        <f t="shared" si="22"/>
        <v/>
      </c>
      <c r="T19" s="442" t="str">
        <f t="shared" si="5"/>
        <v>Control fuerte pero si el riesgo residual lo requiere, en cada proceso involucrado se deben emprender acciones adicionales</v>
      </c>
      <c r="U19" s="349">
        <f t="shared" si="6"/>
        <v>2</v>
      </c>
      <c r="V19" s="418"/>
      <c r="W19" s="379"/>
      <c r="X19" s="348" t="str">
        <f t="shared" si="7"/>
        <v/>
      </c>
      <c r="Y19" s="350"/>
      <c r="Z19" s="354"/>
      <c r="AB19" s="330">
        <v>15</v>
      </c>
      <c r="AC19" s="306">
        <f>'2. MAPA DE RIESGOS '!H26</f>
        <v>5</v>
      </c>
      <c r="AD19" s="306">
        <f>'2. MAPA DE RIESGOS '!I26</f>
        <v>10</v>
      </c>
      <c r="AE19" s="306">
        <f t="shared" si="14"/>
        <v>4</v>
      </c>
      <c r="AF19" s="307">
        <f t="shared" si="15"/>
        <v>50</v>
      </c>
      <c r="AG19" s="64" t="str">
        <f t="shared" si="16"/>
        <v>ALTA</v>
      </c>
      <c r="AH19" s="306">
        <f>IF(AC19=1,1,IF((AC19-W97)=0,1,AC19-W97))</f>
        <v>3</v>
      </c>
      <c r="AI19" s="306">
        <f>IF(AE19=1,1,IF((AE19-Z97)=0,1,AE19-Z97))</f>
        <v>4</v>
      </c>
      <c r="AJ19" s="306">
        <f t="shared" si="17"/>
        <v>10</v>
      </c>
      <c r="AK19" s="307">
        <f t="shared" si="18"/>
        <v>30</v>
      </c>
      <c r="AL19" s="64" t="str">
        <f t="shared" si="19"/>
        <v>ALTA</v>
      </c>
    </row>
    <row r="20" spans="1:38" s="347" customFormat="1" ht="51" x14ac:dyDescent="0.2">
      <c r="A20" s="402"/>
      <c r="B20" s="341" t="s">
        <v>440</v>
      </c>
      <c r="C20" s="404" t="s">
        <v>64</v>
      </c>
      <c r="D20" s="405">
        <v>15</v>
      </c>
      <c r="E20" s="405">
        <v>15</v>
      </c>
      <c r="F20" s="405">
        <v>15</v>
      </c>
      <c r="G20" s="405">
        <v>15</v>
      </c>
      <c r="H20" s="405">
        <v>15</v>
      </c>
      <c r="I20" s="405">
        <v>15</v>
      </c>
      <c r="J20" s="405">
        <v>10</v>
      </c>
      <c r="K20" s="406">
        <f t="shared" si="20"/>
        <v>100</v>
      </c>
      <c r="L20" s="368" t="str">
        <f t="shared" si="1"/>
        <v>Fuerte</v>
      </c>
      <c r="M20" s="379"/>
      <c r="N20" s="354"/>
      <c r="O20" s="380"/>
      <c r="P20" s="371" t="s">
        <v>572</v>
      </c>
      <c r="Q20" s="441" t="str">
        <f t="shared" si="2"/>
        <v/>
      </c>
      <c r="R20" s="441" t="str">
        <f t="shared" si="21"/>
        <v>Moderada</v>
      </c>
      <c r="S20" s="441" t="str">
        <f t="shared" si="22"/>
        <v/>
      </c>
      <c r="T20" s="442" t="str">
        <f t="shared" si="5"/>
        <v>Requiere plan de acción para fortalecer los controles</v>
      </c>
      <c r="U20" s="349">
        <f t="shared" si="6"/>
        <v>2</v>
      </c>
      <c r="V20" s="418"/>
      <c r="W20" s="379"/>
      <c r="X20" s="348" t="str">
        <f t="shared" si="7"/>
        <v/>
      </c>
      <c r="Y20" s="350"/>
      <c r="Z20" s="354"/>
      <c r="AB20" s="391">
        <v>16</v>
      </c>
      <c r="AC20" s="306">
        <f>'2. MAPA DE RIESGOS '!H27</f>
        <v>4</v>
      </c>
      <c r="AD20" s="306">
        <f>'2. MAPA DE RIESGOS '!I27</f>
        <v>10</v>
      </c>
      <c r="AE20" s="306">
        <f t="shared" si="14"/>
        <v>4</v>
      </c>
      <c r="AF20" s="307">
        <f t="shared" si="15"/>
        <v>40</v>
      </c>
      <c r="AG20" s="399" t="str">
        <f t="shared" si="16"/>
        <v>ALTA</v>
      </c>
      <c r="AH20" s="306">
        <f>IF(AC20=1,1,IF((AC20-W103)=0,1,AC20-W103))</f>
        <v>2</v>
      </c>
      <c r="AI20" s="306">
        <f>IF(AE20=1,1,IF((AE20-Z103)=0,1,AE20-Z103))</f>
        <v>2</v>
      </c>
      <c r="AJ20" s="306">
        <f t="shared" si="17"/>
        <v>3</v>
      </c>
      <c r="AK20" s="307">
        <f t="shared" si="18"/>
        <v>6</v>
      </c>
      <c r="AL20" s="399" t="str">
        <f t="shared" si="19"/>
        <v>BAJA</v>
      </c>
    </row>
    <row r="21" spans="1:38" s="480" customFormat="1" ht="38.25" x14ac:dyDescent="0.2">
      <c r="A21" s="513"/>
      <c r="B21" s="517" t="s">
        <v>675</v>
      </c>
      <c r="C21" s="514" t="s">
        <v>159</v>
      </c>
      <c r="D21" s="518">
        <v>15</v>
      </c>
      <c r="E21" s="518">
        <v>15</v>
      </c>
      <c r="F21" s="518">
        <v>15</v>
      </c>
      <c r="G21" s="518">
        <v>15</v>
      </c>
      <c r="H21" s="518">
        <v>15</v>
      </c>
      <c r="I21" s="518">
        <v>15</v>
      </c>
      <c r="J21" s="518">
        <v>10</v>
      </c>
      <c r="K21" s="516">
        <f t="shared" si="20"/>
        <v>100</v>
      </c>
      <c r="L21" s="486" t="str">
        <f t="shared" si="1"/>
        <v>Fuerte</v>
      </c>
      <c r="M21" s="490"/>
      <c r="N21" s="485"/>
      <c r="O21" s="491"/>
      <c r="P21" s="488" t="s">
        <v>362</v>
      </c>
      <c r="Q21" s="441" t="str">
        <f t="shared" si="2"/>
        <v/>
      </c>
      <c r="R21" s="441" t="str">
        <f t="shared" si="21"/>
        <v>Moderada</v>
      </c>
      <c r="S21" s="441" t="str">
        <f t="shared" si="22"/>
        <v/>
      </c>
      <c r="T21" s="442" t="str">
        <f t="shared" si="5"/>
        <v>Control fuerte pero si el riesgo residual lo requiere, en cada proceso involucrado se deben emprender acciones adicionales</v>
      </c>
      <c r="U21" s="482" t="str">
        <f t="shared" si="6"/>
        <v/>
      </c>
      <c r="V21" s="418"/>
      <c r="W21" s="490"/>
      <c r="X21" s="481">
        <f t="shared" si="7"/>
        <v>2</v>
      </c>
      <c r="Y21" s="483"/>
      <c r="Z21" s="485"/>
      <c r="AB21" s="391">
        <v>17</v>
      </c>
      <c r="AC21" s="306">
        <f>'2. MAPA DE RIESGOS '!H28</f>
        <v>2</v>
      </c>
      <c r="AD21" s="306">
        <f>'2. MAPA DE RIESGOS '!I28</f>
        <v>10</v>
      </c>
      <c r="AE21" s="306">
        <f t="shared" si="14"/>
        <v>4</v>
      </c>
      <c r="AF21" s="307">
        <f t="shared" si="15"/>
        <v>20</v>
      </c>
      <c r="AG21" s="399" t="str">
        <f t="shared" si="16"/>
        <v>MODERADA</v>
      </c>
      <c r="AH21" s="306">
        <f>IF(AC21=1,1,IF((AC21-W108)=0,1,AC21-W108))</f>
        <v>1</v>
      </c>
      <c r="AI21" s="306">
        <f>IF(AE21=1,1,IF((AE21-Z108)=0,1,AE21-Z108))</f>
        <v>2</v>
      </c>
      <c r="AJ21" s="306">
        <f t="shared" si="17"/>
        <v>3</v>
      </c>
      <c r="AK21" s="307">
        <f t="shared" si="18"/>
        <v>3</v>
      </c>
      <c r="AL21" s="399" t="str">
        <f t="shared" si="19"/>
        <v>BAJA</v>
      </c>
    </row>
    <row r="22" spans="1:38" ht="38.25" x14ac:dyDescent="0.2">
      <c r="A22" s="332"/>
      <c r="B22" s="341" t="s">
        <v>430</v>
      </c>
      <c r="C22" s="339" t="s">
        <v>159</v>
      </c>
      <c r="D22" s="340">
        <v>15</v>
      </c>
      <c r="E22" s="340">
        <v>15</v>
      </c>
      <c r="F22" s="340">
        <v>15</v>
      </c>
      <c r="G22" s="340">
        <v>15</v>
      </c>
      <c r="H22" s="340">
        <v>15</v>
      </c>
      <c r="I22" s="340">
        <v>15</v>
      </c>
      <c r="J22" s="340">
        <v>10</v>
      </c>
      <c r="K22" s="406">
        <f t="shared" si="20"/>
        <v>100</v>
      </c>
      <c r="L22" s="368" t="str">
        <f t="shared" si="1"/>
        <v>Fuerte</v>
      </c>
      <c r="M22" s="379"/>
      <c r="N22" s="354"/>
      <c r="O22" s="380"/>
      <c r="P22" s="371" t="s">
        <v>362</v>
      </c>
      <c r="Q22" s="441" t="str">
        <f t="shared" si="2"/>
        <v/>
      </c>
      <c r="R22" s="441" t="str">
        <f t="shared" si="21"/>
        <v>Moderada</v>
      </c>
      <c r="S22" s="441" t="str">
        <f t="shared" si="22"/>
        <v/>
      </c>
      <c r="T22" s="442" t="str">
        <f t="shared" si="5"/>
        <v>Control fuerte pero si el riesgo residual lo requiere, en cada proceso involucrado se deben emprender acciones adicionales</v>
      </c>
      <c r="U22" s="349" t="str">
        <f t="shared" si="6"/>
        <v/>
      </c>
      <c r="V22" s="418"/>
      <c r="W22" s="379"/>
      <c r="X22" s="348">
        <f t="shared" si="7"/>
        <v>2</v>
      </c>
      <c r="Y22" s="350"/>
      <c r="Z22" s="354"/>
      <c r="AB22" s="330">
        <v>18</v>
      </c>
      <c r="AC22" s="306">
        <f>'2. MAPA DE RIESGOS '!H29</f>
        <v>5</v>
      </c>
      <c r="AD22" s="306">
        <f>'2. MAPA DE RIESGOS '!I29</f>
        <v>10</v>
      </c>
      <c r="AE22" s="306">
        <f t="shared" si="14"/>
        <v>4</v>
      </c>
      <c r="AF22" s="307">
        <f t="shared" si="15"/>
        <v>50</v>
      </c>
      <c r="AG22" s="64" t="str">
        <f t="shared" si="16"/>
        <v>ALTA</v>
      </c>
      <c r="AH22" s="306">
        <f>IF(AC22=1,1,IF((AC22-W116)=0,1,AC22-W116))</f>
        <v>3</v>
      </c>
      <c r="AI22" s="306">
        <f>IF(AE22=1,1,IF((AE22-Z116)=0,1,AE22-Z116))</f>
        <v>4</v>
      </c>
      <c r="AJ22" s="306">
        <f t="shared" si="17"/>
        <v>10</v>
      </c>
      <c r="AK22" s="307">
        <f t="shared" si="18"/>
        <v>30</v>
      </c>
      <c r="AL22" s="64" t="str">
        <f t="shared" si="19"/>
        <v>ALTA</v>
      </c>
    </row>
    <row r="23" spans="1:38" ht="51" x14ac:dyDescent="0.2">
      <c r="A23" s="332"/>
      <c r="B23" s="319" t="s">
        <v>442</v>
      </c>
      <c r="C23" s="339" t="s">
        <v>159</v>
      </c>
      <c r="D23" s="340">
        <v>15</v>
      </c>
      <c r="E23" s="340">
        <v>15</v>
      </c>
      <c r="F23" s="340">
        <v>15</v>
      </c>
      <c r="G23" s="340">
        <v>15</v>
      </c>
      <c r="H23" s="340">
        <v>15</v>
      </c>
      <c r="I23" s="340">
        <v>15</v>
      </c>
      <c r="J23" s="340">
        <v>10</v>
      </c>
      <c r="K23" s="406">
        <f t="shared" si="20"/>
        <v>100</v>
      </c>
      <c r="L23" s="368" t="str">
        <f t="shared" si="1"/>
        <v>Fuerte</v>
      </c>
      <c r="M23" s="379"/>
      <c r="N23" s="354"/>
      <c r="O23" s="380"/>
      <c r="P23" s="371" t="s">
        <v>362</v>
      </c>
      <c r="Q23" s="441" t="str">
        <f t="shared" si="2"/>
        <v/>
      </c>
      <c r="R23" s="441" t="str">
        <f t="shared" si="21"/>
        <v>Moderada</v>
      </c>
      <c r="S23" s="441" t="str">
        <f t="shared" si="22"/>
        <v/>
      </c>
      <c r="T23" s="442" t="str">
        <f t="shared" si="5"/>
        <v>Control fuerte pero si el riesgo residual lo requiere, en cada proceso involucrado se deben emprender acciones adicionales</v>
      </c>
      <c r="U23" s="349" t="str">
        <f t="shared" si="6"/>
        <v/>
      </c>
      <c r="V23" s="418"/>
      <c r="W23" s="379"/>
      <c r="X23" s="348">
        <f t="shared" si="7"/>
        <v>2</v>
      </c>
      <c r="Y23" s="350"/>
      <c r="Z23" s="354"/>
      <c r="AB23" s="330">
        <v>19</v>
      </c>
      <c r="AC23" s="306">
        <f>'2. MAPA DE RIESGOS '!H30</f>
        <v>5</v>
      </c>
      <c r="AD23" s="306">
        <f>'2. MAPA DE RIESGOS '!I30</f>
        <v>10</v>
      </c>
      <c r="AE23" s="306">
        <f t="shared" si="14"/>
        <v>4</v>
      </c>
      <c r="AF23" s="307">
        <f t="shared" si="15"/>
        <v>50</v>
      </c>
      <c r="AG23" s="64" t="str">
        <f t="shared" si="16"/>
        <v>ALTA</v>
      </c>
      <c r="AH23" s="306">
        <f>IF(AC23=1,1,IF((AC23-W117)=0,1,AC23-W117))</f>
        <v>3</v>
      </c>
      <c r="AI23" s="306">
        <f>IF(AE23=1,1,IF((AE23-Z117)=0,1,AE23-Z117))</f>
        <v>4</v>
      </c>
      <c r="AJ23" s="306">
        <f t="shared" si="17"/>
        <v>10</v>
      </c>
      <c r="AK23" s="307">
        <f t="shared" si="18"/>
        <v>30</v>
      </c>
      <c r="AL23" s="64" t="str">
        <f t="shared" si="19"/>
        <v>ALTA</v>
      </c>
    </row>
    <row r="24" spans="1:38" s="401" customFormat="1" ht="38.25" x14ac:dyDescent="0.2">
      <c r="A24" s="402"/>
      <c r="B24" s="400" t="s">
        <v>443</v>
      </c>
      <c r="C24" s="404" t="s">
        <v>159</v>
      </c>
      <c r="D24" s="405">
        <v>15</v>
      </c>
      <c r="E24" s="405">
        <v>15</v>
      </c>
      <c r="F24" s="405">
        <v>15</v>
      </c>
      <c r="G24" s="405">
        <v>15</v>
      </c>
      <c r="H24" s="405">
        <v>15</v>
      </c>
      <c r="I24" s="405">
        <v>15</v>
      </c>
      <c r="J24" s="405">
        <v>10</v>
      </c>
      <c r="K24" s="406">
        <f t="shared" si="20"/>
        <v>100</v>
      </c>
      <c r="L24" s="368" t="str">
        <f t="shared" si="1"/>
        <v>Fuerte</v>
      </c>
      <c r="M24" s="379"/>
      <c r="N24" s="354"/>
      <c r="O24" s="380"/>
      <c r="P24" s="371" t="s">
        <v>362</v>
      </c>
      <c r="Q24" s="441" t="str">
        <f t="shared" si="2"/>
        <v/>
      </c>
      <c r="R24" s="441" t="str">
        <f t="shared" si="21"/>
        <v>Moderada</v>
      </c>
      <c r="S24" s="441" t="str">
        <f t="shared" si="22"/>
        <v/>
      </c>
      <c r="T24" s="442" t="str">
        <f t="shared" si="5"/>
        <v>Control fuerte pero si el riesgo residual lo requiere, en cada proceso involucrado se deben emprender acciones adicionales</v>
      </c>
      <c r="U24" s="349" t="str">
        <f t="shared" si="6"/>
        <v/>
      </c>
      <c r="V24" s="418"/>
      <c r="W24" s="379"/>
      <c r="X24" s="348">
        <f t="shared" si="7"/>
        <v>2</v>
      </c>
      <c r="Y24" s="350"/>
      <c r="Z24" s="354"/>
      <c r="AB24" s="391">
        <v>20</v>
      </c>
      <c r="AC24" s="306">
        <f>'2. MAPA DE RIESGOS '!H31</f>
        <v>2</v>
      </c>
      <c r="AD24" s="306">
        <f>'2. MAPA DE RIESGOS '!I31</f>
        <v>20</v>
      </c>
      <c r="AE24" s="306">
        <f t="shared" si="14"/>
        <v>5</v>
      </c>
      <c r="AF24" s="307">
        <f t="shared" si="15"/>
        <v>40</v>
      </c>
      <c r="AG24" s="64" t="str">
        <f t="shared" si="16"/>
        <v>ALTA</v>
      </c>
      <c r="AH24" s="306">
        <f>IF(AC24=1,1,IF((AC24-W121)=0,1,AC24-W121))</f>
        <v>1</v>
      </c>
      <c r="AI24" s="306">
        <f>IF(AE24=1,1,IF((AE24-Z121)=0,1,AE24-Z121))</f>
        <v>4</v>
      </c>
      <c r="AJ24" s="306">
        <f t="shared" si="17"/>
        <v>10</v>
      </c>
      <c r="AK24" s="307">
        <f t="shared" si="18"/>
        <v>10</v>
      </c>
      <c r="AL24" s="64" t="str">
        <f t="shared" si="19"/>
        <v>BAJA</v>
      </c>
    </row>
    <row r="25" spans="1:38" ht="38.25" x14ac:dyDescent="0.2">
      <c r="A25" s="332"/>
      <c r="B25" s="400" t="s">
        <v>542</v>
      </c>
      <c r="C25" s="404" t="s">
        <v>64</v>
      </c>
      <c r="D25" s="405">
        <v>15</v>
      </c>
      <c r="E25" s="405">
        <v>15</v>
      </c>
      <c r="F25" s="405">
        <v>15</v>
      </c>
      <c r="G25" s="405">
        <v>15</v>
      </c>
      <c r="H25" s="405">
        <v>15</v>
      </c>
      <c r="I25" s="405">
        <v>15</v>
      </c>
      <c r="J25" s="405">
        <v>10</v>
      </c>
      <c r="K25" s="406">
        <f t="shared" si="20"/>
        <v>100</v>
      </c>
      <c r="L25" s="368" t="str">
        <f t="shared" si="1"/>
        <v>Fuerte</v>
      </c>
      <c r="M25" s="379"/>
      <c r="N25" s="354"/>
      <c r="O25" s="381"/>
      <c r="P25" s="371" t="s">
        <v>362</v>
      </c>
      <c r="Q25" s="441" t="str">
        <f t="shared" si="2"/>
        <v/>
      </c>
      <c r="R25" s="441" t="str">
        <f t="shared" si="21"/>
        <v>Moderada</v>
      </c>
      <c r="S25" s="441" t="str">
        <f t="shared" si="22"/>
        <v/>
      </c>
      <c r="T25" s="442" t="str">
        <f t="shared" si="5"/>
        <v>Control fuerte pero si el riesgo residual lo requiere, en cada proceso involucrado se deben emprender acciones adicionales</v>
      </c>
      <c r="U25" s="349">
        <f t="shared" si="6"/>
        <v>2</v>
      </c>
      <c r="V25" s="352"/>
      <c r="W25" s="429"/>
      <c r="X25" s="348" t="str">
        <f t="shared" si="7"/>
        <v/>
      </c>
      <c r="Y25" s="348"/>
      <c r="Z25" s="430"/>
      <c r="AB25" s="330">
        <v>21</v>
      </c>
      <c r="AC25" s="357">
        <f>'2. MAPA DE RIESGOS '!H32</f>
        <v>4</v>
      </c>
      <c r="AD25" s="306">
        <f>'2. MAPA DE RIESGOS '!I32</f>
        <v>10</v>
      </c>
      <c r="AE25" s="306">
        <f t="shared" si="14"/>
        <v>4</v>
      </c>
      <c r="AF25" s="307">
        <f t="shared" si="15"/>
        <v>40</v>
      </c>
      <c r="AG25" s="64" t="str">
        <f t="shared" si="16"/>
        <v>ALTA</v>
      </c>
      <c r="AH25" s="306">
        <f>IF(AC25=1,1,IF((AC25-W126)=0,1,AC25-W126))</f>
        <v>3</v>
      </c>
      <c r="AI25" s="306">
        <f>IF(AE25=1,1,IF((AE25-Z126)=0,1,AE25-Z126))</f>
        <v>3</v>
      </c>
      <c r="AJ25" s="306">
        <f t="shared" si="17"/>
        <v>5</v>
      </c>
      <c r="AK25" s="307">
        <f t="shared" si="18"/>
        <v>15</v>
      </c>
      <c r="AL25" s="64" t="str">
        <f t="shared" si="19"/>
        <v>MODERADA</v>
      </c>
    </row>
    <row r="26" spans="1:38" ht="48" customHeight="1" x14ac:dyDescent="0.2">
      <c r="A26" s="312" t="str">
        <f>'2. MAPA DE RIESGOS '!C16</f>
        <v>5. Rendición de cuentas que no involucre a la ciudadanía y todos los grupos de interés.</v>
      </c>
      <c r="B26" s="304" t="s">
        <v>446</v>
      </c>
      <c r="C26" s="335" t="s">
        <v>64</v>
      </c>
      <c r="D26" s="336">
        <v>15</v>
      </c>
      <c r="E26" s="336">
        <v>15</v>
      </c>
      <c r="F26" s="336">
        <v>15</v>
      </c>
      <c r="G26" s="336">
        <v>15</v>
      </c>
      <c r="H26" s="336">
        <v>15</v>
      </c>
      <c r="I26" s="336">
        <v>15</v>
      </c>
      <c r="J26" s="336">
        <v>10</v>
      </c>
      <c r="K26" s="337">
        <f t="shared" si="20"/>
        <v>100</v>
      </c>
      <c r="L26" s="367" t="str">
        <f t="shared" si="1"/>
        <v>Fuerte</v>
      </c>
      <c r="M26" s="375">
        <f>ROUNDUP(AVERAGEIF(K26:K30,"&gt;0"),1)</f>
        <v>100</v>
      </c>
      <c r="N26" s="389" t="str">
        <f>IF(M26=100,"Fuerte",IF(M26&lt;50,"Débil","Moderada"))</f>
        <v>Fuerte</v>
      </c>
      <c r="O26" s="387" t="str">
        <f>IF(M26&lt;96,"Se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6" s="370" t="s">
        <v>362</v>
      </c>
      <c r="Q26" s="439" t="str">
        <f t="shared" si="2"/>
        <v>Fuerte</v>
      </c>
      <c r="R26" s="439" t="str">
        <f t="shared" si="21"/>
        <v/>
      </c>
      <c r="S26" s="439" t="str">
        <f t="shared" si="22"/>
        <v/>
      </c>
      <c r="T26" s="440" t="str">
        <f t="shared" ref="T26:T38" si="23">IF(AND(L26="Fuerte",P26="Fuerte"),"Control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26" s="390">
        <f t="shared" si="6"/>
        <v>2</v>
      </c>
      <c r="V26" s="431">
        <f>IFERROR(ROUND(AVERAGE(U26:U30),0),0)</f>
        <v>2</v>
      </c>
      <c r="W26" s="389">
        <f>IF(OR(S26="Débil",V26=0),0,IF(V26=1,1,IF(AND(Q26="Fuerte",V26=2),2,1)))</f>
        <v>2</v>
      </c>
      <c r="X26" s="425" t="str">
        <f t="shared" si="7"/>
        <v/>
      </c>
      <c r="Y26" s="431">
        <f>IFERROR(ROUND(AVERAGE(X26:X30),0),0)</f>
        <v>2</v>
      </c>
      <c r="Z26" s="389">
        <f>IF(OR(S26="Débil",Y26=0),0,IF(Y26=1,1,IF(AND(Q26="Fuerte",Y26=2),2,1)))</f>
        <v>2</v>
      </c>
    </row>
    <row r="27" spans="1:38" ht="38.25" x14ac:dyDescent="0.2">
      <c r="A27" s="333"/>
      <c r="B27" s="338" t="s">
        <v>444</v>
      </c>
      <c r="C27" s="335" t="s">
        <v>64</v>
      </c>
      <c r="D27" s="394">
        <v>15</v>
      </c>
      <c r="E27" s="394">
        <v>15</v>
      </c>
      <c r="F27" s="394">
        <v>15</v>
      </c>
      <c r="G27" s="394">
        <v>15</v>
      </c>
      <c r="H27" s="394">
        <v>15</v>
      </c>
      <c r="I27" s="394">
        <v>15</v>
      </c>
      <c r="J27" s="394">
        <v>10</v>
      </c>
      <c r="K27" s="337">
        <f t="shared" si="20"/>
        <v>100</v>
      </c>
      <c r="L27" s="367" t="str">
        <f t="shared" si="1"/>
        <v>Fuerte</v>
      </c>
      <c r="M27" s="356"/>
      <c r="N27" s="353"/>
      <c r="O27" s="351"/>
      <c r="P27" s="370" t="s">
        <v>362</v>
      </c>
      <c r="Q27" s="439" t="str">
        <f t="shared" si="2"/>
        <v/>
      </c>
      <c r="R27" s="439" t="str">
        <f t="shared" si="21"/>
        <v>Moderada</v>
      </c>
      <c r="S27" s="439" t="str">
        <f t="shared" si="22"/>
        <v/>
      </c>
      <c r="T27" s="440" t="str">
        <f t="shared" si="23"/>
        <v>Control fuerte pero si el riesgo residual lo requiere, en cada proceso involucrado se deben emprender acciones adicionales</v>
      </c>
      <c r="U27" s="390">
        <f t="shared" si="6"/>
        <v>2</v>
      </c>
      <c r="V27" s="417"/>
      <c r="W27" s="382"/>
      <c r="X27" s="425" t="str">
        <f t="shared" si="7"/>
        <v/>
      </c>
      <c r="Y27" s="412"/>
      <c r="Z27" s="383"/>
    </row>
    <row r="28" spans="1:38" ht="38.25" x14ac:dyDescent="0.2">
      <c r="A28" s="333"/>
      <c r="B28" s="338" t="s">
        <v>445</v>
      </c>
      <c r="C28" s="335" t="s">
        <v>64</v>
      </c>
      <c r="D28" s="336">
        <v>15</v>
      </c>
      <c r="E28" s="336">
        <v>15</v>
      </c>
      <c r="F28" s="336">
        <v>15</v>
      </c>
      <c r="G28" s="336">
        <v>15</v>
      </c>
      <c r="H28" s="336">
        <v>15</v>
      </c>
      <c r="I28" s="336">
        <v>15</v>
      </c>
      <c r="J28" s="336">
        <v>10</v>
      </c>
      <c r="K28" s="337">
        <f t="shared" si="20"/>
        <v>100</v>
      </c>
      <c r="L28" s="367" t="str">
        <f t="shared" si="1"/>
        <v>Fuerte</v>
      </c>
      <c r="M28" s="356"/>
      <c r="N28" s="353"/>
      <c r="O28" s="351"/>
      <c r="P28" s="370" t="s">
        <v>362</v>
      </c>
      <c r="Q28" s="439" t="str">
        <f t="shared" si="2"/>
        <v/>
      </c>
      <c r="R28" s="439" t="str">
        <f t="shared" si="21"/>
        <v>Moderada</v>
      </c>
      <c r="S28" s="439" t="str">
        <f t="shared" si="22"/>
        <v/>
      </c>
      <c r="T28" s="440" t="str">
        <f t="shared" si="23"/>
        <v>Control fuerte pero si el riesgo residual lo requiere, en cada proceso involucrado se deben emprender acciones adicionales</v>
      </c>
      <c r="U28" s="390">
        <f t="shared" si="6"/>
        <v>2</v>
      </c>
      <c r="V28" s="417"/>
      <c r="W28" s="382"/>
      <c r="X28" s="425" t="str">
        <f t="shared" si="7"/>
        <v/>
      </c>
      <c r="Y28" s="412"/>
      <c r="Z28" s="383"/>
    </row>
    <row r="29" spans="1:38" ht="38.25" x14ac:dyDescent="0.2">
      <c r="A29" s="333"/>
      <c r="B29" s="342" t="s">
        <v>447</v>
      </c>
      <c r="C29" s="335" t="s">
        <v>159</v>
      </c>
      <c r="D29" s="336">
        <v>15</v>
      </c>
      <c r="E29" s="336">
        <v>15</v>
      </c>
      <c r="F29" s="336">
        <v>15</v>
      </c>
      <c r="G29" s="336">
        <v>15</v>
      </c>
      <c r="H29" s="336">
        <v>15</v>
      </c>
      <c r="I29" s="336">
        <v>15</v>
      </c>
      <c r="J29" s="336">
        <v>10</v>
      </c>
      <c r="K29" s="337">
        <f t="shared" si="20"/>
        <v>100</v>
      </c>
      <c r="L29" s="367" t="str">
        <f t="shared" si="1"/>
        <v>Fuerte</v>
      </c>
      <c r="M29" s="356"/>
      <c r="N29" s="353"/>
      <c r="O29" s="351"/>
      <c r="P29" s="370" t="s">
        <v>362</v>
      </c>
      <c r="Q29" s="439" t="str">
        <f t="shared" si="2"/>
        <v/>
      </c>
      <c r="R29" s="439" t="str">
        <f t="shared" si="21"/>
        <v>Moderada</v>
      </c>
      <c r="S29" s="439" t="str">
        <f t="shared" si="22"/>
        <v/>
      </c>
      <c r="T29" s="440" t="str">
        <f t="shared" si="23"/>
        <v>Control fuerte pero si el riesgo residual lo requiere, en cada proceso involucrado se deben emprender acciones adicionales</v>
      </c>
      <c r="U29" s="390" t="str">
        <f t="shared" si="6"/>
        <v/>
      </c>
      <c r="V29" s="417"/>
      <c r="W29" s="382"/>
      <c r="X29" s="425">
        <f t="shared" si="7"/>
        <v>2</v>
      </c>
      <c r="Y29" s="412"/>
      <c r="Z29" s="383"/>
    </row>
    <row r="30" spans="1:38" ht="38.25" x14ac:dyDescent="0.2">
      <c r="A30" s="333"/>
      <c r="B30" s="338" t="s">
        <v>430</v>
      </c>
      <c r="C30" s="335" t="s">
        <v>159</v>
      </c>
      <c r="D30" s="336">
        <v>15</v>
      </c>
      <c r="E30" s="336">
        <v>15</v>
      </c>
      <c r="F30" s="336">
        <v>15</v>
      </c>
      <c r="G30" s="336">
        <v>15</v>
      </c>
      <c r="H30" s="336">
        <v>15</v>
      </c>
      <c r="I30" s="336">
        <v>15</v>
      </c>
      <c r="J30" s="336">
        <v>10</v>
      </c>
      <c r="K30" s="337">
        <f t="shared" si="20"/>
        <v>100</v>
      </c>
      <c r="L30" s="367" t="str">
        <f t="shared" si="1"/>
        <v>Fuerte</v>
      </c>
      <c r="M30" s="356"/>
      <c r="N30" s="353"/>
      <c r="O30" s="376"/>
      <c r="P30" s="370" t="s">
        <v>362</v>
      </c>
      <c r="Q30" s="439" t="str">
        <f t="shared" si="2"/>
        <v/>
      </c>
      <c r="R30" s="439" t="str">
        <f t="shared" si="21"/>
        <v>Moderada</v>
      </c>
      <c r="S30" s="439" t="str">
        <f t="shared" si="22"/>
        <v/>
      </c>
      <c r="T30" s="440" t="str">
        <f t="shared" si="23"/>
        <v>Control fuerte pero si el riesgo residual lo requiere, en cada proceso involucrado se deben emprender acciones adicionales</v>
      </c>
      <c r="U30" s="390" t="str">
        <f t="shared" si="6"/>
        <v/>
      </c>
      <c r="V30" s="432"/>
      <c r="W30" s="433"/>
      <c r="X30" s="425">
        <f t="shared" si="7"/>
        <v>2</v>
      </c>
      <c r="Y30" s="425"/>
      <c r="Z30" s="426"/>
    </row>
    <row r="31" spans="1:38" ht="63.75" x14ac:dyDescent="0.2">
      <c r="A31" s="311" t="str">
        <f>'2. MAPA DE RIESGOS '!C17</f>
        <v>6. Rendición de cuentas sin contar con la información pertinente y veraz.</v>
      </c>
      <c r="B31" s="309" t="s">
        <v>448</v>
      </c>
      <c r="C31" s="339" t="s">
        <v>64</v>
      </c>
      <c r="D31" s="340">
        <v>15</v>
      </c>
      <c r="E31" s="340">
        <v>15</v>
      </c>
      <c r="F31" s="340">
        <v>15</v>
      </c>
      <c r="G31" s="340">
        <v>15</v>
      </c>
      <c r="H31" s="340">
        <v>15</v>
      </c>
      <c r="I31" s="340">
        <v>15</v>
      </c>
      <c r="J31" s="340">
        <v>10</v>
      </c>
      <c r="K31" s="406">
        <f t="shared" si="20"/>
        <v>100</v>
      </c>
      <c r="L31" s="368" t="str">
        <f t="shared" si="1"/>
        <v>Fuerte</v>
      </c>
      <c r="M31" s="377">
        <f>ROUNDUP(AVERAGEIF(K31:K38,"&gt;0"),1)</f>
        <v>97.5</v>
      </c>
      <c r="N31" s="355" t="str">
        <f>IF(M31=100,"Fuerte",IF(M31&lt;50,"Débil","Moderada"))</f>
        <v>Moderada</v>
      </c>
      <c r="O31" s="378" t="str">
        <f>IF(M31&lt;96,"Se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1" s="371" t="s">
        <v>362</v>
      </c>
      <c r="Q31" s="441" t="str">
        <f t="shared" si="2"/>
        <v/>
      </c>
      <c r="R31" s="441" t="str">
        <f t="shared" si="21"/>
        <v>Moderada</v>
      </c>
      <c r="S31" s="441" t="str">
        <f t="shared" si="22"/>
        <v/>
      </c>
      <c r="T31" s="442" t="str">
        <f t="shared" si="23"/>
        <v>Control fuerte pero si el riesgo residual lo requiere, en cada proceso involucrado se deben emprender acciones adicionales</v>
      </c>
      <c r="U31" s="349">
        <f t="shared" si="6"/>
        <v>2</v>
      </c>
      <c r="V31" s="428">
        <f>IFERROR(ROUND(AVERAGE(U31:U38),0),0)</f>
        <v>1</v>
      </c>
      <c r="W31" s="355">
        <f>IF(OR(S31="Débil",V31=0),0,IF(V31=1,1,IF(AND(Q31="Fuerte",V31=2),2,1)))</f>
        <v>1</v>
      </c>
      <c r="X31" s="348" t="str">
        <f t="shared" si="7"/>
        <v/>
      </c>
      <c r="Y31" s="428">
        <f>IFERROR(ROUND(AVERAGE(X31:X38),0),0)</f>
        <v>2</v>
      </c>
      <c r="Z31" s="355">
        <f>IF(OR(S31="Débil",Y31=0),0,IF(Y31=1,1,IF(AND(Q31="Fuerte",Y31=2),2,1)))</f>
        <v>1</v>
      </c>
    </row>
    <row r="32" spans="1:38" s="347" customFormat="1" ht="51" x14ac:dyDescent="0.2">
      <c r="A32" s="402"/>
      <c r="B32" s="400" t="s">
        <v>544</v>
      </c>
      <c r="C32" s="404" t="s">
        <v>64</v>
      </c>
      <c r="D32" s="405">
        <v>15</v>
      </c>
      <c r="E32" s="405">
        <v>15</v>
      </c>
      <c r="F32" s="405">
        <v>15</v>
      </c>
      <c r="G32" s="405">
        <v>15</v>
      </c>
      <c r="H32" s="405">
        <v>15</v>
      </c>
      <c r="I32" s="405">
        <v>15</v>
      </c>
      <c r="J32" s="405">
        <v>5</v>
      </c>
      <c r="K32" s="406">
        <f t="shared" si="20"/>
        <v>95</v>
      </c>
      <c r="L32" s="368" t="str">
        <f t="shared" si="1"/>
        <v>Moderado</v>
      </c>
      <c r="M32" s="379"/>
      <c r="N32" s="354"/>
      <c r="O32" s="380"/>
      <c r="P32" s="371" t="s">
        <v>362</v>
      </c>
      <c r="Q32" s="441" t="str">
        <f t="shared" si="2"/>
        <v/>
      </c>
      <c r="R32" s="441" t="str">
        <f t="shared" si="21"/>
        <v>Moderada</v>
      </c>
      <c r="S32" s="441" t="str">
        <f t="shared" si="22"/>
        <v/>
      </c>
      <c r="T32" s="442" t="str">
        <f t="shared" si="23"/>
        <v>Requiere plan de acción para fortalecer los controles</v>
      </c>
      <c r="U32" s="349">
        <f t="shared" si="6"/>
        <v>1</v>
      </c>
      <c r="V32" s="418"/>
      <c r="W32" s="379"/>
      <c r="X32" s="348" t="str">
        <f t="shared" si="7"/>
        <v/>
      </c>
      <c r="Y32" s="350"/>
      <c r="Z32" s="354"/>
    </row>
    <row r="33" spans="1:26" s="347" customFormat="1" ht="63.75" x14ac:dyDescent="0.2">
      <c r="A33" s="402"/>
      <c r="B33" s="400" t="s">
        <v>546</v>
      </c>
      <c r="C33" s="404" t="s">
        <v>64</v>
      </c>
      <c r="D33" s="405">
        <v>15</v>
      </c>
      <c r="E33" s="405">
        <v>15</v>
      </c>
      <c r="F33" s="405">
        <v>15</v>
      </c>
      <c r="G33" s="405">
        <v>15</v>
      </c>
      <c r="H33" s="405">
        <v>15</v>
      </c>
      <c r="I33" s="405">
        <v>15</v>
      </c>
      <c r="J33" s="414">
        <v>5</v>
      </c>
      <c r="K33" s="406">
        <f t="shared" si="20"/>
        <v>95</v>
      </c>
      <c r="L33" s="368" t="str">
        <f t="shared" si="1"/>
        <v>Moderado</v>
      </c>
      <c r="M33" s="379"/>
      <c r="N33" s="354"/>
      <c r="O33" s="380"/>
      <c r="P33" s="371" t="s">
        <v>362</v>
      </c>
      <c r="Q33" s="441" t="str">
        <f t="shared" si="2"/>
        <v/>
      </c>
      <c r="R33" s="441" t="str">
        <f t="shared" si="21"/>
        <v>Moderada</v>
      </c>
      <c r="S33" s="441" t="str">
        <f t="shared" si="22"/>
        <v/>
      </c>
      <c r="T33" s="442" t="str">
        <f t="shared" si="23"/>
        <v>Requiere plan de acción para fortalecer los controles</v>
      </c>
      <c r="U33" s="349">
        <f t="shared" si="6"/>
        <v>1</v>
      </c>
      <c r="V33" s="418"/>
      <c r="W33" s="379"/>
      <c r="X33" s="348" t="str">
        <f t="shared" si="7"/>
        <v/>
      </c>
      <c r="Y33" s="350"/>
      <c r="Z33" s="354"/>
    </row>
    <row r="34" spans="1:26" s="347" customFormat="1" ht="51" x14ac:dyDescent="0.2">
      <c r="A34" s="402"/>
      <c r="B34" s="400" t="s">
        <v>449</v>
      </c>
      <c r="C34" s="404" t="s">
        <v>64</v>
      </c>
      <c r="D34" s="405">
        <v>15</v>
      </c>
      <c r="E34" s="405">
        <v>15</v>
      </c>
      <c r="F34" s="405">
        <v>15</v>
      </c>
      <c r="G34" s="405">
        <v>15</v>
      </c>
      <c r="H34" s="405">
        <v>15</v>
      </c>
      <c r="I34" s="405">
        <v>15</v>
      </c>
      <c r="J34" s="405">
        <v>5</v>
      </c>
      <c r="K34" s="406">
        <f t="shared" si="20"/>
        <v>95</v>
      </c>
      <c r="L34" s="368" t="str">
        <f t="shared" si="1"/>
        <v>Moderado</v>
      </c>
      <c r="M34" s="379"/>
      <c r="N34" s="354"/>
      <c r="O34" s="380"/>
      <c r="P34" s="371" t="s">
        <v>362</v>
      </c>
      <c r="Q34" s="441" t="str">
        <f t="shared" si="2"/>
        <v/>
      </c>
      <c r="R34" s="441" t="str">
        <f t="shared" si="21"/>
        <v>Moderada</v>
      </c>
      <c r="S34" s="441" t="str">
        <f t="shared" si="22"/>
        <v/>
      </c>
      <c r="T34" s="442" t="str">
        <f t="shared" si="23"/>
        <v>Requiere plan de acción para fortalecer los controles</v>
      </c>
      <c r="U34" s="349">
        <f t="shared" si="6"/>
        <v>1</v>
      </c>
      <c r="V34" s="418"/>
      <c r="W34" s="379"/>
      <c r="X34" s="348" t="str">
        <f t="shared" si="7"/>
        <v/>
      </c>
      <c r="Y34" s="350"/>
      <c r="Z34" s="354"/>
    </row>
    <row r="35" spans="1:26" s="347" customFormat="1" ht="38.25" x14ac:dyDescent="0.2">
      <c r="A35" s="402"/>
      <c r="B35" s="400" t="s">
        <v>450</v>
      </c>
      <c r="C35" s="404" t="s">
        <v>64</v>
      </c>
      <c r="D35" s="405">
        <v>15</v>
      </c>
      <c r="E35" s="405">
        <v>15</v>
      </c>
      <c r="F35" s="405">
        <v>15</v>
      </c>
      <c r="G35" s="405">
        <v>15</v>
      </c>
      <c r="H35" s="405">
        <v>15</v>
      </c>
      <c r="I35" s="405">
        <v>15</v>
      </c>
      <c r="J35" s="405">
        <v>10</v>
      </c>
      <c r="K35" s="406">
        <f t="shared" ref="K35:K38" si="24">SUM(D35:J35)</f>
        <v>100</v>
      </c>
      <c r="L35" s="368" t="str">
        <f t="shared" ref="L35:L38" si="25">IF(K35&gt;=96,"Fuerte",(IF(K35&lt;=85,"Débil","Moderado")))</f>
        <v>Fuerte</v>
      </c>
      <c r="M35" s="379"/>
      <c r="N35" s="354"/>
      <c r="O35" s="380"/>
      <c r="P35" s="371" t="s">
        <v>362</v>
      </c>
      <c r="Q35" s="441" t="str">
        <f t="shared" si="2"/>
        <v/>
      </c>
      <c r="R35" s="441" t="str">
        <f t="shared" si="21"/>
        <v>Moderada</v>
      </c>
      <c r="S35" s="441" t="str">
        <f t="shared" si="22"/>
        <v/>
      </c>
      <c r="T35" s="442" t="str">
        <f t="shared" si="23"/>
        <v>Control fuerte pero si el riesgo residual lo requiere, en cada proceso involucrado se deben emprender acciones adicionales</v>
      </c>
      <c r="U35" s="349">
        <f t="shared" si="6"/>
        <v>2</v>
      </c>
      <c r="V35" s="418"/>
      <c r="W35" s="379"/>
      <c r="X35" s="348" t="str">
        <f t="shared" si="7"/>
        <v/>
      </c>
      <c r="Y35" s="350"/>
      <c r="Z35" s="354"/>
    </row>
    <row r="36" spans="1:26" ht="38.25" x14ac:dyDescent="0.2">
      <c r="A36" s="332"/>
      <c r="B36" s="319" t="s">
        <v>451</v>
      </c>
      <c r="C36" s="339" t="s">
        <v>159</v>
      </c>
      <c r="D36" s="340">
        <v>15</v>
      </c>
      <c r="E36" s="340">
        <v>15</v>
      </c>
      <c r="F36" s="340">
        <v>15</v>
      </c>
      <c r="G36" s="340">
        <v>15</v>
      </c>
      <c r="H36" s="340">
        <v>15</v>
      </c>
      <c r="I36" s="340">
        <v>15</v>
      </c>
      <c r="J36" s="340">
        <v>10</v>
      </c>
      <c r="K36" s="406">
        <f t="shared" si="24"/>
        <v>100</v>
      </c>
      <c r="L36" s="368" t="str">
        <f t="shared" si="25"/>
        <v>Fuerte</v>
      </c>
      <c r="M36" s="379"/>
      <c r="N36" s="354"/>
      <c r="O36" s="380"/>
      <c r="P36" s="371" t="s">
        <v>362</v>
      </c>
      <c r="Q36" s="441" t="str">
        <f t="shared" si="2"/>
        <v/>
      </c>
      <c r="R36" s="441" t="str">
        <f t="shared" si="21"/>
        <v>Moderada</v>
      </c>
      <c r="S36" s="441" t="str">
        <f t="shared" si="22"/>
        <v/>
      </c>
      <c r="T36" s="442" t="str">
        <f t="shared" si="23"/>
        <v>Control fuerte pero si el riesgo residual lo requiere, en cada proceso involucrado se deben emprender acciones adicionales</v>
      </c>
      <c r="U36" s="349" t="str">
        <f t="shared" si="6"/>
        <v/>
      </c>
      <c r="V36" s="418"/>
      <c r="W36" s="379"/>
      <c r="X36" s="348">
        <f t="shared" si="7"/>
        <v>2</v>
      </c>
      <c r="Y36" s="350"/>
      <c r="Z36" s="354"/>
    </row>
    <row r="37" spans="1:26" ht="38.25" x14ac:dyDescent="0.2">
      <c r="A37" s="332"/>
      <c r="B37" s="319" t="s">
        <v>452</v>
      </c>
      <c r="C37" s="339" t="s">
        <v>64</v>
      </c>
      <c r="D37" s="340">
        <v>15</v>
      </c>
      <c r="E37" s="340">
        <v>15</v>
      </c>
      <c r="F37" s="340">
        <v>15</v>
      </c>
      <c r="G37" s="340">
        <v>10</v>
      </c>
      <c r="H37" s="340">
        <v>15</v>
      </c>
      <c r="I37" s="340">
        <v>15</v>
      </c>
      <c r="J37" s="340">
        <v>10</v>
      </c>
      <c r="K37" s="406">
        <f t="shared" si="24"/>
        <v>95</v>
      </c>
      <c r="L37" s="368" t="str">
        <f t="shared" si="25"/>
        <v>Moderado</v>
      </c>
      <c r="M37" s="379"/>
      <c r="N37" s="354"/>
      <c r="O37" s="380"/>
      <c r="P37" s="371" t="s">
        <v>572</v>
      </c>
      <c r="Q37" s="441" t="str">
        <f t="shared" si="2"/>
        <v/>
      </c>
      <c r="R37" s="441" t="str">
        <f t="shared" si="21"/>
        <v>Moderada</v>
      </c>
      <c r="S37" s="441" t="str">
        <f t="shared" si="22"/>
        <v/>
      </c>
      <c r="T37" s="442" t="str">
        <f t="shared" si="23"/>
        <v>Requiere plan de acción para fortalecer los controles</v>
      </c>
      <c r="U37" s="349">
        <f t="shared" si="6"/>
        <v>1</v>
      </c>
      <c r="V37" s="418"/>
      <c r="W37" s="379"/>
      <c r="X37" s="348" t="str">
        <f t="shared" si="7"/>
        <v/>
      </c>
      <c r="Y37" s="350"/>
      <c r="Z37" s="354"/>
    </row>
    <row r="38" spans="1:26" ht="25.5" x14ac:dyDescent="0.2">
      <c r="A38" s="332"/>
      <c r="B38" s="319" t="s">
        <v>453</v>
      </c>
      <c r="C38" s="339" t="s">
        <v>159</v>
      </c>
      <c r="D38" s="340">
        <v>15</v>
      </c>
      <c r="E38" s="340">
        <v>15</v>
      </c>
      <c r="F38" s="340">
        <v>15</v>
      </c>
      <c r="G38" s="340">
        <v>15</v>
      </c>
      <c r="H38" s="340">
        <v>15</v>
      </c>
      <c r="I38" s="340">
        <v>15</v>
      </c>
      <c r="J38" s="340">
        <v>10</v>
      </c>
      <c r="K38" s="406">
        <f t="shared" si="24"/>
        <v>100</v>
      </c>
      <c r="L38" s="368" t="str">
        <f t="shared" si="25"/>
        <v>Fuerte</v>
      </c>
      <c r="M38" s="379"/>
      <c r="N38" s="354"/>
      <c r="O38" s="381"/>
      <c r="P38" s="371"/>
      <c r="Q38" s="441" t="str">
        <f t="shared" si="2"/>
        <v/>
      </c>
      <c r="R38" s="441" t="str">
        <f t="shared" si="21"/>
        <v>Moderada</v>
      </c>
      <c r="S38" s="441" t="str">
        <f t="shared" si="22"/>
        <v/>
      </c>
      <c r="T38" s="442" t="str">
        <f t="shared" si="23"/>
        <v>Requiere plan de acción para fortalecer los controles</v>
      </c>
      <c r="U38" s="349" t="str">
        <f t="shared" si="6"/>
        <v/>
      </c>
      <c r="V38" s="352"/>
      <c r="W38" s="429"/>
      <c r="X38" s="348">
        <f t="shared" si="7"/>
        <v>2</v>
      </c>
      <c r="Y38" s="348"/>
      <c r="Z38" s="430"/>
    </row>
    <row r="39" spans="1:26" ht="51" x14ac:dyDescent="0.2">
      <c r="A39" s="310" t="str">
        <f>'2. MAPA DE RIESGOS '!C18</f>
        <v>7: Desvío en el uso de los bienes y servicios de la Entidad</v>
      </c>
      <c r="B39" s="304" t="s">
        <v>454</v>
      </c>
      <c r="C39" s="335" t="s">
        <v>64</v>
      </c>
      <c r="D39" s="403">
        <v>15</v>
      </c>
      <c r="E39" s="403">
        <v>15</v>
      </c>
      <c r="F39" s="403">
        <v>15</v>
      </c>
      <c r="G39" s="403">
        <v>15</v>
      </c>
      <c r="H39" s="403">
        <v>15</v>
      </c>
      <c r="I39" s="403">
        <v>15</v>
      </c>
      <c r="J39" s="403">
        <v>10</v>
      </c>
      <c r="K39" s="337">
        <f t="shared" si="20"/>
        <v>100</v>
      </c>
      <c r="L39" s="367" t="str">
        <f t="shared" si="1"/>
        <v>Fuerte</v>
      </c>
      <c r="M39" s="375">
        <f>ROUNDUP(AVERAGEIF(K39:K49,"&gt;0"),1)</f>
        <v>98.399999999999991</v>
      </c>
      <c r="N39" s="389" t="str">
        <f>IF(M39=100,"Fuerte",IF(M39&lt;50,"Débil","Moderada"))</f>
        <v>Moderada</v>
      </c>
      <c r="O39" s="387"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370" t="s">
        <v>362</v>
      </c>
      <c r="Q39" s="439" t="str">
        <f t="shared" si="2"/>
        <v/>
      </c>
      <c r="R39" s="439" t="str">
        <f t="shared" si="21"/>
        <v>Moderada</v>
      </c>
      <c r="S39" s="439" t="str">
        <f t="shared" si="22"/>
        <v/>
      </c>
      <c r="T39" s="440" t="str">
        <f t="shared" ref="T39:T57" si="26">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390">
        <f t="shared" si="6"/>
        <v>2</v>
      </c>
      <c r="V39" s="431">
        <f>IFERROR(ROUND(AVERAGE(U39:U49),0),0)</f>
        <v>2</v>
      </c>
      <c r="W39" s="389">
        <f>IF(OR(S39="Débil",V39=0),0,IF(V39=1,1,IF(AND(Q39="Fuerte",V39=2),2,1)))</f>
        <v>1</v>
      </c>
      <c r="X39" s="425" t="str">
        <f t="shared" si="7"/>
        <v/>
      </c>
      <c r="Y39" s="431">
        <f>IFERROR(ROUND(AVERAGE(X39:X49),0),0)</f>
        <v>2</v>
      </c>
      <c r="Z39" s="389">
        <f>IF(OR(S39="Débil",Y39=0),0,IF(Y39=1,1,IF(AND(Q39="Fuerte",Y39=2),2,1)))</f>
        <v>1</v>
      </c>
    </row>
    <row r="40" spans="1:26" s="347" customFormat="1" ht="38.25" x14ac:dyDescent="0.2">
      <c r="A40" s="316"/>
      <c r="B40" s="344" t="s">
        <v>455</v>
      </c>
      <c r="C40" s="335" t="s">
        <v>64</v>
      </c>
      <c r="D40" s="345">
        <v>15</v>
      </c>
      <c r="E40" s="345">
        <v>15</v>
      </c>
      <c r="F40" s="345">
        <v>15</v>
      </c>
      <c r="G40" s="345">
        <v>15</v>
      </c>
      <c r="H40" s="345">
        <v>15</v>
      </c>
      <c r="I40" s="345">
        <v>15</v>
      </c>
      <c r="J40" s="345">
        <v>10</v>
      </c>
      <c r="K40" s="346">
        <f t="shared" ref="K40:K49" si="27">SUM(D40:J40)</f>
        <v>100</v>
      </c>
      <c r="L40" s="369" t="str">
        <f t="shared" ref="L40:L49" si="28">IF(K40&gt;=96,"Fuerte",(IF(K40&lt;=85,"Débil","Moderado")))</f>
        <v>Fuerte</v>
      </c>
      <c r="M40" s="382"/>
      <c r="N40" s="383"/>
      <c r="O40" s="384"/>
      <c r="P40" s="372" t="s">
        <v>362</v>
      </c>
      <c r="Q40" s="439" t="str">
        <f t="shared" si="2"/>
        <v/>
      </c>
      <c r="R40" s="439" t="str">
        <f t="shared" si="21"/>
        <v>Moderada</v>
      </c>
      <c r="S40" s="439" t="str">
        <f t="shared" si="22"/>
        <v/>
      </c>
      <c r="T40" s="440" t="str">
        <f t="shared" si="26"/>
        <v>Control fuerte pero si el riesgo residual lo requiere, en cada proceso involucrado se deben emprender acciones adicionales</v>
      </c>
      <c r="U40" s="390">
        <f t="shared" si="6"/>
        <v>2</v>
      </c>
      <c r="V40" s="417"/>
      <c r="W40" s="382"/>
      <c r="X40" s="425" t="str">
        <f t="shared" si="7"/>
        <v/>
      </c>
      <c r="Y40" s="412"/>
      <c r="Z40" s="383"/>
    </row>
    <row r="41" spans="1:26" s="347" customFormat="1" ht="38.25" x14ac:dyDescent="0.2">
      <c r="A41" s="316"/>
      <c r="B41" s="344" t="s">
        <v>456</v>
      </c>
      <c r="C41" s="409" t="s">
        <v>64</v>
      </c>
      <c r="D41" s="345">
        <v>15</v>
      </c>
      <c r="E41" s="345">
        <v>15</v>
      </c>
      <c r="F41" s="345">
        <v>15</v>
      </c>
      <c r="G41" s="345">
        <v>15</v>
      </c>
      <c r="H41" s="345">
        <v>15</v>
      </c>
      <c r="I41" s="345">
        <v>15</v>
      </c>
      <c r="J41" s="345">
        <v>10</v>
      </c>
      <c r="K41" s="346">
        <f t="shared" si="27"/>
        <v>100</v>
      </c>
      <c r="L41" s="369" t="str">
        <f t="shared" si="28"/>
        <v>Fuerte</v>
      </c>
      <c r="M41" s="382"/>
      <c r="N41" s="383"/>
      <c r="O41" s="384"/>
      <c r="P41" s="372" t="s">
        <v>362</v>
      </c>
      <c r="Q41" s="439" t="str">
        <f t="shared" si="2"/>
        <v/>
      </c>
      <c r="R41" s="439" t="str">
        <f t="shared" si="21"/>
        <v>Moderada</v>
      </c>
      <c r="S41" s="439" t="str">
        <f t="shared" si="22"/>
        <v/>
      </c>
      <c r="T41" s="440" t="str">
        <f t="shared" si="26"/>
        <v>Control fuerte pero si el riesgo residual lo requiere, en cada proceso involucrado se deben emprender acciones adicionales</v>
      </c>
      <c r="U41" s="390">
        <f t="shared" si="6"/>
        <v>2</v>
      </c>
      <c r="V41" s="417"/>
      <c r="W41" s="382"/>
      <c r="X41" s="425" t="str">
        <f t="shared" si="7"/>
        <v/>
      </c>
      <c r="Y41" s="412"/>
      <c r="Z41" s="383"/>
    </row>
    <row r="42" spans="1:26" ht="25.5" x14ac:dyDescent="0.2">
      <c r="A42" s="314"/>
      <c r="B42" s="304" t="s">
        <v>457</v>
      </c>
      <c r="C42" s="335" t="s">
        <v>64</v>
      </c>
      <c r="D42" s="336">
        <v>15</v>
      </c>
      <c r="E42" s="336">
        <v>15</v>
      </c>
      <c r="F42" s="336">
        <v>15</v>
      </c>
      <c r="G42" s="336">
        <v>10</v>
      </c>
      <c r="H42" s="336">
        <v>15</v>
      </c>
      <c r="I42" s="336">
        <v>15</v>
      </c>
      <c r="J42" s="336">
        <v>10</v>
      </c>
      <c r="K42" s="337">
        <f t="shared" si="27"/>
        <v>95</v>
      </c>
      <c r="L42" s="367" t="str">
        <f t="shared" si="28"/>
        <v>Moderado</v>
      </c>
      <c r="M42" s="356"/>
      <c r="N42" s="353"/>
      <c r="O42" s="351"/>
      <c r="P42" s="370" t="s">
        <v>572</v>
      </c>
      <c r="Q42" s="439" t="str">
        <f t="shared" si="2"/>
        <v/>
      </c>
      <c r="R42" s="439" t="str">
        <f t="shared" si="21"/>
        <v>Moderada</v>
      </c>
      <c r="S42" s="439" t="str">
        <f t="shared" si="22"/>
        <v/>
      </c>
      <c r="T42" s="440" t="str">
        <f t="shared" si="26"/>
        <v>Requiere plan de acción para fortalecer los controles</v>
      </c>
      <c r="U42" s="390">
        <f t="shared" si="6"/>
        <v>1</v>
      </c>
      <c r="V42" s="417"/>
      <c r="W42" s="382"/>
      <c r="X42" s="425" t="str">
        <f t="shared" si="7"/>
        <v/>
      </c>
      <c r="Y42" s="412"/>
      <c r="Z42" s="383"/>
    </row>
    <row r="43" spans="1:26" s="347" customFormat="1" ht="43.5" customHeight="1" x14ac:dyDescent="0.2">
      <c r="A43" s="316"/>
      <c r="B43" s="415" t="s">
        <v>522</v>
      </c>
      <c r="C43" s="409" t="s">
        <v>64</v>
      </c>
      <c r="D43" s="345">
        <v>15</v>
      </c>
      <c r="E43" s="345">
        <v>15</v>
      </c>
      <c r="F43" s="345">
        <v>15</v>
      </c>
      <c r="G43" s="345">
        <v>10</v>
      </c>
      <c r="H43" s="345">
        <v>15</v>
      </c>
      <c r="I43" s="345">
        <v>15</v>
      </c>
      <c r="J43" s="345">
        <v>10</v>
      </c>
      <c r="K43" s="346">
        <f t="shared" si="27"/>
        <v>95</v>
      </c>
      <c r="L43" s="369" t="str">
        <f t="shared" si="28"/>
        <v>Moderado</v>
      </c>
      <c r="M43" s="382"/>
      <c r="N43" s="383"/>
      <c r="O43" s="384"/>
      <c r="P43" s="372" t="s">
        <v>362</v>
      </c>
      <c r="Q43" s="439" t="str">
        <f t="shared" si="2"/>
        <v/>
      </c>
      <c r="R43" s="439" t="str">
        <f t="shared" si="21"/>
        <v>Moderada</v>
      </c>
      <c r="S43" s="439" t="str">
        <f t="shared" si="22"/>
        <v/>
      </c>
      <c r="T43" s="440" t="str">
        <f t="shared" si="26"/>
        <v>Requiere plan de acción para fortalecer los controles</v>
      </c>
      <c r="U43" s="390">
        <f t="shared" si="6"/>
        <v>1</v>
      </c>
      <c r="V43" s="417"/>
      <c r="W43" s="382"/>
      <c r="X43" s="425" t="str">
        <f t="shared" si="7"/>
        <v/>
      </c>
      <c r="Y43" s="412"/>
      <c r="Z43" s="383"/>
    </row>
    <row r="44" spans="1:26" s="347" customFormat="1" ht="25.5" x14ac:dyDescent="0.2">
      <c r="A44" s="316"/>
      <c r="B44" s="415" t="s">
        <v>523</v>
      </c>
      <c r="C44" s="409" t="s">
        <v>64</v>
      </c>
      <c r="D44" s="345">
        <v>15</v>
      </c>
      <c r="E44" s="345">
        <v>15</v>
      </c>
      <c r="F44" s="345">
        <v>15</v>
      </c>
      <c r="G44" s="345">
        <v>15</v>
      </c>
      <c r="H44" s="345">
        <v>15</v>
      </c>
      <c r="I44" s="345">
        <v>15</v>
      </c>
      <c r="J44" s="345">
        <v>10</v>
      </c>
      <c r="K44" s="346"/>
      <c r="L44" s="369"/>
      <c r="M44" s="382"/>
      <c r="N44" s="383"/>
      <c r="O44" s="384"/>
      <c r="P44" s="372" t="s">
        <v>362</v>
      </c>
      <c r="Q44" s="439" t="str">
        <f t="shared" si="2"/>
        <v/>
      </c>
      <c r="R44" s="439" t="str">
        <f t="shared" si="21"/>
        <v>Moderada</v>
      </c>
      <c r="S44" s="439" t="str">
        <f t="shared" si="22"/>
        <v/>
      </c>
      <c r="T44" s="440" t="str">
        <f t="shared" si="26"/>
        <v>Requiere plan de acción para fortalecer los controles</v>
      </c>
      <c r="U44" s="390" t="str">
        <f t="shared" si="6"/>
        <v/>
      </c>
      <c r="V44" s="417"/>
      <c r="W44" s="382"/>
      <c r="X44" s="425" t="str">
        <f t="shared" si="7"/>
        <v/>
      </c>
      <c r="Y44" s="412"/>
      <c r="Z44" s="383"/>
    </row>
    <row r="45" spans="1:26" s="347" customFormat="1" ht="38.25" x14ac:dyDescent="0.2">
      <c r="A45" s="333"/>
      <c r="B45" s="416" t="s">
        <v>521</v>
      </c>
      <c r="C45" s="409" t="s">
        <v>64</v>
      </c>
      <c r="D45" s="345">
        <v>15</v>
      </c>
      <c r="E45" s="345">
        <v>15</v>
      </c>
      <c r="F45" s="345">
        <v>15</v>
      </c>
      <c r="G45" s="345">
        <v>15</v>
      </c>
      <c r="H45" s="345">
        <v>15</v>
      </c>
      <c r="I45" s="345">
        <v>15</v>
      </c>
      <c r="J45" s="345">
        <v>10</v>
      </c>
      <c r="K45" s="346">
        <f t="shared" si="27"/>
        <v>100</v>
      </c>
      <c r="L45" s="369" t="str">
        <f t="shared" si="28"/>
        <v>Fuerte</v>
      </c>
      <c r="M45" s="382"/>
      <c r="N45" s="383"/>
      <c r="O45" s="384"/>
      <c r="P45" s="372" t="s">
        <v>362</v>
      </c>
      <c r="Q45" s="439" t="str">
        <f t="shared" si="2"/>
        <v/>
      </c>
      <c r="R45" s="439" t="str">
        <f t="shared" si="21"/>
        <v>Moderada</v>
      </c>
      <c r="S45" s="439" t="str">
        <f t="shared" si="22"/>
        <v/>
      </c>
      <c r="T45" s="440" t="str">
        <f t="shared" si="26"/>
        <v>Control fuerte pero si el riesgo residual lo requiere, en cada proceso involucrado se deben emprender acciones adicionales</v>
      </c>
      <c r="U45" s="390">
        <f t="shared" si="6"/>
        <v>2</v>
      </c>
      <c r="V45" s="417"/>
      <c r="W45" s="382"/>
      <c r="X45" s="425" t="str">
        <f t="shared" si="7"/>
        <v/>
      </c>
      <c r="Y45" s="412"/>
      <c r="Z45" s="383"/>
    </row>
    <row r="46" spans="1:26" ht="38.25" x14ac:dyDescent="0.2">
      <c r="A46" s="331"/>
      <c r="B46" s="342" t="s">
        <v>520</v>
      </c>
      <c r="C46" s="335" t="s">
        <v>64</v>
      </c>
      <c r="D46" s="336">
        <v>15</v>
      </c>
      <c r="E46" s="336">
        <v>15</v>
      </c>
      <c r="F46" s="336">
        <v>15</v>
      </c>
      <c r="G46" s="336">
        <v>15</v>
      </c>
      <c r="H46" s="336">
        <v>15</v>
      </c>
      <c r="I46" s="336">
        <v>15</v>
      </c>
      <c r="J46" s="336">
        <v>10</v>
      </c>
      <c r="K46" s="337">
        <f t="shared" si="27"/>
        <v>100</v>
      </c>
      <c r="L46" s="367" t="str">
        <f t="shared" si="28"/>
        <v>Fuerte</v>
      </c>
      <c r="M46" s="356"/>
      <c r="N46" s="353"/>
      <c r="O46" s="351"/>
      <c r="P46" s="370" t="s">
        <v>362</v>
      </c>
      <c r="Q46" s="439" t="str">
        <f t="shared" si="2"/>
        <v/>
      </c>
      <c r="R46" s="439" t="str">
        <f t="shared" si="21"/>
        <v>Moderada</v>
      </c>
      <c r="S46" s="439" t="str">
        <f t="shared" si="22"/>
        <v/>
      </c>
      <c r="T46" s="440" t="str">
        <f t="shared" si="26"/>
        <v>Control fuerte pero si el riesgo residual lo requiere, en cada proceso involucrado se deben emprender acciones adicionales</v>
      </c>
      <c r="U46" s="390">
        <f t="shared" si="6"/>
        <v>2</v>
      </c>
      <c r="V46" s="417"/>
      <c r="W46" s="382"/>
      <c r="X46" s="425" t="str">
        <f t="shared" si="7"/>
        <v/>
      </c>
      <c r="Y46" s="412"/>
      <c r="Z46" s="383"/>
    </row>
    <row r="47" spans="1:26" ht="51" x14ac:dyDescent="0.2">
      <c r="A47" s="331"/>
      <c r="B47" s="342" t="s">
        <v>519</v>
      </c>
      <c r="C47" s="335" t="s">
        <v>159</v>
      </c>
      <c r="D47" s="336">
        <v>15</v>
      </c>
      <c r="E47" s="336">
        <v>15</v>
      </c>
      <c r="F47" s="336">
        <v>15</v>
      </c>
      <c r="G47" s="336">
        <v>15</v>
      </c>
      <c r="H47" s="336">
        <v>15</v>
      </c>
      <c r="I47" s="336">
        <v>15</v>
      </c>
      <c r="J47" s="336">
        <v>10</v>
      </c>
      <c r="K47" s="337">
        <f t="shared" si="27"/>
        <v>100</v>
      </c>
      <c r="L47" s="367" t="str">
        <f t="shared" si="28"/>
        <v>Fuerte</v>
      </c>
      <c r="M47" s="356"/>
      <c r="N47" s="353"/>
      <c r="O47" s="351"/>
      <c r="P47" s="370" t="s">
        <v>362</v>
      </c>
      <c r="Q47" s="439" t="str">
        <f t="shared" si="2"/>
        <v/>
      </c>
      <c r="R47" s="439" t="str">
        <f t="shared" si="21"/>
        <v>Moderada</v>
      </c>
      <c r="S47" s="439" t="str">
        <f t="shared" si="22"/>
        <v/>
      </c>
      <c r="T47" s="440" t="str">
        <f t="shared" si="26"/>
        <v>Control fuerte pero si el riesgo residual lo requiere, en cada proceso involucrado se deben emprender acciones adicionales</v>
      </c>
      <c r="U47" s="390" t="str">
        <f t="shared" si="6"/>
        <v/>
      </c>
      <c r="V47" s="417"/>
      <c r="W47" s="382"/>
      <c r="X47" s="425">
        <f t="shared" si="7"/>
        <v>2</v>
      </c>
      <c r="Y47" s="412"/>
      <c r="Z47" s="383"/>
    </row>
    <row r="48" spans="1:26" ht="25.5" x14ac:dyDescent="0.2">
      <c r="A48" s="331"/>
      <c r="B48" s="342" t="s">
        <v>518</v>
      </c>
      <c r="C48" s="335" t="s">
        <v>64</v>
      </c>
      <c r="D48" s="395">
        <v>15</v>
      </c>
      <c r="E48" s="395">
        <v>15</v>
      </c>
      <c r="F48" s="395">
        <v>15</v>
      </c>
      <c r="G48" s="395">
        <v>15</v>
      </c>
      <c r="H48" s="395">
        <v>15</v>
      </c>
      <c r="I48" s="395">
        <v>15</v>
      </c>
      <c r="J48" s="395">
        <v>10</v>
      </c>
      <c r="K48" s="337"/>
      <c r="L48" s="367"/>
      <c r="M48" s="356"/>
      <c r="N48" s="353"/>
      <c r="O48" s="351"/>
      <c r="P48" s="370" t="s">
        <v>362</v>
      </c>
      <c r="Q48" s="439" t="str">
        <f t="shared" si="2"/>
        <v/>
      </c>
      <c r="R48" s="439" t="str">
        <f t="shared" si="21"/>
        <v>Moderada</v>
      </c>
      <c r="S48" s="439" t="str">
        <f t="shared" si="22"/>
        <v/>
      </c>
      <c r="T48" s="440" t="str">
        <f t="shared" si="26"/>
        <v>Requiere plan de acción para fortalecer los controles</v>
      </c>
      <c r="U48" s="390" t="str">
        <f t="shared" si="6"/>
        <v/>
      </c>
      <c r="V48" s="417"/>
      <c r="W48" s="382"/>
      <c r="X48" s="425" t="str">
        <f t="shared" si="7"/>
        <v/>
      </c>
      <c r="Y48" s="412"/>
      <c r="Z48" s="383"/>
    </row>
    <row r="49" spans="1:26" ht="25.5" x14ac:dyDescent="0.2">
      <c r="A49" s="331"/>
      <c r="B49" s="342" t="s">
        <v>541</v>
      </c>
      <c r="C49" s="335" t="s">
        <v>159</v>
      </c>
      <c r="D49" s="336">
        <v>15</v>
      </c>
      <c r="E49" s="336">
        <v>15</v>
      </c>
      <c r="F49" s="336">
        <v>15</v>
      </c>
      <c r="G49" s="336">
        <v>10</v>
      </c>
      <c r="H49" s="336">
        <v>15</v>
      </c>
      <c r="I49" s="336">
        <v>15</v>
      </c>
      <c r="J49" s="336">
        <v>10</v>
      </c>
      <c r="K49" s="337">
        <f t="shared" si="27"/>
        <v>95</v>
      </c>
      <c r="L49" s="367" t="str">
        <f t="shared" si="28"/>
        <v>Moderado</v>
      </c>
      <c r="M49" s="356"/>
      <c r="N49" s="353"/>
      <c r="O49" s="376"/>
      <c r="P49" s="370" t="s">
        <v>572</v>
      </c>
      <c r="Q49" s="439" t="str">
        <f t="shared" si="2"/>
        <v/>
      </c>
      <c r="R49" s="439" t="str">
        <f t="shared" si="21"/>
        <v>Moderada</v>
      </c>
      <c r="S49" s="439" t="str">
        <f t="shared" si="22"/>
        <v/>
      </c>
      <c r="T49" s="440" t="str">
        <f t="shared" si="26"/>
        <v>Requiere plan de acción para fortalecer los controles</v>
      </c>
      <c r="U49" s="390" t="str">
        <f t="shared" si="6"/>
        <v/>
      </c>
      <c r="V49" s="432"/>
      <c r="W49" s="433"/>
      <c r="X49" s="425">
        <f t="shared" si="7"/>
        <v>1</v>
      </c>
      <c r="Y49" s="425"/>
      <c r="Z49" s="426"/>
    </row>
    <row r="50" spans="1:26" s="347" customFormat="1" ht="63" customHeight="1" x14ac:dyDescent="0.2">
      <c r="A50" s="311" t="str">
        <f>'2. MAPA DE RIESGOS '!C19</f>
        <v>8: Pérdida de información pública que favorezca el beneficio propio o de terceros</v>
      </c>
      <c r="B50" s="309" t="s">
        <v>458</v>
      </c>
      <c r="C50" s="404" t="s">
        <v>64</v>
      </c>
      <c r="D50" s="405">
        <v>15</v>
      </c>
      <c r="E50" s="405">
        <v>15</v>
      </c>
      <c r="F50" s="405">
        <v>15</v>
      </c>
      <c r="G50" s="405">
        <v>15</v>
      </c>
      <c r="H50" s="405">
        <v>15</v>
      </c>
      <c r="I50" s="405">
        <v>15</v>
      </c>
      <c r="J50" s="405">
        <v>10</v>
      </c>
      <c r="K50" s="406">
        <f t="shared" si="20"/>
        <v>100</v>
      </c>
      <c r="L50" s="368" t="str">
        <f t="shared" si="1"/>
        <v>Fuerte</v>
      </c>
      <c r="M50" s="377">
        <f>ROUNDUP(AVERAGEIF(K50:K57,"&gt;0"),1)</f>
        <v>96</v>
      </c>
      <c r="N50" s="355" t="str">
        <f>IF(M50=100,"Fuerte",IF(M50&lt;50,"Débil","Moderada"))</f>
        <v>Moderada</v>
      </c>
      <c r="O50" s="378" t="str">
        <f>IF(M50&lt;96,"Se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0" s="371" t="s">
        <v>362</v>
      </c>
      <c r="Q50" s="441" t="str">
        <f t="shared" si="2"/>
        <v/>
      </c>
      <c r="R50" s="441" t="str">
        <f t="shared" si="21"/>
        <v>Moderada</v>
      </c>
      <c r="S50" s="441" t="str">
        <f t="shared" si="22"/>
        <v/>
      </c>
      <c r="T50" s="442" t="str">
        <f t="shared" si="26"/>
        <v>Control fuerte pero si el riesgo residual lo requiere, en cada proceso involucrado se deben emprender acciones adicionales</v>
      </c>
      <c r="U50" s="349">
        <f t="shared" si="6"/>
        <v>2</v>
      </c>
      <c r="V50" s="428">
        <f>IFERROR(ROUND(AVERAGE(U50:U57),0),0)</f>
        <v>2</v>
      </c>
      <c r="W50" s="355">
        <f>IF(OR(S50="Débil",V50=0),0,IF(V50=1,1,IF(AND(Q50="Fuerte",V50=2),2,1)))</f>
        <v>1</v>
      </c>
      <c r="X50" s="348" t="str">
        <f t="shared" si="7"/>
        <v/>
      </c>
      <c r="Y50" s="428">
        <f>IFERROR(ROUND(AVERAGE(X50:X57),0),0)</f>
        <v>0</v>
      </c>
      <c r="Z50" s="355">
        <f>IF(OR(S50="Débil",Y50=0),0,IF(Y50=1,1,IF(AND(Q50="Fuerte",Y50=2),2,1)))</f>
        <v>0</v>
      </c>
    </row>
    <row r="51" spans="1:26" s="480" customFormat="1" ht="38.25" x14ac:dyDescent="0.2">
      <c r="A51" s="473"/>
      <c r="B51" s="477" t="s">
        <v>556</v>
      </c>
      <c r="C51" s="474" t="s">
        <v>64</v>
      </c>
      <c r="D51" s="475">
        <v>15</v>
      </c>
      <c r="E51" s="475">
        <v>15</v>
      </c>
      <c r="F51" s="475">
        <v>15</v>
      </c>
      <c r="G51" s="475">
        <v>15</v>
      </c>
      <c r="H51" s="475">
        <v>15</v>
      </c>
      <c r="I51" s="475">
        <v>15</v>
      </c>
      <c r="J51" s="475">
        <v>10</v>
      </c>
      <c r="K51" s="476"/>
      <c r="L51" s="486"/>
      <c r="M51" s="490"/>
      <c r="N51" s="485"/>
      <c r="O51" s="491"/>
      <c r="P51" s="488" t="s">
        <v>362</v>
      </c>
      <c r="Q51" s="441" t="str">
        <f t="shared" si="2"/>
        <v/>
      </c>
      <c r="R51" s="441" t="str">
        <f t="shared" si="21"/>
        <v>Moderada</v>
      </c>
      <c r="S51" s="441" t="str">
        <f t="shared" si="22"/>
        <v/>
      </c>
      <c r="T51" s="442" t="str">
        <f t="shared" si="26"/>
        <v>Requiere plan de acción para fortalecer los controles</v>
      </c>
      <c r="U51" s="482" t="str">
        <f t="shared" si="6"/>
        <v/>
      </c>
      <c r="V51" s="418"/>
      <c r="W51" s="490"/>
      <c r="X51" s="481" t="str">
        <f t="shared" si="7"/>
        <v/>
      </c>
      <c r="Y51" s="483"/>
      <c r="Z51" s="485"/>
    </row>
    <row r="52" spans="1:26" ht="38.25" x14ac:dyDescent="0.2">
      <c r="A52" s="332"/>
      <c r="B52" s="341" t="s">
        <v>557</v>
      </c>
      <c r="C52" s="339" t="s">
        <v>64</v>
      </c>
      <c r="D52" s="340">
        <v>15</v>
      </c>
      <c r="E52" s="340">
        <v>15</v>
      </c>
      <c r="F52" s="340">
        <v>15</v>
      </c>
      <c r="G52" s="340">
        <v>15</v>
      </c>
      <c r="H52" s="340">
        <v>15</v>
      </c>
      <c r="I52" s="340">
        <v>15</v>
      </c>
      <c r="J52" s="340">
        <v>10</v>
      </c>
      <c r="K52" s="406">
        <f t="shared" si="20"/>
        <v>100</v>
      </c>
      <c r="L52" s="368" t="str">
        <f t="shared" si="1"/>
        <v>Fuerte</v>
      </c>
      <c r="M52" s="379"/>
      <c r="N52" s="354"/>
      <c r="O52" s="380"/>
      <c r="P52" s="371" t="s">
        <v>362</v>
      </c>
      <c r="Q52" s="441" t="str">
        <f t="shared" si="2"/>
        <v/>
      </c>
      <c r="R52" s="441" t="str">
        <f t="shared" si="21"/>
        <v>Moderada</v>
      </c>
      <c r="S52" s="441" t="str">
        <f t="shared" si="22"/>
        <v/>
      </c>
      <c r="T52" s="442" t="str">
        <f t="shared" si="26"/>
        <v>Control fuerte pero si el riesgo residual lo requiere, en cada proceso involucrado se deben emprender acciones adicionales</v>
      </c>
      <c r="U52" s="349">
        <f t="shared" si="6"/>
        <v>2</v>
      </c>
      <c r="V52" s="418"/>
      <c r="W52" s="379"/>
      <c r="X52" s="348" t="str">
        <f t="shared" si="7"/>
        <v/>
      </c>
      <c r="Y52" s="350"/>
      <c r="Z52" s="354"/>
    </row>
    <row r="53" spans="1:26" s="480" customFormat="1" ht="38.25" x14ac:dyDescent="0.2">
      <c r="A53" s="513"/>
      <c r="B53" s="517" t="s">
        <v>558</v>
      </c>
      <c r="C53" s="514" t="s">
        <v>64</v>
      </c>
      <c r="D53" s="515">
        <v>15</v>
      </c>
      <c r="E53" s="515">
        <v>15</v>
      </c>
      <c r="F53" s="515">
        <v>15</v>
      </c>
      <c r="G53" s="515">
        <v>15</v>
      </c>
      <c r="H53" s="515">
        <v>15</v>
      </c>
      <c r="I53" s="515">
        <v>15</v>
      </c>
      <c r="J53" s="515">
        <v>10</v>
      </c>
      <c r="K53" s="516">
        <f t="shared" si="20"/>
        <v>100</v>
      </c>
      <c r="L53" s="486" t="str">
        <f t="shared" si="1"/>
        <v>Fuerte</v>
      </c>
      <c r="M53" s="490"/>
      <c r="N53" s="485"/>
      <c r="O53" s="491"/>
      <c r="P53" s="488" t="s">
        <v>362</v>
      </c>
      <c r="Q53" s="441" t="str">
        <f t="shared" si="2"/>
        <v/>
      </c>
      <c r="R53" s="441" t="str">
        <f t="shared" si="21"/>
        <v>Moderada</v>
      </c>
      <c r="S53" s="441" t="str">
        <f t="shared" si="22"/>
        <v/>
      </c>
      <c r="T53" s="442" t="str">
        <f t="shared" si="26"/>
        <v>Control fuerte pero si el riesgo residual lo requiere, en cada proceso involucrado se deben emprender acciones adicionales</v>
      </c>
      <c r="U53" s="482">
        <f t="shared" si="6"/>
        <v>2</v>
      </c>
      <c r="V53" s="418"/>
      <c r="W53" s="490"/>
      <c r="X53" s="481" t="str">
        <f t="shared" si="7"/>
        <v/>
      </c>
      <c r="Y53" s="483"/>
      <c r="Z53" s="485"/>
    </row>
    <row r="54" spans="1:26" ht="42.75" customHeight="1" x14ac:dyDescent="0.2">
      <c r="A54" s="332"/>
      <c r="B54" s="341" t="s">
        <v>430</v>
      </c>
      <c r="C54" s="339" t="s">
        <v>159</v>
      </c>
      <c r="D54" s="340">
        <v>15</v>
      </c>
      <c r="E54" s="340">
        <v>15</v>
      </c>
      <c r="F54" s="340">
        <v>15</v>
      </c>
      <c r="G54" s="340">
        <v>15</v>
      </c>
      <c r="H54" s="340">
        <v>15</v>
      </c>
      <c r="I54" s="340">
        <v>15</v>
      </c>
      <c r="J54" s="340">
        <v>10</v>
      </c>
      <c r="K54" s="406"/>
      <c r="L54" s="368"/>
      <c r="M54" s="379"/>
      <c r="N54" s="354"/>
      <c r="O54" s="380"/>
      <c r="P54" s="371" t="s">
        <v>362</v>
      </c>
      <c r="Q54" s="441" t="str">
        <f t="shared" si="2"/>
        <v/>
      </c>
      <c r="R54" s="441" t="str">
        <f t="shared" si="21"/>
        <v>Moderada</v>
      </c>
      <c r="S54" s="441" t="str">
        <f t="shared" si="22"/>
        <v/>
      </c>
      <c r="T54" s="442" t="str">
        <f t="shared" si="26"/>
        <v>Requiere plan de acción para fortalecer los controles</v>
      </c>
      <c r="U54" s="349" t="str">
        <f t="shared" si="6"/>
        <v/>
      </c>
      <c r="V54" s="418"/>
      <c r="W54" s="379"/>
      <c r="X54" s="348" t="str">
        <f t="shared" si="7"/>
        <v/>
      </c>
      <c r="Y54" s="350"/>
      <c r="Z54" s="354"/>
    </row>
    <row r="55" spans="1:26" s="480" customFormat="1" ht="37.5" customHeight="1" x14ac:dyDescent="0.2">
      <c r="A55" s="499"/>
      <c r="B55" s="503" t="s">
        <v>559</v>
      </c>
      <c r="C55" s="500" t="s">
        <v>159</v>
      </c>
      <c r="D55" s="501">
        <v>15</v>
      </c>
      <c r="E55" s="501">
        <v>15</v>
      </c>
      <c r="F55" s="501">
        <v>15</v>
      </c>
      <c r="G55" s="501">
        <v>15</v>
      </c>
      <c r="H55" s="501">
        <v>15</v>
      </c>
      <c r="I55" s="501">
        <v>15</v>
      </c>
      <c r="J55" s="501">
        <v>10</v>
      </c>
      <c r="K55" s="502"/>
      <c r="L55" s="486"/>
      <c r="M55" s="490"/>
      <c r="N55" s="485"/>
      <c r="O55" s="491"/>
      <c r="P55" s="488" t="s">
        <v>362</v>
      </c>
      <c r="Q55" s="441" t="str">
        <f t="shared" si="2"/>
        <v/>
      </c>
      <c r="R55" s="441" t="str">
        <f t="shared" si="21"/>
        <v>Moderada</v>
      </c>
      <c r="S55" s="441" t="str">
        <f t="shared" si="22"/>
        <v/>
      </c>
      <c r="T55" s="442" t="str">
        <f t="shared" si="26"/>
        <v>Requiere plan de acción para fortalecer los controles</v>
      </c>
      <c r="U55" s="482" t="str">
        <f t="shared" si="6"/>
        <v/>
      </c>
      <c r="V55" s="418"/>
      <c r="W55" s="490"/>
      <c r="X55" s="481" t="str">
        <f t="shared" si="7"/>
        <v/>
      </c>
      <c r="Y55" s="483"/>
      <c r="Z55" s="485"/>
    </row>
    <row r="56" spans="1:26" ht="59.25" customHeight="1" x14ac:dyDescent="0.2">
      <c r="A56" s="332"/>
      <c r="B56" s="341" t="s">
        <v>560</v>
      </c>
      <c r="C56" s="339" t="s">
        <v>64</v>
      </c>
      <c r="D56" s="340">
        <v>15</v>
      </c>
      <c r="E56" s="340">
        <v>15</v>
      </c>
      <c r="F56" s="340">
        <v>15</v>
      </c>
      <c r="G56" s="340">
        <v>10</v>
      </c>
      <c r="H56" s="340">
        <v>15</v>
      </c>
      <c r="I56" s="340">
        <v>15</v>
      </c>
      <c r="J56" s="340">
        <v>10</v>
      </c>
      <c r="K56" s="406">
        <f t="shared" ref="K56" si="29">SUM(D56:J56)</f>
        <v>95</v>
      </c>
      <c r="L56" s="368" t="str">
        <f t="shared" ref="L56" si="30">IF(K56&gt;=96,"Fuerte",(IF(K56&lt;=85,"Débil","Moderado")))</f>
        <v>Moderado</v>
      </c>
      <c r="M56" s="379"/>
      <c r="N56" s="354"/>
      <c r="O56" s="380"/>
      <c r="P56" s="371" t="s">
        <v>572</v>
      </c>
      <c r="Q56" s="441" t="str">
        <f t="shared" si="2"/>
        <v/>
      </c>
      <c r="R56" s="441" t="str">
        <f t="shared" si="21"/>
        <v>Moderada</v>
      </c>
      <c r="S56" s="441" t="str">
        <f t="shared" si="22"/>
        <v/>
      </c>
      <c r="T56" s="442" t="str">
        <f t="shared" si="26"/>
        <v>Requiere plan de acción para fortalecer los controles</v>
      </c>
      <c r="U56" s="349">
        <f t="shared" si="6"/>
        <v>1</v>
      </c>
      <c r="V56" s="418"/>
      <c r="W56" s="379"/>
      <c r="X56" s="348" t="str">
        <f t="shared" si="7"/>
        <v/>
      </c>
      <c r="Y56" s="350"/>
      <c r="Z56" s="354"/>
    </row>
    <row r="57" spans="1:26" ht="31.5" customHeight="1" x14ac:dyDescent="0.2">
      <c r="A57" s="332"/>
      <c r="B57" s="341" t="s">
        <v>561</v>
      </c>
      <c r="C57" s="339" t="s">
        <v>64</v>
      </c>
      <c r="D57" s="340">
        <v>15</v>
      </c>
      <c r="E57" s="340">
        <v>15</v>
      </c>
      <c r="F57" s="340">
        <v>15</v>
      </c>
      <c r="G57" s="340">
        <v>15</v>
      </c>
      <c r="H57" s="340">
        <v>15</v>
      </c>
      <c r="I57" s="340">
        <v>0</v>
      </c>
      <c r="J57" s="340">
        <v>10</v>
      </c>
      <c r="K57" s="406">
        <f t="shared" si="20"/>
        <v>85</v>
      </c>
      <c r="L57" s="368" t="str">
        <f t="shared" si="1"/>
        <v>Débil</v>
      </c>
      <c r="M57" s="379"/>
      <c r="N57" s="354"/>
      <c r="O57" s="381"/>
      <c r="P57" s="371" t="s">
        <v>364</v>
      </c>
      <c r="Q57" s="441" t="str">
        <f t="shared" si="2"/>
        <v/>
      </c>
      <c r="R57" s="441" t="str">
        <f t="shared" si="21"/>
        <v/>
      </c>
      <c r="S57" s="441" t="str">
        <f t="shared" si="22"/>
        <v>Débil</v>
      </c>
      <c r="T57" s="442" t="str">
        <f t="shared" si="26"/>
        <v>Requiere plan de acción para fortalecer los controles</v>
      </c>
      <c r="U57" s="349" t="str">
        <f t="shared" si="6"/>
        <v/>
      </c>
      <c r="V57" s="352"/>
      <c r="W57" s="429"/>
      <c r="X57" s="348" t="str">
        <f t="shared" si="7"/>
        <v/>
      </c>
      <c r="Y57" s="348"/>
      <c r="Z57" s="430"/>
    </row>
    <row r="58" spans="1:26" ht="51" x14ac:dyDescent="0.2">
      <c r="A58" s="310" t="str">
        <f>'2. MAPA DE RIESGOS '!C20</f>
        <v>9: Celebración indebida de contratos para favorecimiento propio o de terceros</v>
      </c>
      <c r="B58" s="342" t="s">
        <v>511</v>
      </c>
      <c r="C58" s="335" t="s">
        <v>64</v>
      </c>
      <c r="D58" s="396">
        <v>15</v>
      </c>
      <c r="E58" s="396">
        <v>15</v>
      </c>
      <c r="F58" s="396">
        <v>15</v>
      </c>
      <c r="G58" s="396">
        <v>15</v>
      </c>
      <c r="H58" s="396">
        <v>15</v>
      </c>
      <c r="I58" s="396">
        <v>15</v>
      </c>
      <c r="J58" s="396">
        <v>10</v>
      </c>
      <c r="K58" s="337">
        <f t="shared" si="20"/>
        <v>100</v>
      </c>
      <c r="L58" s="367" t="str">
        <f t="shared" si="1"/>
        <v>Fuerte</v>
      </c>
      <c r="M58" s="375">
        <f>ROUNDUP(AVERAGEIF(K58:K63,"&gt;0"),1)</f>
        <v>97.5</v>
      </c>
      <c r="N58" s="389" t="str">
        <f>IF(M58=100,"Fuerte",IF(M58&lt;50,"Débil","Moderada"))</f>
        <v>Moderada</v>
      </c>
      <c r="O58" s="387" t="str">
        <f>IF(M58&lt;96,"Se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8" s="370" t="s">
        <v>362</v>
      </c>
      <c r="Q58" s="439" t="str">
        <f t="shared" si="2"/>
        <v/>
      </c>
      <c r="R58" s="439" t="str">
        <f t="shared" si="21"/>
        <v>Moderada</v>
      </c>
      <c r="S58" s="439" t="str">
        <f t="shared" si="22"/>
        <v/>
      </c>
      <c r="T58" s="440" t="str">
        <f t="shared" ref="T58:T69" si="31">IF(AND(L58="Fuerte",P58="Fuerte"),"Control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8" s="390">
        <f t="shared" si="6"/>
        <v>2</v>
      </c>
      <c r="V58" s="431">
        <f>IFERROR(ROUND(AVERAGE(U58:U63),0),0)</f>
        <v>2</v>
      </c>
      <c r="W58" s="389">
        <f>IF(OR(S58="Débil",V58=0),0,IF(V58=1,1,IF(AND(Q58="Fuerte",V58=2),2,1)))</f>
        <v>1</v>
      </c>
      <c r="X58" s="425" t="str">
        <f t="shared" si="7"/>
        <v/>
      </c>
      <c r="Y58" s="431">
        <f>IFERROR(ROUND(AVERAGE(X58:X63),0),0)</f>
        <v>2</v>
      </c>
      <c r="Z58" s="389">
        <f>IF(OR(S58="Débil",Y58=0),0,IF(Y58=1,1,IF(AND(Q58="Fuerte",Y58=2),2,1)))</f>
        <v>1</v>
      </c>
    </row>
    <row r="59" spans="1:26" s="347" customFormat="1" ht="38.25" x14ac:dyDescent="0.2">
      <c r="A59" s="333"/>
      <c r="B59" s="413" t="s">
        <v>512</v>
      </c>
      <c r="C59" s="409" t="s">
        <v>64</v>
      </c>
      <c r="D59" s="345">
        <v>15</v>
      </c>
      <c r="E59" s="345">
        <v>15</v>
      </c>
      <c r="F59" s="345">
        <v>15</v>
      </c>
      <c r="G59" s="345">
        <v>15</v>
      </c>
      <c r="H59" s="345">
        <v>15</v>
      </c>
      <c r="I59" s="345">
        <v>15</v>
      </c>
      <c r="J59" s="345">
        <v>10</v>
      </c>
      <c r="K59" s="346">
        <f t="shared" si="20"/>
        <v>100</v>
      </c>
      <c r="L59" s="369" t="str">
        <f t="shared" si="1"/>
        <v>Fuerte</v>
      </c>
      <c r="M59" s="382"/>
      <c r="N59" s="383"/>
      <c r="O59" s="384"/>
      <c r="P59" s="372" t="s">
        <v>362</v>
      </c>
      <c r="Q59" s="439" t="str">
        <f t="shared" si="2"/>
        <v/>
      </c>
      <c r="R59" s="439" t="str">
        <f t="shared" si="21"/>
        <v>Moderada</v>
      </c>
      <c r="S59" s="439" t="str">
        <f t="shared" si="22"/>
        <v/>
      </c>
      <c r="T59" s="440" t="str">
        <f t="shared" si="31"/>
        <v>Control fuerte pero si el riesgo residual lo requiere, en cada proceso involucrado se deben emprender acciones adicionales</v>
      </c>
      <c r="U59" s="390">
        <f t="shared" si="6"/>
        <v>2</v>
      </c>
      <c r="V59" s="417"/>
      <c r="W59" s="382"/>
      <c r="X59" s="425" t="str">
        <f t="shared" si="7"/>
        <v/>
      </c>
      <c r="Y59" s="412"/>
      <c r="Z59" s="383"/>
    </row>
    <row r="60" spans="1:26" ht="38.25" x14ac:dyDescent="0.2">
      <c r="A60" s="331"/>
      <c r="B60" s="342" t="s">
        <v>513</v>
      </c>
      <c r="C60" s="335" t="s">
        <v>64</v>
      </c>
      <c r="D60" s="336">
        <v>15</v>
      </c>
      <c r="E60" s="336">
        <v>15</v>
      </c>
      <c r="F60" s="336">
        <v>15</v>
      </c>
      <c r="G60" s="336">
        <v>15</v>
      </c>
      <c r="H60" s="336">
        <v>15</v>
      </c>
      <c r="I60" s="336">
        <v>15</v>
      </c>
      <c r="J60" s="336">
        <v>10</v>
      </c>
      <c r="K60" s="337">
        <f t="shared" ref="K60:K129" si="32">SUM(D60:J60)</f>
        <v>100</v>
      </c>
      <c r="L60" s="367" t="str">
        <f t="shared" ref="L60:L129" si="33">IF(K60&gt;=96,"Fuerte",(IF(K60&lt;=85,"Débil","Moderado")))</f>
        <v>Fuerte</v>
      </c>
      <c r="M60" s="356"/>
      <c r="N60" s="353"/>
      <c r="O60" s="351"/>
      <c r="P60" s="370" t="s">
        <v>362</v>
      </c>
      <c r="Q60" s="439" t="str">
        <f t="shared" si="2"/>
        <v/>
      </c>
      <c r="R60" s="439" t="str">
        <f t="shared" si="21"/>
        <v>Moderada</v>
      </c>
      <c r="S60" s="439" t="str">
        <f t="shared" si="22"/>
        <v/>
      </c>
      <c r="T60" s="440" t="str">
        <f t="shared" si="31"/>
        <v>Control fuerte pero si el riesgo residual lo requiere, en cada proceso involucrado se deben emprender acciones adicionales</v>
      </c>
      <c r="U60" s="390">
        <f t="shared" si="6"/>
        <v>2</v>
      </c>
      <c r="V60" s="417"/>
      <c r="W60" s="382"/>
      <c r="X60" s="425" t="str">
        <f t="shared" si="7"/>
        <v/>
      </c>
      <c r="Y60" s="412"/>
      <c r="Z60" s="383"/>
    </row>
    <row r="61" spans="1:26" s="480" customFormat="1" ht="36.75" customHeight="1" x14ac:dyDescent="0.2">
      <c r="A61" s="511"/>
      <c r="B61" s="498" t="s">
        <v>514</v>
      </c>
      <c r="C61" s="512" t="s">
        <v>64</v>
      </c>
      <c r="D61" s="519">
        <v>15</v>
      </c>
      <c r="E61" s="519">
        <v>15</v>
      </c>
      <c r="F61" s="519">
        <v>15</v>
      </c>
      <c r="G61" s="519">
        <v>15</v>
      </c>
      <c r="H61" s="519">
        <v>15</v>
      </c>
      <c r="I61" s="519">
        <v>15</v>
      </c>
      <c r="J61" s="519">
        <v>10</v>
      </c>
      <c r="K61" s="479">
        <f t="shared" si="32"/>
        <v>100</v>
      </c>
      <c r="L61" s="487" t="str">
        <f t="shared" si="33"/>
        <v>Fuerte</v>
      </c>
      <c r="M61" s="493"/>
      <c r="N61" s="494"/>
      <c r="O61" s="495"/>
      <c r="P61" s="489" t="s">
        <v>362</v>
      </c>
      <c r="Q61" s="439" t="str">
        <f t="shared" si="2"/>
        <v/>
      </c>
      <c r="R61" s="439" t="str">
        <f t="shared" si="21"/>
        <v>Moderada</v>
      </c>
      <c r="S61" s="439" t="str">
        <f t="shared" si="22"/>
        <v/>
      </c>
      <c r="T61" s="440" t="str">
        <f t="shared" si="31"/>
        <v>Control fuerte pero si el riesgo residual lo requiere, en cada proceso involucrado se deben emprender acciones adicionales</v>
      </c>
      <c r="U61" s="496">
        <f t="shared" si="6"/>
        <v>2</v>
      </c>
      <c r="V61" s="417"/>
      <c r="W61" s="493"/>
      <c r="X61" s="425" t="str">
        <f t="shared" si="7"/>
        <v/>
      </c>
      <c r="Y61" s="457"/>
      <c r="Z61" s="494"/>
    </row>
    <row r="62" spans="1:26" ht="45.75" customHeight="1" x14ac:dyDescent="0.2">
      <c r="A62" s="331"/>
      <c r="B62" s="342" t="s">
        <v>430</v>
      </c>
      <c r="C62" s="335" t="s">
        <v>159</v>
      </c>
      <c r="D62" s="336">
        <v>15</v>
      </c>
      <c r="E62" s="336">
        <v>15</v>
      </c>
      <c r="F62" s="336">
        <v>15</v>
      </c>
      <c r="G62" s="336">
        <v>15</v>
      </c>
      <c r="H62" s="336">
        <v>15</v>
      </c>
      <c r="I62" s="336">
        <v>15</v>
      </c>
      <c r="J62" s="336">
        <v>10</v>
      </c>
      <c r="K62" s="337">
        <f t="shared" si="32"/>
        <v>100</v>
      </c>
      <c r="L62" s="367" t="str">
        <f t="shared" si="33"/>
        <v>Fuerte</v>
      </c>
      <c r="M62" s="356"/>
      <c r="N62" s="353"/>
      <c r="O62" s="351"/>
      <c r="P62" s="370" t="s">
        <v>362</v>
      </c>
      <c r="Q62" s="439" t="str">
        <f t="shared" si="2"/>
        <v/>
      </c>
      <c r="R62" s="439" t="str">
        <f t="shared" si="21"/>
        <v>Moderada</v>
      </c>
      <c r="S62" s="439" t="str">
        <f t="shared" si="22"/>
        <v/>
      </c>
      <c r="T62" s="440" t="str">
        <f t="shared" si="31"/>
        <v>Control fuerte pero si el riesgo residual lo requiere, en cada proceso involucrado se deben emprender acciones adicionales</v>
      </c>
      <c r="U62" s="390" t="str">
        <f t="shared" si="6"/>
        <v/>
      </c>
      <c r="V62" s="417"/>
      <c r="W62" s="382"/>
      <c r="X62" s="425">
        <f t="shared" si="7"/>
        <v>2</v>
      </c>
      <c r="Y62" s="412"/>
      <c r="Z62" s="383"/>
    </row>
    <row r="63" spans="1:26" s="480" customFormat="1" ht="25.5" x14ac:dyDescent="0.2">
      <c r="A63" s="504"/>
      <c r="B63" s="497" t="s">
        <v>463</v>
      </c>
      <c r="C63" s="505" t="s">
        <v>159</v>
      </c>
      <c r="D63" s="478">
        <v>15</v>
      </c>
      <c r="E63" s="478">
        <v>15</v>
      </c>
      <c r="F63" s="478">
        <v>15</v>
      </c>
      <c r="G63" s="478">
        <v>0</v>
      </c>
      <c r="H63" s="478">
        <v>15</v>
      </c>
      <c r="I63" s="478">
        <v>15</v>
      </c>
      <c r="J63" s="478">
        <v>10</v>
      </c>
      <c r="K63" s="479">
        <f t="shared" ref="K63" si="34">SUM(D63:J63)</f>
        <v>85</v>
      </c>
      <c r="L63" s="487" t="str">
        <f t="shared" ref="L63" si="35">IF(K63&gt;=96,"Fuerte",(IF(K63&lt;=85,"Débil","Moderado")))</f>
        <v>Débil</v>
      </c>
      <c r="M63" s="493"/>
      <c r="N63" s="494"/>
      <c r="O63" s="495"/>
      <c r="P63" s="489" t="s">
        <v>362</v>
      </c>
      <c r="Q63" s="439" t="str">
        <f t="shared" si="2"/>
        <v/>
      </c>
      <c r="R63" s="439" t="str">
        <f t="shared" si="21"/>
        <v>Moderada</v>
      </c>
      <c r="S63" s="439" t="str">
        <f t="shared" si="22"/>
        <v/>
      </c>
      <c r="T63" s="440" t="str">
        <f t="shared" si="31"/>
        <v>Requiere plan de acción para fortalecer los controles</v>
      </c>
      <c r="U63" s="496" t="str">
        <f t="shared" si="6"/>
        <v/>
      </c>
      <c r="V63" s="432"/>
      <c r="W63" s="433"/>
      <c r="X63" s="425" t="str">
        <f t="shared" si="7"/>
        <v/>
      </c>
      <c r="Y63" s="425"/>
      <c r="Z63" s="426"/>
    </row>
    <row r="64" spans="1:26" ht="44.25" customHeight="1" x14ac:dyDescent="0.2">
      <c r="A64" s="311" t="str">
        <f>'2. MAPA DE RIESGOS '!C21</f>
        <v>10: Cohecho (Dar o recibir dádivas)</v>
      </c>
      <c r="B64" s="319" t="s">
        <v>515</v>
      </c>
      <c r="C64" s="339" t="s">
        <v>64</v>
      </c>
      <c r="D64" s="397">
        <v>15</v>
      </c>
      <c r="E64" s="397">
        <v>15</v>
      </c>
      <c r="F64" s="397">
        <v>15</v>
      </c>
      <c r="G64" s="397">
        <v>15</v>
      </c>
      <c r="H64" s="397">
        <v>15</v>
      </c>
      <c r="I64" s="397">
        <v>15</v>
      </c>
      <c r="J64" s="397">
        <v>10</v>
      </c>
      <c r="K64" s="406">
        <f t="shared" si="32"/>
        <v>100</v>
      </c>
      <c r="L64" s="368" t="str">
        <f t="shared" si="33"/>
        <v>Fuerte</v>
      </c>
      <c r="M64" s="377">
        <f>ROUNDUP(AVERAGEIF(K64:K69,"&gt;0"),1)</f>
        <v>95</v>
      </c>
      <c r="N64" s="355" t="str">
        <f>IF(M64=100,"Fuerte",IF(M64&lt;50,"Débil","Moderada"))</f>
        <v>Moderada</v>
      </c>
      <c r="O64" s="378" t="str">
        <f>IF(M64&lt;96,"Se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64" s="371" t="s">
        <v>362</v>
      </c>
      <c r="Q64" s="441" t="str">
        <f t="shared" si="2"/>
        <v/>
      </c>
      <c r="R64" s="441" t="str">
        <f t="shared" si="21"/>
        <v>Moderada</v>
      </c>
      <c r="S64" s="441" t="str">
        <f t="shared" si="22"/>
        <v/>
      </c>
      <c r="T64" s="442" t="str">
        <f t="shared" si="31"/>
        <v>Control fuerte pero si el riesgo residual lo requiere, en cada proceso involucrado se deben emprender acciones adicionales</v>
      </c>
      <c r="U64" s="349">
        <f t="shared" si="6"/>
        <v>2</v>
      </c>
      <c r="V64" s="428">
        <f>IFERROR(ROUND(AVERAGE(U64:U69),0),0)</f>
        <v>2</v>
      </c>
      <c r="W64" s="355">
        <f>IF(OR(S64="Débil",V64=0),0,IF(V64=1,1,IF(AND(Q64="Fuerte",V64=2),2,1)))</f>
        <v>1</v>
      </c>
      <c r="X64" s="427" t="str">
        <f t="shared" si="7"/>
        <v/>
      </c>
      <c r="Y64" s="428">
        <f>IFERROR(ROUND(AVERAGE(X64:X69),0),0)</f>
        <v>2</v>
      </c>
      <c r="Z64" s="355">
        <f>IF(OR(S64="Débil",Y64=0),0,IF(Y64=1,1,IF(AND(Q64="Fuerte",Y64=2),2,1)))</f>
        <v>1</v>
      </c>
    </row>
    <row r="65" spans="1:26" s="347" customFormat="1" ht="38.25" x14ac:dyDescent="0.2">
      <c r="A65" s="315"/>
      <c r="B65" s="309" t="s">
        <v>471</v>
      </c>
      <c r="C65" s="404" t="s">
        <v>64</v>
      </c>
      <c r="D65" s="405">
        <v>15</v>
      </c>
      <c r="E65" s="405">
        <v>15</v>
      </c>
      <c r="F65" s="405">
        <v>15</v>
      </c>
      <c r="G65" s="405">
        <v>15</v>
      </c>
      <c r="H65" s="405">
        <v>15</v>
      </c>
      <c r="I65" s="405">
        <v>15</v>
      </c>
      <c r="J65" s="405">
        <v>10</v>
      </c>
      <c r="K65" s="406">
        <f t="shared" ref="K65:K69" si="36">SUM(D65:J65)</f>
        <v>100</v>
      </c>
      <c r="L65" s="368" t="str">
        <f t="shared" ref="L65:L69" si="37">IF(K65&gt;=96,"Fuerte",(IF(K65&lt;=85,"Débil","Moderado")))</f>
        <v>Fuerte</v>
      </c>
      <c r="M65" s="379"/>
      <c r="N65" s="354"/>
      <c r="O65" s="380"/>
      <c r="P65" s="371" t="s">
        <v>362</v>
      </c>
      <c r="Q65" s="441" t="str">
        <f t="shared" si="2"/>
        <v/>
      </c>
      <c r="R65" s="441" t="str">
        <f t="shared" si="21"/>
        <v>Moderada</v>
      </c>
      <c r="S65" s="441" t="str">
        <f t="shared" si="22"/>
        <v/>
      </c>
      <c r="T65" s="442" t="str">
        <f t="shared" si="31"/>
        <v>Control fuerte pero si el riesgo residual lo requiere, en cada proceso involucrado se deben emprender acciones adicionales</v>
      </c>
      <c r="U65" s="349">
        <f t="shared" si="6"/>
        <v>2</v>
      </c>
      <c r="V65" s="418"/>
      <c r="W65" s="379"/>
      <c r="X65" s="348" t="str">
        <f t="shared" si="7"/>
        <v/>
      </c>
      <c r="Y65" s="350"/>
      <c r="Z65" s="354"/>
    </row>
    <row r="66" spans="1:26" ht="38.25" x14ac:dyDescent="0.2">
      <c r="A66" s="315"/>
      <c r="B66" s="309" t="s">
        <v>472</v>
      </c>
      <c r="C66" s="339" t="s">
        <v>64</v>
      </c>
      <c r="D66" s="340">
        <v>15</v>
      </c>
      <c r="E66" s="340">
        <v>15</v>
      </c>
      <c r="F66" s="340">
        <v>15</v>
      </c>
      <c r="G66" s="340">
        <v>15</v>
      </c>
      <c r="H66" s="340">
        <v>15</v>
      </c>
      <c r="I66" s="340">
        <v>15</v>
      </c>
      <c r="J66" s="340">
        <v>10</v>
      </c>
      <c r="K66" s="406">
        <f t="shared" si="36"/>
        <v>100</v>
      </c>
      <c r="L66" s="368" t="str">
        <f t="shared" si="37"/>
        <v>Fuerte</v>
      </c>
      <c r="M66" s="379"/>
      <c r="N66" s="354"/>
      <c r="O66" s="380"/>
      <c r="P66" s="371" t="s">
        <v>362</v>
      </c>
      <c r="Q66" s="441" t="str">
        <f t="shared" si="2"/>
        <v/>
      </c>
      <c r="R66" s="441" t="str">
        <f t="shared" si="21"/>
        <v>Moderada</v>
      </c>
      <c r="S66" s="441" t="str">
        <f t="shared" si="22"/>
        <v/>
      </c>
      <c r="T66" s="442" t="str">
        <f t="shared" si="31"/>
        <v>Control fuerte pero si el riesgo residual lo requiere, en cada proceso involucrado se deben emprender acciones adicionales</v>
      </c>
      <c r="U66" s="349">
        <f t="shared" si="6"/>
        <v>2</v>
      </c>
      <c r="V66" s="418"/>
      <c r="W66" s="379"/>
      <c r="X66" s="348" t="str">
        <f t="shared" si="7"/>
        <v/>
      </c>
      <c r="Y66" s="350"/>
      <c r="Z66" s="354"/>
    </row>
    <row r="67" spans="1:26" s="480" customFormat="1" ht="38.25" x14ac:dyDescent="0.2">
      <c r="A67" s="315"/>
      <c r="B67" s="506" t="s">
        <v>516</v>
      </c>
      <c r="C67" s="514" t="s">
        <v>64</v>
      </c>
      <c r="D67" s="518">
        <v>15</v>
      </c>
      <c r="E67" s="518">
        <v>15</v>
      </c>
      <c r="F67" s="518">
        <v>15</v>
      </c>
      <c r="G67" s="518">
        <v>15</v>
      </c>
      <c r="H67" s="518">
        <v>15</v>
      </c>
      <c r="I67" s="518">
        <v>15</v>
      </c>
      <c r="J67" s="518">
        <v>10</v>
      </c>
      <c r="K67" s="516">
        <f t="shared" si="36"/>
        <v>100</v>
      </c>
      <c r="L67" s="486" t="str">
        <f t="shared" si="37"/>
        <v>Fuerte</v>
      </c>
      <c r="M67" s="490"/>
      <c r="N67" s="485"/>
      <c r="O67" s="491"/>
      <c r="P67" s="488" t="s">
        <v>362</v>
      </c>
      <c r="Q67" s="441" t="str">
        <f t="shared" si="2"/>
        <v/>
      </c>
      <c r="R67" s="441" t="str">
        <f t="shared" si="21"/>
        <v>Moderada</v>
      </c>
      <c r="S67" s="441" t="str">
        <f t="shared" si="22"/>
        <v/>
      </c>
      <c r="T67" s="442" t="str">
        <f t="shared" si="31"/>
        <v>Control fuerte pero si el riesgo residual lo requiere, en cada proceso involucrado se deben emprender acciones adicionales</v>
      </c>
      <c r="U67" s="482">
        <f t="shared" si="6"/>
        <v>2</v>
      </c>
      <c r="V67" s="418"/>
      <c r="W67" s="490"/>
      <c r="X67" s="481" t="str">
        <f t="shared" si="7"/>
        <v/>
      </c>
      <c r="Y67" s="483"/>
      <c r="Z67" s="485"/>
    </row>
    <row r="68" spans="1:26" ht="51" x14ac:dyDescent="0.2">
      <c r="A68" s="332"/>
      <c r="B68" s="319" t="s">
        <v>517</v>
      </c>
      <c r="C68" s="339" t="s">
        <v>159</v>
      </c>
      <c r="D68" s="340">
        <v>15</v>
      </c>
      <c r="E68" s="340">
        <v>15</v>
      </c>
      <c r="F68" s="340">
        <v>15</v>
      </c>
      <c r="G68" s="340">
        <v>15</v>
      </c>
      <c r="H68" s="340">
        <v>15</v>
      </c>
      <c r="I68" s="340">
        <v>15</v>
      </c>
      <c r="J68" s="340">
        <v>10</v>
      </c>
      <c r="K68" s="406">
        <f t="shared" si="36"/>
        <v>100</v>
      </c>
      <c r="L68" s="368" t="str">
        <f t="shared" si="37"/>
        <v>Fuerte</v>
      </c>
      <c r="M68" s="379"/>
      <c r="N68" s="354"/>
      <c r="O68" s="380"/>
      <c r="P68" s="371" t="s">
        <v>362</v>
      </c>
      <c r="Q68" s="441" t="str">
        <f t="shared" si="2"/>
        <v/>
      </c>
      <c r="R68" s="441" t="str">
        <f t="shared" si="21"/>
        <v>Moderada</v>
      </c>
      <c r="S68" s="441" t="str">
        <f t="shared" si="22"/>
        <v/>
      </c>
      <c r="T68" s="442" t="str">
        <f t="shared" si="31"/>
        <v>Control fuerte pero si el riesgo residual lo requiere, en cada proceso involucrado se deben emprender acciones adicionales</v>
      </c>
      <c r="U68" s="349" t="str">
        <f t="shared" si="6"/>
        <v/>
      </c>
      <c r="V68" s="418"/>
      <c r="W68" s="379"/>
      <c r="X68" s="348">
        <f t="shared" si="7"/>
        <v>2</v>
      </c>
      <c r="Y68" s="350"/>
      <c r="Z68" s="354"/>
    </row>
    <row r="69" spans="1:26" s="480" customFormat="1" ht="25.5" x14ac:dyDescent="0.2">
      <c r="A69" s="507"/>
      <c r="B69" s="506" t="s">
        <v>463</v>
      </c>
      <c r="C69" s="508" t="s">
        <v>159</v>
      </c>
      <c r="D69" s="509">
        <v>15</v>
      </c>
      <c r="E69" s="509">
        <v>15</v>
      </c>
      <c r="F69" s="509">
        <v>0</v>
      </c>
      <c r="G69" s="509">
        <v>0</v>
      </c>
      <c r="H69" s="509">
        <v>15</v>
      </c>
      <c r="I69" s="509">
        <v>15</v>
      </c>
      <c r="J69" s="509">
        <v>10</v>
      </c>
      <c r="K69" s="510">
        <f t="shared" si="36"/>
        <v>70</v>
      </c>
      <c r="L69" s="486" t="str">
        <f t="shared" si="37"/>
        <v>Débil</v>
      </c>
      <c r="M69" s="490"/>
      <c r="N69" s="485"/>
      <c r="O69" s="491"/>
      <c r="P69" s="488" t="s">
        <v>364</v>
      </c>
      <c r="Q69" s="441" t="str">
        <f t="shared" si="2"/>
        <v/>
      </c>
      <c r="R69" s="441" t="str">
        <f t="shared" si="21"/>
        <v/>
      </c>
      <c r="S69" s="441" t="str">
        <f t="shared" si="22"/>
        <v>Débil</v>
      </c>
      <c r="T69" s="442" t="str">
        <f t="shared" si="31"/>
        <v>Requiere plan de acción para fortalecer los controles</v>
      </c>
      <c r="U69" s="482" t="str">
        <f t="shared" si="6"/>
        <v/>
      </c>
      <c r="V69" s="484"/>
      <c r="W69" s="429"/>
      <c r="X69" s="481" t="str">
        <f t="shared" si="7"/>
        <v/>
      </c>
      <c r="Y69" s="481"/>
      <c r="Z69" s="430"/>
    </row>
    <row r="70" spans="1:26" ht="51" x14ac:dyDescent="0.2">
      <c r="A70" s="310" t="str">
        <f>'2. MAPA DE RIESGOS '!C22</f>
        <v>11. Discriminación hacia los ciudadanos que requieren atención y respuesta por parte de la SDM.</v>
      </c>
      <c r="B70" s="304" t="s">
        <v>459</v>
      </c>
      <c r="C70" s="335" t="s">
        <v>64</v>
      </c>
      <c r="D70" s="398">
        <v>15</v>
      </c>
      <c r="E70" s="398">
        <v>15</v>
      </c>
      <c r="F70" s="398">
        <v>15</v>
      </c>
      <c r="G70" s="398">
        <v>15</v>
      </c>
      <c r="H70" s="398">
        <v>15</v>
      </c>
      <c r="I70" s="398">
        <v>15</v>
      </c>
      <c r="J70" s="398">
        <v>10</v>
      </c>
      <c r="K70" s="337">
        <f t="shared" si="32"/>
        <v>100</v>
      </c>
      <c r="L70" s="367" t="str">
        <f t="shared" si="33"/>
        <v>Fuerte</v>
      </c>
      <c r="M70" s="375">
        <f>ROUNDUP(AVERAGEIF(K70:K75,"&gt;0"),1)</f>
        <v>98.399999999999991</v>
      </c>
      <c r="N70" s="389" t="str">
        <f>IF(M70=100,"Fuerte",IF(M70&lt;50,"Débil","Moderada"))</f>
        <v>Moderada</v>
      </c>
      <c r="O70" s="387" t="str">
        <f>IF(M70&lt;96,"Se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0" s="370" t="s">
        <v>362</v>
      </c>
      <c r="Q70" s="439" t="str">
        <f t="shared" ref="Q70:Q129" si="38">IF(AND(N70="Fuerte",P70="Fuerte"),"Fuerte","")</f>
        <v/>
      </c>
      <c r="R70" s="439" t="str">
        <f t="shared" si="21"/>
        <v>Moderada</v>
      </c>
      <c r="S70" s="439" t="str">
        <f t="shared" si="22"/>
        <v/>
      </c>
      <c r="T70" s="440" t="str">
        <f t="shared" ref="T70:T79" si="39">IF(AND(L70="Fuerte",P70="Fuerte"),"Control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70" s="390">
        <f t="shared" ref="U70:U129" si="40">IF(C70="Preventivo",IF(L70="Fuerte",2,IF(L70="Moderado",1,"")),"")</f>
        <v>2</v>
      </c>
      <c r="V70" s="431">
        <f>IFERROR(ROUND(AVERAGE(U70:U74),0),0)</f>
        <v>2</v>
      </c>
      <c r="W70" s="389">
        <f>IF(OR(S70="Débil",V70=0),0,IF(V70=1,1,IF(AND(Q70="Fuerte",V70=2),2,1)))</f>
        <v>1</v>
      </c>
      <c r="X70" s="419" t="str">
        <f t="shared" ref="X70:X129" si="41">IF(C70="Detectivo",IF(L70="Fuerte",2,IF(L70="Moderado",1,"")),"")</f>
        <v/>
      </c>
      <c r="Y70" s="431">
        <f>IFERROR(ROUND(AVERAGE(X70:X75),0),0)</f>
        <v>2</v>
      </c>
      <c r="Z70" s="389">
        <f>IF(OR(S70="Débil",Y70=0),0,IF(Y70=1,1,IF(AND(Q70="Fuerte",Y70=2),2,1)))</f>
        <v>1</v>
      </c>
    </row>
    <row r="71" spans="1:26" s="450" customFormat="1" ht="38.25" x14ac:dyDescent="0.2">
      <c r="A71" s="446"/>
      <c r="B71" s="458" t="s">
        <v>563</v>
      </c>
      <c r="C71" s="447" t="s">
        <v>64</v>
      </c>
      <c r="D71" s="448">
        <v>15</v>
      </c>
      <c r="E71" s="448">
        <v>15</v>
      </c>
      <c r="F71" s="448">
        <v>15</v>
      </c>
      <c r="G71" s="448">
        <v>15</v>
      </c>
      <c r="H71" s="448">
        <v>15</v>
      </c>
      <c r="I71" s="448">
        <v>15</v>
      </c>
      <c r="J71" s="448">
        <v>10</v>
      </c>
      <c r="K71" s="449">
        <f t="shared" si="32"/>
        <v>100</v>
      </c>
      <c r="L71" s="451" t="str">
        <f t="shared" si="33"/>
        <v>Fuerte</v>
      </c>
      <c r="M71" s="453"/>
      <c r="N71" s="454"/>
      <c r="O71" s="455"/>
      <c r="P71" s="452" t="s">
        <v>362</v>
      </c>
      <c r="Q71" s="439" t="str">
        <f t="shared" si="38"/>
        <v/>
      </c>
      <c r="R71" s="439" t="str">
        <f t="shared" si="21"/>
        <v>Moderada</v>
      </c>
      <c r="S71" s="439" t="str">
        <f t="shared" si="22"/>
        <v/>
      </c>
      <c r="T71" s="440" t="str">
        <f t="shared" si="39"/>
        <v>Control fuerte pero si el riesgo residual lo requiere, en cada proceso involucrado se deben emprender acciones adicionales</v>
      </c>
      <c r="U71" s="456">
        <f t="shared" si="40"/>
        <v>2</v>
      </c>
      <c r="V71" s="417"/>
      <c r="W71" s="453"/>
      <c r="X71" s="425" t="str">
        <f t="shared" si="41"/>
        <v/>
      </c>
      <c r="Y71" s="457"/>
      <c r="Z71" s="454"/>
    </row>
    <row r="72" spans="1:26" s="347" customFormat="1" ht="38.25" x14ac:dyDescent="0.2">
      <c r="A72" s="333"/>
      <c r="B72" s="413" t="s">
        <v>460</v>
      </c>
      <c r="C72" s="409" t="s">
        <v>64</v>
      </c>
      <c r="D72" s="345">
        <v>15</v>
      </c>
      <c r="E72" s="345">
        <v>15</v>
      </c>
      <c r="F72" s="345">
        <v>15</v>
      </c>
      <c r="G72" s="345">
        <v>15</v>
      </c>
      <c r="H72" s="345">
        <v>15</v>
      </c>
      <c r="I72" s="345">
        <v>15</v>
      </c>
      <c r="J72" s="345">
        <v>10</v>
      </c>
      <c r="K72" s="346">
        <f t="shared" ref="K72:K73" si="42">SUM(D72:J72)</f>
        <v>100</v>
      </c>
      <c r="L72" s="369" t="str">
        <f t="shared" ref="L72:L73" si="43">IF(K72&gt;=96,"Fuerte",(IF(K72&lt;=85,"Débil","Moderado")))</f>
        <v>Fuerte</v>
      </c>
      <c r="M72" s="382"/>
      <c r="N72" s="383"/>
      <c r="O72" s="384"/>
      <c r="P72" s="372" t="s">
        <v>362</v>
      </c>
      <c r="Q72" s="439" t="str">
        <f t="shared" si="38"/>
        <v/>
      </c>
      <c r="R72" s="439" t="str">
        <f t="shared" si="21"/>
        <v>Moderada</v>
      </c>
      <c r="S72" s="439" t="str">
        <f t="shared" si="22"/>
        <v/>
      </c>
      <c r="T72" s="440" t="str">
        <f t="shared" si="39"/>
        <v>Control fuerte pero si el riesgo residual lo requiere, en cada proceso involucrado se deben emprender acciones adicionales</v>
      </c>
      <c r="U72" s="390">
        <f t="shared" si="40"/>
        <v>2</v>
      </c>
      <c r="V72" s="417"/>
      <c r="W72" s="382"/>
      <c r="X72" s="425" t="str">
        <f t="shared" si="41"/>
        <v/>
      </c>
      <c r="Y72" s="412"/>
      <c r="Z72" s="383"/>
    </row>
    <row r="73" spans="1:26" x14ac:dyDescent="0.2">
      <c r="A73" s="331"/>
      <c r="B73" s="342" t="s">
        <v>461</v>
      </c>
      <c r="C73" s="335" t="s">
        <v>64</v>
      </c>
      <c r="D73" s="336">
        <v>15</v>
      </c>
      <c r="E73" s="336">
        <v>15</v>
      </c>
      <c r="F73" s="336">
        <v>15</v>
      </c>
      <c r="G73" s="336">
        <v>10</v>
      </c>
      <c r="H73" s="336">
        <v>15</v>
      </c>
      <c r="I73" s="336">
        <v>15</v>
      </c>
      <c r="J73" s="336">
        <v>10</v>
      </c>
      <c r="K73" s="337">
        <f t="shared" si="42"/>
        <v>95</v>
      </c>
      <c r="L73" s="367" t="str">
        <f t="shared" si="43"/>
        <v>Moderado</v>
      </c>
      <c r="M73" s="356"/>
      <c r="N73" s="353"/>
      <c r="O73" s="351"/>
      <c r="P73" s="370" t="s">
        <v>572</v>
      </c>
      <c r="Q73" s="439" t="str">
        <f t="shared" si="38"/>
        <v/>
      </c>
      <c r="R73" s="439" t="str">
        <f t="shared" si="21"/>
        <v>Moderada</v>
      </c>
      <c r="S73" s="439" t="str">
        <f t="shared" si="22"/>
        <v/>
      </c>
      <c r="T73" s="440" t="str">
        <f t="shared" si="39"/>
        <v>Requiere plan de acción para fortalecer los controles</v>
      </c>
      <c r="U73" s="390">
        <f t="shared" si="40"/>
        <v>1</v>
      </c>
      <c r="V73" s="417"/>
      <c r="W73" s="382"/>
      <c r="X73" s="425" t="str">
        <f t="shared" si="41"/>
        <v/>
      </c>
      <c r="Y73" s="412"/>
      <c r="Z73" s="383"/>
    </row>
    <row r="74" spans="1:26" x14ac:dyDescent="0.2">
      <c r="A74" s="331"/>
      <c r="B74" s="342" t="s">
        <v>462</v>
      </c>
      <c r="C74" s="335" t="s">
        <v>159</v>
      </c>
      <c r="D74" s="336">
        <v>15</v>
      </c>
      <c r="E74" s="336">
        <v>15</v>
      </c>
      <c r="F74" s="336">
        <v>15</v>
      </c>
      <c r="G74" s="336">
        <v>10</v>
      </c>
      <c r="H74" s="336">
        <v>15</v>
      </c>
      <c r="I74" s="336">
        <v>15</v>
      </c>
      <c r="J74" s="336">
        <v>10</v>
      </c>
      <c r="K74" s="337">
        <f t="shared" si="32"/>
        <v>95</v>
      </c>
      <c r="L74" s="367" t="str">
        <f t="shared" si="33"/>
        <v>Moderado</v>
      </c>
      <c r="M74" s="356"/>
      <c r="N74" s="353"/>
      <c r="O74" s="351"/>
      <c r="P74" s="370" t="s">
        <v>572</v>
      </c>
      <c r="Q74" s="439" t="str">
        <f t="shared" si="38"/>
        <v/>
      </c>
      <c r="R74" s="439" t="str">
        <f t="shared" ref="R74:R129" si="44">IF(Q74="Fuerte","",IF(OR(N74="Débil",P74="Débil"),"","Moderada"))</f>
        <v>Moderada</v>
      </c>
      <c r="S74" s="439" t="str">
        <f t="shared" ref="S74:S129" si="45">IF(OR(Q74="Fuerte",R74="Moderada"),"","Débil")</f>
        <v/>
      </c>
      <c r="T74" s="440" t="str">
        <f t="shared" si="39"/>
        <v>Requiere plan de acción para fortalecer los controles</v>
      </c>
      <c r="U74" s="390" t="str">
        <f t="shared" si="40"/>
        <v/>
      </c>
      <c r="V74" s="417"/>
      <c r="W74" s="382"/>
      <c r="X74" s="425">
        <f t="shared" si="41"/>
        <v>1</v>
      </c>
      <c r="Y74" s="412"/>
      <c r="Z74" s="383"/>
    </row>
    <row r="75" spans="1:26" s="480" customFormat="1" ht="38.25" x14ac:dyDescent="0.2">
      <c r="A75" s="511"/>
      <c r="B75" s="498" t="s">
        <v>463</v>
      </c>
      <c r="C75" s="512" t="s">
        <v>159</v>
      </c>
      <c r="D75" s="478">
        <v>15</v>
      </c>
      <c r="E75" s="478">
        <v>15</v>
      </c>
      <c r="F75" s="478">
        <v>15</v>
      </c>
      <c r="G75" s="478">
        <v>15</v>
      </c>
      <c r="H75" s="478">
        <v>15</v>
      </c>
      <c r="I75" s="478">
        <v>15</v>
      </c>
      <c r="J75" s="478">
        <v>10</v>
      </c>
      <c r="K75" s="479">
        <f t="shared" si="32"/>
        <v>100</v>
      </c>
      <c r="L75" s="487" t="str">
        <f t="shared" si="33"/>
        <v>Fuerte</v>
      </c>
      <c r="M75" s="493"/>
      <c r="N75" s="494"/>
      <c r="O75" s="471"/>
      <c r="P75" s="489" t="s">
        <v>362</v>
      </c>
      <c r="Q75" s="439" t="str">
        <f t="shared" si="38"/>
        <v/>
      </c>
      <c r="R75" s="439" t="str">
        <f t="shared" si="44"/>
        <v>Moderada</v>
      </c>
      <c r="S75" s="439" t="str">
        <f t="shared" si="45"/>
        <v/>
      </c>
      <c r="T75" s="440" t="str">
        <f t="shared" si="39"/>
        <v>Control fuerte pero si el riesgo residual lo requiere, en cada proceso involucrado se deben emprender acciones adicionales</v>
      </c>
      <c r="U75" s="496" t="str">
        <f t="shared" si="40"/>
        <v/>
      </c>
      <c r="V75" s="432"/>
      <c r="W75" s="433"/>
      <c r="X75" s="425">
        <f t="shared" si="41"/>
        <v>2</v>
      </c>
      <c r="Y75" s="425"/>
      <c r="Z75" s="426"/>
    </row>
    <row r="76" spans="1:26" s="464" customFormat="1" ht="51" x14ac:dyDescent="0.2">
      <c r="A76" s="460" t="str">
        <f>'2. MAPA DE RIESGOS '!C23</f>
        <v>12. Actuación de la SDM que impida la participación ciudadana</v>
      </c>
      <c r="B76" s="459" t="s">
        <v>565</v>
      </c>
      <c r="C76" s="461" t="s">
        <v>64</v>
      </c>
      <c r="D76" s="462">
        <v>15</v>
      </c>
      <c r="E76" s="462">
        <v>15</v>
      </c>
      <c r="F76" s="462">
        <v>15</v>
      </c>
      <c r="G76" s="462">
        <v>15</v>
      </c>
      <c r="H76" s="462">
        <v>15</v>
      </c>
      <c r="I76" s="462">
        <v>15</v>
      </c>
      <c r="J76" s="462">
        <v>10</v>
      </c>
      <c r="K76" s="463">
        <f t="shared" si="32"/>
        <v>100</v>
      </c>
      <c r="L76" s="467" t="str">
        <f t="shared" si="33"/>
        <v>Fuerte</v>
      </c>
      <c r="M76" s="469">
        <f>ROUNDUP(AVERAGEIF(K76:K79,"&gt;0"),1)</f>
        <v>97.5</v>
      </c>
      <c r="N76" s="466" t="str">
        <f>IF(M76=100,"Fuerte",IF(M76&lt;50,"Débil","Moderada"))</f>
        <v>Moderada</v>
      </c>
      <c r="O76" s="470"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468" t="s">
        <v>572</v>
      </c>
      <c r="Q76" s="441" t="str">
        <f t="shared" si="38"/>
        <v/>
      </c>
      <c r="R76" s="441" t="str">
        <f t="shared" si="44"/>
        <v>Moderada</v>
      </c>
      <c r="S76" s="441" t="str">
        <f t="shared" si="45"/>
        <v/>
      </c>
      <c r="T76" s="442" t="str">
        <f t="shared" si="39"/>
        <v>Requiere plan de acción para fortalecer los controles</v>
      </c>
      <c r="U76" s="465">
        <f t="shared" si="40"/>
        <v>2</v>
      </c>
      <c r="V76" s="428">
        <f>IFERROR(ROUND(AVERAGE(U76:U79),0),0)</f>
        <v>2</v>
      </c>
      <c r="W76" s="466">
        <f>IF(OR(S76="Débil",V76=0),0,IF(V76=1,1,IF(AND(Q76="Fuerte",V76=2),2,1)))</f>
        <v>1</v>
      </c>
      <c r="X76" s="427" t="str">
        <f t="shared" si="41"/>
        <v/>
      </c>
      <c r="Y76" s="428">
        <f>IFERROR(ROUND(AVERAGE(X76:X79),0),0)</f>
        <v>1</v>
      </c>
      <c r="Z76" s="466">
        <f>IF(OR(S76="Débil",Y76=0),0,IF(Y76=1,1,IF(AND(Q76="Fuerte",Y76=2),2,1)))</f>
        <v>1</v>
      </c>
    </row>
    <row r="77" spans="1:26" s="347" customFormat="1" ht="38.25" x14ac:dyDescent="0.2">
      <c r="A77" s="402"/>
      <c r="B77" s="400" t="s">
        <v>464</v>
      </c>
      <c r="C77" s="404" t="s">
        <v>64</v>
      </c>
      <c r="D77" s="405">
        <v>15</v>
      </c>
      <c r="E77" s="405">
        <v>15</v>
      </c>
      <c r="F77" s="405">
        <v>15</v>
      </c>
      <c r="G77" s="405">
        <v>15</v>
      </c>
      <c r="H77" s="405">
        <v>15</v>
      </c>
      <c r="I77" s="405">
        <v>15</v>
      </c>
      <c r="J77" s="405">
        <v>10</v>
      </c>
      <c r="K77" s="406">
        <f t="shared" si="32"/>
        <v>100</v>
      </c>
      <c r="L77" s="368" t="str">
        <f t="shared" si="33"/>
        <v>Fuerte</v>
      </c>
      <c r="M77" s="379"/>
      <c r="N77" s="354"/>
      <c r="O77" s="380"/>
      <c r="P77" s="371" t="s">
        <v>362</v>
      </c>
      <c r="Q77" s="441" t="str">
        <f t="shared" si="38"/>
        <v/>
      </c>
      <c r="R77" s="441" t="str">
        <f t="shared" si="44"/>
        <v>Moderada</v>
      </c>
      <c r="S77" s="441" t="str">
        <f t="shared" si="45"/>
        <v/>
      </c>
      <c r="T77" s="442" t="str">
        <f t="shared" si="39"/>
        <v>Control fuerte pero si el riesgo residual lo requiere, en cada proceso involucrado se deben emprender acciones adicionales</v>
      </c>
      <c r="U77" s="349">
        <f t="shared" si="40"/>
        <v>2</v>
      </c>
      <c r="V77" s="418"/>
      <c r="W77" s="379"/>
      <c r="X77" s="348" t="str">
        <f t="shared" si="41"/>
        <v/>
      </c>
      <c r="Y77" s="350"/>
      <c r="Z77" s="354"/>
    </row>
    <row r="78" spans="1:26" ht="25.5" x14ac:dyDescent="0.2">
      <c r="A78" s="332"/>
      <c r="B78" s="319" t="s">
        <v>466</v>
      </c>
      <c r="C78" s="339" t="s">
        <v>64</v>
      </c>
      <c r="D78" s="340">
        <v>15</v>
      </c>
      <c r="E78" s="340">
        <v>15</v>
      </c>
      <c r="F78" s="340">
        <v>15</v>
      </c>
      <c r="G78" s="340">
        <v>10</v>
      </c>
      <c r="H78" s="340">
        <v>15</v>
      </c>
      <c r="I78" s="340">
        <v>15</v>
      </c>
      <c r="J78" s="340">
        <v>10</v>
      </c>
      <c r="K78" s="406">
        <f t="shared" si="32"/>
        <v>95</v>
      </c>
      <c r="L78" s="368" t="str">
        <f t="shared" si="33"/>
        <v>Moderado</v>
      </c>
      <c r="M78" s="379"/>
      <c r="N78" s="354"/>
      <c r="O78" s="380"/>
      <c r="P78" s="371" t="s">
        <v>572</v>
      </c>
      <c r="Q78" s="441" t="str">
        <f t="shared" si="38"/>
        <v/>
      </c>
      <c r="R78" s="441" t="str">
        <f t="shared" si="44"/>
        <v>Moderada</v>
      </c>
      <c r="S78" s="441" t="str">
        <f t="shared" si="45"/>
        <v/>
      </c>
      <c r="T78" s="442" t="str">
        <f t="shared" si="39"/>
        <v>Requiere plan de acción para fortalecer los controles</v>
      </c>
      <c r="U78" s="349">
        <f t="shared" si="40"/>
        <v>1</v>
      </c>
      <c r="V78" s="418"/>
      <c r="W78" s="379"/>
      <c r="X78" s="348" t="str">
        <f t="shared" si="41"/>
        <v/>
      </c>
      <c r="Y78" s="350"/>
      <c r="Z78" s="354"/>
    </row>
    <row r="79" spans="1:26" x14ac:dyDescent="0.2">
      <c r="A79" s="332"/>
      <c r="B79" s="341" t="s">
        <v>465</v>
      </c>
      <c r="C79" s="339" t="s">
        <v>159</v>
      </c>
      <c r="D79" s="340">
        <v>15</v>
      </c>
      <c r="E79" s="340">
        <v>15</v>
      </c>
      <c r="F79" s="340">
        <v>15</v>
      </c>
      <c r="G79" s="340">
        <v>10</v>
      </c>
      <c r="H79" s="340">
        <v>15</v>
      </c>
      <c r="I79" s="340">
        <v>15</v>
      </c>
      <c r="J79" s="340">
        <v>10</v>
      </c>
      <c r="K79" s="406">
        <f t="shared" si="32"/>
        <v>95</v>
      </c>
      <c r="L79" s="368" t="str">
        <f t="shared" si="33"/>
        <v>Moderado</v>
      </c>
      <c r="M79" s="379"/>
      <c r="N79" s="354"/>
      <c r="O79" s="380"/>
      <c r="P79" s="371" t="s">
        <v>572</v>
      </c>
      <c r="Q79" s="441" t="str">
        <f t="shared" si="38"/>
        <v/>
      </c>
      <c r="R79" s="441" t="str">
        <f t="shared" si="44"/>
        <v>Moderada</v>
      </c>
      <c r="S79" s="441" t="str">
        <f t="shared" si="45"/>
        <v/>
      </c>
      <c r="T79" s="442" t="str">
        <f t="shared" si="39"/>
        <v>Requiere plan de acción para fortalecer los controles</v>
      </c>
      <c r="U79" s="349" t="str">
        <f t="shared" si="40"/>
        <v/>
      </c>
      <c r="V79" s="352"/>
      <c r="W79" s="429"/>
      <c r="X79" s="348">
        <f t="shared" si="41"/>
        <v>1</v>
      </c>
      <c r="Y79" s="348"/>
      <c r="Z79" s="430"/>
    </row>
    <row r="80" spans="1:26" s="347" customFormat="1" ht="51" customHeight="1" x14ac:dyDescent="0.2">
      <c r="A80" s="312" t="str">
        <f>'2. MAPA DE RIESGOS '!C24</f>
        <v>13. Adopción de tecnologías obsoletas, inadecuadas o incompatibles para las necesidades de la movilidad de la ciudad.</v>
      </c>
      <c r="B80" s="344" t="s">
        <v>470</v>
      </c>
      <c r="C80" s="335" t="s">
        <v>64</v>
      </c>
      <c r="D80" s="345">
        <v>15</v>
      </c>
      <c r="E80" s="345">
        <v>15</v>
      </c>
      <c r="F80" s="345">
        <v>15</v>
      </c>
      <c r="G80" s="345">
        <v>15</v>
      </c>
      <c r="H80" s="345">
        <v>15</v>
      </c>
      <c r="I80" s="345">
        <v>15</v>
      </c>
      <c r="J80" s="345">
        <v>10</v>
      </c>
      <c r="K80" s="346">
        <f t="shared" si="32"/>
        <v>100</v>
      </c>
      <c r="L80" s="369" t="str">
        <f t="shared" si="33"/>
        <v>Fuerte</v>
      </c>
      <c r="M80" s="388">
        <f>ROUNDUP(AVERAGEIF(K80:K84,"&gt;0"),1)</f>
        <v>90</v>
      </c>
      <c r="N80" s="389" t="str">
        <f>IF(M80=100,"Fuerte",IF(M80&lt;50,"Débil","Moderada"))</f>
        <v>Moderada</v>
      </c>
      <c r="O80" s="387" t="str">
        <f>IF(M80&lt;96,"Se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80" s="372" t="s">
        <v>362</v>
      </c>
      <c r="Q80" s="439" t="str">
        <f t="shared" si="38"/>
        <v/>
      </c>
      <c r="R80" s="439" t="str">
        <f t="shared" si="44"/>
        <v>Moderada</v>
      </c>
      <c r="S80" s="439" t="str">
        <f t="shared" si="45"/>
        <v/>
      </c>
      <c r="T80" s="440" t="str">
        <f t="shared" ref="T80:T94" si="46">IF(AND(L80="Fuerte",P80="Fuerte"),"Control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80" s="390">
        <f t="shared" si="40"/>
        <v>2</v>
      </c>
      <c r="V80" s="431">
        <f>IFERROR(ROUND(AVERAGE(U80:U84),0),0)</f>
        <v>2</v>
      </c>
      <c r="W80" s="389">
        <f>IF(OR(S80="Débil",V80=0),0,IF(V80=1,1,IF(AND(Q80="Fuerte",V80=2),2,1)))</f>
        <v>1</v>
      </c>
      <c r="X80" s="419" t="str">
        <f t="shared" si="41"/>
        <v/>
      </c>
      <c r="Y80" s="431">
        <f>IFERROR(ROUND(AVERAGE(X80:X84),0),0)</f>
        <v>2</v>
      </c>
      <c r="Z80" s="389">
        <f>IF(OR(S80="Débil",Y80=0),0,IF(Y80=1,1,IF(AND(Q80="Fuerte",Y80=2),2,1)))</f>
        <v>1</v>
      </c>
    </row>
    <row r="81" spans="1:26" x14ac:dyDescent="0.2">
      <c r="A81" s="333"/>
      <c r="B81" s="338" t="s">
        <v>467</v>
      </c>
      <c r="C81" s="335" t="s">
        <v>64</v>
      </c>
      <c r="D81" s="336">
        <v>15</v>
      </c>
      <c r="E81" s="336">
        <v>15</v>
      </c>
      <c r="F81" s="336">
        <v>15</v>
      </c>
      <c r="G81" s="336">
        <v>15</v>
      </c>
      <c r="H81" s="336">
        <v>15</v>
      </c>
      <c r="I81" s="336">
        <v>0</v>
      </c>
      <c r="J81" s="336">
        <v>5</v>
      </c>
      <c r="K81" s="337">
        <f t="shared" si="32"/>
        <v>80</v>
      </c>
      <c r="L81" s="367" t="str">
        <f t="shared" si="33"/>
        <v>Débil</v>
      </c>
      <c r="M81" s="356"/>
      <c r="N81" s="353"/>
      <c r="O81" s="351"/>
      <c r="P81" s="370" t="s">
        <v>572</v>
      </c>
      <c r="Q81" s="439" t="str">
        <f t="shared" si="38"/>
        <v/>
      </c>
      <c r="R81" s="439" t="str">
        <f t="shared" si="44"/>
        <v>Moderada</v>
      </c>
      <c r="S81" s="439" t="str">
        <f t="shared" si="45"/>
        <v/>
      </c>
      <c r="T81" s="440" t="str">
        <f t="shared" si="46"/>
        <v>Requiere plan de acción para fortalecer los controles</v>
      </c>
      <c r="U81" s="390" t="str">
        <f t="shared" si="40"/>
        <v/>
      </c>
      <c r="V81" s="417"/>
      <c r="W81" s="382"/>
      <c r="X81" s="425" t="str">
        <f t="shared" si="41"/>
        <v/>
      </c>
      <c r="Y81" s="412"/>
      <c r="Z81" s="383"/>
    </row>
    <row r="82" spans="1:26" s="347" customFormat="1" ht="38.25" x14ac:dyDescent="0.2">
      <c r="A82" s="333"/>
      <c r="B82" s="411" t="s">
        <v>468</v>
      </c>
      <c r="C82" s="409" t="s">
        <v>64</v>
      </c>
      <c r="D82" s="345">
        <v>15</v>
      </c>
      <c r="E82" s="345">
        <v>15</v>
      </c>
      <c r="F82" s="345">
        <v>15</v>
      </c>
      <c r="G82" s="345">
        <v>10</v>
      </c>
      <c r="H82" s="345">
        <v>15</v>
      </c>
      <c r="I82" s="345">
        <v>0</v>
      </c>
      <c r="J82" s="345">
        <v>5</v>
      </c>
      <c r="K82" s="346">
        <f t="shared" si="32"/>
        <v>75</v>
      </c>
      <c r="L82" s="369" t="str">
        <f t="shared" si="33"/>
        <v>Débil</v>
      </c>
      <c r="M82" s="382"/>
      <c r="N82" s="383"/>
      <c r="O82" s="384"/>
      <c r="P82" s="372" t="s">
        <v>572</v>
      </c>
      <c r="Q82" s="439" t="str">
        <f t="shared" si="38"/>
        <v/>
      </c>
      <c r="R82" s="439" t="str">
        <f t="shared" si="44"/>
        <v>Moderada</v>
      </c>
      <c r="S82" s="439" t="str">
        <f t="shared" si="45"/>
        <v/>
      </c>
      <c r="T82" s="440" t="str">
        <f t="shared" si="46"/>
        <v>Requiere plan de acción para fortalecer los controles</v>
      </c>
      <c r="U82" s="390" t="str">
        <f t="shared" si="40"/>
        <v/>
      </c>
      <c r="V82" s="417"/>
      <c r="W82" s="382"/>
      <c r="X82" s="425" t="str">
        <f t="shared" si="41"/>
        <v/>
      </c>
      <c r="Y82" s="412"/>
      <c r="Z82" s="383"/>
    </row>
    <row r="83" spans="1:26" ht="25.5" x14ac:dyDescent="0.2">
      <c r="A83" s="333"/>
      <c r="B83" s="338" t="s">
        <v>469</v>
      </c>
      <c r="C83" s="335" t="s">
        <v>64</v>
      </c>
      <c r="D83" s="336">
        <v>15</v>
      </c>
      <c r="E83" s="336">
        <v>15</v>
      </c>
      <c r="F83" s="336">
        <v>15</v>
      </c>
      <c r="G83" s="336">
        <v>10</v>
      </c>
      <c r="H83" s="336">
        <v>15</v>
      </c>
      <c r="I83" s="336">
        <v>15</v>
      </c>
      <c r="J83" s="336">
        <v>10</v>
      </c>
      <c r="K83" s="337">
        <f t="shared" si="32"/>
        <v>95</v>
      </c>
      <c r="L83" s="367" t="str">
        <f t="shared" si="33"/>
        <v>Moderado</v>
      </c>
      <c r="M83" s="356"/>
      <c r="N83" s="353"/>
      <c r="O83" s="351"/>
      <c r="P83" s="372" t="s">
        <v>572</v>
      </c>
      <c r="Q83" s="439" t="str">
        <f t="shared" si="38"/>
        <v/>
      </c>
      <c r="R83" s="439" t="str">
        <f t="shared" si="44"/>
        <v>Moderada</v>
      </c>
      <c r="S83" s="439" t="str">
        <f t="shared" si="45"/>
        <v/>
      </c>
      <c r="T83" s="440" t="str">
        <f t="shared" si="46"/>
        <v>Requiere plan de acción para fortalecer los controles</v>
      </c>
      <c r="U83" s="390">
        <f t="shared" si="40"/>
        <v>1</v>
      </c>
      <c r="V83" s="417"/>
      <c r="W83" s="382"/>
      <c r="X83" s="425" t="str">
        <f t="shared" si="41"/>
        <v/>
      </c>
      <c r="Y83" s="412"/>
      <c r="Z83" s="383"/>
    </row>
    <row r="84" spans="1:26" ht="38.25" x14ac:dyDescent="0.2">
      <c r="A84" s="333"/>
      <c r="B84" s="342" t="s">
        <v>430</v>
      </c>
      <c r="C84" s="335" t="s">
        <v>159</v>
      </c>
      <c r="D84" s="336">
        <v>15</v>
      </c>
      <c r="E84" s="336">
        <v>15</v>
      </c>
      <c r="F84" s="336">
        <v>15</v>
      </c>
      <c r="G84" s="336">
        <v>15</v>
      </c>
      <c r="H84" s="336">
        <v>15</v>
      </c>
      <c r="I84" s="336">
        <v>15</v>
      </c>
      <c r="J84" s="336">
        <v>10</v>
      </c>
      <c r="K84" s="337">
        <f t="shared" si="32"/>
        <v>100</v>
      </c>
      <c r="L84" s="367" t="str">
        <f t="shared" si="33"/>
        <v>Fuerte</v>
      </c>
      <c r="M84" s="356"/>
      <c r="N84" s="353"/>
      <c r="O84" s="376"/>
      <c r="P84" s="370" t="s">
        <v>362</v>
      </c>
      <c r="Q84" s="439" t="str">
        <f t="shared" si="38"/>
        <v/>
      </c>
      <c r="R84" s="439" t="str">
        <f t="shared" si="44"/>
        <v>Moderada</v>
      </c>
      <c r="S84" s="439" t="str">
        <f t="shared" si="45"/>
        <v/>
      </c>
      <c r="T84" s="440" t="str">
        <f t="shared" si="46"/>
        <v>Control fuerte pero si el riesgo residual lo requiere, en cada proceso involucrado se deben emprender acciones adicionales</v>
      </c>
      <c r="U84" s="390" t="str">
        <f t="shared" si="40"/>
        <v/>
      </c>
      <c r="V84" s="432"/>
      <c r="W84" s="433"/>
      <c r="X84" s="425">
        <f t="shared" si="41"/>
        <v>2</v>
      </c>
      <c r="Y84" s="425"/>
      <c r="Z84" s="426"/>
    </row>
    <row r="85" spans="1:26" ht="51" customHeight="1" x14ac:dyDescent="0.2">
      <c r="A85" s="311" t="str">
        <f>'2. MAPA DE RIESGOS '!C25</f>
        <v>14. Trámite o servicio a la ciudadanía, incumpliendo los requisitos, con el propósito de obtener un beneficio propio o para un tercero.</v>
      </c>
      <c r="B85" s="309" t="s">
        <v>473</v>
      </c>
      <c r="C85" s="339" t="s">
        <v>64</v>
      </c>
      <c r="D85" s="405">
        <v>15</v>
      </c>
      <c r="E85" s="405">
        <v>15</v>
      </c>
      <c r="F85" s="405">
        <v>15</v>
      </c>
      <c r="G85" s="405">
        <v>15</v>
      </c>
      <c r="H85" s="405">
        <v>15</v>
      </c>
      <c r="I85" s="405">
        <v>15</v>
      </c>
      <c r="J85" s="405">
        <v>10</v>
      </c>
      <c r="K85" s="406">
        <f t="shared" si="32"/>
        <v>100</v>
      </c>
      <c r="L85" s="368" t="str">
        <f t="shared" si="33"/>
        <v>Fuerte</v>
      </c>
      <c r="M85" s="377">
        <f>ROUNDUP(AVERAGEIF(K85:K96,"&gt;0"),1)</f>
        <v>99.6</v>
      </c>
      <c r="N85" s="355" t="str">
        <f>IF(M85=100,"Fuerte",IF(M85&lt;50,"Débil","Moderada"))</f>
        <v>Moderada</v>
      </c>
      <c r="O85" s="378" t="str">
        <f>IF(M85&lt;96,"Se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5" s="371" t="s">
        <v>362</v>
      </c>
      <c r="Q85" s="441" t="str">
        <f t="shared" si="38"/>
        <v/>
      </c>
      <c r="R85" s="441" t="str">
        <f t="shared" si="44"/>
        <v>Moderada</v>
      </c>
      <c r="S85" s="441" t="str">
        <f t="shared" si="45"/>
        <v/>
      </c>
      <c r="T85" s="442" t="str">
        <f t="shared" si="46"/>
        <v>Control fuerte pero si el riesgo residual lo requiere, en cada proceso involucrado se deben emprender acciones adicionales</v>
      </c>
      <c r="U85" s="349">
        <f t="shared" si="40"/>
        <v>2</v>
      </c>
      <c r="V85" s="428">
        <f>IFERROR(ROUND(AVERAGE(U85:U96),0),0)</f>
        <v>2</v>
      </c>
      <c r="W85" s="355">
        <f>IF(OR(S85="Débil",V85=0),0,IF(V85=1,1,IF(AND(Q85="Fuerte",V85=2),2,1)))</f>
        <v>1</v>
      </c>
      <c r="X85" s="427" t="str">
        <f t="shared" si="41"/>
        <v/>
      </c>
      <c r="Y85" s="428">
        <f>IFERROR(ROUND(AVERAGE(X85:X96),0),0)</f>
        <v>2</v>
      </c>
      <c r="Z85" s="355">
        <f>IF(OR(S85="Débil",Y85=0),0,IF(Y85=1,1,IF(AND(Q85="Fuerte",Y85=2),2,1)))</f>
        <v>1</v>
      </c>
    </row>
    <row r="86" spans="1:26" s="347" customFormat="1" ht="38.25" x14ac:dyDescent="0.2">
      <c r="A86" s="315"/>
      <c r="B86" s="309" t="s">
        <v>471</v>
      </c>
      <c r="C86" s="404" t="s">
        <v>64</v>
      </c>
      <c r="D86" s="405">
        <v>15</v>
      </c>
      <c r="E86" s="405">
        <v>15</v>
      </c>
      <c r="F86" s="405">
        <v>15</v>
      </c>
      <c r="G86" s="405">
        <v>15</v>
      </c>
      <c r="H86" s="405">
        <v>15</v>
      </c>
      <c r="I86" s="405">
        <v>15</v>
      </c>
      <c r="J86" s="405">
        <v>10</v>
      </c>
      <c r="K86" s="406">
        <f t="shared" ref="K86:K94" si="47">SUM(D86:J86)</f>
        <v>100</v>
      </c>
      <c r="L86" s="368" t="str">
        <f t="shared" ref="L86:L94" si="48">IF(K86&gt;=96,"Fuerte",(IF(K86&lt;=85,"Débil","Moderado")))</f>
        <v>Fuerte</v>
      </c>
      <c r="M86" s="379"/>
      <c r="N86" s="354"/>
      <c r="O86" s="380"/>
      <c r="P86" s="371" t="s">
        <v>362</v>
      </c>
      <c r="Q86" s="441" t="str">
        <f t="shared" si="38"/>
        <v/>
      </c>
      <c r="R86" s="441" t="str">
        <f t="shared" si="44"/>
        <v>Moderada</v>
      </c>
      <c r="S86" s="441" t="str">
        <f t="shared" si="45"/>
        <v/>
      </c>
      <c r="T86" s="442" t="str">
        <f t="shared" si="46"/>
        <v>Control fuerte pero si el riesgo residual lo requiere, en cada proceso involucrado se deben emprender acciones adicionales</v>
      </c>
      <c r="U86" s="349">
        <f t="shared" si="40"/>
        <v>2</v>
      </c>
      <c r="V86" s="418"/>
      <c r="W86" s="379"/>
      <c r="X86" s="348" t="str">
        <f t="shared" si="41"/>
        <v/>
      </c>
      <c r="Y86" s="350"/>
      <c r="Z86" s="354"/>
    </row>
    <row r="87" spans="1:26" s="480" customFormat="1" ht="38.25" x14ac:dyDescent="0.2">
      <c r="A87" s="315"/>
      <c r="B87" s="459" t="s">
        <v>576</v>
      </c>
      <c r="C87" s="514" t="s">
        <v>64</v>
      </c>
      <c r="D87" s="518">
        <v>15</v>
      </c>
      <c r="E87" s="518">
        <v>15</v>
      </c>
      <c r="F87" s="518">
        <v>15</v>
      </c>
      <c r="G87" s="518">
        <v>15</v>
      </c>
      <c r="H87" s="518">
        <v>15</v>
      </c>
      <c r="I87" s="518">
        <v>15</v>
      </c>
      <c r="J87" s="518">
        <v>10</v>
      </c>
      <c r="K87" s="516">
        <f t="shared" si="47"/>
        <v>100</v>
      </c>
      <c r="L87" s="486" t="str">
        <f t="shared" si="48"/>
        <v>Fuerte</v>
      </c>
      <c r="M87" s="490"/>
      <c r="N87" s="485"/>
      <c r="O87" s="491"/>
      <c r="P87" s="488" t="s">
        <v>362</v>
      </c>
      <c r="Q87" s="441" t="str">
        <f t="shared" si="38"/>
        <v/>
      </c>
      <c r="R87" s="441" t="str">
        <f t="shared" si="44"/>
        <v>Moderada</v>
      </c>
      <c r="S87" s="441" t="str">
        <f t="shared" si="45"/>
        <v/>
      </c>
      <c r="T87" s="442" t="str">
        <f t="shared" si="46"/>
        <v>Control fuerte pero si el riesgo residual lo requiere, en cada proceso involucrado se deben emprender acciones adicionales</v>
      </c>
      <c r="U87" s="482">
        <f t="shared" si="40"/>
        <v>2</v>
      </c>
      <c r="V87" s="418"/>
      <c r="W87" s="490"/>
      <c r="X87" s="481" t="str">
        <f t="shared" si="41"/>
        <v/>
      </c>
      <c r="Y87" s="483"/>
      <c r="Z87" s="485"/>
    </row>
    <row r="88" spans="1:26" ht="38.25" x14ac:dyDescent="0.2">
      <c r="A88" s="332"/>
      <c r="B88" s="341" t="s">
        <v>547</v>
      </c>
      <c r="C88" s="339" t="s">
        <v>64</v>
      </c>
      <c r="D88" s="405">
        <v>15</v>
      </c>
      <c r="E88" s="405">
        <v>15</v>
      </c>
      <c r="F88" s="405">
        <v>15</v>
      </c>
      <c r="G88" s="405">
        <v>15</v>
      </c>
      <c r="H88" s="405">
        <v>15</v>
      </c>
      <c r="I88" s="405">
        <v>15</v>
      </c>
      <c r="J88" s="405">
        <v>10</v>
      </c>
      <c r="K88" s="406">
        <f t="shared" si="47"/>
        <v>100</v>
      </c>
      <c r="L88" s="368" t="str">
        <f t="shared" si="48"/>
        <v>Fuerte</v>
      </c>
      <c r="M88" s="379"/>
      <c r="N88" s="354"/>
      <c r="O88" s="380"/>
      <c r="P88" s="371" t="s">
        <v>362</v>
      </c>
      <c r="Q88" s="441" t="str">
        <f t="shared" si="38"/>
        <v/>
      </c>
      <c r="R88" s="441" t="str">
        <f t="shared" si="44"/>
        <v>Moderada</v>
      </c>
      <c r="S88" s="441" t="str">
        <f t="shared" si="45"/>
        <v/>
      </c>
      <c r="T88" s="442" t="str">
        <f t="shared" si="46"/>
        <v>Control fuerte pero si el riesgo residual lo requiere, en cada proceso involucrado se deben emprender acciones adicionales</v>
      </c>
      <c r="U88" s="349">
        <f t="shared" si="40"/>
        <v>2</v>
      </c>
      <c r="V88" s="418"/>
      <c r="W88" s="379"/>
      <c r="X88" s="348" t="str">
        <f t="shared" si="41"/>
        <v/>
      </c>
      <c r="Y88" s="350"/>
      <c r="Z88" s="354"/>
    </row>
    <row r="89" spans="1:26" ht="51" x14ac:dyDescent="0.2">
      <c r="A89" s="332"/>
      <c r="B89" s="319" t="s">
        <v>548</v>
      </c>
      <c r="C89" s="339" t="s">
        <v>64</v>
      </c>
      <c r="D89" s="340">
        <v>15</v>
      </c>
      <c r="E89" s="340">
        <v>15</v>
      </c>
      <c r="F89" s="340">
        <v>15</v>
      </c>
      <c r="G89" s="340">
        <v>15</v>
      </c>
      <c r="H89" s="340">
        <v>15</v>
      </c>
      <c r="I89" s="340">
        <v>15</v>
      </c>
      <c r="J89" s="340">
        <v>10</v>
      </c>
      <c r="K89" s="406">
        <f t="shared" si="47"/>
        <v>100</v>
      </c>
      <c r="L89" s="368"/>
      <c r="M89" s="379"/>
      <c r="N89" s="354"/>
      <c r="O89" s="380"/>
      <c r="P89" s="371" t="s">
        <v>362</v>
      </c>
      <c r="Q89" s="441" t="str">
        <f t="shared" si="38"/>
        <v/>
      </c>
      <c r="R89" s="441" t="str">
        <f t="shared" si="44"/>
        <v>Moderada</v>
      </c>
      <c r="S89" s="441" t="str">
        <f t="shared" si="45"/>
        <v/>
      </c>
      <c r="T89" s="442" t="str">
        <f t="shared" si="46"/>
        <v>Requiere plan de acción para fortalecer los controles</v>
      </c>
      <c r="U89" s="349" t="str">
        <f t="shared" si="40"/>
        <v/>
      </c>
      <c r="V89" s="418"/>
      <c r="W89" s="379"/>
      <c r="X89" s="348" t="str">
        <f t="shared" si="41"/>
        <v/>
      </c>
      <c r="Y89" s="350"/>
      <c r="Z89" s="354"/>
    </row>
    <row r="90" spans="1:26" ht="51" x14ac:dyDescent="0.2">
      <c r="A90" s="332"/>
      <c r="B90" s="319" t="s">
        <v>549</v>
      </c>
      <c r="C90" s="339" t="s">
        <v>64</v>
      </c>
      <c r="D90" s="365">
        <v>15</v>
      </c>
      <c r="E90" s="365">
        <v>15</v>
      </c>
      <c r="F90" s="365">
        <v>15</v>
      </c>
      <c r="G90" s="365">
        <v>15</v>
      </c>
      <c r="H90" s="365">
        <v>15</v>
      </c>
      <c r="I90" s="365">
        <v>15</v>
      </c>
      <c r="J90" s="365">
        <v>10</v>
      </c>
      <c r="K90" s="406">
        <f t="shared" si="47"/>
        <v>100</v>
      </c>
      <c r="L90" s="368"/>
      <c r="M90" s="379"/>
      <c r="N90" s="354"/>
      <c r="O90" s="380"/>
      <c r="P90" s="371" t="s">
        <v>362</v>
      </c>
      <c r="Q90" s="441" t="str">
        <f t="shared" si="38"/>
        <v/>
      </c>
      <c r="R90" s="441" t="str">
        <f t="shared" si="44"/>
        <v>Moderada</v>
      </c>
      <c r="S90" s="441" t="str">
        <f t="shared" si="45"/>
        <v/>
      </c>
      <c r="T90" s="442" t="str">
        <f t="shared" si="46"/>
        <v>Requiere plan de acción para fortalecer los controles</v>
      </c>
      <c r="U90" s="349" t="str">
        <f t="shared" si="40"/>
        <v/>
      </c>
      <c r="V90" s="418"/>
      <c r="W90" s="379"/>
      <c r="X90" s="348" t="str">
        <f t="shared" si="41"/>
        <v/>
      </c>
      <c r="Y90" s="350"/>
      <c r="Z90" s="354"/>
    </row>
    <row r="91" spans="1:26" ht="51" x14ac:dyDescent="0.2">
      <c r="A91" s="332"/>
      <c r="B91" s="319" t="s">
        <v>550</v>
      </c>
      <c r="C91" s="339" t="s">
        <v>64</v>
      </c>
      <c r="D91" s="340">
        <v>15</v>
      </c>
      <c r="E91" s="340">
        <v>15</v>
      </c>
      <c r="F91" s="340">
        <v>15</v>
      </c>
      <c r="G91" s="340">
        <v>15</v>
      </c>
      <c r="H91" s="340">
        <v>15</v>
      </c>
      <c r="I91" s="340">
        <v>15</v>
      </c>
      <c r="J91" s="340">
        <v>10</v>
      </c>
      <c r="K91" s="406">
        <f t="shared" si="47"/>
        <v>100</v>
      </c>
      <c r="L91" s="368"/>
      <c r="M91" s="379"/>
      <c r="N91" s="354"/>
      <c r="O91" s="380"/>
      <c r="P91" s="371" t="s">
        <v>362</v>
      </c>
      <c r="Q91" s="441" t="str">
        <f t="shared" si="38"/>
        <v/>
      </c>
      <c r="R91" s="441" t="str">
        <f t="shared" si="44"/>
        <v>Moderada</v>
      </c>
      <c r="S91" s="441" t="str">
        <f t="shared" si="45"/>
        <v/>
      </c>
      <c r="T91" s="442" t="str">
        <f t="shared" si="46"/>
        <v>Requiere plan de acción para fortalecer los controles</v>
      </c>
      <c r="U91" s="349" t="str">
        <f t="shared" si="40"/>
        <v/>
      </c>
      <c r="V91" s="418"/>
      <c r="W91" s="379"/>
      <c r="X91" s="348" t="str">
        <f t="shared" si="41"/>
        <v/>
      </c>
      <c r="Y91" s="350"/>
      <c r="Z91" s="354"/>
    </row>
    <row r="92" spans="1:26" ht="51" x14ac:dyDescent="0.2">
      <c r="A92" s="332"/>
      <c r="B92" s="343" t="s">
        <v>551</v>
      </c>
      <c r="C92" s="339" t="s">
        <v>64</v>
      </c>
      <c r="D92" s="365">
        <v>15</v>
      </c>
      <c r="E92" s="365">
        <v>15</v>
      </c>
      <c r="F92" s="365">
        <v>15</v>
      </c>
      <c r="G92" s="365">
        <v>15</v>
      </c>
      <c r="H92" s="365">
        <v>15</v>
      </c>
      <c r="I92" s="365">
        <v>15</v>
      </c>
      <c r="J92" s="365">
        <v>10</v>
      </c>
      <c r="K92" s="406">
        <f t="shared" si="47"/>
        <v>100</v>
      </c>
      <c r="L92" s="368" t="str">
        <f t="shared" si="48"/>
        <v>Fuerte</v>
      </c>
      <c r="M92" s="379"/>
      <c r="N92" s="354"/>
      <c r="O92" s="380"/>
      <c r="P92" s="371" t="s">
        <v>362</v>
      </c>
      <c r="Q92" s="441" t="str">
        <f t="shared" si="38"/>
        <v/>
      </c>
      <c r="R92" s="441" t="str">
        <f t="shared" si="44"/>
        <v>Moderada</v>
      </c>
      <c r="S92" s="441" t="str">
        <f t="shared" si="45"/>
        <v/>
      </c>
      <c r="T92" s="442" t="str">
        <f t="shared" si="46"/>
        <v>Control fuerte pero si el riesgo residual lo requiere, en cada proceso involucrado se deben emprender acciones adicionales</v>
      </c>
      <c r="U92" s="349">
        <f t="shared" si="40"/>
        <v>2</v>
      </c>
      <c r="V92" s="418"/>
      <c r="W92" s="379"/>
      <c r="X92" s="348" t="str">
        <f t="shared" si="41"/>
        <v/>
      </c>
      <c r="Y92" s="350"/>
      <c r="Z92" s="354"/>
    </row>
    <row r="93" spans="1:26" ht="51" x14ac:dyDescent="0.2">
      <c r="A93" s="332"/>
      <c r="B93" s="319" t="s">
        <v>519</v>
      </c>
      <c r="C93" s="339" t="s">
        <v>159</v>
      </c>
      <c r="D93" s="340">
        <v>15</v>
      </c>
      <c r="E93" s="340">
        <v>15</v>
      </c>
      <c r="F93" s="340">
        <v>15</v>
      </c>
      <c r="G93" s="340">
        <v>15</v>
      </c>
      <c r="H93" s="340">
        <v>15</v>
      </c>
      <c r="I93" s="340">
        <v>15</v>
      </c>
      <c r="J93" s="340">
        <v>10</v>
      </c>
      <c r="K93" s="406">
        <f t="shared" si="47"/>
        <v>100</v>
      </c>
      <c r="L93" s="368" t="str">
        <f t="shared" si="48"/>
        <v>Fuerte</v>
      </c>
      <c r="M93" s="379"/>
      <c r="N93" s="354"/>
      <c r="O93" s="380"/>
      <c r="P93" s="371" t="s">
        <v>362</v>
      </c>
      <c r="Q93" s="441" t="str">
        <f t="shared" si="38"/>
        <v/>
      </c>
      <c r="R93" s="441" t="str">
        <f t="shared" si="44"/>
        <v>Moderada</v>
      </c>
      <c r="S93" s="441" t="str">
        <f t="shared" si="45"/>
        <v/>
      </c>
      <c r="T93" s="442" t="str">
        <f t="shared" si="46"/>
        <v>Control fuerte pero si el riesgo residual lo requiere, en cada proceso involucrado se deben emprender acciones adicionales</v>
      </c>
      <c r="U93" s="349" t="str">
        <f t="shared" si="40"/>
        <v/>
      </c>
      <c r="V93" s="418"/>
      <c r="W93" s="379"/>
      <c r="X93" s="348">
        <f t="shared" si="41"/>
        <v>2</v>
      </c>
      <c r="Y93" s="350"/>
      <c r="Z93" s="354"/>
    </row>
    <row r="94" spans="1:26" ht="38.25" x14ac:dyDescent="0.2">
      <c r="A94" s="332"/>
      <c r="B94" s="319" t="s">
        <v>552</v>
      </c>
      <c r="C94" s="339" t="s">
        <v>64</v>
      </c>
      <c r="D94" s="340">
        <v>15</v>
      </c>
      <c r="E94" s="340">
        <v>15</v>
      </c>
      <c r="F94" s="340">
        <v>15</v>
      </c>
      <c r="G94" s="340">
        <v>15</v>
      </c>
      <c r="H94" s="340">
        <v>15</v>
      </c>
      <c r="I94" s="340">
        <v>15</v>
      </c>
      <c r="J94" s="340">
        <v>10</v>
      </c>
      <c r="K94" s="406">
        <f t="shared" si="47"/>
        <v>100</v>
      </c>
      <c r="L94" s="368" t="str">
        <f t="shared" si="48"/>
        <v>Fuerte</v>
      </c>
      <c r="M94" s="379"/>
      <c r="N94" s="354"/>
      <c r="O94" s="380"/>
      <c r="P94" s="371" t="s">
        <v>362</v>
      </c>
      <c r="Q94" s="441" t="str">
        <f t="shared" si="38"/>
        <v/>
      </c>
      <c r="R94" s="441" t="str">
        <f t="shared" si="44"/>
        <v>Moderada</v>
      </c>
      <c r="S94" s="441" t="str">
        <f t="shared" si="45"/>
        <v/>
      </c>
      <c r="T94" s="442" t="str">
        <f t="shared" si="46"/>
        <v>Control fuerte pero si el riesgo residual lo requiere, en cada proceso involucrado se deben emprender acciones adicionales</v>
      </c>
      <c r="U94" s="349">
        <f t="shared" si="40"/>
        <v>2</v>
      </c>
      <c r="V94" s="418"/>
      <c r="W94" s="379"/>
      <c r="X94" s="481" t="str">
        <f t="shared" si="41"/>
        <v/>
      </c>
      <c r="Y94" s="350"/>
      <c r="Z94" s="354"/>
    </row>
    <row r="95" spans="1:26" s="480" customFormat="1" ht="38.25" x14ac:dyDescent="0.2">
      <c r="A95" s="473"/>
      <c r="B95" s="472" t="s">
        <v>553</v>
      </c>
      <c r="C95" s="474" t="s">
        <v>64</v>
      </c>
      <c r="D95" s="475">
        <v>15</v>
      </c>
      <c r="E95" s="475">
        <v>15</v>
      </c>
      <c r="F95" s="475">
        <v>15</v>
      </c>
      <c r="G95" s="475">
        <v>15</v>
      </c>
      <c r="H95" s="475">
        <v>15</v>
      </c>
      <c r="I95" s="475">
        <v>15</v>
      </c>
      <c r="J95" s="475">
        <v>10</v>
      </c>
      <c r="K95" s="476">
        <f>SUM(D95:J95)</f>
        <v>100</v>
      </c>
      <c r="L95" s="486" t="str">
        <f>IF(K95&gt;=96,"Fuerte",(IF(K95&lt;=85,"Débil","Moderado")))</f>
        <v>Fuerte</v>
      </c>
      <c r="M95" s="490"/>
      <c r="N95" s="485"/>
      <c r="O95" s="492"/>
      <c r="P95" s="488" t="s">
        <v>362</v>
      </c>
      <c r="Q95" s="441" t="str">
        <f>IF(AND(N95="Fuerte",P95="Fuerte"),"Fuerte","")</f>
        <v/>
      </c>
      <c r="R95" s="441" t="str">
        <f>IF(Q95="Fuerte","",IF(OR(N95="Débil",P95="Débil"),"","Moderada"))</f>
        <v>Moderada</v>
      </c>
      <c r="S95" s="441" t="str">
        <f>IF(OR(Q95="Fuerte",R95="Moderada"),"","Débil")</f>
        <v/>
      </c>
      <c r="T95" s="442" t="str">
        <f>IF(AND(L95="Fuerte",P95="Fuerte"),"Control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95" s="482">
        <f>IF(C95="Preventivo",IF(L95="Fuerte",2,IF(L95="Moderado",1,"")),"")</f>
        <v>2</v>
      </c>
      <c r="V95" s="484"/>
      <c r="W95" s="429"/>
      <c r="X95" s="481" t="str">
        <f t="shared" si="41"/>
        <v/>
      </c>
      <c r="Y95" s="481"/>
      <c r="Z95" s="430"/>
    </row>
    <row r="96" spans="1:26" s="401" customFormat="1" ht="46.5" customHeight="1" x14ac:dyDescent="0.2">
      <c r="A96" s="513"/>
      <c r="B96" s="506" t="s">
        <v>757</v>
      </c>
      <c r="C96" s="514" t="s">
        <v>159</v>
      </c>
      <c r="D96" s="515">
        <v>15</v>
      </c>
      <c r="E96" s="515">
        <v>15</v>
      </c>
      <c r="F96" s="515">
        <v>15</v>
      </c>
      <c r="G96" s="515">
        <v>10</v>
      </c>
      <c r="H96" s="515">
        <v>15</v>
      </c>
      <c r="I96" s="515">
        <v>15</v>
      </c>
      <c r="J96" s="515">
        <v>10</v>
      </c>
      <c r="K96" s="516">
        <f>SUM(D96:J96)</f>
        <v>95</v>
      </c>
      <c r="L96" s="486" t="str">
        <f>IF(K96&gt;=96,"Fuerte",(IF(K96&lt;=85,"Débil","Moderado")))</f>
        <v>Moderado</v>
      </c>
      <c r="M96" s="490"/>
      <c r="N96" s="485"/>
      <c r="O96" s="491"/>
      <c r="P96" s="488" t="s">
        <v>362</v>
      </c>
      <c r="Q96" s="441"/>
      <c r="R96" s="441" t="str">
        <f>IF(Q96="Fuerte","",IF(OR(N96="Débil",P96="Débil"),"","Moderada"))</f>
        <v>Moderada</v>
      </c>
      <c r="S96" s="441"/>
      <c r="T96" s="442" t="str">
        <f>IF(AND(L96="Fuerte",P96="Fuerte"),"Control fuerte pero si el riesgo residual lo requiere, en cada proceso involucrado se deben emprender acciones adicionales","Requiere plan de acción para fortalecer los controles")</f>
        <v>Requiere plan de acción para fortalecer los controles</v>
      </c>
      <c r="U96" s="482" t="str">
        <f>IF(C96="Preventivo",IF(L96="Fuerte",2,IF(L96="Moderado",1,"")),"")</f>
        <v/>
      </c>
      <c r="V96" s="418"/>
      <c r="W96" s="490"/>
      <c r="X96" s="481">
        <f t="shared" si="41"/>
        <v>1</v>
      </c>
      <c r="Y96" s="483"/>
      <c r="Z96" s="485"/>
    </row>
    <row r="97" spans="1:26" s="347" customFormat="1" ht="65.25" customHeight="1" x14ac:dyDescent="0.2">
      <c r="A97" s="408" t="str">
        <f>'2. MAPA DE RIESGOS '!C26</f>
        <v>15. Designación de colaboradores no competentes o idóneos para el desarrollo de las actividades asignadas.</v>
      </c>
      <c r="B97" s="344" t="s">
        <v>477</v>
      </c>
      <c r="C97" s="409" t="s">
        <v>64</v>
      </c>
      <c r="D97" s="345">
        <v>15</v>
      </c>
      <c r="E97" s="345">
        <v>15</v>
      </c>
      <c r="F97" s="345">
        <v>15</v>
      </c>
      <c r="G97" s="345">
        <v>15</v>
      </c>
      <c r="H97" s="345">
        <v>15</v>
      </c>
      <c r="I97" s="345">
        <v>15</v>
      </c>
      <c r="J97" s="345">
        <v>10</v>
      </c>
      <c r="K97" s="346">
        <f t="shared" si="32"/>
        <v>100</v>
      </c>
      <c r="L97" s="369" t="str">
        <f t="shared" si="33"/>
        <v>Fuerte</v>
      </c>
      <c r="M97" s="388">
        <f>ROUNDUP(AVERAGEIF(K97:K102,"&gt;0"),1)</f>
        <v>100</v>
      </c>
      <c r="N97" s="389" t="str">
        <f>IF(M97=100,"Fuerte",IF(M97&lt;50,"Débil","Moderada"))</f>
        <v>Fuerte</v>
      </c>
      <c r="O97" s="387" t="str">
        <f>IF(M97&lt;96,"Se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97" s="372" t="s">
        <v>362</v>
      </c>
      <c r="Q97" s="439" t="str">
        <f t="shared" si="38"/>
        <v>Fuerte</v>
      </c>
      <c r="R97" s="439" t="str">
        <f t="shared" si="44"/>
        <v/>
      </c>
      <c r="S97" s="439" t="str">
        <f t="shared" si="45"/>
        <v/>
      </c>
      <c r="T97" s="440" t="str">
        <f t="shared" ref="T97:T107" si="49">IF(AND(L97="Fuerte",P97="Fuerte"),"Control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97" s="390">
        <f t="shared" si="40"/>
        <v>2</v>
      </c>
      <c r="V97" s="431">
        <f>IFERROR(ROUND(AVERAGE(U97:U102),0),0)</f>
        <v>2</v>
      </c>
      <c r="W97" s="389">
        <f>IF(OR(S97="Débil",V97=0),0,IF(V97=1,1,IF(AND(Q97="Fuerte",V97=2),2,1)))</f>
        <v>2</v>
      </c>
      <c r="X97" s="419" t="str">
        <f t="shared" si="41"/>
        <v/>
      </c>
      <c r="Y97" s="431">
        <f>IFERROR(ROUND(AVERAGE(X97:X102),0),0)</f>
        <v>0</v>
      </c>
      <c r="Z97" s="389">
        <f>IF(OR(S97="Débil",Y97=0),0,IF(Y97=1,1,IF(AND(Q97="Fuerte",Y97=2),2,1)))</f>
        <v>0</v>
      </c>
    </row>
    <row r="98" spans="1:26" s="347" customFormat="1" ht="38.25" x14ac:dyDescent="0.2">
      <c r="A98" s="316"/>
      <c r="B98" s="344" t="s">
        <v>474</v>
      </c>
      <c r="C98" s="409" t="s">
        <v>64</v>
      </c>
      <c r="D98" s="345">
        <v>15</v>
      </c>
      <c r="E98" s="345">
        <v>15</v>
      </c>
      <c r="F98" s="345">
        <v>15</v>
      </c>
      <c r="G98" s="345">
        <v>15</v>
      </c>
      <c r="H98" s="345">
        <v>15</v>
      </c>
      <c r="I98" s="345">
        <v>15</v>
      </c>
      <c r="J98" s="345">
        <v>10</v>
      </c>
      <c r="K98" s="346">
        <f t="shared" si="32"/>
        <v>100</v>
      </c>
      <c r="L98" s="369" t="str">
        <f t="shared" si="33"/>
        <v>Fuerte</v>
      </c>
      <c r="M98" s="382"/>
      <c r="N98" s="383"/>
      <c r="O98" s="384"/>
      <c r="P98" s="372" t="s">
        <v>362</v>
      </c>
      <c r="Q98" s="439" t="str">
        <f t="shared" si="38"/>
        <v/>
      </c>
      <c r="R98" s="439" t="str">
        <f t="shared" si="44"/>
        <v>Moderada</v>
      </c>
      <c r="S98" s="439" t="str">
        <f t="shared" si="45"/>
        <v/>
      </c>
      <c r="T98" s="440" t="str">
        <f t="shared" si="49"/>
        <v>Control fuerte pero si el riesgo residual lo requiere, en cada proceso involucrado se deben emprender acciones adicionales</v>
      </c>
      <c r="U98" s="390">
        <f t="shared" si="40"/>
        <v>2</v>
      </c>
      <c r="V98" s="417"/>
      <c r="W98" s="382"/>
      <c r="X98" s="425" t="str">
        <f t="shared" si="41"/>
        <v/>
      </c>
      <c r="Y98" s="412"/>
      <c r="Z98" s="383"/>
    </row>
    <row r="99" spans="1:26" ht="38.25" x14ac:dyDescent="0.2">
      <c r="A99" s="314"/>
      <c r="B99" s="304" t="s">
        <v>475</v>
      </c>
      <c r="C99" s="335" t="s">
        <v>64</v>
      </c>
      <c r="D99" s="520">
        <v>15</v>
      </c>
      <c r="E99" s="520">
        <v>15</v>
      </c>
      <c r="F99" s="520">
        <v>15</v>
      </c>
      <c r="G99" s="520">
        <v>15</v>
      </c>
      <c r="H99" s="520">
        <v>15</v>
      </c>
      <c r="I99" s="520">
        <v>15</v>
      </c>
      <c r="J99" s="520">
        <v>10</v>
      </c>
      <c r="K99" s="337">
        <f t="shared" si="32"/>
        <v>100</v>
      </c>
      <c r="L99" s="367" t="str">
        <f t="shared" si="33"/>
        <v>Fuerte</v>
      </c>
      <c r="M99" s="356"/>
      <c r="N99" s="353"/>
      <c r="O99" s="351"/>
      <c r="P99" s="370" t="s">
        <v>362</v>
      </c>
      <c r="Q99" s="439" t="str">
        <f t="shared" si="38"/>
        <v/>
      </c>
      <c r="R99" s="439" t="str">
        <f t="shared" si="44"/>
        <v>Moderada</v>
      </c>
      <c r="S99" s="439" t="str">
        <f t="shared" si="45"/>
        <v/>
      </c>
      <c r="T99" s="440" t="str">
        <f t="shared" si="49"/>
        <v>Control fuerte pero si el riesgo residual lo requiere, en cada proceso involucrado se deben emprender acciones adicionales</v>
      </c>
      <c r="U99" s="390">
        <f t="shared" si="40"/>
        <v>2</v>
      </c>
      <c r="V99" s="417"/>
      <c r="W99" s="382"/>
      <c r="X99" s="425" t="str">
        <f t="shared" si="41"/>
        <v/>
      </c>
      <c r="Y99" s="412"/>
      <c r="Z99" s="383"/>
    </row>
    <row r="100" spans="1:26" s="347" customFormat="1" ht="38.25" x14ac:dyDescent="0.2">
      <c r="A100" s="316"/>
      <c r="B100" s="344" t="s">
        <v>476</v>
      </c>
      <c r="C100" s="409" t="s">
        <v>64</v>
      </c>
      <c r="D100" s="345">
        <v>15</v>
      </c>
      <c r="E100" s="345">
        <v>15</v>
      </c>
      <c r="F100" s="345">
        <v>15</v>
      </c>
      <c r="G100" s="345">
        <v>15</v>
      </c>
      <c r="H100" s="345">
        <v>15</v>
      </c>
      <c r="I100" s="345">
        <v>15</v>
      </c>
      <c r="J100" s="345">
        <v>10</v>
      </c>
      <c r="K100" s="346">
        <f t="shared" si="32"/>
        <v>100</v>
      </c>
      <c r="L100" s="369" t="str">
        <f t="shared" si="33"/>
        <v>Fuerte</v>
      </c>
      <c r="M100" s="382"/>
      <c r="N100" s="383"/>
      <c r="O100" s="384"/>
      <c r="P100" s="372" t="s">
        <v>362</v>
      </c>
      <c r="Q100" s="439" t="str">
        <f t="shared" si="38"/>
        <v/>
      </c>
      <c r="R100" s="439" t="str">
        <f t="shared" si="44"/>
        <v>Moderada</v>
      </c>
      <c r="S100" s="439" t="str">
        <f t="shared" si="45"/>
        <v/>
      </c>
      <c r="T100" s="440" t="str">
        <f t="shared" si="49"/>
        <v>Control fuerte pero si el riesgo residual lo requiere, en cada proceso involucrado se deben emprender acciones adicionales</v>
      </c>
      <c r="U100" s="390">
        <f t="shared" si="40"/>
        <v>2</v>
      </c>
      <c r="V100" s="417"/>
      <c r="W100" s="382"/>
      <c r="X100" s="425" t="str">
        <f t="shared" si="41"/>
        <v/>
      </c>
      <c r="Y100" s="412"/>
      <c r="Z100" s="383"/>
    </row>
    <row r="101" spans="1:26" s="347" customFormat="1" ht="38.25" x14ac:dyDescent="0.2">
      <c r="A101" s="333"/>
      <c r="B101" s="411" t="s">
        <v>754</v>
      </c>
      <c r="C101" s="409" t="s">
        <v>64</v>
      </c>
      <c r="D101" s="345">
        <v>15</v>
      </c>
      <c r="E101" s="345">
        <v>15</v>
      </c>
      <c r="F101" s="345">
        <v>15</v>
      </c>
      <c r="G101" s="345">
        <v>15</v>
      </c>
      <c r="H101" s="345">
        <v>15</v>
      </c>
      <c r="I101" s="345">
        <v>15</v>
      </c>
      <c r="J101" s="345">
        <v>10</v>
      </c>
      <c r="K101" s="346">
        <f t="shared" si="32"/>
        <v>100</v>
      </c>
      <c r="L101" s="369" t="str">
        <f t="shared" si="33"/>
        <v>Fuerte</v>
      </c>
      <c r="M101" s="382"/>
      <c r="N101" s="383"/>
      <c r="O101" s="384"/>
      <c r="P101" s="372" t="s">
        <v>362</v>
      </c>
      <c r="Q101" s="439" t="str">
        <f t="shared" si="38"/>
        <v/>
      </c>
      <c r="R101" s="439" t="str">
        <f t="shared" si="44"/>
        <v>Moderada</v>
      </c>
      <c r="S101" s="439" t="str">
        <f t="shared" si="45"/>
        <v/>
      </c>
      <c r="T101" s="440" t="str">
        <f t="shared" si="49"/>
        <v>Control fuerte pero si el riesgo residual lo requiere, en cada proceso involucrado se deben emprender acciones adicionales</v>
      </c>
      <c r="U101" s="390">
        <f t="shared" si="40"/>
        <v>2</v>
      </c>
      <c r="V101" s="417"/>
      <c r="W101" s="382"/>
      <c r="X101" s="425" t="str">
        <f t="shared" si="41"/>
        <v/>
      </c>
      <c r="Y101" s="412"/>
      <c r="Z101" s="383"/>
    </row>
    <row r="102" spans="1:26" ht="38.25" x14ac:dyDescent="0.2">
      <c r="A102" s="331"/>
      <c r="B102" s="338" t="s">
        <v>676</v>
      </c>
      <c r="C102" s="335" t="s">
        <v>64</v>
      </c>
      <c r="D102" s="336">
        <v>15</v>
      </c>
      <c r="E102" s="336">
        <v>15</v>
      </c>
      <c r="F102" s="336">
        <v>15</v>
      </c>
      <c r="G102" s="336">
        <v>15</v>
      </c>
      <c r="H102" s="336">
        <v>15</v>
      </c>
      <c r="I102" s="336">
        <v>15</v>
      </c>
      <c r="J102" s="336">
        <v>10</v>
      </c>
      <c r="K102" s="337">
        <f t="shared" si="32"/>
        <v>100</v>
      </c>
      <c r="L102" s="367" t="str">
        <f t="shared" si="33"/>
        <v>Fuerte</v>
      </c>
      <c r="M102" s="356"/>
      <c r="N102" s="353"/>
      <c r="O102" s="376"/>
      <c r="P102" s="370" t="s">
        <v>362</v>
      </c>
      <c r="Q102" s="439" t="str">
        <f t="shared" si="38"/>
        <v/>
      </c>
      <c r="R102" s="439" t="str">
        <f t="shared" si="44"/>
        <v>Moderada</v>
      </c>
      <c r="S102" s="439" t="str">
        <f t="shared" si="45"/>
        <v/>
      </c>
      <c r="T102" s="440" t="str">
        <f t="shared" si="49"/>
        <v>Control fuerte pero si el riesgo residual lo requiere, en cada proceso involucrado se deben emprender acciones adicionales</v>
      </c>
      <c r="U102" s="390">
        <f t="shared" si="40"/>
        <v>2</v>
      </c>
      <c r="V102" s="432"/>
      <c r="W102" s="433"/>
      <c r="X102" s="425" t="str">
        <f t="shared" si="41"/>
        <v/>
      </c>
      <c r="Y102" s="425"/>
      <c r="Z102" s="426"/>
    </row>
    <row r="103" spans="1:26" ht="60.75" customHeight="1" x14ac:dyDescent="0.2">
      <c r="A103" s="311" t="str">
        <f>'2. MAPA DE RIESGOS '!C27</f>
        <v>16. Inadecuado Ambiente laboral en la SDM</v>
      </c>
      <c r="B103" s="309" t="s">
        <v>481</v>
      </c>
      <c r="C103" s="339" t="s">
        <v>64</v>
      </c>
      <c r="D103" s="340">
        <v>15</v>
      </c>
      <c r="E103" s="340">
        <v>15</v>
      </c>
      <c r="F103" s="340">
        <v>15</v>
      </c>
      <c r="G103" s="340">
        <v>15</v>
      </c>
      <c r="H103" s="340">
        <v>15</v>
      </c>
      <c r="I103" s="340">
        <v>15</v>
      </c>
      <c r="J103" s="340">
        <v>10</v>
      </c>
      <c r="K103" s="406">
        <f t="shared" si="32"/>
        <v>100</v>
      </c>
      <c r="L103" s="368" t="str">
        <f t="shared" si="33"/>
        <v>Fuerte</v>
      </c>
      <c r="M103" s="377">
        <f>ROUNDUP(AVERAGEIF(K103:K107,"&gt;0"),1)</f>
        <v>100</v>
      </c>
      <c r="N103" s="355" t="str">
        <f>IF(M103=100,"Fuerte",IF(M103&lt;50,"Débil","Moderada"))</f>
        <v>Fuerte</v>
      </c>
      <c r="O103" s="378" t="str">
        <f>IF(M103&lt;96,"Se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3" s="371" t="s">
        <v>362</v>
      </c>
      <c r="Q103" s="441" t="str">
        <f t="shared" si="38"/>
        <v>Fuerte</v>
      </c>
      <c r="R103" s="441" t="str">
        <f t="shared" si="44"/>
        <v/>
      </c>
      <c r="S103" s="441" t="str">
        <f t="shared" si="45"/>
        <v/>
      </c>
      <c r="T103" s="442" t="str">
        <f t="shared" si="49"/>
        <v>Control fuerte pero si el riesgo residual lo requiere, en cada proceso involucrado se deben emprender acciones adicionales</v>
      </c>
      <c r="U103" s="349">
        <f t="shared" si="40"/>
        <v>2</v>
      </c>
      <c r="V103" s="428">
        <f>IFERROR(ROUND(AVERAGE(U103:U107),0),0)</f>
        <v>2</v>
      </c>
      <c r="W103" s="355">
        <f>IF(OR(S103="Débil",V103=0),0,IF(V103=1,1,IF(AND(Q103="Fuerte",V103=2),2,1)))</f>
        <v>2</v>
      </c>
      <c r="X103" s="427" t="str">
        <f t="shared" si="41"/>
        <v/>
      </c>
      <c r="Y103" s="428">
        <f>IFERROR(ROUND(AVERAGE(X103:X107),0),0)</f>
        <v>2</v>
      </c>
      <c r="Z103" s="355">
        <f>IF(OR(S103="Débil",Y103=0),0,IF(Y103=1,1,IF(AND(Q103="Fuerte",Y103=2),2,1)))</f>
        <v>2</v>
      </c>
    </row>
    <row r="104" spans="1:26" ht="38.25" x14ac:dyDescent="0.2">
      <c r="A104" s="332"/>
      <c r="B104" s="341" t="s">
        <v>482</v>
      </c>
      <c r="C104" s="339" t="s">
        <v>64</v>
      </c>
      <c r="D104" s="405">
        <v>15</v>
      </c>
      <c r="E104" s="405">
        <v>15</v>
      </c>
      <c r="F104" s="405">
        <v>15</v>
      </c>
      <c r="G104" s="405">
        <v>15</v>
      </c>
      <c r="H104" s="405">
        <v>15</v>
      </c>
      <c r="I104" s="405">
        <v>15</v>
      </c>
      <c r="J104" s="405">
        <v>10</v>
      </c>
      <c r="K104" s="406">
        <f t="shared" si="32"/>
        <v>100</v>
      </c>
      <c r="L104" s="368" t="str">
        <f t="shared" si="33"/>
        <v>Fuerte</v>
      </c>
      <c r="M104" s="379"/>
      <c r="N104" s="354"/>
      <c r="O104" s="380"/>
      <c r="P104" s="371" t="s">
        <v>362</v>
      </c>
      <c r="Q104" s="441" t="str">
        <f t="shared" si="38"/>
        <v/>
      </c>
      <c r="R104" s="441" t="str">
        <f t="shared" si="44"/>
        <v>Moderada</v>
      </c>
      <c r="S104" s="441" t="str">
        <f t="shared" si="45"/>
        <v/>
      </c>
      <c r="T104" s="442" t="str">
        <f t="shared" si="49"/>
        <v>Control fuerte pero si el riesgo residual lo requiere, en cada proceso involucrado se deben emprender acciones adicionales</v>
      </c>
      <c r="U104" s="349">
        <f t="shared" si="40"/>
        <v>2</v>
      </c>
      <c r="V104" s="418"/>
      <c r="W104" s="379"/>
      <c r="X104" s="348" t="str">
        <f t="shared" si="41"/>
        <v/>
      </c>
      <c r="Y104" s="350"/>
      <c r="Z104" s="354"/>
    </row>
    <row r="105" spans="1:26" ht="38.25" x14ac:dyDescent="0.2">
      <c r="A105" s="332"/>
      <c r="B105" s="341" t="s">
        <v>480</v>
      </c>
      <c r="C105" s="339" t="s">
        <v>64</v>
      </c>
      <c r="D105" s="405">
        <v>15</v>
      </c>
      <c r="E105" s="405">
        <v>15</v>
      </c>
      <c r="F105" s="405">
        <v>15</v>
      </c>
      <c r="G105" s="405">
        <v>15</v>
      </c>
      <c r="H105" s="405">
        <v>15</v>
      </c>
      <c r="I105" s="405">
        <v>15</v>
      </c>
      <c r="J105" s="405">
        <v>10</v>
      </c>
      <c r="K105" s="406">
        <f t="shared" si="32"/>
        <v>100</v>
      </c>
      <c r="L105" s="368" t="str">
        <f t="shared" si="33"/>
        <v>Fuerte</v>
      </c>
      <c r="M105" s="379"/>
      <c r="N105" s="354"/>
      <c r="O105" s="380"/>
      <c r="P105" s="371" t="s">
        <v>362</v>
      </c>
      <c r="Q105" s="441" t="str">
        <f t="shared" si="38"/>
        <v/>
      </c>
      <c r="R105" s="441" t="str">
        <f t="shared" si="44"/>
        <v>Moderada</v>
      </c>
      <c r="S105" s="441" t="str">
        <f t="shared" si="45"/>
        <v/>
      </c>
      <c r="T105" s="442" t="str">
        <f t="shared" si="49"/>
        <v>Control fuerte pero si el riesgo residual lo requiere, en cada proceso involucrado se deben emprender acciones adicionales</v>
      </c>
      <c r="U105" s="349">
        <f t="shared" si="40"/>
        <v>2</v>
      </c>
      <c r="V105" s="418"/>
      <c r="W105" s="379"/>
      <c r="X105" s="348" t="str">
        <f t="shared" si="41"/>
        <v/>
      </c>
      <c r="Y105" s="350"/>
      <c r="Z105" s="354"/>
    </row>
    <row r="106" spans="1:26" ht="38.25" x14ac:dyDescent="0.2">
      <c r="A106" s="332"/>
      <c r="B106" s="341" t="s">
        <v>479</v>
      </c>
      <c r="C106" s="339" t="s">
        <v>64</v>
      </c>
      <c r="D106" s="405">
        <v>15</v>
      </c>
      <c r="E106" s="405">
        <v>15</v>
      </c>
      <c r="F106" s="405">
        <v>15</v>
      </c>
      <c r="G106" s="405">
        <v>15</v>
      </c>
      <c r="H106" s="405">
        <v>15</v>
      </c>
      <c r="I106" s="405">
        <v>15</v>
      </c>
      <c r="J106" s="405">
        <v>10</v>
      </c>
      <c r="K106" s="406">
        <f t="shared" ref="K106" si="50">SUM(D106:J106)</f>
        <v>100</v>
      </c>
      <c r="L106" s="368" t="str">
        <f t="shared" ref="L106" si="51">IF(K106&gt;=96,"Fuerte",(IF(K106&lt;=85,"Débil","Moderado")))</f>
        <v>Fuerte</v>
      </c>
      <c r="M106" s="379"/>
      <c r="N106" s="354"/>
      <c r="O106" s="380"/>
      <c r="P106" s="371" t="s">
        <v>362</v>
      </c>
      <c r="Q106" s="441" t="str">
        <f t="shared" si="38"/>
        <v/>
      </c>
      <c r="R106" s="441" t="str">
        <f t="shared" si="44"/>
        <v>Moderada</v>
      </c>
      <c r="S106" s="441" t="str">
        <f t="shared" si="45"/>
        <v/>
      </c>
      <c r="T106" s="442" t="str">
        <f t="shared" si="49"/>
        <v>Control fuerte pero si el riesgo residual lo requiere, en cada proceso involucrado se deben emprender acciones adicionales</v>
      </c>
      <c r="U106" s="349">
        <f t="shared" si="40"/>
        <v>2</v>
      </c>
      <c r="V106" s="418"/>
      <c r="W106" s="379"/>
      <c r="X106" s="348" t="str">
        <f t="shared" si="41"/>
        <v/>
      </c>
      <c r="Y106" s="350"/>
      <c r="Z106" s="354"/>
    </row>
    <row r="107" spans="1:26" ht="38.25" x14ac:dyDescent="0.2">
      <c r="A107" s="332"/>
      <c r="B107" s="341" t="s">
        <v>478</v>
      </c>
      <c r="C107" s="339" t="s">
        <v>159</v>
      </c>
      <c r="D107" s="405">
        <v>15</v>
      </c>
      <c r="E107" s="405">
        <v>15</v>
      </c>
      <c r="F107" s="405">
        <v>15</v>
      </c>
      <c r="G107" s="405">
        <v>15</v>
      </c>
      <c r="H107" s="405">
        <v>15</v>
      </c>
      <c r="I107" s="405">
        <v>15</v>
      </c>
      <c r="J107" s="405">
        <v>10</v>
      </c>
      <c r="K107" s="406">
        <f t="shared" si="32"/>
        <v>100</v>
      </c>
      <c r="L107" s="368" t="str">
        <f t="shared" si="33"/>
        <v>Fuerte</v>
      </c>
      <c r="M107" s="379"/>
      <c r="N107" s="354"/>
      <c r="O107" s="381"/>
      <c r="P107" s="371" t="s">
        <v>362</v>
      </c>
      <c r="Q107" s="441" t="str">
        <f t="shared" si="38"/>
        <v/>
      </c>
      <c r="R107" s="441" t="str">
        <f t="shared" si="44"/>
        <v>Moderada</v>
      </c>
      <c r="S107" s="441" t="str">
        <f t="shared" si="45"/>
        <v/>
      </c>
      <c r="T107" s="442" t="str">
        <f t="shared" si="49"/>
        <v>Control fuerte pero si el riesgo residual lo requiere, en cada proceso involucrado se deben emprender acciones adicionales</v>
      </c>
      <c r="U107" s="349" t="str">
        <f t="shared" si="40"/>
        <v/>
      </c>
      <c r="V107" s="352"/>
      <c r="W107" s="429"/>
      <c r="X107" s="348">
        <f t="shared" si="41"/>
        <v>2</v>
      </c>
      <c r="Y107" s="348"/>
      <c r="Z107" s="430"/>
    </row>
    <row r="108" spans="1:26" ht="45" customHeight="1" x14ac:dyDescent="0.2">
      <c r="A108" s="312" t="str">
        <f>'2. MAPA DE RIESGOS '!C28</f>
        <v>17. Contar con un Programa de Seguridad y Salud en el Trabajo inadecuado para las características y condiciones del entorno laboral institucional.</v>
      </c>
      <c r="B108" s="304" t="s">
        <v>488</v>
      </c>
      <c r="C108" s="335" t="s">
        <v>64</v>
      </c>
      <c r="D108" s="403">
        <v>15</v>
      </c>
      <c r="E108" s="403">
        <v>15</v>
      </c>
      <c r="F108" s="403">
        <v>15</v>
      </c>
      <c r="G108" s="403">
        <v>15</v>
      </c>
      <c r="H108" s="403">
        <v>15</v>
      </c>
      <c r="I108" s="403">
        <v>15</v>
      </c>
      <c r="J108" s="403">
        <v>10</v>
      </c>
      <c r="K108" s="337">
        <f t="shared" si="32"/>
        <v>100</v>
      </c>
      <c r="L108" s="367" t="str">
        <f t="shared" si="33"/>
        <v>Fuerte</v>
      </c>
      <c r="M108" s="375">
        <f>ROUNDUP(AVERAGEIF(K108:K115,"&gt;0"),1)</f>
        <v>100</v>
      </c>
      <c r="N108" s="389" t="str">
        <f>IF(M108=100,"Fuerte",IF(M108&lt;50,"Débil","Moderada"))</f>
        <v>Fuerte</v>
      </c>
      <c r="O108" s="387" t="str">
        <f>IF(M108&lt;96,"Se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8" s="370" t="s">
        <v>362</v>
      </c>
      <c r="Q108" s="439" t="str">
        <f t="shared" si="38"/>
        <v>Fuerte</v>
      </c>
      <c r="R108" s="439" t="str">
        <f t="shared" si="44"/>
        <v/>
      </c>
      <c r="S108" s="439" t="str">
        <f t="shared" si="45"/>
        <v/>
      </c>
      <c r="T108" s="440" t="str">
        <f t="shared" ref="T108:T129" si="52">IF(AND(L108="Fuerte",P108="Fuerte"),"Control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8" s="390">
        <f t="shared" si="40"/>
        <v>2</v>
      </c>
      <c r="V108" s="431">
        <f>IFERROR(ROUND(AVERAGE(U108:U115),0),0)</f>
        <v>2</v>
      </c>
      <c r="W108" s="389">
        <f>IF(OR(S108="Débil",V108=0),0,IF(V108=1,1,IF(AND(Q108="Fuerte",V108=2),2,1)))</f>
        <v>2</v>
      </c>
      <c r="X108" s="419" t="str">
        <f t="shared" si="41"/>
        <v/>
      </c>
      <c r="Y108" s="431">
        <f>IFERROR(ROUND(AVERAGE(X108:X115),0),0)</f>
        <v>2</v>
      </c>
      <c r="Z108" s="389">
        <f>IF(OR(S108="Débil",Y108=0),0,IF(Y108=1,1,IF(AND(Q108="Fuerte",Y108=2),2,1)))</f>
        <v>2</v>
      </c>
    </row>
    <row r="109" spans="1:26" ht="38.25" x14ac:dyDescent="0.2">
      <c r="A109" s="316"/>
      <c r="B109" s="304" t="s">
        <v>483</v>
      </c>
      <c r="C109" s="335" t="s">
        <v>64</v>
      </c>
      <c r="D109" s="403">
        <v>15</v>
      </c>
      <c r="E109" s="403">
        <v>15</v>
      </c>
      <c r="F109" s="403">
        <v>15</v>
      </c>
      <c r="G109" s="403">
        <v>15</v>
      </c>
      <c r="H109" s="403">
        <v>15</v>
      </c>
      <c r="I109" s="403">
        <v>15</v>
      </c>
      <c r="J109" s="403">
        <v>10</v>
      </c>
      <c r="K109" s="337">
        <f t="shared" ref="K109:K115" si="53">SUM(D109:J109)</f>
        <v>100</v>
      </c>
      <c r="L109" s="367" t="str">
        <f t="shared" ref="L109:L115" si="54">IF(K109&gt;=96,"Fuerte",(IF(K109&lt;=85,"Débil","Moderado")))</f>
        <v>Fuerte</v>
      </c>
      <c r="M109" s="356"/>
      <c r="N109" s="353"/>
      <c r="O109" s="351"/>
      <c r="P109" s="370" t="s">
        <v>362</v>
      </c>
      <c r="Q109" s="439" t="str">
        <f t="shared" si="38"/>
        <v/>
      </c>
      <c r="R109" s="439" t="str">
        <f t="shared" si="44"/>
        <v>Moderada</v>
      </c>
      <c r="S109" s="439" t="str">
        <f t="shared" si="45"/>
        <v/>
      </c>
      <c r="T109" s="440" t="str">
        <f t="shared" si="52"/>
        <v>Control fuerte pero si el riesgo residual lo requiere, en cada proceso involucrado se deben emprender acciones adicionales</v>
      </c>
      <c r="U109" s="390">
        <f t="shared" si="40"/>
        <v>2</v>
      </c>
      <c r="V109" s="417"/>
      <c r="W109" s="382"/>
      <c r="X109" s="425" t="str">
        <f t="shared" si="41"/>
        <v/>
      </c>
      <c r="Y109" s="412"/>
      <c r="Z109" s="383"/>
    </row>
    <row r="110" spans="1:26" ht="38.25" x14ac:dyDescent="0.2">
      <c r="A110" s="316"/>
      <c r="B110" s="304" t="s">
        <v>484</v>
      </c>
      <c r="C110" s="335" t="s">
        <v>64</v>
      </c>
      <c r="D110" s="403">
        <v>15</v>
      </c>
      <c r="E110" s="403">
        <v>15</v>
      </c>
      <c r="F110" s="403">
        <v>15</v>
      </c>
      <c r="G110" s="403">
        <v>15</v>
      </c>
      <c r="H110" s="403">
        <v>15</v>
      </c>
      <c r="I110" s="403">
        <v>15</v>
      </c>
      <c r="J110" s="403">
        <v>10</v>
      </c>
      <c r="K110" s="337">
        <f t="shared" si="53"/>
        <v>100</v>
      </c>
      <c r="L110" s="367" t="str">
        <f t="shared" si="54"/>
        <v>Fuerte</v>
      </c>
      <c r="M110" s="356"/>
      <c r="N110" s="353"/>
      <c r="O110" s="351"/>
      <c r="P110" s="370" t="s">
        <v>362</v>
      </c>
      <c r="Q110" s="439" t="str">
        <f t="shared" si="38"/>
        <v/>
      </c>
      <c r="R110" s="439" t="str">
        <f t="shared" si="44"/>
        <v>Moderada</v>
      </c>
      <c r="S110" s="439" t="str">
        <f t="shared" si="45"/>
        <v/>
      </c>
      <c r="T110" s="440" t="str">
        <f t="shared" si="52"/>
        <v>Control fuerte pero si el riesgo residual lo requiere, en cada proceso involucrado se deben emprender acciones adicionales</v>
      </c>
      <c r="U110" s="390">
        <f t="shared" si="40"/>
        <v>2</v>
      </c>
      <c r="V110" s="417"/>
      <c r="W110" s="382"/>
      <c r="X110" s="425" t="str">
        <f t="shared" si="41"/>
        <v/>
      </c>
      <c r="Y110" s="412"/>
      <c r="Z110" s="383"/>
    </row>
    <row r="111" spans="1:26" ht="38.25" x14ac:dyDescent="0.2">
      <c r="A111" s="316"/>
      <c r="B111" s="304" t="s">
        <v>485</v>
      </c>
      <c r="C111" s="335" t="s">
        <v>64</v>
      </c>
      <c r="D111" s="403">
        <v>15</v>
      </c>
      <c r="E111" s="403">
        <v>15</v>
      </c>
      <c r="F111" s="403">
        <v>15</v>
      </c>
      <c r="G111" s="403">
        <v>15</v>
      </c>
      <c r="H111" s="403">
        <v>15</v>
      </c>
      <c r="I111" s="403">
        <v>15</v>
      </c>
      <c r="J111" s="403">
        <v>10</v>
      </c>
      <c r="K111" s="337">
        <f t="shared" si="53"/>
        <v>100</v>
      </c>
      <c r="L111" s="367" t="str">
        <f t="shared" si="54"/>
        <v>Fuerte</v>
      </c>
      <c r="M111" s="356"/>
      <c r="N111" s="353"/>
      <c r="O111" s="351"/>
      <c r="P111" s="370" t="s">
        <v>362</v>
      </c>
      <c r="Q111" s="439" t="str">
        <f t="shared" si="38"/>
        <v/>
      </c>
      <c r="R111" s="439" t="str">
        <f t="shared" si="44"/>
        <v>Moderada</v>
      </c>
      <c r="S111" s="439" t="str">
        <f t="shared" si="45"/>
        <v/>
      </c>
      <c r="T111" s="440" t="str">
        <f t="shared" si="52"/>
        <v>Control fuerte pero si el riesgo residual lo requiere, en cada proceso involucrado se deben emprender acciones adicionales</v>
      </c>
      <c r="U111" s="390">
        <f t="shared" si="40"/>
        <v>2</v>
      </c>
      <c r="V111" s="417"/>
      <c r="W111" s="382"/>
      <c r="X111" s="425" t="str">
        <f t="shared" si="41"/>
        <v/>
      </c>
      <c r="Y111" s="412"/>
      <c r="Z111" s="383"/>
    </row>
    <row r="112" spans="1:26" ht="38.25" x14ac:dyDescent="0.2">
      <c r="A112" s="333"/>
      <c r="B112" s="338" t="s">
        <v>486</v>
      </c>
      <c r="C112" s="335" t="s">
        <v>64</v>
      </c>
      <c r="D112" s="403">
        <v>15</v>
      </c>
      <c r="E112" s="403">
        <v>15</v>
      </c>
      <c r="F112" s="403">
        <v>15</v>
      </c>
      <c r="G112" s="403">
        <v>15</v>
      </c>
      <c r="H112" s="403">
        <v>15</v>
      </c>
      <c r="I112" s="403">
        <v>15</v>
      </c>
      <c r="J112" s="403">
        <v>10</v>
      </c>
      <c r="K112" s="337">
        <f t="shared" si="53"/>
        <v>100</v>
      </c>
      <c r="L112" s="367" t="str">
        <f t="shared" si="54"/>
        <v>Fuerte</v>
      </c>
      <c r="M112" s="356"/>
      <c r="N112" s="353"/>
      <c r="O112" s="351"/>
      <c r="P112" s="370" t="s">
        <v>362</v>
      </c>
      <c r="Q112" s="439" t="str">
        <f t="shared" si="38"/>
        <v/>
      </c>
      <c r="R112" s="439" t="str">
        <f t="shared" si="44"/>
        <v>Moderada</v>
      </c>
      <c r="S112" s="439" t="str">
        <f t="shared" si="45"/>
        <v/>
      </c>
      <c r="T112" s="440" t="str">
        <f t="shared" si="52"/>
        <v>Control fuerte pero si el riesgo residual lo requiere, en cada proceso involucrado se deben emprender acciones adicionales</v>
      </c>
      <c r="U112" s="390">
        <f t="shared" si="40"/>
        <v>2</v>
      </c>
      <c r="V112" s="417"/>
      <c r="W112" s="382"/>
      <c r="X112" s="425" t="str">
        <f t="shared" si="41"/>
        <v/>
      </c>
      <c r="Y112" s="412"/>
      <c r="Z112" s="383"/>
    </row>
    <row r="113" spans="1:26" ht="38.25" x14ac:dyDescent="0.2">
      <c r="A113" s="333"/>
      <c r="B113" s="338" t="s">
        <v>487</v>
      </c>
      <c r="C113" s="335" t="s">
        <v>64</v>
      </c>
      <c r="D113" s="403">
        <v>15</v>
      </c>
      <c r="E113" s="403">
        <v>15</v>
      </c>
      <c r="F113" s="403">
        <v>15</v>
      </c>
      <c r="G113" s="403">
        <v>15</v>
      </c>
      <c r="H113" s="403">
        <v>15</v>
      </c>
      <c r="I113" s="403">
        <v>15</v>
      </c>
      <c r="J113" s="403">
        <v>10</v>
      </c>
      <c r="K113" s="337">
        <f t="shared" si="53"/>
        <v>100</v>
      </c>
      <c r="L113" s="367" t="str">
        <f t="shared" si="54"/>
        <v>Fuerte</v>
      </c>
      <c r="M113" s="356"/>
      <c r="N113" s="353"/>
      <c r="O113" s="351"/>
      <c r="P113" s="370" t="s">
        <v>362</v>
      </c>
      <c r="Q113" s="439" t="str">
        <f t="shared" si="38"/>
        <v/>
      </c>
      <c r="R113" s="439" t="str">
        <f t="shared" si="44"/>
        <v>Moderada</v>
      </c>
      <c r="S113" s="439" t="str">
        <f t="shared" si="45"/>
        <v/>
      </c>
      <c r="T113" s="440" t="str">
        <f t="shared" si="52"/>
        <v>Control fuerte pero si el riesgo residual lo requiere, en cada proceso involucrado se deben emprender acciones adicionales</v>
      </c>
      <c r="U113" s="390">
        <f t="shared" si="40"/>
        <v>2</v>
      </c>
      <c r="V113" s="417"/>
      <c r="W113" s="382"/>
      <c r="X113" s="425" t="str">
        <f t="shared" si="41"/>
        <v/>
      </c>
      <c r="Y113" s="412"/>
      <c r="Z113" s="383"/>
    </row>
    <row r="114" spans="1:26" s="480" customFormat="1" ht="38.25" x14ac:dyDescent="0.2">
      <c r="A114" s="511"/>
      <c r="B114" s="498" t="s">
        <v>577</v>
      </c>
      <c r="C114" s="512" t="s">
        <v>159</v>
      </c>
      <c r="D114" s="519">
        <v>15</v>
      </c>
      <c r="E114" s="519">
        <v>15</v>
      </c>
      <c r="F114" s="519">
        <v>15</v>
      </c>
      <c r="G114" s="519">
        <v>15</v>
      </c>
      <c r="H114" s="519">
        <v>15</v>
      </c>
      <c r="I114" s="519">
        <v>15</v>
      </c>
      <c r="J114" s="519">
        <v>10</v>
      </c>
      <c r="K114" s="479">
        <f t="shared" si="53"/>
        <v>100</v>
      </c>
      <c r="L114" s="487" t="str">
        <f t="shared" si="54"/>
        <v>Fuerte</v>
      </c>
      <c r="M114" s="493"/>
      <c r="N114" s="494"/>
      <c r="O114" s="495"/>
      <c r="P114" s="489" t="s">
        <v>362</v>
      </c>
      <c r="Q114" s="439" t="str">
        <f t="shared" si="38"/>
        <v/>
      </c>
      <c r="R114" s="439" t="str">
        <f t="shared" si="44"/>
        <v>Moderada</v>
      </c>
      <c r="S114" s="439" t="str">
        <f t="shared" si="45"/>
        <v/>
      </c>
      <c r="T114" s="440" t="str">
        <f t="shared" si="52"/>
        <v>Control fuerte pero si el riesgo residual lo requiere, en cada proceso involucrado se deben emprender acciones adicionales</v>
      </c>
      <c r="U114" s="496" t="str">
        <f t="shared" si="40"/>
        <v/>
      </c>
      <c r="V114" s="417"/>
      <c r="W114" s="493"/>
      <c r="X114" s="425">
        <f t="shared" si="41"/>
        <v>2</v>
      </c>
      <c r="Y114" s="457"/>
      <c r="Z114" s="494"/>
    </row>
    <row r="115" spans="1:26" ht="38.25" x14ac:dyDescent="0.2">
      <c r="A115" s="333"/>
      <c r="B115" s="338" t="s">
        <v>489</v>
      </c>
      <c r="C115" s="335" t="s">
        <v>159</v>
      </c>
      <c r="D115" s="403">
        <v>15</v>
      </c>
      <c r="E115" s="403">
        <v>15</v>
      </c>
      <c r="F115" s="403">
        <v>15</v>
      </c>
      <c r="G115" s="403">
        <v>15</v>
      </c>
      <c r="H115" s="403">
        <v>15</v>
      </c>
      <c r="I115" s="403">
        <v>15</v>
      </c>
      <c r="J115" s="403">
        <v>10</v>
      </c>
      <c r="K115" s="337">
        <f t="shared" si="53"/>
        <v>100</v>
      </c>
      <c r="L115" s="367" t="str">
        <f t="shared" si="54"/>
        <v>Fuerte</v>
      </c>
      <c r="M115" s="356"/>
      <c r="N115" s="353"/>
      <c r="O115" s="376"/>
      <c r="P115" s="370" t="s">
        <v>362</v>
      </c>
      <c r="Q115" s="439" t="str">
        <f t="shared" si="38"/>
        <v/>
      </c>
      <c r="R115" s="439" t="str">
        <f t="shared" si="44"/>
        <v>Moderada</v>
      </c>
      <c r="S115" s="439" t="str">
        <f t="shared" si="45"/>
        <v/>
      </c>
      <c r="T115" s="440" t="str">
        <f t="shared" si="52"/>
        <v>Control fuerte pero si el riesgo residual lo requiere, en cada proceso involucrado se deben emprender acciones adicionales</v>
      </c>
      <c r="U115" s="390" t="str">
        <f t="shared" si="40"/>
        <v/>
      </c>
      <c r="V115" s="432"/>
      <c r="W115" s="433"/>
      <c r="X115" s="425">
        <f t="shared" si="41"/>
        <v>2</v>
      </c>
      <c r="Y115" s="425"/>
      <c r="Z115" s="426"/>
    </row>
    <row r="116" spans="1:26" ht="42.75" customHeight="1" x14ac:dyDescent="0.2">
      <c r="A116" s="311" t="str">
        <f>'2. MAPA DE RIESGOS '!C29</f>
        <v>18. Actuaciones de los colaboradores que no se ajusten a la cultura del control en la Entidad</v>
      </c>
      <c r="B116" s="309" t="s">
        <v>424</v>
      </c>
      <c r="C116" s="339" t="s">
        <v>64</v>
      </c>
      <c r="D116" s="340">
        <v>15</v>
      </c>
      <c r="E116" s="340">
        <v>15</v>
      </c>
      <c r="F116" s="340">
        <v>15</v>
      </c>
      <c r="G116" s="340">
        <v>15</v>
      </c>
      <c r="H116" s="340">
        <v>15</v>
      </c>
      <c r="I116" s="340">
        <v>15</v>
      </c>
      <c r="J116" s="340">
        <v>10</v>
      </c>
      <c r="K116" s="406">
        <f t="shared" si="32"/>
        <v>100</v>
      </c>
      <c r="L116" s="368" t="str">
        <f t="shared" si="33"/>
        <v>Fuerte</v>
      </c>
      <c r="M116" s="377">
        <f>ROUNDUP(AVERAGEIF(K116:K116,"&gt;0"),1)</f>
        <v>100</v>
      </c>
      <c r="N116" s="355" t="str">
        <f>IF(M116=100,"Fuerte",IF(M116&lt;50,"Débil","Moderada"))</f>
        <v>Fuerte</v>
      </c>
      <c r="O116" s="378" t="str">
        <f>IF(M116&lt;96,"Se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6" s="371" t="s">
        <v>362</v>
      </c>
      <c r="Q116" s="441" t="str">
        <f t="shared" si="38"/>
        <v>Fuerte</v>
      </c>
      <c r="R116" s="441" t="str">
        <f t="shared" si="44"/>
        <v/>
      </c>
      <c r="S116" s="441" t="str">
        <f t="shared" si="45"/>
        <v/>
      </c>
      <c r="T116" s="442" t="str">
        <f t="shared" si="52"/>
        <v>Control fuerte pero si el riesgo residual lo requiere, en cada proceso involucrado se deben emprender acciones adicionales</v>
      </c>
      <c r="U116" s="349">
        <f t="shared" si="40"/>
        <v>2</v>
      </c>
      <c r="V116" s="428">
        <f>IFERROR(ROUND(AVERAGE(U116:U116),0),0)</f>
        <v>2</v>
      </c>
      <c r="W116" s="355">
        <f>IF(OR(S116="Débil",V116=0),0,IF(V116=1,1,IF(AND(Q116="Fuerte",V116=2),2,1)))</f>
        <v>2</v>
      </c>
      <c r="X116" s="427" t="str">
        <f t="shared" si="41"/>
        <v/>
      </c>
      <c r="Y116" s="428">
        <f>IFERROR(ROUND(AVERAGE(X116:X116),0),0)</f>
        <v>0</v>
      </c>
      <c r="Z116" s="355">
        <f>IF(OR(S116="Débil",Y116=0),0,IF(Y116=1,1,IF(AND(Q116="Fuerte",Y116=2),2,1)))</f>
        <v>0</v>
      </c>
    </row>
    <row r="117" spans="1:26" ht="76.5" x14ac:dyDescent="0.2">
      <c r="A117" s="312" t="str">
        <f>'2. MAPA DE RIESGOS '!C30</f>
        <v>19. Comportamientos de los colaboradores, proveedores y otras partes interesadas pertinentes que afecten negativamente el desempeño ambiental de la Entidad.</v>
      </c>
      <c r="B117" s="304" t="s">
        <v>492</v>
      </c>
      <c r="C117" s="335" t="s">
        <v>64</v>
      </c>
      <c r="D117" s="403">
        <v>15</v>
      </c>
      <c r="E117" s="403">
        <v>15</v>
      </c>
      <c r="F117" s="403">
        <v>15</v>
      </c>
      <c r="G117" s="403">
        <v>15</v>
      </c>
      <c r="H117" s="403">
        <v>15</v>
      </c>
      <c r="I117" s="403">
        <v>15</v>
      </c>
      <c r="J117" s="403">
        <v>10</v>
      </c>
      <c r="K117" s="337">
        <f t="shared" si="32"/>
        <v>100</v>
      </c>
      <c r="L117" s="367" t="str">
        <f t="shared" si="33"/>
        <v>Fuerte</v>
      </c>
      <c r="M117" s="375">
        <f>ROUNDUP(AVERAGEIF(K117:K120,"&gt;0"),1)</f>
        <v>100</v>
      </c>
      <c r="N117" s="389" t="str">
        <f>IF(M117=100,"Fuerte",IF(M117&lt;50,"Débil","Moderada"))</f>
        <v>Fuerte</v>
      </c>
      <c r="O117" s="387" t="str">
        <f>IF(M117&lt;96,"Se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7" s="370" t="s">
        <v>362</v>
      </c>
      <c r="Q117" s="439" t="str">
        <f t="shared" si="38"/>
        <v>Fuerte</v>
      </c>
      <c r="R117" s="439" t="str">
        <f t="shared" si="44"/>
        <v/>
      </c>
      <c r="S117" s="439" t="str">
        <f t="shared" si="45"/>
        <v/>
      </c>
      <c r="T117" s="440" t="str">
        <f t="shared" si="52"/>
        <v>Control fuerte pero si el riesgo residual lo requiere, en cada proceso involucrado se deben emprender acciones adicionales</v>
      </c>
      <c r="U117" s="390">
        <f t="shared" si="40"/>
        <v>2</v>
      </c>
      <c r="V117" s="431">
        <f>IFERROR(ROUND(AVERAGE(U117:U120),0),0)</f>
        <v>2</v>
      </c>
      <c r="W117" s="389">
        <f>IF(OR(S117="Débil",V117=0),0,IF(V117=1,1,IF(AND(Q117="Fuerte",V117=2),2,1)))</f>
        <v>2</v>
      </c>
      <c r="X117" s="419" t="str">
        <f t="shared" si="41"/>
        <v/>
      </c>
      <c r="Y117" s="431">
        <f>IFERROR(ROUND(AVERAGE(X117:X120),0),0)</f>
        <v>0</v>
      </c>
      <c r="Z117" s="389">
        <f>IF(OR(S117="Débil",Y117=0),0,IF(Y117=1,1,IF(AND(Q117="Fuerte",Y117=2),2,1)))</f>
        <v>0</v>
      </c>
    </row>
    <row r="118" spans="1:26" ht="38.25" x14ac:dyDescent="0.2">
      <c r="A118" s="333"/>
      <c r="B118" s="338" t="s">
        <v>493</v>
      </c>
      <c r="C118" s="335" t="s">
        <v>64</v>
      </c>
      <c r="D118" s="403">
        <v>15</v>
      </c>
      <c r="E118" s="403">
        <v>15</v>
      </c>
      <c r="F118" s="403">
        <v>15</v>
      </c>
      <c r="G118" s="403">
        <v>15</v>
      </c>
      <c r="H118" s="403">
        <v>15</v>
      </c>
      <c r="I118" s="403">
        <v>15</v>
      </c>
      <c r="J118" s="403">
        <v>10</v>
      </c>
      <c r="K118" s="337">
        <f t="shared" si="32"/>
        <v>100</v>
      </c>
      <c r="L118" s="367" t="str">
        <f t="shared" si="33"/>
        <v>Fuerte</v>
      </c>
      <c r="M118" s="356"/>
      <c r="N118" s="353"/>
      <c r="O118" s="351"/>
      <c r="P118" s="370" t="s">
        <v>362</v>
      </c>
      <c r="Q118" s="439" t="str">
        <f t="shared" si="38"/>
        <v/>
      </c>
      <c r="R118" s="439" t="str">
        <f t="shared" si="44"/>
        <v>Moderada</v>
      </c>
      <c r="S118" s="439" t="str">
        <f t="shared" si="45"/>
        <v/>
      </c>
      <c r="T118" s="440" t="str">
        <f t="shared" si="52"/>
        <v>Control fuerte pero si el riesgo residual lo requiere, en cada proceso involucrado se deben emprender acciones adicionales</v>
      </c>
      <c r="U118" s="390">
        <f t="shared" si="40"/>
        <v>2</v>
      </c>
      <c r="V118" s="417"/>
      <c r="W118" s="382"/>
      <c r="X118" s="425" t="str">
        <f t="shared" si="41"/>
        <v/>
      </c>
      <c r="Y118" s="412"/>
      <c r="Z118" s="383"/>
    </row>
    <row r="119" spans="1:26" ht="38.25" x14ac:dyDescent="0.2">
      <c r="A119" s="333"/>
      <c r="B119" s="338" t="s">
        <v>491</v>
      </c>
      <c r="C119" s="335" t="s">
        <v>64</v>
      </c>
      <c r="D119" s="403">
        <v>15</v>
      </c>
      <c r="E119" s="403">
        <v>15</v>
      </c>
      <c r="F119" s="403">
        <v>15</v>
      </c>
      <c r="G119" s="403">
        <v>15</v>
      </c>
      <c r="H119" s="403">
        <v>15</v>
      </c>
      <c r="I119" s="403">
        <v>15</v>
      </c>
      <c r="J119" s="403">
        <v>10</v>
      </c>
      <c r="K119" s="337">
        <f t="shared" ref="K119" si="55">SUM(D119:J119)</f>
        <v>100</v>
      </c>
      <c r="L119" s="367" t="str">
        <f t="shared" ref="L119" si="56">IF(K119&gt;=96,"Fuerte",(IF(K119&lt;=85,"Débil","Moderado")))</f>
        <v>Fuerte</v>
      </c>
      <c r="M119" s="356"/>
      <c r="N119" s="353"/>
      <c r="O119" s="351"/>
      <c r="P119" s="370" t="s">
        <v>362</v>
      </c>
      <c r="Q119" s="439" t="str">
        <f t="shared" si="38"/>
        <v/>
      </c>
      <c r="R119" s="439" t="str">
        <f t="shared" si="44"/>
        <v>Moderada</v>
      </c>
      <c r="S119" s="439" t="str">
        <f t="shared" si="45"/>
        <v/>
      </c>
      <c r="T119" s="440" t="str">
        <f t="shared" si="52"/>
        <v>Control fuerte pero si el riesgo residual lo requiere, en cada proceso involucrado se deben emprender acciones adicionales</v>
      </c>
      <c r="U119" s="390">
        <f t="shared" si="40"/>
        <v>2</v>
      </c>
      <c r="V119" s="417"/>
      <c r="W119" s="382"/>
      <c r="X119" s="425" t="str">
        <f t="shared" si="41"/>
        <v/>
      </c>
      <c r="Y119" s="412"/>
      <c r="Z119" s="383"/>
    </row>
    <row r="120" spans="1:26" ht="38.25" x14ac:dyDescent="0.2">
      <c r="A120" s="333"/>
      <c r="B120" s="338" t="s">
        <v>490</v>
      </c>
      <c r="C120" s="335" t="s">
        <v>64</v>
      </c>
      <c r="D120" s="403">
        <v>15</v>
      </c>
      <c r="E120" s="403">
        <v>15</v>
      </c>
      <c r="F120" s="403">
        <v>15</v>
      </c>
      <c r="G120" s="403">
        <v>15</v>
      </c>
      <c r="H120" s="403">
        <v>15</v>
      </c>
      <c r="I120" s="403">
        <v>15</v>
      </c>
      <c r="J120" s="403">
        <v>10</v>
      </c>
      <c r="K120" s="337">
        <f t="shared" si="32"/>
        <v>100</v>
      </c>
      <c r="L120" s="367" t="str">
        <f t="shared" si="33"/>
        <v>Fuerte</v>
      </c>
      <c r="M120" s="356"/>
      <c r="N120" s="353"/>
      <c r="O120" s="376"/>
      <c r="P120" s="370" t="s">
        <v>362</v>
      </c>
      <c r="Q120" s="439" t="str">
        <f t="shared" si="38"/>
        <v/>
      </c>
      <c r="R120" s="439" t="str">
        <f t="shared" si="44"/>
        <v>Moderada</v>
      </c>
      <c r="S120" s="439" t="str">
        <f t="shared" si="45"/>
        <v/>
      </c>
      <c r="T120" s="440" t="str">
        <f t="shared" si="52"/>
        <v>Control fuerte pero si el riesgo residual lo requiere, en cada proceso involucrado se deben emprender acciones adicionales</v>
      </c>
      <c r="U120" s="390">
        <f t="shared" si="40"/>
        <v>2</v>
      </c>
      <c r="V120" s="432"/>
      <c r="W120" s="433"/>
      <c r="X120" s="425" t="str">
        <f t="shared" si="41"/>
        <v/>
      </c>
      <c r="Y120" s="425"/>
      <c r="Z120" s="426"/>
    </row>
    <row r="121" spans="1:26" s="347" customFormat="1" ht="57.75" customHeight="1" x14ac:dyDescent="0.2">
      <c r="A121" s="311" t="str">
        <f>'2. MAPA DE RIESGOS '!C31</f>
        <v>20. Política de seguridad de la información deficiente e ineficaz para las características y condiciones de la Entidad.</v>
      </c>
      <c r="B121" s="309" t="s">
        <v>497</v>
      </c>
      <c r="C121" s="339" t="s">
        <v>64</v>
      </c>
      <c r="D121" s="340">
        <v>15</v>
      </c>
      <c r="E121" s="340">
        <v>15</v>
      </c>
      <c r="F121" s="340">
        <v>15</v>
      </c>
      <c r="G121" s="340">
        <v>10</v>
      </c>
      <c r="H121" s="340">
        <v>15</v>
      </c>
      <c r="I121" s="340">
        <v>15</v>
      </c>
      <c r="J121" s="340">
        <v>10</v>
      </c>
      <c r="K121" s="406">
        <f t="shared" si="32"/>
        <v>95</v>
      </c>
      <c r="L121" s="368" t="str">
        <f t="shared" si="33"/>
        <v>Moderado</v>
      </c>
      <c r="M121" s="377">
        <f>ROUNDUP(AVERAGEIF(K121:K125,"&gt;0"),1)</f>
        <v>96</v>
      </c>
      <c r="N121" s="355" t="str">
        <f>IF(M121=100,"Fuerte",IF(M121&lt;50,"Débil","Moderada"))</f>
        <v>Moderada</v>
      </c>
      <c r="O121" s="378"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1" s="371" t="s">
        <v>572</v>
      </c>
      <c r="Q121" s="441" t="str">
        <f t="shared" si="38"/>
        <v/>
      </c>
      <c r="R121" s="441" t="str">
        <f t="shared" si="44"/>
        <v>Moderada</v>
      </c>
      <c r="S121" s="441" t="str">
        <f t="shared" si="45"/>
        <v/>
      </c>
      <c r="T121" s="442" t="str">
        <f t="shared" si="52"/>
        <v>Requiere plan de acción para fortalecer los controles</v>
      </c>
      <c r="U121" s="349">
        <f t="shared" si="40"/>
        <v>1</v>
      </c>
      <c r="V121" s="428">
        <f>IFERROR(ROUND(AVERAGE(U121:U125),0),0)</f>
        <v>2</v>
      </c>
      <c r="W121" s="355">
        <f>IF(OR(S121="Débil",V121=0),0,IF(V121=1,1,IF(AND(Q121="Fuerte",V121=2),2,1)))</f>
        <v>1</v>
      </c>
      <c r="X121" s="427" t="str">
        <f t="shared" si="41"/>
        <v/>
      </c>
      <c r="Y121" s="428">
        <f>IFERROR(ROUND(AVERAGE(X121:X125),0),0)</f>
        <v>2</v>
      </c>
      <c r="Z121" s="355">
        <f>IF(OR(S121="Débil",Y121=0),0,IF(Y121=1,1,IF(AND(Q121="Fuerte",Y121=2),2,1)))</f>
        <v>1</v>
      </c>
    </row>
    <row r="122" spans="1:26" ht="38.25" x14ac:dyDescent="0.2">
      <c r="A122" s="315"/>
      <c r="B122" s="309" t="s">
        <v>494</v>
      </c>
      <c r="C122" s="339" t="s">
        <v>64</v>
      </c>
      <c r="D122" s="340">
        <v>15</v>
      </c>
      <c r="E122" s="340">
        <v>15</v>
      </c>
      <c r="F122" s="340">
        <v>15</v>
      </c>
      <c r="G122" s="340">
        <v>15</v>
      </c>
      <c r="H122" s="340">
        <v>15</v>
      </c>
      <c r="I122" s="340">
        <v>15</v>
      </c>
      <c r="J122" s="340">
        <v>10</v>
      </c>
      <c r="K122" s="406">
        <f t="shared" si="32"/>
        <v>100</v>
      </c>
      <c r="L122" s="368" t="str">
        <f t="shared" si="33"/>
        <v>Fuerte</v>
      </c>
      <c r="M122" s="379"/>
      <c r="N122" s="354"/>
      <c r="O122" s="380"/>
      <c r="P122" s="371" t="s">
        <v>362</v>
      </c>
      <c r="Q122" s="441" t="str">
        <f t="shared" si="38"/>
        <v/>
      </c>
      <c r="R122" s="441" t="str">
        <f t="shared" si="44"/>
        <v>Moderada</v>
      </c>
      <c r="S122" s="441" t="str">
        <f t="shared" si="45"/>
        <v/>
      </c>
      <c r="T122" s="442" t="str">
        <f t="shared" si="52"/>
        <v>Control fuerte pero si el riesgo residual lo requiere, en cada proceso involucrado se deben emprender acciones adicionales</v>
      </c>
      <c r="U122" s="349">
        <f t="shared" si="40"/>
        <v>2</v>
      </c>
      <c r="V122" s="418"/>
      <c r="W122" s="379"/>
      <c r="X122" s="348" t="str">
        <f t="shared" si="41"/>
        <v/>
      </c>
      <c r="Y122" s="350"/>
      <c r="Z122" s="354"/>
    </row>
    <row r="123" spans="1:26" ht="38.25" x14ac:dyDescent="0.2">
      <c r="A123" s="315"/>
      <c r="B123" s="309" t="s">
        <v>495</v>
      </c>
      <c r="C123" s="339" t="s">
        <v>64</v>
      </c>
      <c r="D123" s="340">
        <v>15</v>
      </c>
      <c r="E123" s="340">
        <v>15</v>
      </c>
      <c r="F123" s="340">
        <v>15</v>
      </c>
      <c r="G123" s="340">
        <v>15</v>
      </c>
      <c r="H123" s="340">
        <v>15</v>
      </c>
      <c r="I123" s="340">
        <v>15</v>
      </c>
      <c r="J123" s="340">
        <v>10</v>
      </c>
      <c r="K123" s="406">
        <f t="shared" si="32"/>
        <v>100</v>
      </c>
      <c r="L123" s="368" t="str">
        <f t="shared" si="33"/>
        <v>Fuerte</v>
      </c>
      <c r="M123" s="379"/>
      <c r="N123" s="354"/>
      <c r="O123" s="380"/>
      <c r="P123" s="371" t="s">
        <v>362</v>
      </c>
      <c r="Q123" s="441" t="str">
        <f t="shared" si="38"/>
        <v/>
      </c>
      <c r="R123" s="441" t="str">
        <f t="shared" si="44"/>
        <v>Moderada</v>
      </c>
      <c r="S123" s="441" t="str">
        <f t="shared" si="45"/>
        <v/>
      </c>
      <c r="T123" s="442" t="str">
        <f t="shared" si="52"/>
        <v>Control fuerte pero si el riesgo residual lo requiere, en cada proceso involucrado se deben emprender acciones adicionales</v>
      </c>
      <c r="U123" s="349">
        <f t="shared" si="40"/>
        <v>2</v>
      </c>
      <c r="V123" s="418"/>
      <c r="W123" s="379"/>
      <c r="X123" s="348" t="str">
        <f t="shared" si="41"/>
        <v/>
      </c>
      <c r="Y123" s="350"/>
      <c r="Z123" s="354"/>
    </row>
    <row r="124" spans="1:26" ht="25.5" x14ac:dyDescent="0.2">
      <c r="A124" s="315"/>
      <c r="B124" s="309" t="s">
        <v>496</v>
      </c>
      <c r="C124" s="339" t="s">
        <v>64</v>
      </c>
      <c r="D124" s="340">
        <v>15</v>
      </c>
      <c r="E124" s="340">
        <v>15</v>
      </c>
      <c r="F124" s="340">
        <v>15</v>
      </c>
      <c r="G124" s="340">
        <v>15</v>
      </c>
      <c r="H124" s="340">
        <v>15</v>
      </c>
      <c r="I124" s="340">
        <v>0</v>
      </c>
      <c r="J124" s="340">
        <v>10</v>
      </c>
      <c r="K124" s="406">
        <f t="shared" si="32"/>
        <v>85</v>
      </c>
      <c r="L124" s="368" t="str">
        <f t="shared" si="33"/>
        <v>Débil</v>
      </c>
      <c r="M124" s="379"/>
      <c r="N124" s="354"/>
      <c r="O124" s="380"/>
      <c r="P124" s="371" t="s">
        <v>364</v>
      </c>
      <c r="Q124" s="441" t="str">
        <f t="shared" si="38"/>
        <v/>
      </c>
      <c r="R124" s="441" t="str">
        <f t="shared" si="44"/>
        <v/>
      </c>
      <c r="S124" s="441" t="str">
        <f t="shared" si="45"/>
        <v>Débil</v>
      </c>
      <c r="T124" s="442" t="str">
        <f t="shared" si="52"/>
        <v>Requiere plan de acción para fortalecer los controles</v>
      </c>
      <c r="U124" s="349" t="str">
        <f t="shared" si="40"/>
        <v/>
      </c>
      <c r="V124" s="418"/>
      <c r="W124" s="379"/>
      <c r="X124" s="348" t="str">
        <f t="shared" si="41"/>
        <v/>
      </c>
      <c r="Y124" s="350"/>
      <c r="Z124" s="354"/>
    </row>
    <row r="125" spans="1:26" ht="38.25" x14ac:dyDescent="0.2">
      <c r="A125" s="332"/>
      <c r="B125" s="341" t="s">
        <v>498</v>
      </c>
      <c r="C125" s="339" t="s">
        <v>159</v>
      </c>
      <c r="D125" s="340">
        <v>15</v>
      </c>
      <c r="E125" s="340">
        <v>15</v>
      </c>
      <c r="F125" s="340">
        <v>15</v>
      </c>
      <c r="G125" s="340">
        <v>15</v>
      </c>
      <c r="H125" s="340">
        <v>15</v>
      </c>
      <c r="I125" s="340">
        <v>15</v>
      </c>
      <c r="J125" s="340">
        <v>10</v>
      </c>
      <c r="K125" s="406">
        <f t="shared" si="32"/>
        <v>100</v>
      </c>
      <c r="L125" s="368" t="str">
        <f t="shared" si="33"/>
        <v>Fuerte</v>
      </c>
      <c r="M125" s="379"/>
      <c r="N125" s="354"/>
      <c r="O125" s="380"/>
      <c r="P125" s="371" t="s">
        <v>362</v>
      </c>
      <c r="Q125" s="441" t="str">
        <f t="shared" si="38"/>
        <v/>
      </c>
      <c r="R125" s="441" t="str">
        <f t="shared" si="44"/>
        <v>Moderada</v>
      </c>
      <c r="S125" s="441" t="str">
        <f t="shared" si="45"/>
        <v/>
      </c>
      <c r="T125" s="442" t="str">
        <f t="shared" si="52"/>
        <v>Control fuerte pero si el riesgo residual lo requiere, en cada proceso involucrado se deben emprender acciones adicionales</v>
      </c>
      <c r="U125" s="349" t="str">
        <f t="shared" si="40"/>
        <v/>
      </c>
      <c r="V125" s="352"/>
      <c r="W125" s="429"/>
      <c r="X125" s="348">
        <f t="shared" si="41"/>
        <v>2</v>
      </c>
      <c r="Y125" s="348"/>
      <c r="Z125" s="430"/>
    </row>
    <row r="126" spans="1:26" s="347" customFormat="1" ht="89.25" x14ac:dyDescent="0.2">
      <c r="A126" s="408" t="str">
        <f>'2. MAPA DE RIESGOS '!C32</f>
        <v>21. Planes de gestión documental deficientes e ineficaces.</v>
      </c>
      <c r="B126" s="344" t="s">
        <v>501</v>
      </c>
      <c r="C126" s="409" t="s">
        <v>64</v>
      </c>
      <c r="D126" s="345">
        <v>15</v>
      </c>
      <c r="E126" s="345">
        <v>15</v>
      </c>
      <c r="F126" s="345">
        <v>15</v>
      </c>
      <c r="G126" s="345">
        <v>10</v>
      </c>
      <c r="H126" s="345">
        <v>15</v>
      </c>
      <c r="I126" s="345">
        <v>15</v>
      </c>
      <c r="J126" s="345">
        <v>10</v>
      </c>
      <c r="K126" s="346">
        <f t="shared" si="32"/>
        <v>95</v>
      </c>
      <c r="L126" s="369" t="str">
        <f t="shared" si="33"/>
        <v>Moderado</v>
      </c>
      <c r="M126" s="388">
        <f>ROUNDUP(AVERAGEIF(K126:K129,"&gt;0"),1)</f>
        <v>98.8</v>
      </c>
      <c r="N126" s="389" t="str">
        <f>IF(M126=100,"Fuerte",IF(M126&lt;50,"Débil","Moderada"))</f>
        <v>Moderada</v>
      </c>
      <c r="O126" s="387" t="str">
        <f>IF(M126&lt;96,"Se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6" s="372" t="s">
        <v>362</v>
      </c>
      <c r="Q126" s="439" t="str">
        <f t="shared" si="38"/>
        <v/>
      </c>
      <c r="R126" s="439" t="str">
        <f t="shared" si="44"/>
        <v>Moderada</v>
      </c>
      <c r="S126" s="439" t="str">
        <f t="shared" si="45"/>
        <v/>
      </c>
      <c r="T126" s="440" t="str">
        <f t="shared" si="52"/>
        <v>Requiere plan de acción para fortalecer los controles</v>
      </c>
      <c r="U126" s="390">
        <f t="shared" si="40"/>
        <v>1</v>
      </c>
      <c r="V126" s="431">
        <f>IFERROR(ROUND(AVERAGE(U126:U129),0),0)</f>
        <v>2</v>
      </c>
      <c r="W126" s="389">
        <f>IF(OR(S126="Débil",V126=0),0,IF(V126=1,1,IF(AND(Q126="Fuerte",V126=2),2,1)))</f>
        <v>1</v>
      </c>
      <c r="X126" s="419" t="str">
        <f t="shared" si="41"/>
        <v/>
      </c>
      <c r="Y126" s="431">
        <f>IFERROR(ROUND(AVERAGE(X126:X129),0),0)</f>
        <v>2</v>
      </c>
      <c r="Z126" s="389">
        <f>IF(OR(S126="Débil",Y126=0),0,IF(Y126=1,1,IF(AND(Q126="Fuerte",Y126=2),2,1)))</f>
        <v>1</v>
      </c>
    </row>
    <row r="127" spans="1:26" ht="38.25" x14ac:dyDescent="0.2">
      <c r="A127" s="333"/>
      <c r="B127" s="338" t="s">
        <v>502</v>
      </c>
      <c r="C127" s="335" t="s">
        <v>64</v>
      </c>
      <c r="D127" s="336">
        <v>15</v>
      </c>
      <c r="E127" s="336">
        <v>15</v>
      </c>
      <c r="F127" s="336">
        <v>15</v>
      </c>
      <c r="G127" s="336">
        <v>15</v>
      </c>
      <c r="H127" s="336">
        <v>15</v>
      </c>
      <c r="I127" s="336">
        <v>15</v>
      </c>
      <c r="J127" s="336">
        <v>10</v>
      </c>
      <c r="K127" s="337">
        <f t="shared" si="32"/>
        <v>100</v>
      </c>
      <c r="L127" s="367" t="str">
        <f t="shared" si="33"/>
        <v>Fuerte</v>
      </c>
      <c r="M127" s="356"/>
      <c r="N127" s="353"/>
      <c r="O127" s="351"/>
      <c r="P127" s="370" t="s">
        <v>362</v>
      </c>
      <c r="Q127" s="439" t="str">
        <f t="shared" si="38"/>
        <v/>
      </c>
      <c r="R127" s="439" t="str">
        <f t="shared" si="44"/>
        <v>Moderada</v>
      </c>
      <c r="S127" s="439" t="str">
        <f t="shared" si="45"/>
        <v/>
      </c>
      <c r="T127" s="440" t="str">
        <f t="shared" si="52"/>
        <v>Control fuerte pero si el riesgo residual lo requiere, en cada proceso involucrado se deben emprender acciones adicionales</v>
      </c>
      <c r="U127" s="390">
        <f t="shared" si="40"/>
        <v>2</v>
      </c>
      <c r="V127" s="417"/>
      <c r="W127" s="382"/>
      <c r="X127" s="425" t="str">
        <f t="shared" si="41"/>
        <v/>
      </c>
      <c r="Y127" s="412"/>
      <c r="Z127" s="383"/>
    </row>
    <row r="128" spans="1:26" s="347" customFormat="1" ht="38.25" x14ac:dyDescent="0.2">
      <c r="A128" s="333"/>
      <c r="B128" s="411" t="s">
        <v>500</v>
      </c>
      <c r="C128" s="409" t="s">
        <v>64</v>
      </c>
      <c r="D128" s="345">
        <v>15</v>
      </c>
      <c r="E128" s="345">
        <v>15</v>
      </c>
      <c r="F128" s="345">
        <v>15</v>
      </c>
      <c r="G128" s="345">
        <v>15</v>
      </c>
      <c r="H128" s="345">
        <v>15</v>
      </c>
      <c r="I128" s="345">
        <v>15</v>
      </c>
      <c r="J128" s="345">
        <v>10</v>
      </c>
      <c r="K128" s="346">
        <f t="shared" si="32"/>
        <v>100</v>
      </c>
      <c r="L128" s="369" t="str">
        <f t="shared" si="33"/>
        <v>Fuerte</v>
      </c>
      <c r="M128" s="382"/>
      <c r="N128" s="383"/>
      <c r="O128" s="384"/>
      <c r="P128" s="372" t="s">
        <v>362</v>
      </c>
      <c r="Q128" s="439" t="str">
        <f t="shared" si="38"/>
        <v/>
      </c>
      <c r="R128" s="439" t="str">
        <f t="shared" si="44"/>
        <v>Moderada</v>
      </c>
      <c r="S128" s="439" t="str">
        <f t="shared" si="45"/>
        <v/>
      </c>
      <c r="T128" s="440" t="str">
        <f t="shared" si="52"/>
        <v>Control fuerte pero si el riesgo residual lo requiere, en cada proceso involucrado se deben emprender acciones adicionales</v>
      </c>
      <c r="U128" s="390">
        <f t="shared" si="40"/>
        <v>2</v>
      </c>
      <c r="V128" s="417"/>
      <c r="W128" s="382"/>
      <c r="X128" s="425" t="str">
        <f t="shared" si="41"/>
        <v/>
      </c>
      <c r="Y128" s="412"/>
      <c r="Z128" s="383"/>
    </row>
    <row r="129" spans="1:26" ht="38.25" x14ac:dyDescent="0.2">
      <c r="A129" s="334"/>
      <c r="B129" s="338" t="s">
        <v>499</v>
      </c>
      <c r="C129" s="335" t="s">
        <v>159</v>
      </c>
      <c r="D129" s="336">
        <v>15</v>
      </c>
      <c r="E129" s="336">
        <v>15</v>
      </c>
      <c r="F129" s="336">
        <v>15</v>
      </c>
      <c r="G129" s="336">
        <v>15</v>
      </c>
      <c r="H129" s="336">
        <v>15</v>
      </c>
      <c r="I129" s="336">
        <v>15</v>
      </c>
      <c r="J129" s="336">
        <v>10</v>
      </c>
      <c r="K129" s="337">
        <f t="shared" si="32"/>
        <v>100</v>
      </c>
      <c r="L129" s="367" t="str">
        <f t="shared" si="33"/>
        <v>Fuerte</v>
      </c>
      <c r="M129" s="385"/>
      <c r="N129" s="386"/>
      <c r="O129" s="376"/>
      <c r="P129" s="370" t="s">
        <v>362</v>
      </c>
      <c r="Q129" s="439" t="str">
        <f t="shared" si="38"/>
        <v/>
      </c>
      <c r="R129" s="439" t="str">
        <f t="shared" si="44"/>
        <v>Moderada</v>
      </c>
      <c r="S129" s="439" t="str">
        <f t="shared" si="45"/>
        <v/>
      </c>
      <c r="T129" s="440" t="str">
        <f t="shared" si="52"/>
        <v>Control fuerte pero si el riesgo residual lo requiere, en cada proceso involucrado se deben emprender acciones adicionales</v>
      </c>
      <c r="U129" s="390" t="str">
        <f t="shared" si="40"/>
        <v/>
      </c>
      <c r="V129" s="432"/>
      <c r="W129" s="433"/>
      <c r="X129" s="425">
        <f t="shared" si="41"/>
        <v>2</v>
      </c>
      <c r="Y129" s="425"/>
      <c r="Z129" s="426"/>
    </row>
  </sheetData>
  <sheetProtection formatCells="0" formatColumns="0" formatRows="0" insertColumns="0" insertRows="0" insertHyperlinks="0" deleteColumns="0" deleteRows="0"/>
  <mergeCells count="4">
    <mergeCell ref="U2:X2"/>
    <mergeCell ref="D3:E3"/>
    <mergeCell ref="X3:Z3"/>
    <mergeCell ref="U3:W3"/>
  </mergeCells>
  <conditionalFormatting sqref="B5 B85:B87">
    <cfRule type="containsText" dxfId="79" priority="101" stopIfTrue="1" operator="containsText" text="BAJA">
      <formula>NOT(ISERROR(SEARCH("BAJA",B5)))</formula>
    </cfRule>
    <cfRule type="containsText" dxfId="78" priority="102" stopIfTrue="1" operator="containsText" text="MODERADA">
      <formula>NOT(ISERROR(SEARCH("MODERADA",B5)))</formula>
    </cfRule>
    <cfRule type="containsText" dxfId="77" priority="103" stopIfTrue="1" operator="containsText" text="ALTA">
      <formula>NOT(ISERROR(SEARCH("ALTA",B5)))</formula>
    </cfRule>
    <cfRule type="containsText" dxfId="76" priority="104" stopIfTrue="1" operator="containsText" text="EXTREMA">
      <formula>NOT(ISERROR(SEARCH("EXTREMA",B5)))</formula>
    </cfRule>
  </conditionalFormatting>
  <conditionalFormatting sqref="B10">
    <cfRule type="containsText" dxfId="75" priority="93" stopIfTrue="1" operator="containsText" text="BAJA">
      <formula>NOT(ISERROR(SEARCH("BAJA",B10)))</formula>
    </cfRule>
    <cfRule type="containsText" dxfId="74" priority="94" stopIfTrue="1" operator="containsText" text="MODERADA">
      <formula>NOT(ISERROR(SEARCH("MODERADA",B10)))</formula>
    </cfRule>
    <cfRule type="containsText" dxfId="73" priority="95" stopIfTrue="1" operator="containsText" text="ALTA">
      <formula>NOT(ISERROR(SEARCH("ALTA",B10)))</formula>
    </cfRule>
    <cfRule type="containsText" dxfId="72" priority="96" stopIfTrue="1" operator="containsText" text="EXTREMA">
      <formula>NOT(ISERROR(SEARCH("EXTREMA",B10)))</formula>
    </cfRule>
  </conditionalFormatting>
  <conditionalFormatting sqref="B15">
    <cfRule type="containsText" dxfId="71" priority="89" stopIfTrue="1" operator="containsText" text="BAJA">
      <formula>NOT(ISERROR(SEARCH("BAJA",B15)))</formula>
    </cfRule>
    <cfRule type="containsText" dxfId="70" priority="90" stopIfTrue="1" operator="containsText" text="MODERADA">
      <formula>NOT(ISERROR(SEARCH("MODERADA",B15)))</formula>
    </cfRule>
    <cfRule type="containsText" dxfId="69" priority="91" stopIfTrue="1" operator="containsText" text="ALTA">
      <formula>NOT(ISERROR(SEARCH("ALTA",B15)))</formula>
    </cfRule>
    <cfRule type="containsText" dxfId="68" priority="92" stopIfTrue="1" operator="containsText" text="EXTREMA">
      <formula>NOT(ISERROR(SEARCH("EXTREMA",B15)))</formula>
    </cfRule>
  </conditionalFormatting>
  <conditionalFormatting sqref="B18">
    <cfRule type="containsText" dxfId="67" priority="85" stopIfTrue="1" operator="containsText" text="BAJA">
      <formula>NOT(ISERROR(SEARCH("BAJA",B18)))</formula>
    </cfRule>
    <cfRule type="containsText" dxfId="66" priority="86" stopIfTrue="1" operator="containsText" text="MODERADA">
      <formula>NOT(ISERROR(SEARCH("MODERADA",B18)))</formula>
    </cfRule>
    <cfRule type="containsText" dxfId="65" priority="87" stopIfTrue="1" operator="containsText" text="ALTA">
      <formula>NOT(ISERROR(SEARCH("ALTA",B18)))</formula>
    </cfRule>
    <cfRule type="containsText" dxfId="64" priority="88" stopIfTrue="1" operator="containsText" text="EXTREMA">
      <formula>NOT(ISERROR(SEARCH("EXTREMA",B18)))</formula>
    </cfRule>
  </conditionalFormatting>
  <conditionalFormatting sqref="B26">
    <cfRule type="containsText" dxfId="63" priority="81" stopIfTrue="1" operator="containsText" text="BAJA">
      <formula>NOT(ISERROR(SEARCH("BAJA",B26)))</formula>
    </cfRule>
    <cfRule type="containsText" dxfId="62" priority="82" stopIfTrue="1" operator="containsText" text="MODERADA">
      <formula>NOT(ISERROR(SEARCH("MODERADA",B26)))</formula>
    </cfRule>
    <cfRule type="containsText" dxfId="61" priority="83" stopIfTrue="1" operator="containsText" text="ALTA">
      <formula>NOT(ISERROR(SEARCH("ALTA",B26)))</formula>
    </cfRule>
    <cfRule type="containsText" dxfId="60" priority="84" stopIfTrue="1" operator="containsText" text="EXTREMA">
      <formula>NOT(ISERROR(SEARCH("EXTREMA",B26)))</formula>
    </cfRule>
  </conditionalFormatting>
  <conditionalFormatting sqref="B31">
    <cfRule type="containsText" dxfId="59" priority="77" stopIfTrue="1" operator="containsText" text="BAJA">
      <formula>NOT(ISERROR(SEARCH("BAJA",B31)))</formula>
    </cfRule>
    <cfRule type="containsText" dxfId="58" priority="78" stopIfTrue="1" operator="containsText" text="MODERADA">
      <formula>NOT(ISERROR(SEARCH("MODERADA",B31)))</formula>
    </cfRule>
    <cfRule type="containsText" dxfId="57" priority="79" stopIfTrue="1" operator="containsText" text="ALTA">
      <formula>NOT(ISERROR(SEARCH("ALTA",B31)))</formula>
    </cfRule>
    <cfRule type="containsText" dxfId="56" priority="80" stopIfTrue="1" operator="containsText" text="EXTREMA">
      <formula>NOT(ISERROR(SEARCH("EXTREMA",B31)))</formula>
    </cfRule>
  </conditionalFormatting>
  <conditionalFormatting sqref="B39:B44">
    <cfRule type="containsText" dxfId="55" priority="73" stopIfTrue="1" operator="containsText" text="BAJA">
      <formula>NOT(ISERROR(SEARCH("BAJA",B39)))</formula>
    </cfRule>
    <cfRule type="containsText" dxfId="54" priority="74" stopIfTrue="1" operator="containsText" text="MODERADA">
      <formula>NOT(ISERROR(SEARCH("MODERADA",B39)))</formula>
    </cfRule>
    <cfRule type="containsText" dxfId="53" priority="75" stopIfTrue="1" operator="containsText" text="ALTA">
      <formula>NOT(ISERROR(SEARCH("ALTA",B39)))</formula>
    </cfRule>
    <cfRule type="containsText" dxfId="52" priority="76" stopIfTrue="1" operator="containsText" text="EXTREMA">
      <formula>NOT(ISERROR(SEARCH("EXTREMA",B39)))</formula>
    </cfRule>
  </conditionalFormatting>
  <conditionalFormatting sqref="B50">
    <cfRule type="containsText" dxfId="51" priority="69" stopIfTrue="1" operator="containsText" text="BAJA">
      <formula>NOT(ISERROR(SEARCH("BAJA",B50)))</formula>
    </cfRule>
    <cfRule type="containsText" dxfId="50" priority="70" stopIfTrue="1" operator="containsText" text="MODERADA">
      <formula>NOT(ISERROR(SEARCH("MODERADA",B50)))</formula>
    </cfRule>
    <cfRule type="containsText" dxfId="49" priority="71" stopIfTrue="1" operator="containsText" text="ALTA">
      <formula>NOT(ISERROR(SEARCH("ALTA",B50)))</formula>
    </cfRule>
    <cfRule type="containsText" dxfId="48" priority="72" stopIfTrue="1" operator="containsText" text="EXTREMA">
      <formula>NOT(ISERROR(SEARCH("EXTREMA",B50)))</formula>
    </cfRule>
  </conditionalFormatting>
  <conditionalFormatting sqref="B64:B66">
    <cfRule type="containsText" dxfId="47" priority="61" stopIfTrue="1" operator="containsText" text="BAJA">
      <formula>NOT(ISERROR(SEARCH("BAJA",B64)))</formula>
    </cfRule>
    <cfRule type="containsText" dxfId="46" priority="62" stopIfTrue="1" operator="containsText" text="MODERADA">
      <formula>NOT(ISERROR(SEARCH("MODERADA",B64)))</formula>
    </cfRule>
    <cfRule type="containsText" dxfId="45" priority="63" stopIfTrue="1" operator="containsText" text="ALTA">
      <formula>NOT(ISERROR(SEARCH("ALTA",B64)))</formula>
    </cfRule>
    <cfRule type="containsText" dxfId="44" priority="64" stopIfTrue="1" operator="containsText" text="EXTREMA">
      <formula>NOT(ISERROR(SEARCH("EXTREMA",B64)))</formula>
    </cfRule>
  </conditionalFormatting>
  <conditionalFormatting sqref="B70">
    <cfRule type="containsText" dxfId="43" priority="57" stopIfTrue="1" operator="containsText" text="BAJA">
      <formula>NOT(ISERROR(SEARCH("BAJA",B70)))</formula>
    </cfRule>
    <cfRule type="containsText" dxfId="42" priority="58" stopIfTrue="1" operator="containsText" text="MODERADA">
      <formula>NOT(ISERROR(SEARCH("MODERADA",B70)))</formula>
    </cfRule>
    <cfRule type="containsText" dxfId="41" priority="59" stopIfTrue="1" operator="containsText" text="ALTA">
      <formula>NOT(ISERROR(SEARCH("ALTA",B70)))</formula>
    </cfRule>
    <cfRule type="containsText" dxfId="40" priority="60" stopIfTrue="1" operator="containsText" text="EXTREMA">
      <formula>NOT(ISERROR(SEARCH("EXTREMA",B70)))</formula>
    </cfRule>
  </conditionalFormatting>
  <conditionalFormatting sqref="B76">
    <cfRule type="containsText" dxfId="39" priority="53" stopIfTrue="1" operator="containsText" text="BAJA">
      <formula>NOT(ISERROR(SEARCH("BAJA",B76)))</formula>
    </cfRule>
    <cfRule type="containsText" dxfId="38" priority="54" stopIfTrue="1" operator="containsText" text="MODERADA">
      <formula>NOT(ISERROR(SEARCH("MODERADA",B76)))</formula>
    </cfRule>
    <cfRule type="containsText" dxfId="37" priority="55" stopIfTrue="1" operator="containsText" text="ALTA">
      <formula>NOT(ISERROR(SEARCH("ALTA",B76)))</formula>
    </cfRule>
    <cfRule type="containsText" dxfId="36" priority="56" stopIfTrue="1" operator="containsText" text="EXTREMA">
      <formula>NOT(ISERROR(SEARCH("EXTREMA",B76)))</formula>
    </cfRule>
  </conditionalFormatting>
  <conditionalFormatting sqref="B80">
    <cfRule type="containsText" dxfId="35" priority="49" stopIfTrue="1" operator="containsText" text="BAJA">
      <formula>NOT(ISERROR(SEARCH("BAJA",B80)))</formula>
    </cfRule>
    <cfRule type="containsText" dxfId="34" priority="50" stopIfTrue="1" operator="containsText" text="MODERADA">
      <formula>NOT(ISERROR(SEARCH("MODERADA",B80)))</formula>
    </cfRule>
    <cfRule type="containsText" dxfId="33" priority="51" stopIfTrue="1" operator="containsText" text="ALTA">
      <formula>NOT(ISERROR(SEARCH("ALTA",B80)))</formula>
    </cfRule>
    <cfRule type="containsText" dxfId="32" priority="52" stopIfTrue="1" operator="containsText" text="EXTREMA">
      <formula>NOT(ISERROR(SEARCH("EXTREMA",B80)))</formula>
    </cfRule>
  </conditionalFormatting>
  <conditionalFormatting sqref="B97:B100">
    <cfRule type="containsText" dxfId="31" priority="37" stopIfTrue="1" operator="containsText" text="BAJA">
      <formula>NOT(ISERROR(SEARCH("BAJA",B97)))</formula>
    </cfRule>
    <cfRule type="containsText" dxfId="30" priority="38" stopIfTrue="1" operator="containsText" text="MODERADA">
      <formula>NOT(ISERROR(SEARCH("MODERADA",B97)))</formula>
    </cfRule>
    <cfRule type="containsText" dxfId="29" priority="39" stopIfTrue="1" operator="containsText" text="ALTA">
      <formula>NOT(ISERROR(SEARCH("ALTA",B97)))</formula>
    </cfRule>
    <cfRule type="containsText" dxfId="28" priority="40" stopIfTrue="1" operator="containsText" text="EXTREMA">
      <formula>NOT(ISERROR(SEARCH("EXTREMA",B97)))</formula>
    </cfRule>
  </conditionalFormatting>
  <conditionalFormatting sqref="B103">
    <cfRule type="containsText" dxfId="27" priority="33" stopIfTrue="1" operator="containsText" text="BAJA">
      <formula>NOT(ISERROR(SEARCH("BAJA",B103)))</formula>
    </cfRule>
    <cfRule type="containsText" dxfId="26" priority="34" stopIfTrue="1" operator="containsText" text="MODERADA">
      <formula>NOT(ISERROR(SEARCH("MODERADA",B103)))</formula>
    </cfRule>
    <cfRule type="containsText" dxfId="25" priority="35" stopIfTrue="1" operator="containsText" text="ALTA">
      <formula>NOT(ISERROR(SEARCH("ALTA",B103)))</formula>
    </cfRule>
    <cfRule type="containsText" dxfId="24" priority="36" stopIfTrue="1" operator="containsText" text="EXTREMA">
      <formula>NOT(ISERROR(SEARCH("EXTREMA",B103)))</formula>
    </cfRule>
  </conditionalFormatting>
  <conditionalFormatting sqref="B108:B111">
    <cfRule type="containsText" dxfId="23" priority="29" stopIfTrue="1" operator="containsText" text="BAJA">
      <formula>NOT(ISERROR(SEARCH("BAJA",B108)))</formula>
    </cfRule>
    <cfRule type="containsText" dxfId="22" priority="30" stopIfTrue="1" operator="containsText" text="MODERADA">
      <formula>NOT(ISERROR(SEARCH("MODERADA",B108)))</formula>
    </cfRule>
    <cfRule type="containsText" dxfId="21" priority="31" stopIfTrue="1" operator="containsText" text="ALTA">
      <formula>NOT(ISERROR(SEARCH("ALTA",B108)))</formula>
    </cfRule>
    <cfRule type="containsText" dxfId="20" priority="32" stopIfTrue="1" operator="containsText" text="EXTREMA">
      <formula>NOT(ISERROR(SEARCH("EXTREMA",B108)))</formula>
    </cfRule>
  </conditionalFormatting>
  <conditionalFormatting sqref="B116">
    <cfRule type="containsText" dxfId="19" priority="25" stopIfTrue="1" operator="containsText" text="BAJA">
      <formula>NOT(ISERROR(SEARCH("BAJA",B116)))</formula>
    </cfRule>
    <cfRule type="containsText" dxfId="18" priority="26" stopIfTrue="1" operator="containsText" text="MODERADA">
      <formula>NOT(ISERROR(SEARCH("MODERADA",B116)))</formula>
    </cfRule>
    <cfRule type="containsText" dxfId="17" priority="27" stopIfTrue="1" operator="containsText" text="ALTA">
      <formula>NOT(ISERROR(SEARCH("ALTA",B116)))</formula>
    </cfRule>
    <cfRule type="containsText" dxfId="16" priority="28" stopIfTrue="1" operator="containsText" text="EXTREMA">
      <formula>NOT(ISERROR(SEARCH("EXTREMA",B116)))</formula>
    </cfRule>
  </conditionalFormatting>
  <conditionalFormatting sqref="B117">
    <cfRule type="containsText" dxfId="15" priority="21" stopIfTrue="1" operator="containsText" text="BAJA">
      <formula>NOT(ISERROR(SEARCH("BAJA",B117)))</formula>
    </cfRule>
    <cfRule type="containsText" dxfId="14" priority="22" stopIfTrue="1" operator="containsText" text="MODERADA">
      <formula>NOT(ISERROR(SEARCH("MODERADA",B117)))</formula>
    </cfRule>
    <cfRule type="containsText" dxfId="13" priority="23" stopIfTrue="1" operator="containsText" text="ALTA">
      <formula>NOT(ISERROR(SEARCH("ALTA",B117)))</formula>
    </cfRule>
    <cfRule type="containsText" dxfId="12" priority="24" stopIfTrue="1" operator="containsText" text="EXTREMA">
      <formula>NOT(ISERROR(SEARCH("EXTREMA",B117)))</formula>
    </cfRule>
  </conditionalFormatting>
  <conditionalFormatting sqref="B121:B124">
    <cfRule type="containsText" dxfId="11" priority="17" stopIfTrue="1" operator="containsText" text="BAJA">
      <formula>NOT(ISERROR(SEARCH("BAJA",B121)))</formula>
    </cfRule>
    <cfRule type="containsText" dxfId="10" priority="18" stopIfTrue="1" operator="containsText" text="MODERADA">
      <formula>NOT(ISERROR(SEARCH("MODERADA",B121)))</formula>
    </cfRule>
    <cfRule type="containsText" dxfId="9" priority="19" stopIfTrue="1" operator="containsText" text="ALTA">
      <formula>NOT(ISERROR(SEARCH("ALTA",B121)))</formula>
    </cfRule>
    <cfRule type="containsText" dxfId="8" priority="20" stopIfTrue="1" operator="containsText" text="EXTREMA">
      <formula>NOT(ISERROR(SEARCH("EXTREMA",B121)))</formula>
    </cfRule>
  </conditionalFormatting>
  <conditionalFormatting sqref="B126">
    <cfRule type="containsText" dxfId="7" priority="13" stopIfTrue="1" operator="containsText" text="BAJA">
      <formula>NOT(ISERROR(SEARCH("BAJA",B126)))</formula>
    </cfRule>
    <cfRule type="containsText" dxfId="6" priority="14" stopIfTrue="1" operator="containsText" text="MODERADA">
      <formula>NOT(ISERROR(SEARCH("MODERADA",B126)))</formula>
    </cfRule>
    <cfRule type="containsText" dxfId="5" priority="15" stopIfTrue="1" operator="containsText" text="ALTA">
      <formula>NOT(ISERROR(SEARCH("ALTA",B126)))</formula>
    </cfRule>
    <cfRule type="containsText" dxfId="4" priority="16" stopIfTrue="1" operator="containsText" text="EXTREMA">
      <formula>NOT(ISERROR(SEARCH("EXTREMA",B126)))</formula>
    </cfRule>
  </conditionalFormatting>
  <conditionalFormatting sqref="AG5:AG25 AL5:AL25">
    <cfRule type="cellIs" dxfId="3" priority="5" operator="equal">
      <formula>"EXTREMA"</formula>
    </cfRule>
    <cfRule type="cellIs" dxfId="2" priority="6" operator="equal">
      <formula>"ALTA"</formula>
    </cfRule>
    <cfRule type="cellIs" dxfId="1" priority="7" operator="equal">
      <formula>"MODERADA"</formula>
    </cfRule>
    <cfRule type="cellIs" dxfId="0" priority="8" operator="equal">
      <formula>"BAJA"</formula>
    </cfRule>
  </conditionalFormatting>
  <dataValidations count="5">
    <dataValidation type="list" allowBlank="1" showInputMessage="1" showErrorMessage="1" sqref="C5:C129">
      <formula1>$AV$1:$AV$2</formula1>
    </dataValidation>
    <dataValidation type="list" allowBlank="1" showInputMessage="1" showErrorMessage="1" sqref="H5:I129 D5:F129">
      <formula1>$AW$1:$AW$2</formula1>
    </dataValidation>
    <dataValidation type="list" allowBlank="1" showInputMessage="1" showErrorMessage="1" sqref="G5:G129">
      <formula1>$AX$1:$AX$3</formula1>
    </dataValidation>
    <dataValidation type="list" allowBlank="1" showInputMessage="1" showErrorMessage="1" sqref="J5:J129">
      <formula1>$AY$1:$AY$3</formula1>
    </dataValidation>
    <dataValidation type="list" allowBlank="1" showInputMessage="1" showErrorMessage="1" sqref="P5:P129">
      <formula1>$BA$1:$BA$3</formula1>
    </dataValidation>
  </dataValidations>
  <pageMargins left="0.70866141732283472" right="0.70866141732283472" top="0.74803149606299213" bottom="0.74803149606299213" header="0.31496062992125984" footer="0.31496062992125984"/>
  <pageSetup orientation="portrait" r:id="rId1"/>
  <ignoredErrors>
    <ignoredError sqref="A5 A80 A76 A70 A64 A58 A50 A39 A31 A26 A18 A15 A10" unlockedFormula="1"/>
    <ignoredError sqref="K106 K39 K63 X10" 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zoomScaleNormal="100" workbookViewId="0">
      <selection activeCell="C5" sqref="C5"/>
    </sheetView>
  </sheetViews>
  <sheetFormatPr baseColWidth="10" defaultRowHeight="15" x14ac:dyDescent="0.25"/>
  <cols>
    <col min="1" max="1" width="3.140625" style="4" customWidth="1"/>
    <col min="2" max="2" width="20.85546875" style="4" customWidth="1"/>
    <col min="3" max="3" width="21.140625" style="4" customWidth="1"/>
    <col min="4" max="4" width="21.42578125" style="4" customWidth="1"/>
    <col min="5" max="5" width="20.140625" style="4" customWidth="1"/>
    <col min="6" max="6" width="27" style="4" customWidth="1"/>
    <col min="7" max="7" width="2.85546875" style="4" customWidth="1"/>
    <col min="8" max="8" width="1.7109375" style="4"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4" customFormat="1" ht="3" customHeight="1" thickBot="1" x14ac:dyDescent="0.3"/>
    <row r="2" spans="2:17" s="4" customFormat="1" ht="38.25" customHeight="1" thickBot="1" x14ac:dyDescent="0.3">
      <c r="B2" s="26"/>
      <c r="C2" s="891" t="s">
        <v>131</v>
      </c>
      <c r="D2" s="892"/>
      <c r="E2" s="892"/>
      <c r="F2" s="893"/>
      <c r="I2" s="48" t="s">
        <v>2</v>
      </c>
      <c r="J2" s="896" t="s">
        <v>132</v>
      </c>
      <c r="K2" s="896"/>
      <c r="L2" s="896"/>
      <c r="M2" s="896"/>
      <c r="N2" s="897"/>
      <c r="P2" s="894" t="s">
        <v>126</v>
      </c>
      <c r="Q2" s="895"/>
    </row>
    <row r="3" spans="2:17" ht="72" customHeight="1" thickBot="1" x14ac:dyDescent="0.3">
      <c r="B3" s="26"/>
      <c r="C3" s="33" t="s">
        <v>11</v>
      </c>
      <c r="D3" s="28" t="s">
        <v>12</v>
      </c>
      <c r="E3" s="27" t="s">
        <v>13</v>
      </c>
      <c r="F3" s="29" t="s">
        <v>14</v>
      </c>
      <c r="I3" s="50" t="s">
        <v>6</v>
      </c>
      <c r="J3" s="898" t="s">
        <v>7</v>
      </c>
      <c r="K3" s="899"/>
      <c r="L3" s="900" t="s">
        <v>136</v>
      </c>
      <c r="M3" s="901"/>
      <c r="N3" s="902"/>
      <c r="P3" s="49" t="s">
        <v>127</v>
      </c>
      <c r="Q3" s="57" t="s">
        <v>201</v>
      </c>
    </row>
    <row r="4" spans="2:17" ht="112.5" customHeight="1" thickBot="1" x14ac:dyDescent="0.3">
      <c r="B4" s="286" t="s">
        <v>44</v>
      </c>
      <c r="C4" s="287" t="s">
        <v>326</v>
      </c>
      <c r="D4" s="291" t="s">
        <v>52</v>
      </c>
      <c r="E4" s="294" t="s">
        <v>56</v>
      </c>
      <c r="F4" s="297" t="s">
        <v>62</v>
      </c>
      <c r="I4" s="52" t="s">
        <v>28</v>
      </c>
      <c r="J4" s="903" t="s">
        <v>32</v>
      </c>
      <c r="K4" s="904"/>
      <c r="L4" s="905" t="s">
        <v>137</v>
      </c>
      <c r="M4" s="906"/>
      <c r="N4" s="907"/>
      <c r="P4" s="51" t="s">
        <v>128</v>
      </c>
      <c r="Q4" s="58" t="s">
        <v>133</v>
      </c>
    </row>
    <row r="5" spans="2:17" ht="138" customHeight="1" thickBot="1" x14ac:dyDescent="0.3">
      <c r="B5" s="272" t="s">
        <v>45</v>
      </c>
      <c r="C5" s="288"/>
      <c r="D5" s="292" t="s">
        <v>200</v>
      </c>
      <c r="E5" s="295" t="s">
        <v>200</v>
      </c>
      <c r="F5" s="298" t="s">
        <v>327</v>
      </c>
      <c r="I5" s="54" t="s">
        <v>29</v>
      </c>
      <c r="J5" s="908" t="s">
        <v>33</v>
      </c>
      <c r="K5" s="909"/>
      <c r="L5" s="910" t="s">
        <v>138</v>
      </c>
      <c r="M5" s="911"/>
      <c r="N5" s="912"/>
      <c r="P5" s="53" t="s">
        <v>129</v>
      </c>
      <c r="Q5" s="59" t="s">
        <v>134</v>
      </c>
    </row>
    <row r="6" spans="2:17" ht="137.25" customHeight="1" thickBot="1" x14ac:dyDescent="0.3">
      <c r="B6" s="30" t="s">
        <v>35</v>
      </c>
      <c r="C6" s="289" t="s">
        <v>46</v>
      </c>
      <c r="D6" s="292" t="s">
        <v>49</v>
      </c>
      <c r="E6" s="295" t="s">
        <v>53</v>
      </c>
      <c r="F6" s="299" t="s">
        <v>57</v>
      </c>
      <c r="I6" s="56" t="s">
        <v>30</v>
      </c>
      <c r="J6" s="913" t="s">
        <v>33</v>
      </c>
      <c r="K6" s="914"/>
      <c r="L6" s="915" t="s">
        <v>139</v>
      </c>
      <c r="M6" s="916"/>
      <c r="N6" s="917"/>
      <c r="P6" s="55" t="s">
        <v>130</v>
      </c>
      <c r="Q6" s="59" t="s">
        <v>135</v>
      </c>
    </row>
    <row r="7" spans="2:17" ht="126" customHeight="1" x14ac:dyDescent="0.25">
      <c r="B7" s="30" t="s">
        <v>0</v>
      </c>
      <c r="C7" s="289" t="s">
        <v>47</v>
      </c>
      <c r="D7" s="292" t="s">
        <v>50</v>
      </c>
      <c r="E7" s="295" t="s">
        <v>54</v>
      </c>
      <c r="F7" s="300" t="s">
        <v>58</v>
      </c>
    </row>
    <row r="8" spans="2:17" ht="92.25" customHeight="1" thickBot="1" x14ac:dyDescent="0.3">
      <c r="B8" s="31" t="s">
        <v>1</v>
      </c>
      <c r="C8" s="290" t="s">
        <v>48</v>
      </c>
      <c r="D8" s="293" t="s">
        <v>51</v>
      </c>
      <c r="E8" s="296" t="s">
        <v>55</v>
      </c>
      <c r="F8" s="301" t="s">
        <v>36</v>
      </c>
    </row>
    <row r="9" spans="2:17" s="4" customFormat="1" ht="15" customHeight="1" x14ac:dyDescent="0.25"/>
    <row r="10" spans="2:17" s="4" customFormat="1" ht="15" customHeight="1" x14ac:dyDescent="0.25"/>
    <row r="11" spans="2:17" s="4" customFormat="1" ht="15" customHeight="1" x14ac:dyDescent="0.25"/>
    <row r="12" spans="2:17" s="4" customFormat="1" x14ac:dyDescent="0.25"/>
    <row r="13" spans="2:17" s="4" customFormat="1" x14ac:dyDescent="0.25"/>
    <row r="14" spans="2:17" s="4" customFormat="1" x14ac:dyDescent="0.25"/>
    <row r="15" spans="2:17" s="4" customFormat="1" x14ac:dyDescent="0.25"/>
    <row r="16" spans="2:17"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hidden="1" x14ac:dyDescent="0.25"/>
    <row r="31" s="4"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J4:K4"/>
    <mergeCell ref="L4:N4"/>
    <mergeCell ref="J5:K5"/>
    <mergeCell ref="L5:N5"/>
    <mergeCell ref="J6:K6"/>
    <mergeCell ref="L6:N6"/>
    <mergeCell ref="C2:F2"/>
    <mergeCell ref="P2:Q2"/>
    <mergeCell ref="J2:N2"/>
    <mergeCell ref="J3:K3"/>
    <mergeCell ref="L3:N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0. CONTROL DE CAMBIOS</vt:lpstr>
      <vt:lpstr>1.POLÍTICA</vt:lpstr>
      <vt:lpstr>2. MAPA DE RIESGOS </vt:lpstr>
      <vt:lpstr>3.DETERMINACIÓN DE PROBABILIDAD</vt:lpstr>
      <vt:lpstr>4. IMPACTO CORRUPCIÓN_GESTIÓN</vt:lpstr>
      <vt:lpstr>5. MATRIZ CALIFICACIÓN</vt:lpstr>
      <vt:lpstr>EVALUACIÓN DE LOS CONTROLES  </vt:lpstr>
      <vt:lpstr>6. EVALUACIÓN CONTROLES</vt:lpstr>
      <vt:lpstr>7.OPCIONES DE MANEJO DEL RIESGO</vt:lpstr>
      <vt:lpstr>PANORAMA DE RIESGOS</vt:lpstr>
      <vt:lpstr>'1.POLÍTICA'!Área_de_impresión</vt:lpstr>
      <vt:lpstr>'2. MAPA DE RIESGOS '!Área_de_impresión</vt:lpstr>
      <vt:lpstr>'3.DETERMINACIÓN DE PROBABILIDAD'!Área_de_impresión</vt:lpstr>
      <vt:lpstr>'4. IMPACTO CORRUPCIÓN_GESTIÓN'!Área_de_impresión</vt:lpstr>
      <vt:lpstr>'5. MATRIZ CALIFICACIÓN'!Área_de_impresión</vt:lpstr>
      <vt:lpstr>'6. EVALUACIÓN CONTROLES'!Área_de_impresión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Blanca Ofir Murillo Solarte</cp:lastModifiedBy>
  <cp:lastPrinted>2018-08-02T19:42:06Z</cp:lastPrinted>
  <dcterms:created xsi:type="dcterms:W3CDTF">2011-07-26T19:10:29Z</dcterms:created>
  <dcterms:modified xsi:type="dcterms:W3CDTF">2018-09-18T17:16:06Z</dcterms:modified>
</cp:coreProperties>
</file>