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TORAGE_ADMIN\Control Interno1\90. Informes\72. Inf de evaluacion interna\08. Inf (i) Seg Riesgos PV01PR07\2018\SEGUIMIENTO MRG NOV\"/>
    </mc:Choice>
  </mc:AlternateContent>
  <bookViews>
    <workbookView xWindow="0" yWindow="0" windowWidth="8790" windowHeight="7815" tabRatio="677" firstSheet="1" activeTab="2"/>
  </bookViews>
  <sheets>
    <sheet name="0. CONTROL DE CAMBIOS" sheetId="25" state="hidden" r:id="rId1"/>
    <sheet name="1.POLÍTICA" sheetId="27" r:id="rId2"/>
    <sheet name="2. MAPA DE RIESGOS " sheetId="20" r:id="rId3"/>
    <sheet name="3.DETERMINACIÓN DE PROBABILIDAD" sheetId="28" state="hidden" r:id="rId4"/>
    <sheet name="4. IMPACTO CORRUPCIÓN_GESTIÓN" sheetId="22" state="hidden" r:id="rId5"/>
    <sheet name="5. MATRIZ CALIFICACIÓN" sheetId="4" state="hidden" r:id="rId6"/>
    <sheet name="EVALUACIÓN DE LOS CONTROLES  " sheetId="24" state="hidden" r:id="rId7"/>
    <sheet name="6. EVALUACIÓN CONTROLES" sheetId="32" state="hidden" r:id="rId8"/>
    <sheet name="7.OPCIONES DE MANEJO DEL RIESGO" sheetId="7" state="hidden" r:id="rId9"/>
    <sheet name="PANORAMA DE RIESGOS" sheetId="29" state="hidden" r:id="rId10"/>
  </sheets>
  <definedNames>
    <definedName name="_xlnm._FilterDatabase" localSheetId="2" hidden="1">'2. MAPA DE RIESGOS '!$A$11:$EQ$31</definedName>
    <definedName name="_xlnm._FilterDatabase" localSheetId="7" hidden="1">'6. EVALUACIÓN CONTROLES'!$A$2:$Z$129</definedName>
    <definedName name="_xlnm.Print_Area" localSheetId="1">'1.POLÍTICA'!$A$1:$C$15</definedName>
    <definedName name="_xlnm.Print_Area" localSheetId="2">'2. MAPA DE RIESGOS '!$A$1:$EQ$26</definedName>
    <definedName name="_xlnm.Print_Area" localSheetId="3">'3.DETERMINACIÓN DE PROBABILIDAD'!$A$1:$D$7</definedName>
    <definedName name="_xlnm.Print_Area" localSheetId="4">'4. IMPACTO CORRUPCIÓN_GESTIÓN'!$A$1:$BA$84</definedName>
    <definedName name="_xlnm.Print_Area" localSheetId="5">'5. MATRIZ CALIFICACIÓN'!$B$1:$J$106</definedName>
    <definedName name="_xlnm.Print_Area" localSheetId="7">'6. EVALUACIÓN CONTROLES'!$A$1:$AA$129</definedName>
    <definedName name="BAJA">'2. MAPA DE RIESGOS '!#REF!</definedName>
    <definedName name="MODERADO__5">'2. MAPA DE RIESGOS '!#REF!</definedName>
    <definedName name="RARA_VEZ__1">'2. MAPA DE RIESGOS '!#REF!</definedName>
  </definedNames>
  <calcPr calcId="162913"/>
</workbook>
</file>

<file path=xl/calcChain.xml><?xml version="1.0" encoding="utf-8"?>
<calcChain xmlns="http://schemas.openxmlformats.org/spreadsheetml/2006/main">
  <c r="Y85" i="32" l="1"/>
  <c r="V85" i="32"/>
  <c r="X94" i="32"/>
  <c r="X95" i="32"/>
  <c r="X96" i="32"/>
  <c r="U96" i="32"/>
  <c r="T96" i="32"/>
  <c r="R96" i="32"/>
  <c r="K96" i="32"/>
  <c r="L96" i="32" s="1"/>
  <c r="X10" i="32" l="1"/>
  <c r="X6" i="32"/>
  <c r="X7" i="32"/>
  <c r="X8" i="32"/>
  <c r="X11" i="32"/>
  <c r="X12" i="32"/>
  <c r="X13" i="32"/>
  <c r="X14" i="32"/>
  <c r="X15" i="32"/>
  <c r="X16" i="32"/>
  <c r="X18" i="32"/>
  <c r="X19" i="32"/>
  <c r="X20" i="32"/>
  <c r="X25" i="32"/>
  <c r="X26" i="32"/>
  <c r="X27" i="32"/>
  <c r="X28" i="32"/>
  <c r="X31" i="32"/>
  <c r="X32" i="32"/>
  <c r="X33" i="32"/>
  <c r="X34" i="32"/>
  <c r="X35" i="32"/>
  <c r="X37" i="32"/>
  <c r="X39" i="32"/>
  <c r="X40" i="32"/>
  <c r="X41" i="32"/>
  <c r="X42" i="32"/>
  <c r="X43" i="32"/>
  <c r="X44" i="32"/>
  <c r="X45" i="32"/>
  <c r="X46" i="32"/>
  <c r="X48" i="32"/>
  <c r="X50" i="32"/>
  <c r="X51" i="32"/>
  <c r="X52" i="32"/>
  <c r="X53" i="32"/>
  <c r="X54" i="32"/>
  <c r="X55" i="32"/>
  <c r="X56" i="32"/>
  <c r="X57" i="32"/>
  <c r="X58" i="32"/>
  <c r="X59" i="32"/>
  <c r="X60" i="32"/>
  <c r="X61" i="32"/>
  <c r="X64" i="32"/>
  <c r="X65" i="32"/>
  <c r="X66" i="32"/>
  <c r="X67" i="32"/>
  <c r="X70" i="32"/>
  <c r="X71" i="32"/>
  <c r="X72" i="32"/>
  <c r="X73" i="32"/>
  <c r="X76" i="32"/>
  <c r="X77" i="32"/>
  <c r="X78" i="32"/>
  <c r="X80" i="32"/>
  <c r="X81" i="32"/>
  <c r="X82" i="32"/>
  <c r="X83" i="32"/>
  <c r="X85" i="32"/>
  <c r="X86" i="32"/>
  <c r="X87" i="32"/>
  <c r="X88" i="32"/>
  <c r="X89" i="32"/>
  <c r="X90" i="32"/>
  <c r="X91" i="32"/>
  <c r="X92" i="32"/>
  <c r="X97" i="32"/>
  <c r="X98" i="32"/>
  <c r="X99" i="32"/>
  <c r="X100" i="32"/>
  <c r="X101" i="32"/>
  <c r="X102" i="32"/>
  <c r="X103" i="32"/>
  <c r="X104" i="32"/>
  <c r="X105" i="32"/>
  <c r="X106" i="32"/>
  <c r="X108" i="32"/>
  <c r="X109" i="32"/>
  <c r="X110" i="32"/>
  <c r="X111" i="32"/>
  <c r="X112" i="32"/>
  <c r="X113" i="32"/>
  <c r="X116" i="32"/>
  <c r="Y116" i="32" s="1"/>
  <c r="X117" i="32"/>
  <c r="X118" i="32"/>
  <c r="X119" i="32"/>
  <c r="X120" i="32"/>
  <c r="X121" i="32"/>
  <c r="X122" i="32"/>
  <c r="X123" i="32"/>
  <c r="X124" i="32"/>
  <c r="X126" i="32"/>
  <c r="X127" i="32"/>
  <c r="X128" i="32"/>
  <c r="X5" i="32"/>
  <c r="U17" i="32"/>
  <c r="U21" i="32"/>
  <c r="U22" i="32"/>
  <c r="U23" i="32"/>
  <c r="U24" i="32"/>
  <c r="U29" i="32"/>
  <c r="U30" i="32"/>
  <c r="U36" i="32"/>
  <c r="U38" i="32"/>
  <c r="U44" i="32"/>
  <c r="U47" i="32"/>
  <c r="U48" i="32"/>
  <c r="U49" i="32"/>
  <c r="U51" i="32"/>
  <c r="U54" i="32"/>
  <c r="U55" i="32"/>
  <c r="U62" i="32"/>
  <c r="U63" i="32"/>
  <c r="U68" i="32"/>
  <c r="U69" i="32"/>
  <c r="U74" i="32"/>
  <c r="U75" i="32"/>
  <c r="U79" i="32"/>
  <c r="U84" i="32"/>
  <c r="U89" i="32"/>
  <c r="U90" i="32"/>
  <c r="U91" i="32"/>
  <c r="U93" i="32"/>
  <c r="U107" i="32"/>
  <c r="U114" i="32"/>
  <c r="U115" i="32"/>
  <c r="U125" i="32"/>
  <c r="U129" i="32"/>
  <c r="U9" i="32"/>
  <c r="Q6" i="32"/>
  <c r="R6" i="32" s="1"/>
  <c r="S6" i="32" s="1"/>
  <c r="Q7" i="32"/>
  <c r="R7" i="32" s="1"/>
  <c r="Q8" i="32"/>
  <c r="R8" i="32" s="1"/>
  <c r="S8" i="32" s="1"/>
  <c r="Q9" i="32"/>
  <c r="R9" i="32" s="1"/>
  <c r="S9" i="32" s="1"/>
  <c r="Q11" i="32"/>
  <c r="R11" i="32" s="1"/>
  <c r="S11" i="32" s="1"/>
  <c r="Q12" i="32"/>
  <c r="R12" i="32" s="1"/>
  <c r="S12" i="32" s="1"/>
  <c r="Q13" i="32"/>
  <c r="R13" i="32" s="1"/>
  <c r="Q14" i="32"/>
  <c r="R14" i="32" s="1"/>
  <c r="S14" i="32" s="1"/>
  <c r="Q16" i="32"/>
  <c r="R16" i="32" s="1"/>
  <c r="S16" i="32" s="1"/>
  <c r="Q17" i="32"/>
  <c r="R17" i="32" s="1"/>
  <c r="Q19" i="32"/>
  <c r="R19" i="32" s="1"/>
  <c r="S19" i="32" s="1"/>
  <c r="Q20" i="32"/>
  <c r="R20" i="32" s="1"/>
  <c r="S20" i="32" s="1"/>
  <c r="Q21" i="32"/>
  <c r="R21" i="32" s="1"/>
  <c r="Q22" i="32"/>
  <c r="R22" i="32" s="1"/>
  <c r="S22" i="32" s="1"/>
  <c r="Q23" i="32"/>
  <c r="R23" i="32" s="1"/>
  <c r="S23" i="32" s="1"/>
  <c r="Q24" i="32"/>
  <c r="R24" i="32" s="1"/>
  <c r="S24" i="32" s="1"/>
  <c r="Q25" i="32"/>
  <c r="R25" i="32" s="1"/>
  <c r="Q27" i="32"/>
  <c r="R27" i="32" s="1"/>
  <c r="S27" i="32" s="1"/>
  <c r="Q28" i="32"/>
  <c r="R28" i="32" s="1"/>
  <c r="S28" i="32" s="1"/>
  <c r="Q29" i="32"/>
  <c r="R29" i="32" s="1"/>
  <c r="Q30" i="32"/>
  <c r="R30" i="32" s="1"/>
  <c r="S30" i="32" s="1"/>
  <c r="Q32" i="32"/>
  <c r="R32" i="32" s="1"/>
  <c r="S32" i="32" s="1"/>
  <c r="Q33" i="32"/>
  <c r="R33" i="32" s="1"/>
  <c r="Q34" i="32"/>
  <c r="R34" i="32" s="1"/>
  <c r="S34" i="32" s="1"/>
  <c r="Q35" i="32"/>
  <c r="R35" i="32" s="1"/>
  <c r="S35" i="32" s="1"/>
  <c r="Q36" i="32"/>
  <c r="R36" i="32" s="1"/>
  <c r="S36" i="32" s="1"/>
  <c r="Q37" i="32"/>
  <c r="R37" i="32" s="1"/>
  <c r="Q38" i="32"/>
  <c r="R38" i="32" s="1"/>
  <c r="S38" i="32" s="1"/>
  <c r="Q40" i="32"/>
  <c r="R40" i="32" s="1"/>
  <c r="S40" i="32" s="1"/>
  <c r="Q41" i="32"/>
  <c r="R41" i="32" s="1"/>
  <c r="Q42" i="32"/>
  <c r="R42" i="32" s="1"/>
  <c r="S42" i="32" s="1"/>
  <c r="Q43" i="32"/>
  <c r="R43" i="32" s="1"/>
  <c r="S43" i="32" s="1"/>
  <c r="Q44" i="32"/>
  <c r="R44" i="32" s="1"/>
  <c r="S44" i="32" s="1"/>
  <c r="Q45" i="32"/>
  <c r="Q46" i="32"/>
  <c r="R46" i="32" s="1"/>
  <c r="S46" i="32" s="1"/>
  <c r="Q47" i="32"/>
  <c r="R47" i="32" s="1"/>
  <c r="S47" i="32" s="1"/>
  <c r="Q48" i="32"/>
  <c r="R48" i="32" s="1"/>
  <c r="S48" i="32" s="1"/>
  <c r="Q49" i="32"/>
  <c r="R49" i="32" s="1"/>
  <c r="Q51" i="32"/>
  <c r="R51" i="32" s="1"/>
  <c r="S51" i="32" s="1"/>
  <c r="Q52" i="32"/>
  <c r="R52" i="32" s="1"/>
  <c r="S52" i="32" s="1"/>
  <c r="Q53" i="32"/>
  <c r="R53" i="32" s="1"/>
  <c r="Q54" i="32"/>
  <c r="R54" i="32" s="1"/>
  <c r="S54" i="32" s="1"/>
  <c r="Q55" i="32"/>
  <c r="R55" i="32" s="1"/>
  <c r="S55" i="32" s="1"/>
  <c r="Q56" i="32"/>
  <c r="R56" i="32" s="1"/>
  <c r="S56" i="32" s="1"/>
  <c r="Q57" i="32"/>
  <c r="R57" i="32" s="1"/>
  <c r="Q59" i="32"/>
  <c r="R59" i="32" s="1"/>
  <c r="S59" i="32" s="1"/>
  <c r="Q60" i="32"/>
  <c r="R60" i="32" s="1"/>
  <c r="S60" i="32" s="1"/>
  <c r="Q61" i="32"/>
  <c r="Q62" i="32"/>
  <c r="R62" i="32" s="1"/>
  <c r="S62" i="32" s="1"/>
  <c r="Q63" i="32"/>
  <c r="R63" i="32" s="1"/>
  <c r="S63" i="32" s="1"/>
  <c r="Q65" i="32"/>
  <c r="Q66" i="32"/>
  <c r="R66" i="32" s="1"/>
  <c r="S66" i="32" s="1"/>
  <c r="Q67" i="32"/>
  <c r="R67" i="32" s="1"/>
  <c r="S67" i="32" s="1"/>
  <c r="Q68" i="32"/>
  <c r="R68" i="32" s="1"/>
  <c r="S68" i="32" s="1"/>
  <c r="Q69" i="32"/>
  <c r="R69" i="32" s="1"/>
  <c r="Q71" i="32"/>
  <c r="R71" i="32" s="1"/>
  <c r="S71" i="32" s="1"/>
  <c r="Q72" i="32"/>
  <c r="R72" i="32" s="1"/>
  <c r="S72" i="32" s="1"/>
  <c r="Q73" i="32"/>
  <c r="R73" i="32" s="1"/>
  <c r="Q74" i="32"/>
  <c r="R74" i="32" s="1"/>
  <c r="S74" i="32" s="1"/>
  <c r="Q75" i="32"/>
  <c r="R75" i="32" s="1"/>
  <c r="S75" i="32" s="1"/>
  <c r="Q77" i="32"/>
  <c r="Q78" i="32"/>
  <c r="R78" i="32" s="1"/>
  <c r="S78" i="32" s="1"/>
  <c r="Q79" i="32"/>
  <c r="R79" i="32" s="1"/>
  <c r="S79" i="32" s="1"/>
  <c r="Q81" i="32"/>
  <c r="R81" i="32" s="1"/>
  <c r="Q82" i="32"/>
  <c r="R82" i="32" s="1"/>
  <c r="S82" i="32" s="1"/>
  <c r="Q83" i="32"/>
  <c r="R83" i="32" s="1"/>
  <c r="S83" i="32" s="1"/>
  <c r="Q84" i="32"/>
  <c r="R84" i="32" s="1"/>
  <c r="S84" i="32" s="1"/>
  <c r="Q86" i="32"/>
  <c r="R86" i="32" s="1"/>
  <c r="S86" i="32" s="1"/>
  <c r="Q87" i="32"/>
  <c r="R87" i="32" s="1"/>
  <c r="S87" i="32" s="1"/>
  <c r="Q88" i="32"/>
  <c r="R88" i="32" s="1"/>
  <c r="S88" i="32" s="1"/>
  <c r="Q89" i="32"/>
  <c r="R89" i="32" s="1"/>
  <c r="Q90" i="32"/>
  <c r="R90" i="32" s="1"/>
  <c r="S90" i="32" s="1"/>
  <c r="Q91" i="32"/>
  <c r="R91" i="32" s="1"/>
  <c r="S91" i="32" s="1"/>
  <c r="Q92" i="32"/>
  <c r="R92" i="32" s="1"/>
  <c r="S92" i="32" s="1"/>
  <c r="Q93" i="32"/>
  <c r="Q94" i="32"/>
  <c r="R94" i="32" s="1"/>
  <c r="S94" i="32" s="1"/>
  <c r="Q95" i="32"/>
  <c r="R95" i="32" s="1"/>
  <c r="S95" i="32" s="1"/>
  <c r="Q98" i="32"/>
  <c r="R98" i="32" s="1"/>
  <c r="Q99" i="32"/>
  <c r="R99" i="32" s="1"/>
  <c r="S99" i="32" s="1"/>
  <c r="Q100" i="32"/>
  <c r="R100" i="32" s="1"/>
  <c r="S100" i="32" s="1"/>
  <c r="Q101" i="32"/>
  <c r="R101" i="32" s="1"/>
  <c r="Q102" i="32"/>
  <c r="R102" i="32" s="1"/>
  <c r="S102" i="32" s="1"/>
  <c r="Q104" i="32"/>
  <c r="R104" i="32" s="1"/>
  <c r="S104" i="32" s="1"/>
  <c r="Q105" i="32"/>
  <c r="R105" i="32" s="1"/>
  <c r="Q106" i="32"/>
  <c r="R106" i="32" s="1"/>
  <c r="S106" i="32" s="1"/>
  <c r="Q107" i="32"/>
  <c r="R107" i="32" s="1"/>
  <c r="S107" i="32" s="1"/>
  <c r="Q109" i="32"/>
  <c r="R109" i="32" s="1"/>
  <c r="Q110" i="32"/>
  <c r="R110" i="32" s="1"/>
  <c r="S110" i="32" s="1"/>
  <c r="Q111" i="32"/>
  <c r="R111" i="32" s="1"/>
  <c r="S111" i="32" s="1"/>
  <c r="Q112" i="32"/>
  <c r="R112" i="32" s="1"/>
  <c r="S112" i="32" s="1"/>
  <c r="Q113" i="32"/>
  <c r="R113" i="32" s="1"/>
  <c r="Q114" i="32"/>
  <c r="R114" i="32" s="1"/>
  <c r="S114" i="32" s="1"/>
  <c r="Q115" i="32"/>
  <c r="R115" i="32" s="1"/>
  <c r="S115" i="32" s="1"/>
  <c r="Q118" i="32"/>
  <c r="R118" i="32" s="1"/>
  <c r="S118" i="32" s="1"/>
  <c r="Q119" i="32"/>
  <c r="R119" i="32" s="1"/>
  <c r="S119" i="32" s="1"/>
  <c r="Q120" i="32"/>
  <c r="R120" i="32" s="1"/>
  <c r="S120" i="32" s="1"/>
  <c r="Q122" i="32"/>
  <c r="R122" i="32" s="1"/>
  <c r="S122" i="32" s="1"/>
  <c r="Q123" i="32"/>
  <c r="R123" i="32" s="1"/>
  <c r="S123" i="32" s="1"/>
  <c r="Q124" i="32"/>
  <c r="R124" i="32" s="1"/>
  <c r="S124" i="32" s="1"/>
  <c r="Q125" i="32"/>
  <c r="R125" i="32" s="1"/>
  <c r="Q127" i="32"/>
  <c r="R127" i="32" s="1"/>
  <c r="S127" i="32" s="1"/>
  <c r="Q128" i="32"/>
  <c r="R128" i="32" s="1"/>
  <c r="S128" i="32" s="1"/>
  <c r="Q129" i="32"/>
  <c r="Y117" i="32" l="1"/>
  <c r="Y10" i="32"/>
  <c r="Y50" i="32"/>
  <c r="R129" i="32"/>
  <c r="S129" i="32" s="1"/>
  <c r="R93" i="32"/>
  <c r="S93" i="32" s="1"/>
  <c r="R77" i="32"/>
  <c r="S77" i="32" s="1"/>
  <c r="R65" i="32"/>
  <c r="S65" i="32" s="1"/>
  <c r="R45" i="32"/>
  <c r="S45" i="32" s="1"/>
  <c r="S37" i="32"/>
  <c r="S13" i="32"/>
  <c r="S109" i="32"/>
  <c r="S101" i="32"/>
  <c r="S29" i="32"/>
  <c r="S73" i="32"/>
  <c r="S49" i="32"/>
  <c r="S125" i="32"/>
  <c r="S81" i="32"/>
  <c r="S7" i="32"/>
  <c r="S113" i="32"/>
  <c r="S98" i="32"/>
  <c r="S89" i="32"/>
  <c r="S41" i="32"/>
  <c r="S17" i="32"/>
  <c r="S105" i="32"/>
  <c r="S57" i="32"/>
  <c r="S33" i="32"/>
  <c r="S25" i="32"/>
  <c r="Y97" i="32"/>
  <c r="R61" i="32"/>
  <c r="S61" i="32" s="1"/>
  <c r="S21" i="32"/>
  <c r="S53" i="32"/>
  <c r="S69" i="32"/>
  <c r="K5" i="32"/>
  <c r="L5" i="32" s="1"/>
  <c r="U5" i="32" s="1"/>
  <c r="T51" i="32" l="1"/>
  <c r="T54" i="32"/>
  <c r="T55" i="32"/>
  <c r="T89" i="32"/>
  <c r="T90" i="32"/>
  <c r="T91" i="32"/>
  <c r="T48" i="32"/>
  <c r="T44" i="32"/>
  <c r="K24" i="32" l="1"/>
  <c r="L24" i="32" s="1"/>
  <c r="T24" i="32" l="1"/>
  <c r="X24" i="32"/>
  <c r="K9" i="32"/>
  <c r="L9" i="32" s="1"/>
  <c r="X9" i="32" s="1"/>
  <c r="Y5" i="32" s="1"/>
  <c r="K8" i="32"/>
  <c r="T9" i="32" l="1"/>
  <c r="K89" i="32"/>
  <c r="K90" i="32"/>
  <c r="K91" i="32"/>
  <c r="K94" i="32" l="1"/>
  <c r="L94" i="32" s="1"/>
  <c r="T94" i="32" l="1"/>
  <c r="U94" i="32"/>
  <c r="K6" i="32"/>
  <c r="K7" i="32"/>
  <c r="K56" i="32" l="1"/>
  <c r="L56" i="32" s="1"/>
  <c r="K63" i="32"/>
  <c r="L63" i="32" s="1"/>
  <c r="K65" i="32"/>
  <c r="L65" i="32" s="1"/>
  <c r="K66" i="32"/>
  <c r="L66" i="32" s="1"/>
  <c r="K67" i="32"/>
  <c r="L67" i="32" s="1"/>
  <c r="K68" i="32"/>
  <c r="L68" i="32" s="1"/>
  <c r="K69" i="32"/>
  <c r="L69" i="32" s="1"/>
  <c r="K72" i="32"/>
  <c r="L72" i="32" s="1"/>
  <c r="K73" i="32"/>
  <c r="K86" i="32"/>
  <c r="L86" i="32" s="1"/>
  <c r="K87" i="32"/>
  <c r="L87" i="32" s="1"/>
  <c r="K88" i="32"/>
  <c r="L88" i="32" s="1"/>
  <c r="K92" i="32"/>
  <c r="L92" i="32" s="1"/>
  <c r="K93" i="32"/>
  <c r="L93" i="32" s="1"/>
  <c r="K95" i="32"/>
  <c r="L95" i="32" s="1"/>
  <c r="K106" i="32"/>
  <c r="L106" i="32" s="1"/>
  <c r="K98" i="32"/>
  <c r="L98" i="32" s="1"/>
  <c r="K99" i="32"/>
  <c r="L99" i="32" s="1"/>
  <c r="K100" i="32"/>
  <c r="L100" i="32" s="1"/>
  <c r="K101" i="32"/>
  <c r="L101" i="32" s="1"/>
  <c r="K102" i="32"/>
  <c r="L102" i="32" s="1"/>
  <c r="K109" i="32"/>
  <c r="L109" i="32" s="1"/>
  <c r="K110" i="32"/>
  <c r="L110" i="32" s="1"/>
  <c r="K111" i="32"/>
  <c r="L111" i="32" s="1"/>
  <c r="K112" i="32"/>
  <c r="L112" i="32" s="1"/>
  <c r="K113" i="32"/>
  <c r="L113" i="32" s="1"/>
  <c r="K114" i="32"/>
  <c r="L114" i="32" s="1"/>
  <c r="K115" i="32"/>
  <c r="L115" i="32" s="1"/>
  <c r="K119" i="32"/>
  <c r="L119" i="32" s="1"/>
  <c r="K122" i="32"/>
  <c r="L122" i="32" s="1"/>
  <c r="K123" i="32"/>
  <c r="L123" i="32" s="1"/>
  <c r="K124" i="32"/>
  <c r="L124" i="32" s="1"/>
  <c r="K125" i="32"/>
  <c r="L125" i="32" s="1"/>
  <c r="K40" i="32"/>
  <c r="L40" i="32" s="1"/>
  <c r="K41" i="32"/>
  <c r="L41" i="32" s="1"/>
  <c r="K42" i="32"/>
  <c r="L42" i="32" s="1"/>
  <c r="K43" i="32"/>
  <c r="L43" i="32" s="1"/>
  <c r="K45" i="32"/>
  <c r="L45" i="32" s="1"/>
  <c r="K46" i="32"/>
  <c r="L46" i="32" s="1"/>
  <c r="K47" i="32"/>
  <c r="L47" i="32" s="1"/>
  <c r="K49" i="32"/>
  <c r="L49" i="32" s="1"/>
  <c r="K35" i="32"/>
  <c r="L35" i="32" s="1"/>
  <c r="K36" i="32"/>
  <c r="L36" i="32" s="1"/>
  <c r="K37" i="32"/>
  <c r="L37" i="32" s="1"/>
  <c r="K38" i="32"/>
  <c r="L38" i="32" s="1"/>
  <c r="T106" i="32" l="1"/>
  <c r="U106" i="32"/>
  <c r="T72" i="32"/>
  <c r="U72" i="32"/>
  <c r="T46" i="32"/>
  <c r="U46" i="32"/>
  <c r="T123" i="32"/>
  <c r="U123" i="32"/>
  <c r="T110" i="32"/>
  <c r="U110" i="32"/>
  <c r="T45" i="32"/>
  <c r="U45" i="32"/>
  <c r="T109" i="32"/>
  <c r="U109" i="32"/>
  <c r="T93" i="32"/>
  <c r="X93" i="32"/>
  <c r="T68" i="32"/>
  <c r="X68" i="32"/>
  <c r="T47" i="32"/>
  <c r="X47" i="32"/>
  <c r="T122" i="32"/>
  <c r="U122" i="32"/>
  <c r="T38" i="32"/>
  <c r="X38" i="32"/>
  <c r="T43" i="32"/>
  <c r="U43" i="32"/>
  <c r="T119" i="32"/>
  <c r="U119" i="32"/>
  <c r="T102" i="32"/>
  <c r="U102" i="32"/>
  <c r="T92" i="32"/>
  <c r="U92" i="32"/>
  <c r="T37" i="32"/>
  <c r="U37" i="32"/>
  <c r="T115" i="32"/>
  <c r="X115" i="32"/>
  <c r="T101" i="32"/>
  <c r="U101" i="32"/>
  <c r="T88" i="32"/>
  <c r="U88" i="32"/>
  <c r="T66" i="32"/>
  <c r="U66" i="32"/>
  <c r="T124" i="32"/>
  <c r="U124" i="32"/>
  <c r="T42" i="32"/>
  <c r="U42" i="32"/>
  <c r="T36" i="32"/>
  <c r="X36" i="32"/>
  <c r="Y31" i="32" s="1"/>
  <c r="T41" i="32"/>
  <c r="U41" i="32"/>
  <c r="T65" i="32"/>
  <c r="U65" i="32"/>
  <c r="T111" i="32"/>
  <c r="U111" i="32"/>
  <c r="T40" i="32"/>
  <c r="U40" i="32"/>
  <c r="T86" i="32"/>
  <c r="U86" i="32"/>
  <c r="T35" i="32"/>
  <c r="U35" i="32"/>
  <c r="T113" i="32"/>
  <c r="U113" i="32"/>
  <c r="T49" i="32"/>
  <c r="X49" i="32"/>
  <c r="T125" i="32"/>
  <c r="X125" i="32"/>
  <c r="Y121" i="32" s="1"/>
  <c r="T112" i="32"/>
  <c r="U112" i="32"/>
  <c r="T98" i="32"/>
  <c r="U98" i="32"/>
  <c r="T56" i="32"/>
  <c r="U56" i="32"/>
  <c r="T99" i="32"/>
  <c r="U99" i="32"/>
  <c r="T100" i="32"/>
  <c r="U100" i="32"/>
  <c r="T114" i="32"/>
  <c r="X114" i="32"/>
  <c r="Y108" i="32" s="1"/>
  <c r="T87" i="32"/>
  <c r="U87" i="32"/>
  <c r="T67" i="32"/>
  <c r="U67" i="32"/>
  <c r="T69" i="32"/>
  <c r="X69" i="32"/>
  <c r="Y64" i="32" s="1"/>
  <c r="T63" i="32"/>
  <c r="X63" i="32"/>
  <c r="T95" i="32"/>
  <c r="U95" i="32"/>
  <c r="L73" i="32"/>
  <c r="A126" i="32"/>
  <c r="Y39" i="32" l="1"/>
  <c r="T73" i="32"/>
  <c r="U73" i="32"/>
  <c r="A121" i="32"/>
  <c r="A117" i="32"/>
  <c r="A116" i="32"/>
  <c r="A108" i="32"/>
  <c r="A103" i="32"/>
  <c r="A97" i="32"/>
  <c r="A85" i="32"/>
  <c r="P11" i="20" l="1"/>
  <c r="Q11" i="20"/>
  <c r="A5" i="32" l="1"/>
  <c r="A80" i="32"/>
  <c r="A76" i="32"/>
  <c r="A70" i="32"/>
  <c r="A64" i="32"/>
  <c r="A58" i="32"/>
  <c r="A50" i="32"/>
  <c r="A39" i="32"/>
  <c r="A31" i="32"/>
  <c r="A26" i="32"/>
  <c r="A18" i="32"/>
  <c r="A15" i="32"/>
  <c r="A10" i="32"/>
  <c r="K60" i="32"/>
  <c r="K61" i="32"/>
  <c r="L61" i="32" s="1"/>
  <c r="K62" i="32"/>
  <c r="K64" i="32"/>
  <c r="M64" i="32" s="1"/>
  <c r="K70" i="32"/>
  <c r="K71" i="32"/>
  <c r="L71" i="32" s="1"/>
  <c r="K74" i="32"/>
  <c r="K75" i="32"/>
  <c r="K76" i="32"/>
  <c r="K77" i="32"/>
  <c r="L77" i="32" s="1"/>
  <c r="K78" i="32"/>
  <c r="L78" i="32" s="1"/>
  <c r="K79" i="32"/>
  <c r="L79" i="32" s="1"/>
  <c r="K80" i="32"/>
  <c r="K81" i="32"/>
  <c r="K82" i="32"/>
  <c r="K83" i="32"/>
  <c r="L83" i="32" s="1"/>
  <c r="K84" i="32"/>
  <c r="L84" i="32" s="1"/>
  <c r="K85" i="32"/>
  <c r="M85" i="32" s="1"/>
  <c r="K97" i="32"/>
  <c r="M97" i="32" s="1"/>
  <c r="K103" i="32"/>
  <c r="K104" i="32"/>
  <c r="L104" i="32" s="1"/>
  <c r="K105" i="32"/>
  <c r="L105" i="32" s="1"/>
  <c r="K107" i="32"/>
  <c r="K108" i="32"/>
  <c r="M108" i="32" s="1"/>
  <c r="K116" i="32"/>
  <c r="K117" i="32"/>
  <c r="K118" i="32"/>
  <c r="K120" i="32"/>
  <c r="L120" i="32" s="1"/>
  <c r="K121" i="32"/>
  <c r="M121" i="32" s="1"/>
  <c r="K126" i="32"/>
  <c r="K127" i="32"/>
  <c r="K128" i="32"/>
  <c r="L128" i="32" s="1"/>
  <c r="K129" i="32"/>
  <c r="AC6" i="32"/>
  <c r="AD6" i="32"/>
  <c r="AE6" i="32" s="1"/>
  <c r="AC7" i="32"/>
  <c r="AD7" i="32"/>
  <c r="AE7" i="32" s="1"/>
  <c r="AC8" i="32"/>
  <c r="AD8" i="32"/>
  <c r="AE8" i="32" s="1"/>
  <c r="AC9" i="32"/>
  <c r="AH9" i="32" s="1"/>
  <c r="AD9" i="32"/>
  <c r="AE9" i="32" s="1"/>
  <c r="AC10" i="32"/>
  <c r="AH10" i="32" s="1"/>
  <c r="AD10" i="32"/>
  <c r="AE10" i="32" s="1"/>
  <c r="AC11" i="32"/>
  <c r="AH11" i="32" s="1"/>
  <c r="AD11" i="32"/>
  <c r="AE11" i="32" s="1"/>
  <c r="AC12" i="32"/>
  <c r="AD12" i="32"/>
  <c r="AE12" i="32" s="1"/>
  <c r="AC13" i="32"/>
  <c r="AD13" i="32"/>
  <c r="AE13" i="32" s="1"/>
  <c r="AC14" i="32"/>
  <c r="AD14" i="32"/>
  <c r="AE14" i="32" s="1"/>
  <c r="AC15" i="32"/>
  <c r="AD15" i="32"/>
  <c r="AE15" i="32" s="1"/>
  <c r="AC16" i="32"/>
  <c r="AH16" i="32" s="1"/>
  <c r="AD16" i="32"/>
  <c r="AE16" i="32" s="1"/>
  <c r="AC17" i="32"/>
  <c r="AD17" i="32"/>
  <c r="AE17" i="32" s="1"/>
  <c r="AC18" i="32"/>
  <c r="AD18" i="32"/>
  <c r="AE18" i="32" s="1"/>
  <c r="AC19" i="32"/>
  <c r="AD19" i="32"/>
  <c r="AE19" i="32" s="1"/>
  <c r="AC20" i="32"/>
  <c r="AD20" i="32"/>
  <c r="AE20" i="32" s="1"/>
  <c r="AC21" i="32"/>
  <c r="AD21" i="32"/>
  <c r="AE21" i="32" s="1"/>
  <c r="AC22" i="32"/>
  <c r="AD22" i="32"/>
  <c r="AE22" i="32" s="1"/>
  <c r="AC23" i="32"/>
  <c r="AD23" i="32"/>
  <c r="AE23" i="32" s="1"/>
  <c r="AC24" i="32"/>
  <c r="AD24" i="32"/>
  <c r="AE24" i="32" s="1"/>
  <c r="AC25" i="32"/>
  <c r="AD25" i="32"/>
  <c r="AE25" i="32" s="1"/>
  <c r="T78" i="32" l="1"/>
  <c r="U78" i="32"/>
  <c r="T84" i="32"/>
  <c r="X84" i="32"/>
  <c r="Y80" i="32" s="1"/>
  <c r="T83" i="32"/>
  <c r="U83" i="32"/>
  <c r="T79" i="32"/>
  <c r="X79" i="32"/>
  <c r="Y76" i="32" s="1"/>
  <c r="T120" i="32"/>
  <c r="U120" i="32"/>
  <c r="T77" i="32"/>
  <c r="U77" i="32"/>
  <c r="T128" i="32"/>
  <c r="U128" i="32"/>
  <c r="T105" i="32"/>
  <c r="U105" i="32"/>
  <c r="O121" i="32"/>
  <c r="N121" i="32"/>
  <c r="Q121" i="32" s="1"/>
  <c r="R121" i="32" s="1"/>
  <c r="S121" i="32" s="1"/>
  <c r="T104" i="32"/>
  <c r="U104" i="32"/>
  <c r="O108" i="32"/>
  <c r="N108" i="32"/>
  <c r="Q108" i="32" s="1"/>
  <c r="R108" i="32" s="1"/>
  <c r="S108" i="32" s="1"/>
  <c r="O97" i="32"/>
  <c r="N97" i="32"/>
  <c r="Q97" i="32" s="1"/>
  <c r="T61" i="32"/>
  <c r="U61" i="32"/>
  <c r="O64" i="32"/>
  <c r="N64" i="32"/>
  <c r="Q64" i="32" s="1"/>
  <c r="R64" i="32" s="1"/>
  <c r="S64" i="32" s="1"/>
  <c r="O85" i="32"/>
  <c r="N85" i="32"/>
  <c r="Q85" i="32" s="1"/>
  <c r="R85" i="32" s="1"/>
  <c r="S85" i="32" s="1"/>
  <c r="T71" i="32"/>
  <c r="U71" i="32"/>
  <c r="M76" i="32"/>
  <c r="M126" i="32"/>
  <c r="M117" i="32"/>
  <c r="M103" i="32"/>
  <c r="M116" i="32"/>
  <c r="M80" i="32"/>
  <c r="M70" i="32"/>
  <c r="L85" i="32"/>
  <c r="L103" i="32"/>
  <c r="L116" i="32"/>
  <c r="L121" i="32"/>
  <c r="L76" i="32"/>
  <c r="L70" i="32"/>
  <c r="L126" i="32"/>
  <c r="AF9" i="32"/>
  <c r="AG9" i="32" s="1"/>
  <c r="AF7" i="32"/>
  <c r="AG7" i="32" s="1"/>
  <c r="AF8" i="32"/>
  <c r="AG8" i="32" s="1"/>
  <c r="AF17" i="32"/>
  <c r="AF13" i="32"/>
  <c r="AF23" i="32"/>
  <c r="AG23" i="32" s="1"/>
  <c r="AF19" i="32"/>
  <c r="AG19" i="32" s="1"/>
  <c r="AF15" i="32"/>
  <c r="AF11" i="32"/>
  <c r="AG11" i="32" s="1"/>
  <c r="AF22" i="32"/>
  <c r="AG22" i="32" s="1"/>
  <c r="AF18" i="32"/>
  <c r="AF14" i="32"/>
  <c r="AF10" i="32"/>
  <c r="AG10" i="32" s="1"/>
  <c r="AF6" i="32"/>
  <c r="AG6" i="32" s="1"/>
  <c r="AF21" i="32"/>
  <c r="AF25" i="32"/>
  <c r="AG25" i="32" s="1"/>
  <c r="AF24" i="32"/>
  <c r="AG24" i="32" s="1"/>
  <c r="AF20" i="32"/>
  <c r="AG20" i="32" s="1"/>
  <c r="AF16" i="32"/>
  <c r="AF12" i="32"/>
  <c r="L117" i="32"/>
  <c r="L108" i="32"/>
  <c r="L107" i="32"/>
  <c r="L82" i="32"/>
  <c r="L81" i="32"/>
  <c r="L74" i="32"/>
  <c r="L64" i="32"/>
  <c r="L60" i="32"/>
  <c r="L127" i="32"/>
  <c r="L97" i="32"/>
  <c r="L62" i="32"/>
  <c r="L118" i="32"/>
  <c r="L80" i="32"/>
  <c r="L75" i="32"/>
  <c r="L129" i="32"/>
  <c r="I28" i="29"/>
  <c r="H28" i="29"/>
  <c r="G28" i="29"/>
  <c r="E28" i="29"/>
  <c r="D28" i="29"/>
  <c r="C28" i="29"/>
  <c r="B28" i="29"/>
  <c r="J27" i="29"/>
  <c r="F27" i="29"/>
  <c r="J26" i="29"/>
  <c r="F26" i="29"/>
  <c r="J24" i="29"/>
  <c r="F24" i="29"/>
  <c r="J23" i="29"/>
  <c r="F23" i="29"/>
  <c r="J22" i="29"/>
  <c r="F22" i="29"/>
  <c r="J21" i="29"/>
  <c r="F21" i="29"/>
  <c r="J20" i="29"/>
  <c r="F20" i="29"/>
  <c r="J18" i="29"/>
  <c r="F18" i="29"/>
  <c r="J17" i="29"/>
  <c r="F17" i="29"/>
  <c r="J16" i="29"/>
  <c r="F16" i="29"/>
  <c r="J15" i="29"/>
  <c r="F15" i="29"/>
  <c r="J14" i="29"/>
  <c r="F14" i="29"/>
  <c r="J12" i="29"/>
  <c r="F12" i="29"/>
  <c r="J11" i="29"/>
  <c r="F11" i="29"/>
  <c r="J10" i="29"/>
  <c r="F10" i="29"/>
  <c r="K59" i="32"/>
  <c r="K58" i="32"/>
  <c r="K57" i="32"/>
  <c r="L57" i="32" s="1"/>
  <c r="K53" i="32"/>
  <c r="L53" i="32" s="1"/>
  <c r="K52" i="32"/>
  <c r="L52" i="32" s="1"/>
  <c r="K50" i="32"/>
  <c r="K39" i="32"/>
  <c r="M39" i="32" s="1"/>
  <c r="K34" i="32"/>
  <c r="K33" i="32"/>
  <c r="L33" i="32" s="1"/>
  <c r="K32" i="32"/>
  <c r="L32" i="32" s="1"/>
  <c r="K31" i="32"/>
  <c r="K30" i="32"/>
  <c r="K29" i="32"/>
  <c r="K28" i="32"/>
  <c r="L28" i="32" s="1"/>
  <c r="K27" i="32"/>
  <c r="L27" i="32" s="1"/>
  <c r="K26" i="32"/>
  <c r="K25" i="32"/>
  <c r="K23" i="32"/>
  <c r="L23" i="32" s="1"/>
  <c r="K22" i="32"/>
  <c r="L22" i="32" s="1"/>
  <c r="K21" i="32"/>
  <c r="L21" i="32" s="1"/>
  <c r="K20" i="32"/>
  <c r="L20" i="32" s="1"/>
  <c r="K19" i="32"/>
  <c r="L19" i="32" s="1"/>
  <c r="K18" i="32"/>
  <c r="K17" i="32"/>
  <c r="K16" i="32"/>
  <c r="L16" i="32" s="1"/>
  <c r="K15" i="32"/>
  <c r="K14" i="32"/>
  <c r="K13" i="32"/>
  <c r="K12" i="32"/>
  <c r="L12" i="32" s="1"/>
  <c r="K11" i="32"/>
  <c r="L11" i="32" s="1"/>
  <c r="K10" i="32"/>
  <c r="L7" i="32"/>
  <c r="U7" i="32" s="1"/>
  <c r="N54" i="24"/>
  <c r="L54" i="24"/>
  <c r="K54" i="24"/>
  <c r="N53" i="24"/>
  <c r="L53" i="24"/>
  <c r="K53" i="24"/>
  <c r="N52" i="24"/>
  <c r="L52" i="24"/>
  <c r="K52" i="24"/>
  <c r="N51" i="24"/>
  <c r="L51" i="24"/>
  <c r="K51" i="24"/>
  <c r="N50" i="24"/>
  <c r="L50" i="24"/>
  <c r="K50" i="24"/>
  <c r="N49" i="24"/>
  <c r="L49" i="24"/>
  <c r="M49" i="24" s="1"/>
  <c r="K49" i="24"/>
  <c r="N48" i="24"/>
  <c r="L48" i="24"/>
  <c r="K48" i="24"/>
  <c r="N47" i="24"/>
  <c r="L47" i="24"/>
  <c r="K47" i="24"/>
  <c r="N46" i="24"/>
  <c r="L46" i="24"/>
  <c r="K46" i="24"/>
  <c r="N45" i="24"/>
  <c r="L45" i="24"/>
  <c r="K45" i="24"/>
  <c r="N44" i="24"/>
  <c r="O43" i="24" s="1"/>
  <c r="L44" i="24"/>
  <c r="K44" i="24"/>
  <c r="N43" i="24"/>
  <c r="L43" i="24"/>
  <c r="M43" i="24" s="1"/>
  <c r="K43" i="24"/>
  <c r="N42" i="24"/>
  <c r="L42" i="24"/>
  <c r="K42" i="24"/>
  <c r="N41" i="24"/>
  <c r="L41" i="24"/>
  <c r="K41" i="24"/>
  <c r="N40" i="24"/>
  <c r="L40" i="24"/>
  <c r="K40" i="24"/>
  <c r="N39" i="24"/>
  <c r="L39" i="24"/>
  <c r="K39" i="24"/>
  <c r="N38" i="24"/>
  <c r="L38" i="24"/>
  <c r="K38" i="24"/>
  <c r="N37" i="24"/>
  <c r="L37" i="24"/>
  <c r="M37" i="24" s="1"/>
  <c r="K37" i="24"/>
  <c r="N36" i="24"/>
  <c r="L36" i="24"/>
  <c r="K36" i="24"/>
  <c r="N35" i="24"/>
  <c r="L35" i="24"/>
  <c r="K35" i="24"/>
  <c r="N34" i="24"/>
  <c r="L34" i="24"/>
  <c r="K34" i="24"/>
  <c r="N33" i="24"/>
  <c r="L33" i="24"/>
  <c r="K33" i="24"/>
  <c r="N32" i="24"/>
  <c r="L32" i="24"/>
  <c r="K32" i="24"/>
  <c r="N31" i="24"/>
  <c r="O31" i="24" s="1"/>
  <c r="L31" i="24"/>
  <c r="M31" i="24" s="1"/>
  <c r="K31" i="24"/>
  <c r="N30" i="24"/>
  <c r="L30" i="24"/>
  <c r="K30" i="24"/>
  <c r="N29" i="24"/>
  <c r="L29" i="24"/>
  <c r="K29" i="24"/>
  <c r="N28" i="24"/>
  <c r="L28" i="24"/>
  <c r="K28" i="24"/>
  <c r="N27" i="24"/>
  <c r="L27" i="24"/>
  <c r="K27" i="24"/>
  <c r="N26" i="24"/>
  <c r="L26" i="24"/>
  <c r="K26" i="24"/>
  <c r="N25" i="24"/>
  <c r="L25" i="24"/>
  <c r="M25" i="24" s="1"/>
  <c r="K25" i="24"/>
  <c r="N24" i="24"/>
  <c r="L24" i="24"/>
  <c r="K24" i="24"/>
  <c r="N23" i="24"/>
  <c r="L23" i="24"/>
  <c r="K23" i="24"/>
  <c r="N22" i="24"/>
  <c r="L22" i="24"/>
  <c r="K22" i="24"/>
  <c r="N21" i="24"/>
  <c r="L21" i="24"/>
  <c r="K21" i="24"/>
  <c r="N20" i="24"/>
  <c r="L20" i="24"/>
  <c r="K20" i="24"/>
  <c r="N19" i="24"/>
  <c r="O19" i="24" s="1"/>
  <c r="L19" i="24"/>
  <c r="K19" i="24"/>
  <c r="N18" i="24"/>
  <c r="L18" i="24"/>
  <c r="K18" i="24"/>
  <c r="N17" i="24"/>
  <c r="L17" i="24"/>
  <c r="K17" i="24"/>
  <c r="N16" i="24"/>
  <c r="L16" i="24"/>
  <c r="M16" i="24" s="1"/>
  <c r="K16" i="24"/>
  <c r="N15" i="24"/>
  <c r="L15" i="24"/>
  <c r="K15" i="24"/>
  <c r="N14" i="24"/>
  <c r="L14" i="24"/>
  <c r="K14" i="24"/>
  <c r="N13" i="24"/>
  <c r="O13" i="24" s="1"/>
  <c r="L13" i="24"/>
  <c r="M13" i="24" s="1"/>
  <c r="K13" i="24"/>
  <c r="N12" i="24"/>
  <c r="L12" i="24"/>
  <c r="K12" i="24"/>
  <c r="N11" i="24"/>
  <c r="L11" i="24"/>
  <c r="K11" i="24"/>
  <c r="N10" i="24"/>
  <c r="L10" i="24"/>
  <c r="K10" i="24"/>
  <c r="AT26" i="22"/>
  <c r="AS26" i="22"/>
  <c r="AS27" i="22" s="1"/>
  <c r="AR26" i="22"/>
  <c r="AQ26" i="22"/>
  <c r="AQ27" i="22" s="1"/>
  <c r="AP26" i="22"/>
  <c r="AO26" i="22"/>
  <c r="AO27" i="22" s="1"/>
  <c r="AN26" i="22"/>
  <c r="AM26" i="22"/>
  <c r="AM27" i="22" s="1"/>
  <c r="AL26" i="22"/>
  <c r="AK26" i="22"/>
  <c r="AK27" i="22" s="1"/>
  <c r="AJ26" i="22"/>
  <c r="AI26" i="22"/>
  <c r="AI27" i="22" s="1"/>
  <c r="AH26" i="22"/>
  <c r="AG26" i="22"/>
  <c r="AG27" i="22" s="1"/>
  <c r="AF26" i="22"/>
  <c r="AE26" i="22"/>
  <c r="AE27" i="22" s="1"/>
  <c r="AD26" i="22"/>
  <c r="AC26" i="22"/>
  <c r="AC27" i="22" s="1"/>
  <c r="AB26" i="22"/>
  <c r="AA26" i="22"/>
  <c r="AA27" i="22" s="1"/>
  <c r="Z26" i="22"/>
  <c r="Y26" i="22"/>
  <c r="Y27" i="22" s="1"/>
  <c r="X26" i="22"/>
  <c r="W26" i="22"/>
  <c r="W27" i="22" s="1"/>
  <c r="V26" i="22"/>
  <c r="U26" i="22"/>
  <c r="U27" i="22" s="1"/>
  <c r="T26" i="22"/>
  <c r="S26" i="22"/>
  <c r="S27" i="22" s="1"/>
  <c r="R26" i="22"/>
  <c r="Q26" i="22"/>
  <c r="Q27" i="22" s="1"/>
  <c r="P26" i="22"/>
  <c r="O26" i="22"/>
  <c r="O27" i="22" s="1"/>
  <c r="N26" i="22"/>
  <c r="M26" i="22"/>
  <c r="M27" i="22" s="1"/>
  <c r="L26" i="22"/>
  <c r="K26" i="22"/>
  <c r="K27" i="22" s="1"/>
  <c r="J26" i="22"/>
  <c r="I26" i="22"/>
  <c r="I27" i="22" s="1"/>
  <c r="H26" i="22"/>
  <c r="G26" i="22"/>
  <c r="G27" i="22" s="1"/>
  <c r="F26" i="22"/>
  <c r="E26" i="22"/>
  <c r="E27" i="22" s="1"/>
  <c r="AD5" i="32"/>
  <c r="AE5" i="32" s="1"/>
  <c r="AC5" i="32"/>
  <c r="T32" i="32" l="1"/>
  <c r="U32" i="32"/>
  <c r="T74" i="32"/>
  <c r="X74" i="32"/>
  <c r="T103" i="32"/>
  <c r="U103" i="32"/>
  <c r="V103" i="32" s="1"/>
  <c r="T33" i="32"/>
  <c r="U33" i="32"/>
  <c r="T80" i="32"/>
  <c r="U80" i="32"/>
  <c r="T85" i="32"/>
  <c r="U85" i="32"/>
  <c r="W85" i="32" s="1"/>
  <c r="AH18" i="32" s="1"/>
  <c r="T82" i="32"/>
  <c r="U82" i="32"/>
  <c r="T27" i="32"/>
  <c r="U27" i="32"/>
  <c r="O39" i="32"/>
  <c r="N39" i="32"/>
  <c r="Q39" i="32" s="1"/>
  <c r="R39" i="32" s="1"/>
  <c r="S39" i="32" s="1"/>
  <c r="T62" i="32"/>
  <c r="X62" i="32"/>
  <c r="Y58" i="32" s="1"/>
  <c r="T107" i="32"/>
  <c r="X107" i="32"/>
  <c r="Y103" i="32" s="1"/>
  <c r="T70" i="32"/>
  <c r="U70" i="32"/>
  <c r="O80" i="32"/>
  <c r="N80" i="32"/>
  <c r="Q80" i="32" s="1"/>
  <c r="R80" i="32" s="1"/>
  <c r="S80" i="32" s="1"/>
  <c r="Z121" i="32"/>
  <c r="AI24" i="32" s="1"/>
  <c r="AJ24" i="32" s="1"/>
  <c r="T16" i="32"/>
  <c r="U16" i="32"/>
  <c r="T19" i="32"/>
  <c r="U19" i="32"/>
  <c r="T28" i="32"/>
  <c r="U28" i="32"/>
  <c r="T97" i="32"/>
  <c r="U97" i="32"/>
  <c r="V97" i="32" s="1"/>
  <c r="T108" i="32"/>
  <c r="U108" i="32"/>
  <c r="V108" i="32" s="1"/>
  <c r="W108" i="32" s="1"/>
  <c r="AH21" i="32" s="1"/>
  <c r="O116" i="32"/>
  <c r="N116" i="32"/>
  <c r="Q116" i="32" s="1"/>
  <c r="R116" i="32" s="1"/>
  <c r="S116" i="32" s="1"/>
  <c r="T126" i="32"/>
  <c r="U126" i="32"/>
  <c r="T20" i="32"/>
  <c r="U20" i="32"/>
  <c r="T127" i="32"/>
  <c r="U127" i="32"/>
  <c r="O103" i="32"/>
  <c r="N103" i="32"/>
  <c r="Q103" i="32" s="1"/>
  <c r="R103" i="32" s="1"/>
  <c r="S103" i="32" s="1"/>
  <c r="S97" i="32"/>
  <c r="R97" i="32"/>
  <c r="T52" i="32"/>
  <c r="U52" i="32"/>
  <c r="T117" i="32"/>
  <c r="U117" i="32"/>
  <c r="T11" i="32"/>
  <c r="U11" i="32"/>
  <c r="T60" i="32"/>
  <c r="U60" i="32"/>
  <c r="T121" i="32"/>
  <c r="U121" i="32"/>
  <c r="V121" i="32" s="1"/>
  <c r="W121" i="32" s="1"/>
  <c r="AH24" i="32" s="1"/>
  <c r="O117" i="32"/>
  <c r="N117" i="32"/>
  <c r="Q117" i="32" s="1"/>
  <c r="T23" i="32"/>
  <c r="X23" i="32"/>
  <c r="T81" i="32"/>
  <c r="U81" i="32"/>
  <c r="V70" i="32"/>
  <c r="T118" i="32"/>
  <c r="U118" i="32"/>
  <c r="T12" i="32"/>
  <c r="U12" i="32"/>
  <c r="T22" i="32"/>
  <c r="X22" i="32"/>
  <c r="T57" i="32"/>
  <c r="U57" i="32"/>
  <c r="T129" i="32"/>
  <c r="X129" i="32"/>
  <c r="Y126" i="32" s="1"/>
  <c r="T64" i="32"/>
  <c r="U64" i="32"/>
  <c r="V64" i="32" s="1"/>
  <c r="T116" i="32"/>
  <c r="U116" i="32"/>
  <c r="V116" i="32" s="1"/>
  <c r="O126" i="32"/>
  <c r="N126" i="32"/>
  <c r="Q126" i="32" s="1"/>
  <c r="R126" i="32" s="1"/>
  <c r="S126" i="32" s="1"/>
  <c r="Z108" i="32"/>
  <c r="AI21" i="32" s="1"/>
  <c r="Z97" i="32"/>
  <c r="AI19" i="32" s="1"/>
  <c r="AJ19" i="32" s="1"/>
  <c r="W97" i="32"/>
  <c r="AH19" i="32" s="1"/>
  <c r="T21" i="32"/>
  <c r="X21" i="32"/>
  <c r="T53" i="32"/>
  <c r="U53" i="32"/>
  <c r="T75" i="32"/>
  <c r="X75" i="32"/>
  <c r="Y70" i="32" s="1"/>
  <c r="Z64" i="32"/>
  <c r="AI14" i="32" s="1"/>
  <c r="AJ14" i="32" s="1"/>
  <c r="W64" i="32"/>
  <c r="AH14" i="32" s="1"/>
  <c r="Z85" i="32"/>
  <c r="AI18" i="32" s="1"/>
  <c r="AJ18" i="32" s="1"/>
  <c r="T76" i="32"/>
  <c r="U76" i="32"/>
  <c r="V76" i="32" s="1"/>
  <c r="O76" i="32"/>
  <c r="N76" i="32"/>
  <c r="Q76" i="32" s="1"/>
  <c r="R76" i="32" s="1"/>
  <c r="S76" i="32" s="1"/>
  <c r="O70" i="32"/>
  <c r="N70" i="32"/>
  <c r="Q70" i="32" s="1"/>
  <c r="R70" i="32" s="1"/>
  <c r="S70" i="32" s="1"/>
  <c r="T7" i="32"/>
  <c r="M50" i="32"/>
  <c r="M31" i="32"/>
  <c r="M15" i="32"/>
  <c r="M26" i="32"/>
  <c r="M18" i="32"/>
  <c r="L31" i="32"/>
  <c r="L50" i="32"/>
  <c r="L26" i="32"/>
  <c r="M5" i="32"/>
  <c r="L10" i="32"/>
  <c r="M10" i="32"/>
  <c r="L15" i="32"/>
  <c r="L39" i="32"/>
  <c r="L58" i="32"/>
  <c r="M58" i="32"/>
  <c r="O49" i="24"/>
  <c r="M52" i="24"/>
  <c r="M22" i="24"/>
  <c r="O37" i="24"/>
  <c r="M40" i="24"/>
  <c r="M10" i="24"/>
  <c r="O25" i="24"/>
  <c r="M28" i="24"/>
  <c r="J28" i="29"/>
  <c r="M46" i="24"/>
  <c r="M19" i="24"/>
  <c r="M34" i="24"/>
  <c r="O10" i="24"/>
  <c r="O22" i="24"/>
  <c r="O34" i="24"/>
  <c r="O46" i="24"/>
  <c r="F28" i="29"/>
  <c r="O16" i="24"/>
  <c r="O28" i="24"/>
  <c r="O40" i="24"/>
  <c r="O52" i="24"/>
  <c r="AG13" i="32"/>
  <c r="AG17" i="32"/>
  <c r="AG18" i="32"/>
  <c r="AG12" i="32"/>
  <c r="AG15" i="32"/>
  <c r="AG16" i="32"/>
  <c r="AG21" i="32"/>
  <c r="AG14" i="32"/>
  <c r="L8" i="32"/>
  <c r="U8" i="32" s="1"/>
  <c r="L59" i="32"/>
  <c r="L6" i="32"/>
  <c r="U6" i="32" s="1"/>
  <c r="V5" i="32" s="1"/>
  <c r="L17" i="32"/>
  <c r="L25" i="32"/>
  <c r="L30" i="32"/>
  <c r="L13" i="32"/>
  <c r="L18" i="32"/>
  <c r="L29" i="32"/>
  <c r="L34" i="32"/>
  <c r="L14" i="32"/>
  <c r="AF5" i="32"/>
  <c r="AG5" i="32" s="1"/>
  <c r="V117" i="32" l="1"/>
  <c r="AK24" i="32"/>
  <c r="AL24" i="32" s="1"/>
  <c r="T14" i="32"/>
  <c r="U14" i="32"/>
  <c r="O10" i="32"/>
  <c r="N10" i="32"/>
  <c r="Q10" i="32" s="1"/>
  <c r="R10" i="32" s="1"/>
  <c r="S10" i="32" s="1"/>
  <c r="T10" i="32"/>
  <c r="U10" i="32"/>
  <c r="T29" i="32"/>
  <c r="X29" i="32"/>
  <c r="O31" i="32"/>
  <c r="N31" i="32"/>
  <c r="Q31" i="32" s="1"/>
  <c r="R31" i="32" s="1"/>
  <c r="S31" i="32" s="1"/>
  <c r="T59" i="32"/>
  <c r="U59" i="32"/>
  <c r="T26" i="32"/>
  <c r="U26" i="32"/>
  <c r="V26" i="32" s="1"/>
  <c r="T18" i="32"/>
  <c r="U18" i="32"/>
  <c r="Z126" i="32"/>
  <c r="AI25" i="32" s="1"/>
  <c r="AJ25" i="32" s="1"/>
  <c r="T50" i="32"/>
  <c r="U50" i="32"/>
  <c r="V50" i="32" s="1"/>
  <c r="T30" i="32"/>
  <c r="X30" i="32"/>
  <c r="T58" i="32"/>
  <c r="U58" i="32"/>
  <c r="T31" i="32"/>
  <c r="U31" i="32"/>
  <c r="V31" i="32" s="1"/>
  <c r="V126" i="32"/>
  <c r="W126" i="32" s="1"/>
  <c r="AH25" i="32" s="1"/>
  <c r="Z80" i="32"/>
  <c r="AI17" i="32" s="1"/>
  <c r="AJ17" i="32" s="1"/>
  <c r="Z39" i="32"/>
  <c r="AI11" i="32" s="1"/>
  <c r="AJ11" i="32" s="1"/>
  <c r="V80" i="32"/>
  <c r="W80" i="32" s="1"/>
  <c r="AH17" i="32" s="1"/>
  <c r="T34" i="32"/>
  <c r="U34" i="32"/>
  <c r="R117" i="32"/>
  <c r="S117" i="32"/>
  <c r="O5" i="32"/>
  <c r="N5" i="32"/>
  <c r="Q5" i="32" s="1"/>
  <c r="R5" i="32" s="1"/>
  <c r="S5" i="32" s="1"/>
  <c r="T25" i="32"/>
  <c r="U25" i="32"/>
  <c r="T39" i="32"/>
  <c r="U39" i="32"/>
  <c r="V39" i="32" s="1"/>
  <c r="W39" i="32" s="1"/>
  <c r="O15" i="32"/>
  <c r="N15" i="32"/>
  <c r="Q15" i="32" s="1"/>
  <c r="R15" i="32" s="1"/>
  <c r="S15" i="32" s="1"/>
  <c r="T13" i="32"/>
  <c r="U13" i="32"/>
  <c r="T17" i="32"/>
  <c r="X17" i="32"/>
  <c r="Y15" i="32" s="1"/>
  <c r="T15" i="32"/>
  <c r="U15" i="32"/>
  <c r="V15" i="32" s="1"/>
  <c r="O26" i="32"/>
  <c r="N26" i="32"/>
  <c r="Q26" i="32" s="1"/>
  <c r="R26" i="32" s="1"/>
  <c r="S26" i="32" s="1"/>
  <c r="Y18" i="32"/>
  <c r="W103" i="32"/>
  <c r="AH20" i="32" s="1"/>
  <c r="Z103" i="32"/>
  <c r="AI20" i="32" s="1"/>
  <c r="AJ20" i="32" s="1"/>
  <c r="Z116" i="32"/>
  <c r="AI22" i="32" s="1"/>
  <c r="AJ22" i="32" s="1"/>
  <c r="W116" i="32"/>
  <c r="AH22" i="32" s="1"/>
  <c r="AK19" i="32"/>
  <c r="AL19" i="32" s="1"/>
  <c r="O18" i="32"/>
  <c r="N18" i="32"/>
  <c r="Q18" i="32" s="1"/>
  <c r="R18" i="32" s="1"/>
  <c r="S18" i="32" s="1"/>
  <c r="O50" i="32"/>
  <c r="N50" i="32"/>
  <c r="Q50" i="32" s="1"/>
  <c r="R50" i="32" s="1"/>
  <c r="S50" i="32" s="1"/>
  <c r="O58" i="32"/>
  <c r="N58" i="32"/>
  <c r="Q58" i="32" s="1"/>
  <c r="R58" i="32" s="1"/>
  <c r="S58" i="32" s="1"/>
  <c r="W76" i="32"/>
  <c r="Z76" i="32"/>
  <c r="AI16" i="32" s="1"/>
  <c r="AJ16" i="32" s="1"/>
  <c r="Z70" i="32"/>
  <c r="AI15" i="32" s="1"/>
  <c r="AJ15" i="32" s="1"/>
  <c r="W70" i="32"/>
  <c r="AH15" i="32" s="1"/>
  <c r="T6" i="32"/>
  <c r="T8" i="32"/>
  <c r="T5" i="32"/>
  <c r="AJ21" i="32"/>
  <c r="AK18" i="32"/>
  <c r="AL18" i="32" s="1"/>
  <c r="AK14" i="32"/>
  <c r="AL14" i="32" s="1"/>
  <c r="AK20" i="32" l="1"/>
  <c r="AL20" i="32" s="1"/>
  <c r="AK17" i="32"/>
  <c r="AL17" i="32" s="1"/>
  <c r="V10" i="32"/>
  <c r="W10" i="32" s="1"/>
  <c r="AH6" i="32" s="1"/>
  <c r="W15" i="32"/>
  <c r="AH7" i="32" s="1"/>
  <c r="Z15" i="32"/>
  <c r="AI7" i="32" s="1"/>
  <c r="AJ7" i="32" s="1"/>
  <c r="AK22" i="32"/>
  <c r="AL22" i="32" s="1"/>
  <c r="Z10" i="32"/>
  <c r="AI6" i="32" s="1"/>
  <c r="AJ6" i="32" s="1"/>
  <c r="W26" i="32"/>
  <c r="W117" i="32"/>
  <c r="AH23" i="32" s="1"/>
  <c r="Z117" i="32"/>
  <c r="AI23" i="32" s="1"/>
  <c r="AJ23" i="32" s="1"/>
  <c r="AK25" i="32"/>
  <c r="AL25" i="32" s="1"/>
  <c r="W31" i="32"/>
  <c r="Z31" i="32"/>
  <c r="AI10" i="32" s="1"/>
  <c r="AJ10" i="32" s="1"/>
  <c r="V58" i="32"/>
  <c r="V18" i="32"/>
  <c r="W18" i="32" s="1"/>
  <c r="AH8" i="32" s="1"/>
  <c r="Y26" i="32"/>
  <c r="Z26" i="32" s="1"/>
  <c r="AI9" i="32" s="1"/>
  <c r="AJ9" i="32" s="1"/>
  <c r="W5" i="32"/>
  <c r="AH5" i="32" s="1"/>
  <c r="Z5" i="32"/>
  <c r="AI5" i="32" s="1"/>
  <c r="AJ5" i="32" s="1"/>
  <c r="AK11" i="32"/>
  <c r="AL11" i="32" s="1"/>
  <c r="Z18" i="32"/>
  <c r="AI8" i="32" s="1"/>
  <c r="AJ8" i="32" s="1"/>
  <c r="W50" i="32"/>
  <c r="AH12" i="32" s="1"/>
  <c r="Z50" i="32"/>
  <c r="AI12" i="32" s="1"/>
  <c r="AJ12" i="32" s="1"/>
  <c r="W58" i="32"/>
  <c r="AH13" i="32" s="1"/>
  <c r="Z58" i="32"/>
  <c r="AI13" i="32" s="1"/>
  <c r="AJ13" i="32" s="1"/>
  <c r="AK16" i="32"/>
  <c r="AL16" i="32" s="1"/>
  <c r="AK15" i="32"/>
  <c r="AL15" i="32" s="1"/>
  <c r="AK21" i="32"/>
  <c r="AL21" i="32" s="1"/>
  <c r="AK7" i="32" l="1"/>
  <c r="AL7" i="32" s="1"/>
  <c r="AK6" i="32"/>
  <c r="AL6" i="32" s="1"/>
  <c r="AK23" i="32"/>
  <c r="AL23" i="32" s="1"/>
  <c r="AK10" i="32"/>
  <c r="AL10" i="32" s="1"/>
  <c r="AK13" i="32"/>
  <c r="AL13" i="32" s="1"/>
  <c r="AK8" i="32"/>
  <c r="AL8" i="32" s="1"/>
  <c r="AK12" i="32"/>
  <c r="AL12" i="32" s="1"/>
  <c r="AK5" i="32"/>
  <c r="AL5" i="32" s="1"/>
  <c r="AK9" i="32"/>
  <c r="AL9" i="32" s="1"/>
</calcChain>
</file>

<file path=xl/comments1.xml><?xml version="1.0" encoding="utf-8"?>
<comments xmlns="http://schemas.openxmlformats.org/spreadsheetml/2006/main">
  <authors>
    <author>Julio Roberto Fuentes Vidal</author>
  </authors>
  <commentList>
    <comment ref="F6" authorId="0" shapeId="0">
      <text>
        <r>
          <rPr>
            <sz val="9"/>
            <color indexed="81"/>
            <rFont val="Tahoma"/>
            <family val="2"/>
          </rPr>
          <t xml:space="preserve">Este campo es diligenciado por la Oficina Asesora de Planeación
</t>
        </r>
      </text>
    </comment>
    <comment ref="J6" authorId="0" shapeId="0">
      <text>
        <r>
          <rPr>
            <b/>
            <sz val="9"/>
            <color indexed="81"/>
            <rFont val="Tahoma"/>
            <family val="2"/>
          </rPr>
          <t>Diligenciada por la OAP</t>
        </r>
        <r>
          <rPr>
            <sz val="9"/>
            <color indexed="81"/>
            <rFont val="Tahoma"/>
            <family val="2"/>
          </rPr>
          <t xml:space="preserve">
</t>
        </r>
      </text>
    </comment>
    <comment ref="B8" authorId="0" shapeId="0">
      <text>
        <r>
          <rPr>
            <b/>
            <sz val="9"/>
            <color indexed="81"/>
            <rFont val="Tahoma"/>
            <family val="2"/>
          </rPr>
          <t>Colocar fecha de la versión del cambio efectuado. DD/MM/AAAA</t>
        </r>
      </text>
    </comment>
    <comment ref="F8" authorId="0" shapeId="0">
      <text>
        <r>
          <rPr>
            <b/>
            <sz val="9"/>
            <color indexed="81"/>
            <rFont val="Tahoma"/>
            <family val="2"/>
          </rPr>
          <t>Se relaciona el numero de versión consecutivamente</t>
        </r>
      </text>
    </comment>
  </commentList>
</comments>
</file>

<file path=xl/comments2.xml><?xml version="1.0" encoding="utf-8"?>
<comments xmlns="http://schemas.openxmlformats.org/spreadsheetml/2006/main">
  <authors>
    <author>Blanca Ofir Murillo Solarte</author>
    <author>Carlos Alberto Diaz Ruiz</author>
    <author>Jaime Daniel Arias Guarin</author>
    <author>Viviana Poveda</author>
    <author>Julieth Rojas Betancour</author>
  </authors>
  <commentList>
    <comment ref="B5" authorId="0" shapeId="0">
      <text>
        <r>
          <rPr>
            <sz val="9"/>
            <color indexed="81"/>
            <rFont val="Tahoma"/>
            <family val="2"/>
          </rPr>
          <t xml:space="preserve">Este campo es diligenciado por la Oficina Asesora de Planeación
La versión de actualización será acorde con los seguimientos y actualizaciones realizadas por los procesos y es diferente a la versión del formato para elaborar los mapas de riesgos
</t>
        </r>
      </text>
    </comment>
    <comment ref="A9" authorId="1" shapeId="0">
      <text>
        <r>
          <rPr>
            <sz val="9"/>
            <color indexed="81"/>
            <rFont val="Tahoma"/>
            <family val="2"/>
          </rPr>
          <t>El texto resaltado en negrilla da la pauta para identificar los factores críticos de éxito FCE o variables criticas para el logro del objetivo y a los cuales se deberían asociar los riesgos; por ejemplo:
FCE: Victimas fatales y lesionadas en siniestros de tránsito;
Riesgo: Posibilidad de que las acciones adelantadas por la SDM no reduzcan el índice de víctimas fatales y lesionadas.</t>
        </r>
      </text>
    </comment>
    <comment ref="B9" authorId="2" shapeId="0">
      <text>
        <r>
          <rPr>
            <sz val="14"/>
            <color indexed="81"/>
            <rFont val="Arial"/>
            <family val="2"/>
          </rPr>
          <t xml:space="preserve">Tiene como principal objetivo conocer las fuentes de los riesgos, sus causas y sus consecuencias.
</t>
        </r>
      </text>
    </comment>
    <comment ref="F9" authorId="2" shapeId="0">
      <text>
        <r>
          <rPr>
            <sz val="14"/>
            <color indexed="81"/>
            <rFont val="Arial"/>
            <family val="2"/>
          </rPr>
          <t xml:space="preserve">El análisis del riesgo busca establecer la probabilidad de ocurrencia del mismo y sus consecuencias antes de los controles existentes; este último aspecto puede orientar la clasificación del riesgo, con el fin de obtener información para establecer el nivel de riesgo y las acciones que se van a implementar.
El análisis del riesgo tiene como principal objetivo </t>
        </r>
        <r>
          <rPr>
            <b/>
            <sz val="14"/>
            <color indexed="81"/>
            <rFont val="Arial"/>
            <family val="2"/>
          </rPr>
          <t>medir el riesgo inherente.</t>
        </r>
        <r>
          <rPr>
            <sz val="14"/>
            <color indexed="81"/>
            <rFont val="Arial"/>
            <family val="2"/>
          </rPr>
          <t xml:space="preserve">
</t>
        </r>
        <r>
          <rPr>
            <b/>
            <u/>
            <sz val="14"/>
            <color indexed="81"/>
            <rFont val="Arial"/>
            <family val="2"/>
          </rPr>
          <t>Pasos claves en el análisis de riesgos</t>
        </r>
        <r>
          <rPr>
            <sz val="14"/>
            <color indexed="81"/>
            <rFont val="Arial"/>
            <family val="2"/>
          </rPr>
          <t xml:space="preserve">
- Determinar probabilidad
- Determinar consecuencias
- Calificación del riesgo
- Estimar el nivel del riesgo</t>
        </r>
      </text>
    </comment>
    <comment ref="K9" authorId="1" shapeId="0">
      <text>
        <r>
          <rPr>
            <sz val="12"/>
            <color indexed="81"/>
            <rFont val="Tahoma"/>
            <family val="2"/>
          </rPr>
          <t xml:space="preserve">La evaluación consiste en comparar los resultados del </t>
        </r>
        <r>
          <rPr>
            <b/>
            <sz val="12"/>
            <color indexed="81"/>
            <rFont val="Tahoma"/>
            <family val="2"/>
          </rPr>
          <t>análisis del riesgo</t>
        </r>
        <r>
          <rPr>
            <sz val="12"/>
            <color indexed="81"/>
            <rFont val="Tahoma"/>
            <family val="2"/>
          </rPr>
          <t xml:space="preserve"> con los </t>
        </r>
        <r>
          <rPr>
            <b/>
            <sz val="12"/>
            <color indexed="81"/>
            <rFont val="Tahoma"/>
            <family val="2"/>
          </rPr>
          <t>criterios del riesgo</t>
        </r>
        <r>
          <rPr>
            <sz val="12"/>
            <color indexed="81"/>
            <rFont val="Tahoma"/>
            <family val="2"/>
          </rPr>
          <t xml:space="preserve"> para determinar si el riesgo, su magnitud o ambos son tolerables o aceptables y decidir su tratamiento.
</t>
        </r>
      </text>
    </comment>
    <comment ref="L9" authorId="0" shapeId="0">
      <text>
        <r>
          <rPr>
            <sz val="12"/>
            <color indexed="81"/>
            <rFont val="Tahoma"/>
            <family val="2"/>
          </rPr>
          <t xml:space="preserve">Para determinar el riesgo residual, se comparan los resultados obtenidos del riesgo inherente con los controles establecidos, para determinar la zona del riesgo final. </t>
        </r>
      </text>
    </comment>
    <comment ref="B10" authorId="3" shapeId="0">
      <text>
        <r>
          <rPr>
            <sz val="14"/>
            <color indexed="81"/>
            <rFont val="Arial"/>
            <family val="2"/>
          </rPr>
          <t xml:space="preserve">Con base en la técnica de análisis que se considere más apropiada identificar la(s) causa(s) raíz del riesgo. Se puede consultar el procedimiento PV01- PR04 para la formulación y seguimiento de planes de mejoramiento y la lista de técnicas que presenta la Guía del DAFP.
</t>
        </r>
        <r>
          <rPr>
            <b/>
            <sz val="14"/>
            <color indexed="81"/>
            <rFont val="Arial"/>
            <family val="2"/>
          </rPr>
          <t>CAUSAS :</t>
        </r>
        <r>
          <rPr>
            <sz val="14"/>
            <color indexed="81"/>
            <rFont val="Arial"/>
            <family val="2"/>
          </rPr>
          <t xml:space="preserve"> Son los medios, circunstancias, situaciones y/o agentes que generan o propician el riesgo identificado.  
</t>
        </r>
        <r>
          <rPr>
            <b/>
            <sz val="14"/>
            <color indexed="81"/>
            <rFont val="Arial"/>
            <family val="2"/>
          </rPr>
          <t>Nota :</t>
        </r>
        <r>
          <rPr>
            <sz val="14"/>
            <color indexed="81"/>
            <rFont val="Arial"/>
            <family val="2"/>
          </rPr>
          <t xml:space="preserve"> Las causas deben contrarrestarse con uno o mas controles. No necesariamente cada causa debe tener un control exclusivo, es decir, un control puede contrarrestar varias causas identificadas, lo importante es que todas las causas tengan controles asociados, en caso de no tener controles asociados, la idea es identificar acciones complementarias a estos controles ya establecidos, relacionados con las causas que no han sido tratadas.</t>
        </r>
        <r>
          <rPr>
            <i/>
            <sz val="11"/>
            <color indexed="81"/>
            <rFont val="Tahoma"/>
            <family val="2"/>
          </rPr>
          <t xml:space="preserve">
</t>
        </r>
        <r>
          <rPr>
            <b/>
            <i/>
            <sz val="11"/>
            <color indexed="81"/>
            <rFont val="Tahoma"/>
            <family val="2"/>
          </rPr>
          <t xml:space="preserve">
</t>
        </r>
      </text>
    </comment>
    <comment ref="C10" authorId="2" shapeId="0">
      <text>
        <r>
          <rPr>
            <sz val="14"/>
            <color indexed="81"/>
            <rFont val="Arial"/>
            <family val="2"/>
          </rPr>
          <t xml:space="preserve">
</t>
        </r>
        <r>
          <rPr>
            <b/>
            <sz val="14"/>
            <color indexed="81"/>
            <rFont val="Arial"/>
            <family val="2"/>
          </rPr>
          <t xml:space="preserve">Riesgo de Gestión: </t>
        </r>
        <r>
          <rPr>
            <sz val="14"/>
            <color indexed="81"/>
            <rFont val="Arial"/>
            <family val="2"/>
          </rPr>
          <t xml:space="preserve">¿QUÉ PUEDE SUCEDER? Identificar la afectación del cumplimiento del objetivo.
</t>
        </r>
        <r>
          <rPr>
            <b/>
            <sz val="14"/>
            <color indexed="81"/>
            <rFont val="Arial"/>
            <family val="2"/>
          </rPr>
          <t xml:space="preserve">Riesgo de Corrupción: </t>
        </r>
        <r>
          <rPr>
            <sz val="14"/>
            <color indexed="81"/>
            <rFont val="Arial"/>
            <family val="2"/>
          </rPr>
          <t xml:space="preserve">Posibilidad de que por acción u omisión, se use el poder para desviar la gestión de lo público  hacia un beneficio privado: Acción u omisión + uso del poder + desviación de la gestión de lo público + el beneficio privado.
</t>
        </r>
      </text>
    </comment>
    <comment ref="D10" authorId="2" shapeId="0">
      <text>
        <r>
          <rPr>
            <sz val="14"/>
            <color indexed="81"/>
            <rFont val="Arial"/>
            <family val="2"/>
          </rPr>
          <t xml:space="preserve">Son los efectos generados por la ocurrencia o materialización de un riesgo que afecta los objetivos de un proceso de la Entidad. Pueden ser entre otros, una pérdida, un daño, un perjuicio o un detrimento.
</t>
        </r>
      </text>
    </comment>
    <comment ref="E10" authorId="4" shapeId="0">
      <text>
        <r>
          <rPr>
            <b/>
            <sz val="14"/>
            <color indexed="81"/>
            <rFont val="Tahoma"/>
            <family val="2"/>
          </rPr>
          <t>Cuando se trate de riesgo de corrupción deben concurrir TODOS los siguientes elementos: Acción u Omisión +  Uso del poder + Desviar la gestión de lo público + Beneficio particular</t>
        </r>
      </text>
    </comment>
    <comment ref="L10" authorId="2" shapeId="0">
      <text>
        <r>
          <rPr>
            <sz val="14"/>
            <color indexed="81"/>
            <rFont val="Tahoma"/>
            <family val="2"/>
          </rPr>
          <t>L</t>
        </r>
        <r>
          <rPr>
            <sz val="14"/>
            <color indexed="81"/>
            <rFont val="Arial"/>
            <family val="2"/>
          </rPr>
          <t>os controles identificados deben mitigar las causas identificadas en cada riesgo.
Dichos controles pueden atacar una o varias causas, dependiendo el tipo de control.
Los controles deberían estar identificados en los procesos a través de su descripción de actividades/procedimientos/instructivos/guías</t>
        </r>
        <r>
          <rPr>
            <sz val="9"/>
            <color indexed="81"/>
            <rFont val="Tahoma"/>
            <family val="2"/>
          </rPr>
          <t xml:space="preserve">
</t>
        </r>
      </text>
    </comment>
    <comment ref="M10" authorId="1" shapeId="0">
      <text>
        <r>
          <rPr>
            <sz val="9"/>
            <color indexed="81"/>
            <rFont val="Tahoma"/>
            <family val="2"/>
          </rPr>
          <t xml:space="preserve">Nombre del proceso o procesos a través del cual(es) se efectúa la(s) actividad(es) de control identificada(s)
</t>
        </r>
      </text>
    </comment>
    <comment ref="N10" authorId="2" shapeId="0">
      <text>
        <r>
          <rPr>
            <sz val="14"/>
            <color indexed="81"/>
            <rFont val="Arial"/>
            <family val="2"/>
          </rPr>
          <t>Es la ocurrencia de un evento de riesgo. Se mide  según la frecuencia (número de veces en que se ha presentado el riesgo en un periodo determinado) o por la factibilidad, inciden: (factores internos o externos que pueden determinar que el riesgo se presente)</t>
        </r>
        <r>
          <rPr>
            <sz val="14"/>
            <color indexed="81"/>
            <rFont val="Tahoma"/>
            <family val="2"/>
          </rPr>
          <t>.</t>
        </r>
        <r>
          <rPr>
            <sz val="9"/>
            <color indexed="81"/>
            <rFont val="Tahoma"/>
            <family val="2"/>
          </rPr>
          <t xml:space="preserve">
</t>
        </r>
      </text>
    </comment>
    <comment ref="O10" authorId="2" shapeId="0">
      <text>
        <r>
          <rPr>
            <sz val="14"/>
            <color indexed="81"/>
            <rFont val="Arial"/>
            <family val="2"/>
          </rPr>
          <t xml:space="preserve">Son las consecuencias o efectos que puede generar la materialización del riesgo en la Entidad. De todos modos, la materialización de un riesgo de corrupción para la entidad, es un impacto único.
</t>
        </r>
        <r>
          <rPr>
            <u/>
            <sz val="14"/>
            <color indexed="81"/>
            <rFont val="Arial"/>
            <family val="2"/>
          </rPr>
          <t xml:space="preserve">Tener en cuenta que para riesgos de Corrupción no aplica la descripción de riesgos </t>
        </r>
        <r>
          <rPr>
            <b/>
            <u/>
            <sz val="14"/>
            <color indexed="81"/>
            <rFont val="Arial"/>
            <family val="2"/>
          </rPr>
          <t xml:space="preserve">insignificantes </t>
        </r>
        <r>
          <rPr>
            <u/>
            <sz val="14"/>
            <color indexed="81"/>
            <rFont val="Arial"/>
            <family val="2"/>
          </rPr>
          <t xml:space="preserve">o </t>
        </r>
        <r>
          <rPr>
            <b/>
            <u/>
            <sz val="14"/>
            <color indexed="81"/>
            <rFont val="Arial"/>
            <family val="2"/>
          </rPr>
          <t>menores</t>
        </r>
        <r>
          <rPr>
            <u/>
            <sz val="14"/>
            <color indexed="81"/>
            <rFont val="Arial"/>
            <family val="2"/>
          </rPr>
          <t>.</t>
        </r>
        <r>
          <rPr>
            <sz val="9"/>
            <color indexed="81"/>
            <rFont val="Tahoma"/>
            <family val="2"/>
          </rPr>
          <t xml:space="preserve">
</t>
        </r>
      </text>
    </comment>
    <comment ref="AB10" authorId="0" shapeId="0">
      <text>
        <r>
          <rPr>
            <sz val="14"/>
            <color indexed="81"/>
            <rFont val="Arial"/>
            <family val="2"/>
          </rPr>
          <t>Relacionar los avances en la ejecución de las acciones planteadas lo cual permite determinar la necesidad de modificar,</t>
        </r>
        <r>
          <rPr>
            <sz val="9"/>
            <color indexed="81"/>
            <rFont val="Tahoma"/>
            <family val="2"/>
          </rPr>
          <t xml:space="preserve"> </t>
        </r>
        <r>
          <rPr>
            <sz val="14"/>
            <color indexed="81"/>
            <rFont val="Arial"/>
            <family val="2"/>
          </rPr>
          <t>actualizar o mantener en las mismas condiciones los factores de riesgo, así como la identificación, análisis y valoración.</t>
        </r>
        <r>
          <rPr>
            <sz val="9"/>
            <color indexed="81"/>
            <rFont val="Tahoma"/>
            <family val="2"/>
          </rPr>
          <t xml:space="preserve">
</t>
        </r>
      </text>
    </comment>
    <comment ref="AC10" authorId="0" shapeId="0">
      <text>
        <r>
          <rPr>
            <sz val="9"/>
            <color indexed="81"/>
            <rFont val="Tahoma"/>
            <family val="2"/>
          </rPr>
          <t>Describir brevemente las conclusiones sobre la eficacia de las acciones adelantadas, si fueron eficaces o no y por qué?</t>
        </r>
      </text>
    </comment>
    <comment ref="AD10" authorId="1" shapeId="0">
      <text>
        <r>
          <rPr>
            <sz val="9"/>
            <color indexed="81"/>
            <rFont val="Tahoma"/>
            <family val="2"/>
          </rPr>
          <t xml:space="preserve">Observaciones sobre el cumplimiento de las acciones propuestas y su eficacia
</t>
        </r>
      </text>
    </comment>
    <comment ref="AF10" authorId="0" shapeId="0">
      <text>
        <r>
          <rPr>
            <sz val="14"/>
            <color indexed="81"/>
            <rFont val="Arial"/>
            <family val="2"/>
          </rPr>
          <t>Relacionar los avances en la ejecución de las acciones planteadas lo cual permite determinar la necesidad de modificar,</t>
        </r>
        <r>
          <rPr>
            <sz val="9"/>
            <color indexed="81"/>
            <rFont val="Tahoma"/>
            <family val="2"/>
          </rPr>
          <t xml:space="preserve"> </t>
        </r>
        <r>
          <rPr>
            <sz val="14"/>
            <color indexed="81"/>
            <rFont val="Arial"/>
            <family val="2"/>
          </rPr>
          <t>actualizar o mantener en las mismas condiciones los factores de riesgo, así como la identificación, análisis y valoración.</t>
        </r>
        <r>
          <rPr>
            <sz val="9"/>
            <color indexed="81"/>
            <rFont val="Tahoma"/>
            <family val="2"/>
          </rPr>
          <t xml:space="preserve">
</t>
        </r>
      </text>
    </comment>
    <comment ref="AG10" authorId="0" shapeId="0">
      <text>
        <r>
          <rPr>
            <sz val="9"/>
            <color indexed="81"/>
            <rFont val="Tahoma"/>
            <family val="2"/>
          </rPr>
          <t>Describir brevemente las conclusiones sobre la eficacia de las acciones adelantadas, si fueron eficaces o no y por qué?</t>
        </r>
      </text>
    </comment>
    <comment ref="AH10" authorId="1" shapeId="0">
      <text>
        <r>
          <rPr>
            <sz val="9"/>
            <color indexed="81"/>
            <rFont val="Tahoma"/>
            <family val="2"/>
          </rPr>
          <t xml:space="preserve">Observaciones sobre el cumplimiento de las acciones propuestas y su eficacia
</t>
        </r>
      </text>
    </comment>
    <comment ref="AJ10" authorId="0" shapeId="0">
      <text>
        <r>
          <rPr>
            <sz val="14"/>
            <color indexed="81"/>
            <rFont val="Arial"/>
            <family val="2"/>
          </rPr>
          <t>Relacionar los avances en la ejecución de las acciones planteadas lo cual permite determinar la necesidad de modificar,</t>
        </r>
        <r>
          <rPr>
            <sz val="9"/>
            <color indexed="81"/>
            <rFont val="Tahoma"/>
            <family val="2"/>
          </rPr>
          <t xml:space="preserve"> </t>
        </r>
        <r>
          <rPr>
            <sz val="14"/>
            <color indexed="81"/>
            <rFont val="Arial"/>
            <family val="2"/>
          </rPr>
          <t>actualizar o mantener en las mismas condiciones los factores de riesgo, así como la identificación, análisis y valoración.</t>
        </r>
        <r>
          <rPr>
            <sz val="9"/>
            <color indexed="81"/>
            <rFont val="Tahoma"/>
            <family val="2"/>
          </rPr>
          <t xml:space="preserve">
</t>
        </r>
      </text>
    </comment>
    <comment ref="AK10" authorId="0" shapeId="0">
      <text>
        <r>
          <rPr>
            <sz val="9"/>
            <color indexed="81"/>
            <rFont val="Tahoma"/>
            <family val="2"/>
          </rPr>
          <t>Describir brevemente las conclusiones sobre la eficacia de las acciones adelantadas, si fueron eficaces o no y por qué?</t>
        </r>
      </text>
    </comment>
    <comment ref="AL10" authorId="1" shapeId="0">
      <text>
        <r>
          <rPr>
            <sz val="9"/>
            <color indexed="81"/>
            <rFont val="Tahoma"/>
            <family val="2"/>
          </rPr>
          <t xml:space="preserve">Observaciones sobre el cumplimiento de las acciones propuestas y su eficacia
</t>
        </r>
      </text>
    </comment>
    <comment ref="F11" authorId="2" shapeId="0">
      <text>
        <r>
          <rPr>
            <sz val="14"/>
            <color indexed="81"/>
            <rFont val="Arial"/>
            <family val="2"/>
          </rPr>
          <t>Es la ocurrencia de un evento de riesgo. Se mide  según la frecuencia (número de veces en que se ha presentado el riesgo en un periodo determinado) o por la factibilidad, inciden: (factores internos o externos que pueden determinar que el riesgo se presente)</t>
        </r>
        <r>
          <rPr>
            <sz val="14"/>
            <color indexed="81"/>
            <rFont val="Tahoma"/>
            <family val="2"/>
          </rPr>
          <t>.</t>
        </r>
        <r>
          <rPr>
            <sz val="9"/>
            <color indexed="81"/>
            <rFont val="Tahoma"/>
            <family val="2"/>
          </rPr>
          <t xml:space="preserve">
</t>
        </r>
      </text>
    </comment>
    <comment ref="G11" authorId="2" shapeId="0">
      <text>
        <r>
          <rPr>
            <sz val="14"/>
            <color indexed="81"/>
            <rFont val="Arial"/>
            <family val="2"/>
          </rPr>
          <t xml:space="preserve">Son las consecuencias o efectos que puede generar la materialización del riesgo en la Entidad. De todos modos, la materialización de un riesgo de corrupción para la entidad, es un impacto único.
</t>
        </r>
        <r>
          <rPr>
            <u/>
            <sz val="14"/>
            <color indexed="81"/>
            <rFont val="Arial"/>
            <family val="2"/>
          </rPr>
          <t xml:space="preserve">Tener en cuenta que para riesgos de Corrupción no aplica la descripción de riesgos </t>
        </r>
        <r>
          <rPr>
            <b/>
            <u/>
            <sz val="14"/>
            <color indexed="81"/>
            <rFont val="Arial"/>
            <family val="2"/>
          </rPr>
          <t xml:space="preserve">insignificantes </t>
        </r>
        <r>
          <rPr>
            <u/>
            <sz val="14"/>
            <color indexed="81"/>
            <rFont val="Arial"/>
            <family val="2"/>
          </rPr>
          <t xml:space="preserve">o </t>
        </r>
        <r>
          <rPr>
            <b/>
            <u/>
            <sz val="14"/>
            <color indexed="81"/>
            <rFont val="Arial"/>
            <family val="2"/>
          </rPr>
          <t>menores</t>
        </r>
        <r>
          <rPr>
            <u/>
            <sz val="14"/>
            <color indexed="81"/>
            <rFont val="Arial"/>
            <family val="2"/>
          </rPr>
          <t>.</t>
        </r>
        <r>
          <rPr>
            <sz val="9"/>
            <color indexed="81"/>
            <rFont val="Tahoma"/>
            <family val="2"/>
          </rPr>
          <t xml:space="preserve">
</t>
        </r>
      </text>
    </comment>
    <comment ref="U11" authorId="2" shapeId="0">
      <text>
        <r>
          <rPr>
            <sz val="14"/>
            <color indexed="81"/>
            <rFont val="Arial"/>
            <family val="2"/>
          </rPr>
          <t xml:space="preserve">Relacione las acciones a ejecutar por cada control establecido.
Durante la aplicación de estas acciones, cada dependencia responsable debe mantener la trazabilidad de las actividades realizadas, con el fin de garantizar de forma efectiva que estos riesgos no se materialicen
</t>
        </r>
      </text>
    </comment>
    <comment ref="V11" authorId="2" shapeId="0">
      <text>
        <r>
          <rPr>
            <sz val="14"/>
            <color indexed="81"/>
            <rFont val="Arial"/>
            <family val="2"/>
          </rPr>
          <t xml:space="preserve">Especifique la periodicidad en que se desarrollaran las actividades. (diario, mensual, trimestral, semestral o anual)
</t>
        </r>
      </text>
    </comment>
    <comment ref="W11" authorId="2" shapeId="0">
      <text>
        <r>
          <rPr>
            <sz val="9"/>
            <color indexed="81"/>
            <rFont val="Tahoma"/>
            <family val="2"/>
          </rPr>
          <t xml:space="preserve">Indique cuál es la dependencia(s) responsable(s) en cada acción
</t>
        </r>
      </text>
    </comment>
    <comment ref="X11" authorId="2" shapeId="0">
      <text>
        <r>
          <rPr>
            <sz val="14"/>
            <color indexed="81"/>
            <rFont val="Arial"/>
            <family val="2"/>
          </rPr>
          <t>Establecer cómo se le hace seguimiento o medición al cumplimiento  de la acción formulada para dar tratamiento al Riesgo Residual, por ej.; reuniones, indicadores, controles adicionales</t>
        </r>
      </text>
    </comment>
    <comment ref="Y11" authorId="1" shapeId="0">
      <text>
        <r>
          <rPr>
            <sz val="11"/>
            <color indexed="81"/>
            <rFont val="Tahoma"/>
            <family val="2"/>
          </rPr>
          <t xml:space="preserve">Determine el registro que soporta y evidencia la ejecución de las acciones, como actas, documentos, memorias.
</t>
        </r>
      </text>
    </comment>
    <comment ref="Z11" authorId="1" shapeId="0">
      <text>
        <r>
          <rPr>
            <sz val="9"/>
            <color indexed="81"/>
            <rFont val="Tahoma"/>
            <family val="2"/>
          </rPr>
          <t xml:space="preserve">Comentarios adicionales que amplían la descripción de las acciones y su implementación
</t>
        </r>
      </text>
    </comment>
  </commentList>
</comments>
</file>

<file path=xl/comments3.xml><?xml version="1.0" encoding="utf-8"?>
<comments xmlns="http://schemas.openxmlformats.org/spreadsheetml/2006/main">
  <authors>
    <author>Carlos Alberto Diaz Ruiz</author>
  </authors>
  <commentList>
    <comment ref="C30" authorId="0" shapeId="0">
      <text>
        <r>
          <rPr>
            <sz val="9"/>
            <color indexed="81"/>
            <rFont val="Tahoma"/>
            <family val="2"/>
          </rPr>
          <t xml:space="preserve">Para mayor información consute la guía DAFP
</t>
        </r>
      </text>
    </comment>
    <comment ref="D80" authorId="0" shapeId="0">
      <text>
        <r>
          <rPr>
            <sz val="9"/>
            <color indexed="81"/>
            <rFont val="Tahoma"/>
            <family val="2"/>
          </rPr>
          <t xml:space="preserve">Para mayor información consute la guía DAFP
</t>
        </r>
      </text>
    </comment>
  </commentList>
</comments>
</file>

<file path=xl/comments4.xml><?xml version="1.0" encoding="utf-8"?>
<comments xmlns="http://schemas.openxmlformats.org/spreadsheetml/2006/main">
  <authors>
    <author>Carlos Alberto Diaz Ruiz</author>
  </authors>
  <commentList>
    <comment ref="M4" authorId="0" shapeId="0">
      <text>
        <r>
          <rPr>
            <sz val="9"/>
            <color indexed="81"/>
            <rFont val="Tahoma"/>
            <family val="2"/>
          </rPr>
          <t>Ajustar la fórmula según el número de controles que se tenga para cada riesgo</t>
        </r>
      </text>
    </comment>
  </commentList>
</comments>
</file>

<file path=xl/comments5.xml><?xml version="1.0" encoding="utf-8"?>
<comments xmlns="http://schemas.openxmlformats.org/spreadsheetml/2006/main">
  <authors>
    <author>Blanca Ofir Murillo Solarte</author>
  </authors>
  <commentList>
    <comment ref="Q7" authorId="0" shapeId="0">
      <text>
        <r>
          <rPr>
            <b/>
            <sz val="9"/>
            <color indexed="81"/>
            <rFont val="Tahoma"/>
            <family val="2"/>
          </rPr>
          <t>Relacione los riesgos por proceso que se hayan materializado</t>
        </r>
        <r>
          <rPr>
            <sz val="9"/>
            <color indexed="81"/>
            <rFont val="Tahoma"/>
            <family val="2"/>
          </rPr>
          <t xml:space="preserve">
</t>
        </r>
      </text>
    </comment>
    <comment ref="R7" authorId="0" shapeId="0">
      <text>
        <r>
          <rPr>
            <b/>
            <sz val="9"/>
            <color indexed="81"/>
            <rFont val="Tahoma"/>
            <family val="2"/>
          </rPr>
          <t>Relacione los riesgos de corrupción que se hayan materializado</t>
        </r>
        <r>
          <rPr>
            <sz val="9"/>
            <color indexed="81"/>
            <rFont val="Tahoma"/>
            <family val="2"/>
          </rPr>
          <t xml:space="preserve">
</t>
        </r>
      </text>
    </comment>
    <comment ref="K8" authorId="0" shapeId="0">
      <text>
        <r>
          <rPr>
            <b/>
            <sz val="9"/>
            <color indexed="81"/>
            <rFont val="Tahoma"/>
            <family val="2"/>
          </rPr>
          <t xml:space="preserve">Relacione los riesgos por proceso cuyo riesgo residual se ubique en la zona moderada </t>
        </r>
        <r>
          <rPr>
            <sz val="9"/>
            <color indexed="81"/>
            <rFont val="Tahoma"/>
            <family val="2"/>
          </rPr>
          <t xml:space="preserve">
</t>
        </r>
      </text>
    </comment>
    <comment ref="L8" authorId="0" shapeId="0">
      <text>
        <r>
          <rPr>
            <b/>
            <sz val="9"/>
            <color indexed="81"/>
            <rFont val="Tahoma"/>
            <family val="2"/>
          </rPr>
          <t xml:space="preserve">Relacione los riesgos de corrupción cuyo riesgo residual se ubique en la zona moderada </t>
        </r>
        <r>
          <rPr>
            <sz val="9"/>
            <color indexed="81"/>
            <rFont val="Tahoma"/>
            <family val="2"/>
          </rPr>
          <t xml:space="preserve">
</t>
        </r>
      </text>
    </comment>
    <comment ref="M8" authorId="0" shapeId="0">
      <text>
        <r>
          <rPr>
            <b/>
            <sz val="9"/>
            <color indexed="81"/>
            <rFont val="Tahoma"/>
            <family val="2"/>
          </rPr>
          <t xml:space="preserve">Relacione los riesgos por proceso cuyo riesgo residual se ubique en la zona Alta </t>
        </r>
        <r>
          <rPr>
            <sz val="9"/>
            <color indexed="81"/>
            <rFont val="Tahoma"/>
            <family val="2"/>
          </rPr>
          <t xml:space="preserve">
</t>
        </r>
      </text>
    </comment>
    <comment ref="N8" authorId="0" shapeId="0">
      <text>
        <r>
          <rPr>
            <b/>
            <sz val="9"/>
            <color indexed="81"/>
            <rFont val="Tahoma"/>
            <family val="2"/>
          </rPr>
          <t>Relacione los riesgos de corrupción cuyo riesgo residual se ubique en la zona Alta</t>
        </r>
        <r>
          <rPr>
            <sz val="9"/>
            <color indexed="81"/>
            <rFont val="Tahoma"/>
            <family val="2"/>
          </rPr>
          <t xml:space="preserve">
</t>
        </r>
      </text>
    </comment>
    <comment ref="O8" authorId="0" shapeId="0">
      <text>
        <r>
          <rPr>
            <b/>
            <sz val="9"/>
            <color indexed="81"/>
            <rFont val="Tahoma"/>
            <family val="2"/>
          </rPr>
          <t>Relacione los riesgos por proceso cuyo riesgo residual se ubique en la zona Extrema</t>
        </r>
        <r>
          <rPr>
            <sz val="9"/>
            <color indexed="81"/>
            <rFont val="Tahoma"/>
            <family val="2"/>
          </rPr>
          <t xml:space="preserve">
</t>
        </r>
      </text>
    </comment>
    <comment ref="P8" authorId="0" shapeId="0">
      <text>
        <r>
          <rPr>
            <b/>
            <sz val="9"/>
            <color indexed="81"/>
            <rFont val="Tahoma"/>
            <family val="2"/>
          </rPr>
          <t>Relacione los riesgos de corrupción cuyo riesgo residual se ubique en la zona Extrema</t>
        </r>
        <r>
          <rPr>
            <sz val="9"/>
            <color indexed="81"/>
            <rFont val="Tahoma"/>
            <family val="2"/>
          </rPr>
          <t xml:space="preserve">
</t>
        </r>
      </text>
    </comment>
  </commentList>
</comments>
</file>

<file path=xl/sharedStrings.xml><?xml version="1.0" encoding="utf-8"?>
<sst xmlns="http://schemas.openxmlformats.org/spreadsheetml/2006/main" count="1888" uniqueCount="840">
  <si>
    <t>PROBABILIDAD</t>
  </si>
  <si>
    <t>IMPACTO</t>
  </si>
  <si>
    <t>ZONA DE RIESGO</t>
  </si>
  <si>
    <t>MODERADO</t>
  </si>
  <si>
    <t>VALOR</t>
  </si>
  <si>
    <t>OPCIONES DE MANEJO</t>
  </si>
  <si>
    <t>BAJA</t>
  </si>
  <si>
    <t>* Asumir el riesgo</t>
  </si>
  <si>
    <t>IMPROBABLE (2)</t>
  </si>
  <si>
    <t>PROBABLE (4)</t>
  </si>
  <si>
    <t>SI</t>
  </si>
  <si>
    <t>ZONA DE RIESGO BAJA</t>
  </si>
  <si>
    <t>ZONA DE RIESGO MODERADA</t>
  </si>
  <si>
    <t>ZONA DE RIESGO ALTA</t>
  </si>
  <si>
    <t>ZONA DE RIESGO EXTREMA</t>
  </si>
  <si>
    <t>NIVEL</t>
  </si>
  <si>
    <t>DESCRIPTOR</t>
  </si>
  <si>
    <t>DESCRIPCIÓN</t>
  </si>
  <si>
    <t>IMPROBABLE</t>
  </si>
  <si>
    <t>POSIBLE</t>
  </si>
  <si>
    <t>PROBABLE</t>
  </si>
  <si>
    <t>CASI SEGURO</t>
  </si>
  <si>
    <t>MAYOR</t>
  </si>
  <si>
    <t>CATASTRÓFICO</t>
  </si>
  <si>
    <t>POSIBLE (3)</t>
  </si>
  <si>
    <t>CASI SEGURO (5)</t>
  </si>
  <si>
    <t>NO</t>
  </si>
  <si>
    <t>DESCRIPCIÓN  (FACTIBILIDAD)</t>
  </si>
  <si>
    <t>MODERADA</t>
  </si>
  <si>
    <t>ALTA</t>
  </si>
  <si>
    <t>EXTREMA</t>
  </si>
  <si>
    <t xml:space="preserve">TABLA DE PROBABILIDAD </t>
  </si>
  <si>
    <t>* Asumir el riesgo
* Reducir el riesgo</t>
  </si>
  <si>
    <t>* Reducir el riesgo
* Evitar el riesgo
* Compartir o transferir el riesgo</t>
  </si>
  <si>
    <t xml:space="preserve"> </t>
  </si>
  <si>
    <t>PUNTAJE</t>
  </si>
  <si>
    <t>CATASTROFICO</t>
  </si>
  <si>
    <t>IDENTIFICACIÓN DEL RIESGO</t>
  </si>
  <si>
    <t>ACCIONES ASOCIADAS AL CONTROL</t>
  </si>
  <si>
    <t>FECHA</t>
  </si>
  <si>
    <t>RARA VEZ</t>
  </si>
  <si>
    <r>
      <t xml:space="preserve">Afectación parcial al proceso y a la dependencia. Genera </t>
    </r>
    <r>
      <rPr>
        <b/>
        <sz val="11"/>
        <color indexed="8"/>
        <rFont val="Calibri"/>
        <family val="2"/>
      </rPr>
      <t>MEDIANAS</t>
    </r>
    <r>
      <rPr>
        <sz val="11"/>
        <color theme="1"/>
        <rFont val="Calibri"/>
        <family val="2"/>
        <scheme val="minor"/>
      </rPr>
      <t xml:space="preserve"> consecuencias para la entidad.</t>
    </r>
  </si>
  <si>
    <r>
      <t xml:space="preserve">Consecuencias desastrosas sobre el sector. Genera consecuencias </t>
    </r>
    <r>
      <rPr>
        <b/>
        <sz val="11"/>
        <color indexed="8"/>
        <rFont val="Calibri"/>
        <family val="2"/>
      </rPr>
      <t>DESASTROSAS</t>
    </r>
    <r>
      <rPr>
        <sz val="11"/>
        <color theme="1"/>
        <rFont val="Calibri"/>
        <family val="2"/>
        <scheme val="minor"/>
      </rPr>
      <t xml:space="preserve"> para la Entidad.</t>
    </r>
  </si>
  <si>
    <r>
      <t xml:space="preserve">Impacto negativo de la Entidad. Genera </t>
    </r>
    <r>
      <rPr>
        <b/>
        <sz val="11"/>
        <color indexed="8"/>
        <rFont val="Calibri"/>
        <family val="2"/>
      </rPr>
      <t>ALTAS</t>
    </r>
    <r>
      <rPr>
        <sz val="11"/>
        <color theme="1"/>
        <rFont val="Calibri"/>
        <family val="2"/>
        <scheme val="minor"/>
      </rPr>
      <t xml:space="preserve"> consecuencias para la Entidad.</t>
    </r>
  </si>
  <si>
    <t>TRATAMIENTO</t>
  </si>
  <si>
    <t>NOTA</t>
  </si>
  <si>
    <t>DE 5 A 10 PUNTOS</t>
  </si>
  <si>
    <t>RARA VEZ O IMPROBABLE</t>
  </si>
  <si>
    <t>MODERADO Y MAYOR</t>
  </si>
  <si>
    <t>DE 15 A 25 PUNTOS</t>
  </si>
  <si>
    <t>RARA VEZ, IMPROBABLE, POSIBLE, PROBABLE Y CASI SEGURO</t>
  </si>
  <si>
    <t>MODERADO, MAYOR Y CATASTROFICO</t>
  </si>
  <si>
    <t>Deben tomarse las medidas necesarias para llevar los riesgos a la zona de riesgo bajo o eliminarlo.</t>
  </si>
  <si>
    <t>DE 30 A 50 PUNTOS</t>
  </si>
  <si>
    <t>IMPROBABLE, POSIBLE, PROBABLE Y CASI SEGURO</t>
  </si>
  <si>
    <t>MAYOR Y CATASTROFICO</t>
  </si>
  <si>
    <t>Deben tomarse las medidas necesarias para llevar los riesgos a la zona de riesgo moderada, baja o eliminarlo.</t>
  </si>
  <si>
    <t>DE 60 A 100 PUNTOS</t>
  </si>
  <si>
    <t>POSIBLE, PROBABLE Y CASI SEGURO</t>
  </si>
  <si>
    <t>Nº</t>
  </si>
  <si>
    <t>RESPUESTA</t>
  </si>
  <si>
    <t>¿Generar pérdida de recursos económicos?</t>
  </si>
  <si>
    <r>
      <t xml:space="preserve">Los riesgos de corrupción de la zona extrema requieren de un </t>
    </r>
    <r>
      <rPr>
        <b/>
        <u/>
        <sz val="10"/>
        <rFont val="Arial"/>
        <family val="2"/>
      </rPr>
      <t>tratamiento prioritario</t>
    </r>
    <r>
      <rPr>
        <sz val="10"/>
        <rFont val="Arial"/>
        <family val="2"/>
      </rPr>
      <t xml:space="preserve">. Se deben implementar los controles orientados a reducir la posibilidad de ocurrencia del riesgo o disminuir el impacto de sus efectos y tomar las medidas de protección. </t>
    </r>
  </si>
  <si>
    <t>Criterios para la evaluación</t>
  </si>
  <si>
    <t>Preventivo</t>
  </si>
  <si>
    <t>Correctivo</t>
  </si>
  <si>
    <t>CALIFICACIÓN DE LOS CONTROLES</t>
  </si>
  <si>
    <t>DE 0 A 50</t>
  </si>
  <si>
    <t>DE 51 A 75</t>
  </si>
  <si>
    <t>DE 76 A 100</t>
  </si>
  <si>
    <r>
      <t xml:space="preserve">DE LA CALIFICACIÓN OBTENIDA SE REALIZA UN DESPLAZAMIENTO EN LA MATRIZ, ASÍ: </t>
    </r>
    <r>
      <rPr>
        <b/>
        <u/>
        <sz val="11"/>
        <color indexed="8"/>
        <rFont val="Arial"/>
        <family val="2"/>
      </rPr>
      <t>SI EL CONTROL AFECTA LA PROBABILIDAD SE REALIZA UN DESPLAZAMIENTO HACIA ABAJO . SÍ AFECTA EL IMPACTO SE REALIZA UN DESPLAZAMIENTO  HACIA LA IZQUIERDA.</t>
    </r>
  </si>
  <si>
    <t>PUNTAJE A DESPLAZAR</t>
  </si>
  <si>
    <t>SISTEMA INTEGRADO DE GESTIÓN</t>
  </si>
  <si>
    <t>PROCESO DE CONTROL Y EVALUACIÓN DE LA GESTIÓN</t>
  </si>
  <si>
    <t>ACCIONES ADELANTADAS</t>
  </si>
  <si>
    <t>VERSION: 2.0</t>
  </si>
  <si>
    <t>CONTROL DE CAMBIOS</t>
  </si>
  <si>
    <t>VERSIÓN</t>
  </si>
  <si>
    <t>RIESGO 1</t>
  </si>
  <si>
    <t>RIESGO 2</t>
  </si>
  <si>
    <t xml:space="preserve">TOTAL RESPUESTAS </t>
  </si>
  <si>
    <r>
      <t xml:space="preserve">¿Existe manuales, instructivos o procedimientos para el manejo del control? En caso afirmativo califique </t>
    </r>
    <r>
      <rPr>
        <b/>
        <u/>
        <sz val="11"/>
        <color theme="1"/>
        <rFont val="Arial"/>
        <family val="2"/>
      </rPr>
      <t>15</t>
    </r>
  </si>
  <si>
    <r>
      <t xml:space="preserve">¿Está(n) definido(s) el(los) responsable(s) de la ejecución del control y del seguimiento?, En caso afirmativo califique </t>
    </r>
    <r>
      <rPr>
        <b/>
        <u/>
        <sz val="11"/>
        <color theme="1"/>
        <rFont val="Arial"/>
        <family val="2"/>
      </rPr>
      <t>5</t>
    </r>
  </si>
  <si>
    <r>
      <t xml:space="preserve">¿El control es automático?En caso afirmativo califique </t>
    </r>
    <r>
      <rPr>
        <b/>
        <u/>
        <sz val="11"/>
        <color theme="1"/>
        <rFont val="Arial"/>
        <family val="2"/>
      </rPr>
      <t>15</t>
    </r>
  </si>
  <si>
    <r>
      <t xml:space="preserve">¿Se cuenta con evidencias de la ejecución y seguimiento del control? 
califique </t>
    </r>
    <r>
      <rPr>
        <b/>
        <u/>
        <sz val="11"/>
        <color theme="1"/>
        <rFont val="Arial"/>
        <family val="2"/>
      </rPr>
      <t>10</t>
    </r>
  </si>
  <si>
    <r>
      <t xml:space="preserve">¿En el tiempo que lleva la herramienta ha demostrado ser efectiva? 
Califique </t>
    </r>
    <r>
      <rPr>
        <b/>
        <u/>
        <sz val="11"/>
        <color theme="1"/>
        <rFont val="Arial"/>
        <family val="2"/>
      </rPr>
      <t>30</t>
    </r>
  </si>
  <si>
    <t>PUNTAJE TOTAL POR CONTROL</t>
  </si>
  <si>
    <t>REPORTE MONITOREO Y REVISIÓN-ABRIL</t>
  </si>
  <si>
    <t xml:space="preserve">REPORTE MONITOREO Y REVISIÓN-AGOSTO </t>
  </si>
  <si>
    <t>REPORTE MONITOREO Y REVISIÓN-DICIEMBRE</t>
  </si>
  <si>
    <t>Fecha: 07/07/2017</t>
  </si>
  <si>
    <t>CAUSA(S) RAÍZ</t>
  </si>
  <si>
    <t>ESTABLECIMIENTO DEL CONTEXTO</t>
  </si>
  <si>
    <t>MONITOREO Y REVISIÓN</t>
  </si>
  <si>
    <t>ABRIL</t>
  </si>
  <si>
    <t>AGOSTO</t>
  </si>
  <si>
    <t>DICIEMBRE</t>
  </si>
  <si>
    <t xml:space="preserve">SEGUIMIENTO OFICINA DE CONTROL INTERNO </t>
  </si>
  <si>
    <t>CONCEPTO</t>
  </si>
  <si>
    <t>INSIGNIFICANTE (1)</t>
  </si>
  <si>
    <t xml:space="preserve">RARO (1) </t>
  </si>
  <si>
    <t xml:space="preserve">IMPROBABLE (2) </t>
  </si>
  <si>
    <t>MENOR 
(2)</t>
  </si>
  <si>
    <t>MAYOR 
(4)</t>
  </si>
  <si>
    <t>40
ALTA</t>
  </si>
  <si>
    <t>30
ALTA</t>
  </si>
  <si>
    <r>
      <t xml:space="preserve">5
</t>
    </r>
    <r>
      <rPr>
        <b/>
        <sz val="14"/>
        <color indexed="8"/>
        <rFont val="Arial Narrow"/>
        <family val="2"/>
      </rPr>
      <t>BAJA</t>
    </r>
  </si>
  <si>
    <r>
      <t xml:space="preserve">15
</t>
    </r>
    <r>
      <rPr>
        <b/>
        <sz val="14"/>
        <color indexed="8"/>
        <rFont val="Arial Narrow"/>
        <family val="2"/>
      </rPr>
      <t>MODERADA</t>
    </r>
  </si>
  <si>
    <r>
      <t xml:space="preserve">25
</t>
    </r>
    <r>
      <rPr>
        <b/>
        <sz val="14"/>
        <color indexed="8"/>
        <rFont val="Arial Narrow"/>
        <family val="2"/>
      </rPr>
      <t>MODERADA</t>
    </r>
  </si>
  <si>
    <r>
      <t xml:space="preserve">50
</t>
    </r>
    <r>
      <rPr>
        <b/>
        <sz val="14"/>
        <color indexed="8"/>
        <rFont val="Arial Narrow"/>
        <family val="2"/>
      </rPr>
      <t>ALTA</t>
    </r>
  </si>
  <si>
    <r>
      <t xml:space="preserve">100
</t>
    </r>
    <r>
      <rPr>
        <b/>
        <sz val="14"/>
        <color indexed="8"/>
        <rFont val="Arial Narrow"/>
        <family val="2"/>
      </rPr>
      <t>EXTREMA</t>
    </r>
  </si>
  <si>
    <r>
      <t xml:space="preserve">80
</t>
    </r>
    <r>
      <rPr>
        <b/>
        <sz val="14"/>
        <color indexed="8"/>
        <rFont val="Arial Narrow"/>
        <family val="2"/>
      </rPr>
      <t>EXTREMA</t>
    </r>
  </si>
  <si>
    <r>
      <t xml:space="preserve">60
</t>
    </r>
    <r>
      <rPr>
        <b/>
        <sz val="14"/>
        <color indexed="8"/>
        <rFont val="Arial Narrow"/>
        <family val="2"/>
      </rPr>
      <t>EXTREMA</t>
    </r>
  </si>
  <si>
    <r>
      <t xml:space="preserve">4
</t>
    </r>
    <r>
      <rPr>
        <b/>
        <sz val="14"/>
        <color indexed="8"/>
        <rFont val="Arial Narrow"/>
        <family val="2"/>
      </rPr>
      <t>BAJA</t>
    </r>
  </si>
  <si>
    <r>
      <t xml:space="preserve">3
</t>
    </r>
    <r>
      <rPr>
        <b/>
        <sz val="14"/>
        <color indexed="8"/>
        <rFont val="Arial Narrow"/>
        <family val="2"/>
      </rPr>
      <t>BAJA</t>
    </r>
  </si>
  <si>
    <r>
      <t xml:space="preserve">2
</t>
    </r>
    <r>
      <rPr>
        <b/>
        <sz val="14"/>
        <color indexed="8"/>
        <rFont val="Arial Narrow"/>
        <family val="2"/>
      </rPr>
      <t>BAJA</t>
    </r>
  </si>
  <si>
    <r>
      <t xml:space="preserve">1
</t>
    </r>
    <r>
      <rPr>
        <b/>
        <sz val="14"/>
        <color indexed="8"/>
        <rFont val="Arial Narrow"/>
        <family val="2"/>
      </rPr>
      <t>BAJA</t>
    </r>
  </si>
  <si>
    <r>
      <t xml:space="preserve">12
</t>
    </r>
    <r>
      <rPr>
        <b/>
        <sz val="14"/>
        <color indexed="8"/>
        <rFont val="Arial Narrow"/>
        <family val="2"/>
      </rPr>
      <t>BAJA</t>
    </r>
  </si>
  <si>
    <r>
      <t xml:space="preserve">9
</t>
    </r>
    <r>
      <rPr>
        <b/>
        <sz val="14"/>
        <color indexed="8"/>
        <rFont val="Arial Narrow"/>
        <family val="2"/>
      </rPr>
      <t>BAJA</t>
    </r>
  </si>
  <si>
    <r>
      <t xml:space="preserve">6
</t>
    </r>
    <r>
      <rPr>
        <b/>
        <sz val="14"/>
        <color indexed="8"/>
        <rFont val="Arial Narrow"/>
        <family val="2"/>
      </rPr>
      <t>BAJA</t>
    </r>
  </si>
  <si>
    <r>
      <t xml:space="preserve">10
</t>
    </r>
    <r>
      <rPr>
        <b/>
        <sz val="14"/>
        <color indexed="8"/>
        <rFont val="Arial Narrow"/>
        <family val="2"/>
      </rPr>
      <t>BAJA</t>
    </r>
  </si>
  <si>
    <r>
      <t xml:space="preserve">20
</t>
    </r>
    <r>
      <rPr>
        <b/>
        <sz val="14"/>
        <color indexed="8"/>
        <rFont val="Arial Narrow"/>
        <family val="2"/>
      </rPr>
      <t>MODERADA</t>
    </r>
  </si>
  <si>
    <r>
      <t xml:space="preserve">40
</t>
    </r>
    <r>
      <rPr>
        <b/>
        <sz val="14"/>
        <color indexed="8"/>
        <rFont val="Arial Narrow"/>
        <family val="2"/>
      </rPr>
      <t>ALTA</t>
    </r>
  </si>
  <si>
    <t xml:space="preserve">MATRIZ DE CALIFICACIÓN DE RIESGOS </t>
  </si>
  <si>
    <t>CATASTRÓFICO 
(5)</t>
  </si>
  <si>
    <t>MODERADO 
(3)</t>
  </si>
  <si>
    <t>DEFINICIONES DE LAS OPCIONES DE MANEJO DEL RIESGO</t>
  </si>
  <si>
    <t>ASUMIR EL RIESGO</t>
  </si>
  <si>
    <t>REDUCIR EL RIESGO</t>
  </si>
  <si>
    <t>EVITAR EL RIESGO</t>
  </si>
  <si>
    <t>COMPARTIR O TRANSFERIR EL RIESGO</t>
  </si>
  <si>
    <t>OPCIONES DE MANEJO DEL RIESGO DE CORRUPCIÓN</t>
  </si>
  <si>
    <t>OPCIONES DE MANEJO DEL RIESGO DE GESTIÓN</t>
  </si>
  <si>
    <r>
      <t xml:space="preserve">Implica tomar medidas encaminadas a </t>
    </r>
    <r>
      <rPr>
        <b/>
        <sz val="10"/>
        <color indexed="60"/>
        <rFont val="Arial"/>
        <family val="2"/>
      </rPr>
      <t>DISMINUIR</t>
    </r>
    <r>
      <rPr>
        <b/>
        <sz val="10"/>
        <color indexed="8"/>
        <rFont val="Arial"/>
        <family val="2"/>
      </rPr>
      <t xml:space="preserve"> </t>
    </r>
    <r>
      <rPr>
        <sz val="10"/>
        <color indexed="8"/>
        <rFont val="Arial"/>
        <family val="2"/>
      </rPr>
      <t>tanto la</t>
    </r>
    <r>
      <rPr>
        <b/>
        <sz val="10"/>
        <color indexed="8"/>
        <rFont val="Arial"/>
        <family val="2"/>
      </rPr>
      <t xml:space="preserve"> </t>
    </r>
    <r>
      <rPr>
        <b/>
        <u/>
        <sz val="10"/>
        <color indexed="8"/>
        <rFont val="Arial"/>
        <family val="2"/>
      </rPr>
      <t>PROBABILIDAD</t>
    </r>
    <r>
      <rPr>
        <b/>
        <sz val="10"/>
        <color indexed="8"/>
        <rFont val="Arial"/>
        <family val="2"/>
      </rPr>
      <t xml:space="preserve"> </t>
    </r>
    <r>
      <rPr>
        <b/>
        <u/>
        <sz val="10"/>
        <color indexed="8"/>
        <rFont val="Arial"/>
        <family val="2"/>
      </rPr>
      <t xml:space="preserve">(medidas de prevención), </t>
    </r>
    <r>
      <rPr>
        <u/>
        <sz val="10"/>
        <color indexed="8"/>
        <rFont val="Arial"/>
        <family val="2"/>
      </rPr>
      <t xml:space="preserve">como </t>
    </r>
    <r>
      <rPr>
        <b/>
        <u/>
        <sz val="10"/>
        <color indexed="8"/>
        <rFont val="Arial"/>
        <family val="2"/>
      </rPr>
      <t>el IMPACTO (medidas de protección)</t>
    </r>
    <r>
      <rPr>
        <sz val="10"/>
        <color indexed="8"/>
        <rFont val="Arial"/>
        <family val="2"/>
      </rPr>
      <t>.  La reducción del riesgo es probablemente el método más sencillo y económico para superar las debilidades antes de aplicar medidas más costosas y difíciles.  Por ejemplo: a través de la</t>
    </r>
    <r>
      <rPr>
        <b/>
        <sz val="10"/>
        <color indexed="8"/>
        <rFont val="Arial"/>
        <family val="2"/>
      </rPr>
      <t xml:space="preserve"> </t>
    </r>
    <r>
      <rPr>
        <b/>
        <u/>
        <sz val="10"/>
        <color indexed="8"/>
        <rFont val="Arial"/>
        <family val="2"/>
      </rPr>
      <t>mejora u optimización de los procedimientos, la implementación de acertados controles y acciones de manejo complementarias.</t>
    </r>
  </si>
  <si>
    <r>
      <t xml:space="preserve">Implica tomar medidas encaminadas a </t>
    </r>
    <r>
      <rPr>
        <b/>
        <sz val="10"/>
        <color indexed="60"/>
        <rFont val="Arial"/>
        <family val="2"/>
      </rPr>
      <t xml:space="preserve">PREVENIR </t>
    </r>
    <r>
      <rPr>
        <sz val="10"/>
        <color indexed="8"/>
        <rFont val="Arial"/>
        <family val="2"/>
      </rPr>
      <t xml:space="preserve">que el riesgo se materialice, </t>
    </r>
    <r>
      <rPr>
        <b/>
        <sz val="10"/>
        <color indexed="8"/>
        <rFont val="Arial"/>
        <family val="2"/>
      </rPr>
      <t>evitar la materialización del riesgo es la primera alternativa</t>
    </r>
    <r>
      <rPr>
        <sz val="10"/>
        <color indexed="8"/>
        <rFont val="Arial"/>
        <family val="2"/>
      </rPr>
      <t xml:space="preserve"> </t>
    </r>
    <r>
      <rPr>
        <b/>
        <sz val="10"/>
        <color indexed="8"/>
        <rFont val="Arial"/>
        <family val="2"/>
      </rPr>
      <t>a considerar</t>
    </r>
    <r>
      <rPr>
        <sz val="10"/>
        <color indexed="8"/>
        <rFont val="Arial"/>
        <family val="2"/>
      </rPr>
      <t>, y esto se logra cuando al interior del proceso se generan C</t>
    </r>
    <r>
      <rPr>
        <u/>
        <sz val="10"/>
        <color indexed="8"/>
        <rFont val="Arial"/>
        <family val="2"/>
      </rPr>
      <t>AMBIOS SUSTANCIALES</t>
    </r>
    <r>
      <rPr>
        <sz val="10"/>
        <color indexed="8"/>
        <rFont val="Arial"/>
        <family val="2"/>
      </rPr>
      <t xml:space="preserve">, tales como: mejoramiento a raiz de </t>
    </r>
    <r>
      <rPr>
        <u/>
        <sz val="10"/>
        <color indexed="8"/>
        <rFont val="Arial"/>
        <family val="2"/>
      </rPr>
      <t>ajustes drásticos, rediseños o eliminaciones</t>
    </r>
    <r>
      <rPr>
        <sz val="10"/>
        <color indexed="8"/>
        <rFont val="Arial"/>
        <family val="2"/>
      </rPr>
      <t xml:space="preserve"> realizados en procedimientos u otros controles establecidos. Por ejemplo: el control de calidad, manejo de los insumos, mantenimiento preventivo de los equipos, desarrollo tecnológico, etc.</t>
    </r>
  </si>
  <si>
    <r>
      <t xml:space="preserve">Implica tomar medidas que </t>
    </r>
    <r>
      <rPr>
        <b/>
        <u/>
        <sz val="10"/>
        <color indexed="60"/>
        <rFont val="Arial"/>
        <family val="2"/>
      </rPr>
      <t xml:space="preserve">REDUZCAN EL IMPACTO </t>
    </r>
    <r>
      <rPr>
        <b/>
        <u/>
        <sz val="10"/>
        <color indexed="8"/>
        <rFont val="Arial"/>
        <family val="2"/>
      </rPr>
      <t xml:space="preserve">de  la materialización del riesgo, </t>
    </r>
    <r>
      <rPr>
        <sz val="10"/>
        <color indexed="8"/>
        <rFont val="Arial"/>
        <family val="2"/>
      </rPr>
      <t xml:space="preserve"> a través del </t>
    </r>
    <r>
      <rPr>
        <b/>
        <sz val="10"/>
        <color indexed="8"/>
        <rFont val="Arial"/>
        <family val="2"/>
      </rPr>
      <t xml:space="preserve">COMPARTIR O TRASPASO </t>
    </r>
    <r>
      <rPr>
        <sz val="10"/>
        <color indexed="8"/>
        <rFont val="Arial"/>
        <family val="2"/>
      </rPr>
      <t xml:space="preserve">de las pérdidas potenciales a otras organizaciones o entidades, como en el caso de los contratos de seguros </t>
    </r>
    <r>
      <rPr>
        <b/>
        <sz val="10"/>
        <color indexed="8"/>
        <rFont val="Arial"/>
        <family val="2"/>
      </rPr>
      <t>(Pólizas)</t>
    </r>
    <r>
      <rPr>
        <sz val="10"/>
        <color indexed="8"/>
        <rFont val="Arial"/>
        <family val="2"/>
      </rPr>
      <t xml:space="preserve"> o a través de otros medios que permiten distribuir una porción del riesgo con otra entidad, como en los contratos a riesgo compartido.  Por ejemplo, tercerización (Outsourcing),  la información de gran importancia se puede duplicar y almacenar en un lugar distante y de ubicación segura, en vez de dejarla concentrada en un solo lugar.</t>
    </r>
  </si>
  <si>
    <r>
      <t xml:space="preserve">Se asume el riesgo.  
</t>
    </r>
    <r>
      <rPr>
        <b/>
        <sz val="10"/>
        <color indexed="8"/>
        <rFont val="Arial"/>
        <family val="2"/>
      </rPr>
      <t xml:space="preserve">Nota: </t>
    </r>
    <r>
      <rPr>
        <sz val="10"/>
        <color indexed="8"/>
        <rFont val="Arial"/>
        <family val="2"/>
      </rPr>
      <t>Si el riesgo inherente se ubica en la zona baja, se debe revisar si éste riesgo amerita o no, que se incluya en el mapa de riesgos, para su administración.</t>
    </r>
  </si>
  <si>
    <r>
      <t xml:space="preserve">Se asume el riesgo.
Se implementan </t>
    </r>
    <r>
      <rPr>
        <b/>
        <i/>
        <sz val="10"/>
        <color indexed="8"/>
        <rFont val="Arial"/>
        <family val="2"/>
      </rPr>
      <t>controles</t>
    </r>
    <r>
      <rPr>
        <sz val="10"/>
        <color indexed="8"/>
        <rFont val="Arial"/>
        <family val="2"/>
      </rPr>
      <t xml:space="preserve"> </t>
    </r>
    <r>
      <rPr>
        <b/>
        <i/>
        <sz val="10"/>
        <color indexed="8"/>
        <rFont val="Arial"/>
        <family val="2"/>
      </rPr>
      <t>preventivos</t>
    </r>
    <r>
      <rPr>
        <i/>
        <sz val="10"/>
        <color indexed="8"/>
        <rFont val="Arial"/>
        <family val="2"/>
      </rPr>
      <t xml:space="preserve"> y</t>
    </r>
    <r>
      <rPr>
        <b/>
        <i/>
        <sz val="10"/>
        <color indexed="8"/>
        <rFont val="Arial"/>
        <family val="2"/>
      </rPr>
      <t xml:space="preserve"> </t>
    </r>
    <r>
      <rPr>
        <sz val="10"/>
        <color indexed="8"/>
        <rFont val="Arial"/>
        <family val="2"/>
      </rPr>
      <t xml:space="preserve">sus </t>
    </r>
    <r>
      <rPr>
        <b/>
        <i/>
        <sz val="10"/>
        <color indexed="8"/>
        <rFont val="Arial"/>
        <family val="2"/>
      </rPr>
      <t xml:space="preserve">acciones de manejo del riesgo </t>
    </r>
    <r>
      <rPr>
        <sz val="10"/>
        <color indexed="8"/>
        <rFont val="Arial"/>
        <family val="2"/>
      </rPr>
      <t xml:space="preserve">orientadas a </t>
    </r>
    <r>
      <rPr>
        <b/>
        <u/>
        <sz val="10"/>
        <color indexed="8"/>
        <rFont val="Arial"/>
        <family val="2"/>
      </rPr>
      <t>disminuir</t>
    </r>
    <r>
      <rPr>
        <u/>
        <sz val="10"/>
        <color indexed="8"/>
        <rFont val="Arial"/>
        <family val="2"/>
      </rPr>
      <t xml:space="preserve"> </t>
    </r>
    <r>
      <rPr>
        <sz val="10"/>
        <color indexed="8"/>
        <rFont val="Arial"/>
        <family val="2"/>
      </rPr>
      <t xml:space="preserve">la probabilidad de materialización del riesgo </t>
    </r>
    <r>
      <rPr>
        <b/>
        <sz val="10"/>
        <color indexed="8"/>
        <rFont val="Arial"/>
        <family val="2"/>
      </rPr>
      <t xml:space="preserve"> </t>
    </r>
    <r>
      <rPr>
        <sz val="10"/>
        <color indexed="8"/>
        <rFont val="Arial"/>
        <family val="2"/>
      </rPr>
      <t xml:space="preserve">Y/O </t>
    </r>
    <r>
      <rPr>
        <b/>
        <i/>
        <sz val="10"/>
        <color indexed="8"/>
        <rFont val="Arial"/>
        <family val="2"/>
      </rPr>
      <t>controles de</t>
    </r>
    <r>
      <rPr>
        <i/>
        <sz val="10"/>
        <color indexed="8"/>
        <rFont val="Arial"/>
        <family val="2"/>
      </rPr>
      <t xml:space="preserve"> </t>
    </r>
    <r>
      <rPr>
        <b/>
        <i/>
        <sz val="10"/>
        <color indexed="8"/>
        <rFont val="Arial"/>
        <family val="2"/>
      </rPr>
      <t xml:space="preserve">protección </t>
    </r>
    <r>
      <rPr>
        <sz val="10"/>
        <color indexed="8"/>
        <rFont val="Arial"/>
        <family val="2"/>
      </rPr>
      <t xml:space="preserve">y sus </t>
    </r>
    <r>
      <rPr>
        <b/>
        <i/>
        <sz val="10"/>
        <color indexed="8"/>
        <rFont val="Arial"/>
        <family val="2"/>
      </rPr>
      <t xml:space="preserve">acciones de manejo del riesgo </t>
    </r>
    <r>
      <rPr>
        <sz val="10"/>
        <color indexed="8"/>
        <rFont val="Arial"/>
        <family val="2"/>
      </rPr>
      <t xml:space="preserve">, orientadas a </t>
    </r>
    <r>
      <rPr>
        <b/>
        <u/>
        <sz val="10"/>
        <color indexed="8"/>
        <rFont val="Arial"/>
        <family val="2"/>
      </rPr>
      <t>disminuir</t>
    </r>
    <r>
      <rPr>
        <u/>
        <sz val="10"/>
        <color indexed="8"/>
        <rFont val="Arial"/>
        <family val="2"/>
      </rPr>
      <t xml:space="preserve"> </t>
    </r>
    <r>
      <rPr>
        <sz val="10"/>
        <color indexed="8"/>
        <rFont val="Arial"/>
        <family val="2"/>
      </rPr>
      <t>el impacto de la materialización del riesgo. Lo anterior con el propósito de llevar el riesgo a la</t>
    </r>
    <r>
      <rPr>
        <u/>
        <sz val="10"/>
        <color indexed="8"/>
        <rFont val="Arial"/>
        <family val="2"/>
      </rPr>
      <t xml:space="preserve"> zona baja.</t>
    </r>
    <r>
      <rPr>
        <sz val="10"/>
        <color indexed="8"/>
        <rFont val="Arial"/>
        <family val="2"/>
      </rPr>
      <t xml:space="preserve">  </t>
    </r>
  </si>
  <si>
    <r>
      <t xml:space="preserve">Se implementan </t>
    </r>
    <r>
      <rPr>
        <b/>
        <i/>
        <sz val="10"/>
        <color indexed="8"/>
        <rFont val="Arial"/>
        <family val="2"/>
      </rPr>
      <t xml:space="preserve">controles preventivos </t>
    </r>
    <r>
      <rPr>
        <i/>
        <sz val="10"/>
        <color indexed="8"/>
        <rFont val="Arial"/>
        <family val="2"/>
      </rPr>
      <t>y</t>
    </r>
    <r>
      <rPr>
        <b/>
        <i/>
        <sz val="10"/>
        <color indexed="8"/>
        <rFont val="Arial"/>
        <family val="2"/>
      </rPr>
      <t xml:space="preserve"> </t>
    </r>
    <r>
      <rPr>
        <sz val="10"/>
        <color indexed="8"/>
        <rFont val="Arial"/>
        <family val="2"/>
      </rPr>
      <t xml:space="preserve">sus </t>
    </r>
    <r>
      <rPr>
        <b/>
        <i/>
        <sz val="10"/>
        <color indexed="8"/>
        <rFont val="Arial"/>
        <family val="2"/>
      </rPr>
      <t xml:space="preserve">acciones de manejo del riesgo,  </t>
    </r>
    <r>
      <rPr>
        <sz val="10"/>
        <color indexed="8"/>
        <rFont val="Arial"/>
        <family val="2"/>
      </rPr>
      <t>orientadas</t>
    </r>
    <r>
      <rPr>
        <i/>
        <sz val="10"/>
        <color indexed="8"/>
        <rFont val="Arial"/>
        <family val="2"/>
      </rPr>
      <t xml:space="preserve"> a </t>
    </r>
    <r>
      <rPr>
        <b/>
        <u/>
        <sz val="10"/>
        <color indexed="8"/>
        <rFont val="Arial"/>
        <family val="2"/>
      </rPr>
      <t>disminuir</t>
    </r>
    <r>
      <rPr>
        <i/>
        <sz val="10"/>
        <color indexed="8"/>
        <rFont val="Arial"/>
        <family val="2"/>
      </rPr>
      <t xml:space="preserve"> </t>
    </r>
    <r>
      <rPr>
        <sz val="10"/>
        <color indexed="8"/>
        <rFont val="Arial"/>
        <family val="2"/>
      </rPr>
      <t xml:space="preserve">o </t>
    </r>
    <r>
      <rPr>
        <b/>
        <u/>
        <sz val="10"/>
        <color indexed="8"/>
        <rFont val="Arial"/>
        <family val="2"/>
      </rPr>
      <t>evitar</t>
    </r>
    <r>
      <rPr>
        <i/>
        <sz val="10"/>
        <color indexed="8"/>
        <rFont val="Arial"/>
        <family val="2"/>
      </rPr>
      <t xml:space="preserve"> </t>
    </r>
    <r>
      <rPr>
        <sz val="10"/>
        <color indexed="8"/>
        <rFont val="Arial"/>
        <family val="2"/>
      </rPr>
      <t xml:space="preserve">la materialización del riesgo Y/O </t>
    </r>
    <r>
      <rPr>
        <b/>
        <i/>
        <sz val="10"/>
        <color indexed="8"/>
        <rFont val="Arial"/>
        <family val="2"/>
      </rPr>
      <t xml:space="preserve">controles de protección </t>
    </r>
    <r>
      <rPr>
        <sz val="10"/>
        <color indexed="8"/>
        <rFont val="Arial"/>
        <family val="2"/>
      </rPr>
      <t xml:space="preserve">y sus </t>
    </r>
    <r>
      <rPr>
        <b/>
        <i/>
        <sz val="10"/>
        <color indexed="8"/>
        <rFont val="Arial"/>
        <family val="2"/>
      </rPr>
      <t xml:space="preserve">acciones de manejo del riesgo  </t>
    </r>
    <r>
      <rPr>
        <sz val="10"/>
        <color indexed="8"/>
        <rFont val="Arial"/>
        <family val="2"/>
      </rPr>
      <t>orientadas</t>
    </r>
    <r>
      <rPr>
        <b/>
        <i/>
        <sz val="10"/>
        <color indexed="8"/>
        <rFont val="Arial"/>
        <family val="2"/>
      </rPr>
      <t xml:space="preserve"> </t>
    </r>
    <r>
      <rPr>
        <i/>
        <sz val="10"/>
        <color indexed="8"/>
        <rFont val="Arial"/>
        <family val="2"/>
      </rPr>
      <t xml:space="preserve">a </t>
    </r>
    <r>
      <rPr>
        <b/>
        <u/>
        <sz val="10"/>
        <color indexed="8"/>
        <rFont val="Arial"/>
        <family val="2"/>
      </rPr>
      <t xml:space="preserve">disminuir </t>
    </r>
    <r>
      <rPr>
        <b/>
        <sz val="10"/>
        <color indexed="8"/>
        <rFont val="Arial"/>
        <family val="2"/>
      </rPr>
      <t xml:space="preserve"> o </t>
    </r>
    <r>
      <rPr>
        <sz val="10"/>
        <color indexed="8"/>
        <rFont val="Arial"/>
        <family val="2"/>
      </rPr>
      <t xml:space="preserve"> </t>
    </r>
    <r>
      <rPr>
        <b/>
        <u/>
        <sz val="10"/>
        <color indexed="8"/>
        <rFont val="Arial"/>
        <family val="2"/>
      </rPr>
      <t xml:space="preserve">evitar </t>
    </r>
    <r>
      <rPr>
        <sz val="10"/>
        <color indexed="8"/>
        <rFont val="Arial"/>
        <family val="2"/>
      </rPr>
      <t xml:space="preserve">el impacto de la materialización del riesgo.  Lo anterior con el propósito de llevar el riesgo a </t>
    </r>
    <r>
      <rPr>
        <u/>
        <sz val="10"/>
        <color indexed="8"/>
        <rFont val="Arial"/>
        <family val="2"/>
      </rPr>
      <t>zona moderada.</t>
    </r>
    <r>
      <rPr>
        <sz val="10"/>
        <color indexed="8"/>
        <rFont val="Arial"/>
        <family val="2"/>
      </rPr>
      <t xml:space="preserve">  
En lo relacionado con compartir o transferir el riesgo, se podría establecer el mantenimiento de pólizas (contratos de seguros), tercerización, entre otras;  como controles o acciones de manejo del riesgo enfocadas a la protección.  Esta opción de manejo se deberá tener en cuenta, con base en la capacidad del proceso y/o la entidad,  para asumir las consecuencias del impacto producido por la materialización del riesgo.  </t>
    </r>
  </si>
  <si>
    <r>
      <t xml:space="preserve">Se implementan </t>
    </r>
    <r>
      <rPr>
        <b/>
        <i/>
        <sz val="10"/>
        <color indexed="8"/>
        <rFont val="Arial"/>
        <family val="2"/>
      </rPr>
      <t>controles preventivos</t>
    </r>
    <r>
      <rPr>
        <sz val="10"/>
        <color indexed="8"/>
        <rFont val="Arial"/>
        <family val="2"/>
      </rPr>
      <t xml:space="preserve"> y sus</t>
    </r>
    <r>
      <rPr>
        <b/>
        <i/>
        <sz val="10"/>
        <color indexed="8"/>
        <rFont val="Arial"/>
        <family val="2"/>
      </rPr>
      <t xml:space="preserve"> acciones de manejo del riesgo</t>
    </r>
    <r>
      <rPr>
        <sz val="10"/>
        <color indexed="8"/>
        <rFont val="Arial"/>
        <family val="2"/>
      </rPr>
      <t xml:space="preserve">, orientadas a </t>
    </r>
    <r>
      <rPr>
        <b/>
        <u/>
        <sz val="10"/>
        <color indexed="8"/>
        <rFont val="Arial"/>
        <family val="2"/>
      </rPr>
      <t xml:space="preserve">disminuir </t>
    </r>
    <r>
      <rPr>
        <sz val="10"/>
        <color indexed="8"/>
        <rFont val="Arial"/>
        <family val="2"/>
      </rPr>
      <t>o</t>
    </r>
    <r>
      <rPr>
        <b/>
        <u/>
        <sz val="10"/>
        <color indexed="8"/>
        <rFont val="Arial"/>
        <family val="2"/>
      </rPr>
      <t xml:space="preserve"> evitar </t>
    </r>
    <r>
      <rPr>
        <sz val="10"/>
        <color indexed="8"/>
        <rFont val="Arial"/>
        <family val="2"/>
      </rPr>
      <t xml:space="preserve">la materialización del riesgo Y/O </t>
    </r>
    <r>
      <rPr>
        <b/>
        <sz val="10"/>
        <color indexed="8"/>
        <rFont val="Arial"/>
        <family val="2"/>
      </rPr>
      <t>c</t>
    </r>
    <r>
      <rPr>
        <b/>
        <i/>
        <sz val="10"/>
        <color indexed="8"/>
        <rFont val="Arial"/>
        <family val="2"/>
      </rPr>
      <t xml:space="preserve">ontroles de protección </t>
    </r>
    <r>
      <rPr>
        <sz val="10"/>
        <color indexed="8"/>
        <rFont val="Arial"/>
        <family val="2"/>
      </rPr>
      <t xml:space="preserve">y sus </t>
    </r>
    <r>
      <rPr>
        <b/>
        <i/>
        <sz val="10"/>
        <color indexed="8"/>
        <rFont val="Arial"/>
        <family val="2"/>
      </rPr>
      <t xml:space="preserve">acciones de manejo del riesgo </t>
    </r>
    <r>
      <rPr>
        <sz val="10"/>
        <color indexed="8"/>
        <rFont val="Arial"/>
        <family val="2"/>
      </rPr>
      <t xml:space="preserve"> orientadas a </t>
    </r>
    <r>
      <rPr>
        <b/>
        <u/>
        <sz val="10"/>
        <color indexed="8"/>
        <rFont val="Arial"/>
        <family val="2"/>
      </rPr>
      <t xml:space="preserve">disminuir </t>
    </r>
    <r>
      <rPr>
        <u/>
        <sz val="10"/>
        <color indexed="8"/>
        <rFont val="Arial"/>
        <family val="2"/>
      </rPr>
      <t xml:space="preserve">o </t>
    </r>
    <r>
      <rPr>
        <b/>
        <u/>
        <sz val="10"/>
        <color indexed="8"/>
        <rFont val="Arial"/>
        <family val="2"/>
      </rPr>
      <t xml:space="preserve">evitar </t>
    </r>
    <r>
      <rPr>
        <sz val="10"/>
        <color indexed="8"/>
        <rFont val="Arial"/>
        <family val="2"/>
      </rPr>
      <t xml:space="preserve">el impacto de la materialización del riesgo. 
En lo relacionado con </t>
    </r>
    <r>
      <rPr>
        <b/>
        <sz val="10"/>
        <color indexed="8"/>
        <rFont val="Arial"/>
        <family val="2"/>
      </rPr>
      <t>Compartir o transferir el riesgo</t>
    </r>
    <r>
      <rPr>
        <sz val="10"/>
        <color indexed="8"/>
        <rFont val="Arial"/>
        <family val="2"/>
      </rPr>
      <t xml:space="preserve">, teniendo en cuenta que en esta zona de riesgo se pueden producir pérdidas considerables para el proceso y/o la entidad, se hace necesario que se implementen </t>
    </r>
    <r>
      <rPr>
        <b/>
        <sz val="10"/>
        <color indexed="8"/>
        <rFont val="Arial"/>
        <family val="2"/>
      </rPr>
      <t xml:space="preserve">controles de protección </t>
    </r>
    <r>
      <rPr>
        <sz val="10"/>
        <color indexed="8"/>
        <rFont val="Arial"/>
        <family val="2"/>
      </rPr>
      <t xml:space="preserve">y sus </t>
    </r>
    <r>
      <rPr>
        <b/>
        <sz val="10"/>
        <color indexed="8"/>
        <rFont val="Arial"/>
        <family val="2"/>
      </rPr>
      <t xml:space="preserve">acciones de manejo del riesgo, </t>
    </r>
    <r>
      <rPr>
        <sz val="10"/>
        <color indexed="8"/>
        <rFont val="Arial"/>
        <family val="2"/>
      </rPr>
      <t xml:space="preserve">en los cuales se involucren </t>
    </r>
    <r>
      <rPr>
        <b/>
        <sz val="10"/>
        <color indexed="8"/>
        <rFont val="Arial"/>
        <family val="2"/>
      </rPr>
      <t>pólizas, tercerizaciones,</t>
    </r>
    <r>
      <rPr>
        <sz val="10"/>
        <color indexed="8"/>
        <rFont val="Arial"/>
        <family val="2"/>
      </rPr>
      <t xml:space="preserve"> entre otras medidas que protejan el proceso y/o la entidad.    </t>
    </r>
  </si>
  <si>
    <t>RIESGO DE CORRUPCIÓN</t>
  </si>
  <si>
    <t>RIESGO DE GESTIÓN</t>
  </si>
  <si>
    <r>
      <rPr>
        <b/>
        <sz val="12"/>
        <color indexed="8"/>
        <rFont val="Calibri"/>
        <family val="2"/>
      </rPr>
      <t>Nota:</t>
    </r>
    <r>
      <rPr>
        <sz val="12"/>
        <color indexed="8"/>
        <rFont val="Calibri"/>
        <family val="2"/>
      </rPr>
      <t xml:space="preserve"> El numero de movimientos en la matriz se realiza con el promedio aproximado entre los movimientos por cada control
Ejemplo: Si se cuenta con 3 controles y los tres suman 5 movimientos siendo 1-2-2 = promedio 1.666 = 2
Esto aplica para Probabilidad e impacto</t>
    </r>
  </si>
  <si>
    <t xml:space="preserve">CONTROLES DE RIESGOS </t>
  </si>
  <si>
    <t>Casillas a desplazar</t>
  </si>
  <si>
    <t>Desplazamientos  por cada control</t>
  </si>
  <si>
    <t xml:space="preserve">
No. de casillas a mover en la matriz hacia abajo</t>
  </si>
  <si>
    <t>Probabilidad (Preventivo)</t>
  </si>
  <si>
    <t>TIPOLOGÍA (Gestión o Corrupción)</t>
  </si>
  <si>
    <t>VALORACIÓN DEL RIESGO</t>
  </si>
  <si>
    <r>
      <t xml:space="preserve">En las siguientes hojas se encuentran los instrumentos que desarrollan esta política </t>
    </r>
    <r>
      <rPr>
        <sz val="28"/>
        <color rgb="FFFF0000"/>
        <rFont val="Wingdings"/>
        <charset val="2"/>
      </rPr>
      <t>F</t>
    </r>
  </si>
  <si>
    <t xml:space="preserve">POLITICA DE GESTIÓN DEL RIESGO 
</t>
  </si>
  <si>
    <t>Gestión</t>
  </si>
  <si>
    <t>Impacto (Detectivo)</t>
  </si>
  <si>
    <t>EVALUACIÓN DEL RIESGO INHERENTE</t>
  </si>
  <si>
    <t>EVALUACIÓN DEL RIESGO RESIDUAL</t>
  </si>
  <si>
    <t>OBSERVACIONES</t>
  </si>
  <si>
    <t>tipo riesgo</t>
  </si>
  <si>
    <t>Tipo control</t>
  </si>
  <si>
    <t>Detectivo</t>
  </si>
  <si>
    <t>Opciones de manejo</t>
  </si>
  <si>
    <t>Asumir el riesgo</t>
  </si>
  <si>
    <t>Reducir el riesgo</t>
  </si>
  <si>
    <t>Evitar el riesgo</t>
  </si>
  <si>
    <t>Compartir o trasferir el riesgo</t>
  </si>
  <si>
    <t>PERIODICIDAD</t>
  </si>
  <si>
    <t>TRATAMIENTO DEL RIESGO</t>
  </si>
  <si>
    <t>Impacto</t>
  </si>
  <si>
    <t>MENOR</t>
  </si>
  <si>
    <t>INSIGNIFICANTE</t>
  </si>
  <si>
    <t>RIESGO 3</t>
  </si>
  <si>
    <t>RIESGO 4</t>
  </si>
  <si>
    <t>RIESGO 5</t>
  </si>
  <si>
    <t>RIESGO 6</t>
  </si>
  <si>
    <t>RIESGO 7</t>
  </si>
  <si>
    <t xml:space="preserve">
No. de casillas a mover en la matriz hacia la izquierda</t>
  </si>
  <si>
    <t>¿Si el riesgo se materializa podría afectar al grupo de funcionarios del proceso?</t>
  </si>
  <si>
    <t xml:space="preserve">¿Podría afectar el cumplimiento de metas y objetivos del proceso? </t>
  </si>
  <si>
    <t xml:space="preserve">¿Podría afectar el cumplimiento de la misión de la Entidad? </t>
  </si>
  <si>
    <t xml:space="preserve">¿Afectaría el cumplimiento de la misión del sector al que pertenece la Entidad? </t>
  </si>
  <si>
    <t>¿Generaría perdida de confianza de la Entidad, afectando su reputación?</t>
  </si>
  <si>
    <t>¿Afectaría la generación de los productos o la prestación de servicio?</t>
  </si>
  <si>
    <t xml:space="preserve">¿Daría lugar al detrimento de calidad de vida de la comunidad por la perdida del bien o servicios o los recursos públicos? </t>
  </si>
  <si>
    <t>¿Generaría pérdida de información de la Entidad?</t>
  </si>
  <si>
    <t>¿Generaría intervención de los organos de control, fiscalía, u otro ente?</t>
  </si>
  <si>
    <t>¿Daría lugar a procesos sancionatorios?</t>
  </si>
  <si>
    <t>¿Daría lugar a procesos disciplinarios?</t>
  </si>
  <si>
    <t>¿Daría lugar a procesos fiscales?</t>
  </si>
  <si>
    <t>¿Generaría pérdida de credibilidad de la Entidad?</t>
  </si>
  <si>
    <t>¿Generaría pérdida de credibilidad del sector?</t>
  </si>
  <si>
    <t>¿Ocasionaría lesiones físicas o pérdida de vidas humanas?</t>
  </si>
  <si>
    <t>¿Afectaría la imagen regional?</t>
  </si>
  <si>
    <t>¿Afectaría la imagen nacional?</t>
  </si>
  <si>
    <r>
      <rPr>
        <b/>
        <sz val="11"/>
        <color indexed="8"/>
        <rFont val="Arial"/>
        <family val="2"/>
      </rPr>
      <t>PREGUNTA:</t>
    </r>
    <r>
      <rPr>
        <sz val="11"/>
        <color indexed="8"/>
        <rFont val="Arial"/>
        <family val="2"/>
      </rPr>
      <t xml:space="preserve"> </t>
    </r>
  </si>
  <si>
    <t>No hay interrupción en las operaciones de la Entidad, no genera sanciones económicas o administrativas y no se afecta la imagen institucional de forma significativa.</t>
  </si>
  <si>
    <t>Interrupción de las operaciones de la Entidad por algunas horas; reclamaciones o quejas de los usuarios que implican investigaciones internas disciplinarias; imagen institucional afectada localmente por retrasos en la prestación del servicio</t>
  </si>
  <si>
    <r>
      <rPr>
        <b/>
        <u/>
        <sz val="11"/>
        <color rgb="FFFF0000"/>
        <rFont val="Arial"/>
        <family val="2"/>
      </rPr>
      <t>CONTROL PREVENTIVO</t>
    </r>
    <r>
      <rPr>
        <sz val="11"/>
        <color rgb="FFFF0000"/>
        <rFont val="Arial"/>
        <family val="2"/>
      </rPr>
      <t xml:space="preserve">  contrarresta la </t>
    </r>
    <r>
      <rPr>
        <b/>
        <sz val="11"/>
        <color rgb="FFFF0000"/>
        <rFont val="Arial"/>
        <family val="2"/>
      </rPr>
      <t>PROBABILIDAD</t>
    </r>
    <r>
      <rPr>
        <sz val="11"/>
        <color rgb="FFFF0000"/>
        <rFont val="Arial"/>
        <family val="2"/>
      </rPr>
      <t xml:space="preserve"> de materialización del riesgo y  el </t>
    </r>
    <r>
      <rPr>
        <b/>
        <u/>
        <sz val="11"/>
        <color rgb="FFFF0000"/>
        <rFont val="Arial"/>
        <family val="2"/>
      </rPr>
      <t>CONTROL DETECTIVO</t>
    </r>
    <r>
      <rPr>
        <sz val="11"/>
        <color rgb="FFFF0000"/>
        <rFont val="Arial"/>
        <family val="2"/>
      </rPr>
      <t xml:space="preserve"> el </t>
    </r>
    <r>
      <rPr>
        <b/>
        <sz val="11"/>
        <color rgb="FFFF0000"/>
        <rFont val="Arial"/>
        <family val="2"/>
      </rPr>
      <t>IMPACTO.</t>
    </r>
  </si>
  <si>
    <r>
      <rPr>
        <sz val="28"/>
        <color rgb="FFFF0000"/>
        <rFont val="Wingdings"/>
        <charset val="2"/>
      </rPr>
      <t>I</t>
    </r>
    <r>
      <rPr>
        <sz val="11"/>
        <color rgb="FFFF0000"/>
        <rFont val="Arial"/>
        <family val="2"/>
      </rPr>
      <t>Favor no modificar las celdas de color gris</t>
    </r>
  </si>
  <si>
    <r>
      <rPr>
        <b/>
        <u/>
        <sz val="11"/>
        <color rgb="FFFF0000"/>
        <rFont val="Arial"/>
        <family val="2"/>
      </rPr>
      <t>CONTROLES MANUALES</t>
    </r>
    <r>
      <rPr>
        <sz val="11"/>
        <color rgb="FFFF0000"/>
        <rFont val="Arial"/>
        <family val="2"/>
      </rPr>
      <t>: Políticas de operación aplicables, autorizaciones a través de firmas o confirmaciones vía correo electrónico, archivos físicos  consecutivos, listas de chequeo, controles de seguridad con personal especializado entre otros.</t>
    </r>
  </si>
  <si>
    <r>
      <rPr>
        <b/>
        <u/>
        <sz val="11"/>
        <color rgb="FFFF0000"/>
        <rFont val="Arial"/>
        <family val="2"/>
      </rPr>
      <t>CONTROLES AUTOMÁTICOS</t>
    </r>
    <r>
      <rPr>
        <sz val="11"/>
        <color rgb="FFFF0000"/>
        <rFont val="Arial"/>
        <family val="2"/>
      </rPr>
      <t>: Utilizan herramientas tecnológicas como sistemas de información o sofware, diseñados para prevenir, detectar o corregir errores o deficiencias, sin que tenga que intervenir una persona en el proceso.</t>
    </r>
  </si>
  <si>
    <t>En todo caso se requiere que la Entidad propenda por eliminar el riesgo de corrupción  o por lo menos llevarlo a la zona de riesgo baja.</t>
  </si>
  <si>
    <r>
      <t>Implica que se</t>
    </r>
    <r>
      <rPr>
        <b/>
        <sz val="10"/>
        <color indexed="8"/>
        <rFont val="Arial"/>
        <family val="2"/>
      </rPr>
      <t xml:space="preserve"> </t>
    </r>
    <r>
      <rPr>
        <b/>
        <sz val="10"/>
        <color indexed="60"/>
        <rFont val="Arial"/>
        <family val="2"/>
      </rPr>
      <t>ACEPTAN</t>
    </r>
    <r>
      <rPr>
        <b/>
        <sz val="10"/>
        <color indexed="8"/>
        <rFont val="Arial"/>
        <family val="2"/>
      </rPr>
      <t xml:space="preserve"> </t>
    </r>
    <r>
      <rPr>
        <sz val="10"/>
        <color indexed="8"/>
        <rFont val="Arial"/>
        <family val="2"/>
      </rPr>
      <t>las consecuencias o efectos de la materialización del riesgo;</t>
    </r>
    <r>
      <rPr>
        <b/>
        <sz val="10"/>
        <color indexed="8"/>
        <rFont val="Arial"/>
        <family val="2"/>
      </rPr>
      <t xml:space="preserve"> </t>
    </r>
    <r>
      <rPr>
        <sz val="10"/>
        <color indexed="8"/>
        <rFont val="Arial"/>
        <family val="2"/>
      </rPr>
      <t xml:space="preserve">en este caso no es necesario tomar medidas para seguir disminuyendo la probabilidad e impacto del riesgo. </t>
    </r>
    <r>
      <rPr>
        <b/>
        <u/>
        <sz val="10"/>
        <color indexed="8"/>
        <rFont val="Arial"/>
        <family val="2"/>
      </rPr>
      <t>Esta opción no se permite para riesgos de Corrupción.</t>
    </r>
  </si>
  <si>
    <t>Riesgos de Gestión</t>
  </si>
  <si>
    <t>Riesgos de Corrupción</t>
  </si>
  <si>
    <t>Se deben establecer controles o acciones preventivas para llevar los riesgos a la Zona de Riesgo Baja o ELIMINAR  el riesgo residual.</t>
  </si>
  <si>
    <t>El riesgo residual se puede REDUCIR,  esto es, tomar medidas encaminadas a disminuir la probabilidad o el impacto; o se puede EVITAR siendo esta la primera alternativa a considerar y tomar medidas encaminadas a prevenir su materialización  y otra opción es COMPARTIR o TRANSFERIR reduciendo su efecto a través del traspaso de las pérdidas y disminución del impacto del riesgo.</t>
  </si>
  <si>
    <t>Se deben establecer controles o acciones preventivas para llevar los riesgos a la Zona de Riesgo Moderada, Baja o ELIMINAR  el riesgo residual.</t>
  </si>
  <si>
    <t>El riesgo residual se puede REDUCIR,  esto es, tomar medidas encaminadas a disminuir la probabilidad o el impacto; o se puede EVITAR siendo esta la primera alternativa a considerar y tomar medidas encaminadas prevenir su materialización  y otra opción es COMPARTIR o TRANSFERIR reduciendo su efecto a través del traspaso de las pérdidas y disminuir el impacto del riesgo.</t>
  </si>
  <si>
    <t>Zona de Riesgo Residual</t>
  </si>
  <si>
    <t xml:space="preserve">La Secretaria entiende que el riesgo residual se puede ASUMIR o REDUCIR y que  se debe mantener o aceptar la posible pérdida residual probable o tomar medidas encaminadas a disminuir la probabilidad o el impacto y elaborar o formular acciones de manejo para su mitigación. </t>
  </si>
  <si>
    <t>Se requiere de un tratamiento prioritario. Se establecen controles y/o acciones preventivas para REDUCIR la posibilidad de ocurrencia o Probabilidad del riesgo o DISMINUIR el Impacto de sus efectos y tomar medidas de protección. En todo caso se requiere que se propenda por ELIMINAR el riesgo de corrupción o por lo menos llevarlo a la Zona de Riesgo Baja.</t>
  </si>
  <si>
    <t>SISTEMA INTEGRADO DE GESTION</t>
  </si>
  <si>
    <t>PANORAMA DE RIESGOS  DE LA SDM</t>
  </si>
  <si>
    <t>Código: PV01-PR07-F05</t>
  </si>
  <si>
    <t>Versión: 01</t>
  </si>
  <si>
    <r>
      <t xml:space="preserve">Fecha: </t>
    </r>
    <r>
      <rPr>
        <b/>
        <u/>
        <sz val="14"/>
        <rFont val="Calibri"/>
        <family val="2"/>
        <scheme val="minor"/>
      </rPr>
      <t>31 de Diciembre de 2017</t>
    </r>
  </si>
  <si>
    <t>PROCESOS</t>
  </si>
  <si>
    <t>RIESGOS DE MAYOR PROBIBILIDAD E IMPACTO</t>
  </si>
  <si>
    <t>RIESGOS MATERIALIZADOS</t>
  </si>
  <si>
    <t xml:space="preserve">OBSERVACIONES A LOS PROCESOS </t>
  </si>
  <si>
    <t>ZONA BAJA</t>
  </si>
  <si>
    <t>ZONA
MODERADA</t>
  </si>
  <si>
    <t>ZONA
ALTA</t>
  </si>
  <si>
    <t>ZONA
EXTREMA</t>
  </si>
  <si>
    <t>ZONA MODERADA</t>
  </si>
  <si>
    <t>ZONA ALTA</t>
  </si>
  <si>
    <t>ZONA EXTREMA</t>
  </si>
  <si>
    <t>RIESGOS DE CORRUPCIÓN</t>
  </si>
  <si>
    <t>PROCESOS ESTRATEGICOS</t>
  </si>
  <si>
    <t xml:space="preserve">COMUNICACIONES </t>
  </si>
  <si>
    <t>* Información errada suministrada a los medios de comunicación
* Incumplimiento a los lineamientos establecidos en el plan de comunicaciones
* No formular y/o hacer seguimientos a las politicas o lineamientos del subsistema de responsabilidad social
*No resolver de fondo y oportunamente las PQRS  efectuadas por los ciudadanos.</t>
  </si>
  <si>
    <t xml:space="preserve">*Utilizar de manera inadecuada la ejecución del presupuesto de los proyectos de inversión para beneficio propio o de terceros. </t>
  </si>
  <si>
    <t>NA</t>
  </si>
  <si>
    <t xml:space="preserve">* No se tuvieron en cuenta veinticuatro (24) observaciones de la OCI.
* No se viene aplicando de forma efectiva  la metodología para la Administración de los Riesgos en la SDM, lo cual no permite evidenciar  la zona  real del riesgo residual.  </t>
  </si>
  <si>
    <t>DIRECCIONAMIENTO 
ESTRATÉGICO</t>
  </si>
  <si>
    <t xml:space="preserve">* No se tuvieron en cuentaveinticinco  (25) observaciones de la OCI.
* No se viene aplicando de forma efectiva  la metodología para la Administración de los Riesgos en la SDM, lo cual no permite evidenciar  la zona  real del riesgo residual.  </t>
  </si>
  <si>
    <t>GESTIÓN DE LA 
INFORMACIÓN</t>
  </si>
  <si>
    <t xml:space="preserve">* No se tuvieron en cuenta veintisiete (27) observaciones de la OCI. 
* No se viene aplicando de forma efectiva  la metodología para la Administración de los Riesgos en la SDM, lo cual no permite evidenciar  la zona  real del riesgo residual.  </t>
  </si>
  <si>
    <t>PROCESOS MISIONALES</t>
  </si>
  <si>
    <t>GESTIÓN DE TRANSPORTE E
INFRAESTRUCTURA</t>
  </si>
  <si>
    <t>*Inexactitud en los Estudios, Conceptos e Informes elaborados por el proceso.
*Deficiencia en las acciones de seguimiento  a las estrategias, planes y programas del SITP
*Coordinación ineficiente en las acciones para la puesta en marcha del transporte no motorizado
*Incumplimiento de los lineamientos o directrices del Sistema Integrado de Gestión SIG de la SDM
* Deficiente y/o inoportuno desarrollo de las etapas contractuales</t>
  </si>
  <si>
    <t>* No resolver de fondo y oportunamente las PQRS  efectuadas por los ciudadanos.</t>
  </si>
  <si>
    <t xml:space="preserve">* No se tuvieron en cuenta diez (10) observaciones de la OCI.
* No se viene aplicando de forma efectiva  la metodología para la Administración de los Riesgos en la SDM, lo cual no permite evidenciar  la zona  real del riesgo residual.   </t>
  </si>
  <si>
    <t>SEGURIDAD VIAL</t>
  </si>
  <si>
    <t>*Suministro de datos errados sobre siniestralidad vial
*Seguimiento y monitoreo inoportunos y/o inadecuados a las herramientas de control del SIG (procesos) 
* Deficiente y/o inoportuno desarrollo de las etapas contractuales
* Inadecuado diseño de lineamientos conceptuales y metodológicos para los cursos por infracciones a las normas de tránsito y transporte</t>
  </si>
  <si>
    <t xml:space="preserve">* El proceso no se tuvo en cuenta quince (15) observaciones efectuadas por la OCI.
* No se viene aplicando de forma efectiva  la metodología para la Administración de los Riesgos en la SDM, lo cual no permite evidenciar  la zona  real del riesgo residual.    </t>
  </si>
  <si>
    <t>SERVICIO AL CIUDADANO</t>
  </si>
  <si>
    <t>* Indebida gestión a las solicitudes de la comunidad a través de los Centros Locales de Movilidad en las 20 localidades del Distrito. 
*Inadecuada prestacion de los servicios de cursos de pedagogía para infractores de las normas de tránsito y transporte .
* Inhabilitación de la Secretaría Distrital de Movilidad  por parte del Ministerio de Transporte para la prestación del servicio de cursos de pedagogía para infracciones a las normas de tránsito y transporte</t>
  </si>
  <si>
    <t xml:space="preserve">* Indebida prestación de los servicios a cargo de la Dirección de Servicio al Ciudadano, en los puntos de atención directos de la SDM
* Saturación de vehículos en los patios de la Secretaría Distrital de Movilidad.
</t>
  </si>
  <si>
    <t xml:space="preserve">* Definir claramente el alcance de los controles y las acciones propuestas.
* No se viene aplicando de forma efectiva  la metodología para la Administración de los Riesgos en la SDM, lo cual no permite evidenciar  la zona  real del riesgo residual.  </t>
  </si>
  <si>
    <t>REGULACIÓN Y CONTROL</t>
  </si>
  <si>
    <r>
      <t xml:space="preserve">* No adelantar la acción de cobro (SJC)
*Caducidad en la Investigaciones Administrativas por violación a las normas de transporte público  y en los procesos contravencionales por violación a las normas de tránsito (SITP - SCT - DPA)
*Generar la entrega de vehículos inmovilizados por infracciones a las normas de tránsito y/o de transporte público, sin el cumplimiento de los requisitos legales (SCT)
*Perdida de licencias de Conducción suspendidas y/o canceladas (SCT)
*Inconsistencias en el diligenciamiento  de las ordenes de comparendo por infracciones a las normas de tránsito y demoras en el cargue  del sistema de la información de la Entidad.  (DCV)  
*No resolver de fondo y oportunamente las PQRS  efectuadas por los ciudadanos.      </t>
    </r>
    <r>
      <rPr>
        <sz val="11"/>
        <rFont val="Calibri"/>
        <family val="2"/>
        <scheme val="minor"/>
      </rPr>
      <t xml:space="preserve">                         </t>
    </r>
  </si>
  <si>
    <t xml:space="preserve">* Perdida de licencias de Conducción suspendidas y/o canceladas para beneficio propio o de un tercero.(SCT)
</t>
  </si>
  <si>
    <r>
      <t>* No se tuvieron en cuenta dieciseis (16) observaciones de la OCI.
* Se materializó el riesgo "</t>
    </r>
    <r>
      <rPr>
        <b/>
        <i/>
        <sz val="11"/>
        <rFont val="Calibri"/>
        <family val="2"/>
        <scheme val="minor"/>
      </rPr>
      <t>Caducidad en la Investigaciones Administrativas por violación a las normas de transporte público  y en los procesos contravencionales por violación a las normas de tránsito (SITP - SCT - DPA)</t>
    </r>
    <r>
      <rPr>
        <sz val="11"/>
        <rFont val="Calibri"/>
        <family val="2"/>
        <scheme val="minor"/>
      </rPr>
      <t xml:space="preserve">", en el seguimiento de </t>
    </r>
    <r>
      <rPr>
        <b/>
        <sz val="11"/>
        <rFont val="Calibri"/>
        <family val="2"/>
        <scheme val="minor"/>
      </rPr>
      <t>Agosto</t>
    </r>
    <r>
      <rPr>
        <sz val="11"/>
        <rFont val="Calibri"/>
        <family val="2"/>
        <scheme val="minor"/>
      </rPr>
      <t xml:space="preserve"> se reportó "Se presentó 1 caducidad en la Subdirección de Contravenciones de Tránsito" y en el de </t>
    </r>
    <r>
      <rPr>
        <b/>
        <sz val="11"/>
        <rFont val="Calibri"/>
        <family val="2"/>
        <scheme val="minor"/>
      </rPr>
      <t>Diciembre</t>
    </r>
    <r>
      <rPr>
        <sz val="11"/>
        <rFont val="Calibri"/>
        <family val="2"/>
        <scheme val="minor"/>
      </rPr>
      <t xml:space="preserve"> nuevamente se materializa el riesgo estableciendo "La Subdirección de Contravenciones de Tránsito declaró en la vigencia 2017  la caducidad de cinco (5) actos administrativos por la infracción de embriaguez" 
* Se materializó el riesgo "</t>
    </r>
    <r>
      <rPr>
        <b/>
        <i/>
        <sz val="11"/>
        <rFont val="Calibri"/>
        <family val="2"/>
        <scheme val="minor"/>
      </rPr>
      <t>Inconsistencias en el diligenciamiento  de las ordenes de comparendo por infracciones a las normas de tránsito y demoras en el cargue  del sistema de la información de la Entidad. (DCV)</t>
    </r>
    <r>
      <rPr>
        <sz val="11"/>
        <rFont val="Calibri"/>
        <family val="2"/>
        <scheme val="minor"/>
      </rPr>
      <t>"    en el seguimiento de Diciembre se reportó "Mal diligenciamiento de los comparendos por parte de los agentes de tránsito". 
* Se materializó el riesgo "</t>
    </r>
    <r>
      <rPr>
        <b/>
        <sz val="11"/>
        <rFont val="Calibri"/>
        <family val="2"/>
        <scheme val="minor"/>
      </rPr>
      <t>No resolver de fondo y oportunamente las PQRS  efectuadas por los ciudadanos</t>
    </r>
    <r>
      <rPr>
        <sz val="11"/>
        <rFont val="Calibri"/>
        <family val="2"/>
        <scheme val="minor"/>
      </rPr>
      <t>" en el seguimiento de Diciembre se reportó "De acuerdo con el informe de Auditoria de PQRSD  que realizó la  Oficina de Control Interno en el mes de agosto del presente año, se evidenció (Hallazgos No. 5 y No. 6) que la Dirección de Control y Vigilancia, la Subdirección de Jurisdicción Coactiva y la Subdirección de Contravenciones de Tránsito, tenían requerimientos de PQRSD pendientes de respuesta o con respuestas fuera de términos, situación que se presenta por el número significativo de solicitudes que reciben estas Dependencias".
* No se viene aplicando de forma efectiva  la metodología para la Administración de los Riesgos en la SDM, lo cual no permite evidenciar  la zona  real del riesgo residual.  
* Se deben revisar de forma minuciosa la efectividad de los controles para impedir la materialización de los riesgos en el proceso de forma prioritaria.</t>
    </r>
  </si>
  <si>
    <t>GESTIÓN DEL TRÁNSITO</t>
  </si>
  <si>
    <t xml:space="preserve">* No se tuvieron en cuenta once (11) observaciones realizadas por la OCI.
* No se viene aplicando de forma efectiva  la metodología para la Administración de los Riesgos en la SDM, lo cual no permite evidenciar  la zona  real del riesgo residual.   </t>
  </si>
  <si>
    <t>PROCESOS DE APOYO</t>
  </si>
  <si>
    <t>GESTIÓN ADMINISTRATIVA</t>
  </si>
  <si>
    <t xml:space="preserve">* No se tuvieron en cuenta deciseis (16) observaciones de la OCI.
* No se viene aplicando de forma efectiva  la metodología para la Administración de los Riesgos en la SDM, lo cual no permite evidenciar  la zona  real del riesgo residual.   </t>
  </si>
  <si>
    <t>GESTIÓN TALENTO HUMANO</t>
  </si>
  <si>
    <t>* Alteración, modificación u omisión
en el cumplimiento de requisitos en  procesos de selección, promoción y vinculación para favorecer a un tercero</t>
  </si>
  <si>
    <t xml:space="preserve">* No se tuvieron en cuenta ocho (8) observaciones de la OCI.
* No se viene aplicando de forma efectiva  la metodología para la Administración de los Riesgos en la SDM, lo cual no permite evidenciar  la zona  real del riesgo residual.   </t>
  </si>
  <si>
    <t>GESTIÓN FINANCIERA</t>
  </si>
  <si>
    <t>* Extemporaneidad en el envio de las ordenes de  pago aprobadas de las cuentas presentadas por los contratistas y proveedores
* Inadecuada  expedición de CDP y/o CRP</t>
  </si>
  <si>
    <t xml:space="preserve">* El proceso no se tuvo en cuenta cinco (5) observaciones efectuadas por la OCI.
* No se viene aplicando de forma efectiva  la metodología para la Administración de los Riesgos en la SDM, lo cual no permite evidenciar  la zona  real del riesgo residual.   </t>
  </si>
  <si>
    <t>GESTIÓN TECNOLÓGICA</t>
  </si>
  <si>
    <t xml:space="preserve">* No se tuvieron en cuenta las quince(15) observaciones de la OCI. 
* No se viene aplicando de forma efectiva  la metodología para la Administración de los Riesgos en la SDM, lo cual no permite evidenciar  la zona  real del riesgo residual.   </t>
  </si>
  <si>
    <t>GESTIÓN LEGAL Y
 CONTRACTUAL</t>
  </si>
  <si>
    <t xml:space="preserve">* Dar respuesta extemporanea a derechos de petición, conceptos demandas, alegatos, traslado de pruebas o interposición de recursos dentro de los procedimientos que se adelantan por parte de la  Direccion de Asuntos Legales.
* Inasistencia por parte de la SDM a audiencias de conciliación prejudicial y/o judicial.
* Incumplimiento de los fallos de tutela y procesos judiciales.
* No publicar oportunamente en el Sistema de Información Judicial - SIPROJ, las actuaciones generadas durante los procesos judiciales. 
* Que se produzcan perdidas o alteraciones de los documentos que se encuentran en custodia de la Direccion de Asuntos Legales.
*Inadecuada estructuración de los documentos y estudios previos.
*Inadecuada evaluación juridica del proceso contractua.
*Liquidación extemporánea de los contratos.
*Inexistencia de seguimiento a las garantías contractuales.
*Incumplimiento en las acciones propuestas en los planes de mejoramiento suscritos.
*Incumplimiento de los lineamientos o directrices del Sistema Integrado de Gestión SIG de la SDM.
*Seguimiento y monitoreo inoportunos y/o inadecuados a las herramientas de control del SIG. </t>
  </si>
  <si>
    <r>
      <t>* No se tuvieron en cuenta doce (12) observaciones de la OCI.
* Se materializó el riesgo "</t>
    </r>
    <r>
      <rPr>
        <b/>
        <i/>
        <sz val="11"/>
        <rFont val="Calibri"/>
        <family val="2"/>
        <scheme val="minor"/>
      </rPr>
      <t xml:space="preserve">Dar respuesta extemporanea a derechos de petición, conceptos demandas, alegatos, traslado de pruebas o interposición de recursos dentro de los procedimientos que se adelantan por parte de la  Direccion de Asuntos Legales", </t>
    </r>
    <r>
      <rPr>
        <sz val="11"/>
        <rFont val="Calibri"/>
        <family val="2"/>
        <scheme val="minor"/>
      </rPr>
      <t>en los tres  seguimientos efectuados en la vigencia se reportó la materialización del riesgo "Respuestas extemporaneas a derechos de petición".
*  Se materializó el riesgo</t>
    </r>
    <r>
      <rPr>
        <b/>
        <i/>
        <sz val="11"/>
        <rFont val="Calibri"/>
        <family val="2"/>
        <scheme val="minor"/>
      </rPr>
      <t xml:space="preserve"> "No publicar oportunamente en el Sistema de Información Judicial - SIPROJ, las actuaciones generadas durante los procesos judiciales" </t>
    </r>
    <r>
      <rPr>
        <sz val="11"/>
        <rFont val="Calibri"/>
        <family val="2"/>
        <scheme val="minor"/>
      </rPr>
      <t xml:space="preserve">en los tres  seguimientos efectuados en la vigencia se reportó la materialización del riesgo "Informacion sin publicar en el SIPROJWEB".
*  Se materializó el riesgo </t>
    </r>
    <r>
      <rPr>
        <b/>
        <i/>
        <sz val="11"/>
        <rFont val="Calibri"/>
        <family val="2"/>
        <scheme val="minor"/>
      </rPr>
      <t>"Seguimiento y monitoreo inoportunos y/o inadecuados a las herramientas de control del SIG"</t>
    </r>
    <r>
      <rPr>
        <sz val="11"/>
        <rFont val="Calibri"/>
        <family val="2"/>
        <scheme val="minor"/>
      </rPr>
      <t xml:space="preserve">en los tres  seguimientos efectuados en la vigencia se reportó la materialización del riesgo " Incumplimiento de los palnes de mejoramiento"
* No se viene aplicando de forma efectiva  la metodología para la Administración de los Riesgos en la SDM, lo cual no permite evidenciar  la zona  real del riesgo residual.  
* Se deben revisar de forma minuciosa la efectividad de los controles para impedir la materialización de los riesgos en el proceso de forma prioritaria.
</t>
    </r>
  </si>
  <si>
    <t>PROCESOS DE EVALUACIÓN</t>
  </si>
  <si>
    <t>CONTROL DISCIPLINARIO</t>
  </si>
  <si>
    <t xml:space="preserve">* No se tuvieron en cuenta treinta y cinco (35) observaciones de la OCI.
* No se viene aplicando de forma efectiva  la metodología para la Administración de los Riesgos en la SDM, lo cual no permite evidenciar  la zona  real del riesgo residual.  </t>
  </si>
  <si>
    <t>CONTROL Y EVALUACIÓN 
DE LA GESTIÓN</t>
  </si>
  <si>
    <t xml:space="preserve">* Incumplimiento o desactualización del Programa Anual de Auditorías Internas PAAI
* Informes de Ley y/o de Auditorías y/o evaluaciones y/o seguimientos  los planes de mejoramiento subjetivos, imprecisos y/o inoportunos 
* No brindar adecuada y oportunamente la asesoría o acompañamiento a los procesos
* Seguimiento y monitoreo inoportunos y/o inadecuados a las herramientas de control del SIG </t>
  </si>
  <si>
    <t xml:space="preserve">* Descripción de situaciones en los informes que no reflejen  la  no conformidad  observada en la auditoria, informes y/o seguimientos en beneficio propio o a favor de un tercero
* No reportar posibles actos de corrupción e irregularidades que haya encontrado en el ejercicio de sus funciones, en beneficio propio o a favor de un tercero
*Utilización indebida de la información oficial privilegiada en el desarrollo de las auditorías y evaluaciones realizadas, en beneficio propio o a favor de un tercero
</t>
  </si>
  <si>
    <t>* Incumplimiento de los lineamientos o directrices del Sistema Integrado de Gestión SIG de la SDM</t>
  </si>
  <si>
    <t>* No se relaciona la oportunidad en la ejecución de los controles, en caso de no presentarse diligenciar N/A.</t>
  </si>
  <si>
    <t>TOTAL RIESGOS SDM</t>
  </si>
  <si>
    <r>
      <t xml:space="preserve">En total no se tuvieron en cuenta las </t>
    </r>
    <r>
      <rPr>
        <b/>
        <sz val="14"/>
        <rFont val="Calibri"/>
        <family val="2"/>
        <scheme val="minor"/>
      </rPr>
      <t xml:space="preserve">docientos diecinueve(219) </t>
    </r>
    <r>
      <rPr>
        <sz val="11"/>
        <rFont val="Calibri"/>
        <family val="2"/>
        <scheme val="minor"/>
      </rPr>
      <t>observaciones de la OCI.</t>
    </r>
  </si>
  <si>
    <r>
      <rPr>
        <b/>
        <sz val="11"/>
        <color theme="1"/>
        <rFont val="Calibri"/>
        <family val="2"/>
        <scheme val="minor"/>
      </rPr>
      <t>OBSERVACIONES GENERALES: 
Mapa de Riesgos por Procesos</t>
    </r>
    <r>
      <rPr>
        <sz val="11"/>
        <color theme="1"/>
        <rFont val="Calibri"/>
        <family val="2"/>
        <scheme val="minor"/>
      </rPr>
      <t xml:space="preserve">
* Atender las observaciones de la OCI para la formulación del Mapa de Riesgos del proceso para la vigencia 2018, tales como:
       - No se tienen identificados todos los riesgos que afectan el cumplimiento de los objetivos de los procesos e institucionales, como riesgos de los proyectos, riesgos contractuales, entre otros.
       - No se viene aplicando de forma eficaz la metodología para la Administración del Riesgo establecida en la entidad 
       - No se esta dando tratamiento a todas las causas del riesgo identificadas.
       - Los reportes de seguimiento de autocontrol a los controles existentes y a las acciones de manejo no es claro y no presenta evidencias de su cumplimiento.
       - Se observa que hay riesgos que se ha materializado o que han producido hallazgos de auditoria, tanto de la contraloria, observaciones de la veeduria o no conformidades de informes de auditoria interna, tales como deficiencia o falta en la supervisión, pérdida de documentos, respuestas inoportunas de requerimientos (PQRS) y no se relacionan como tal en los mapas de riesgos para establecer su tratamiento.
</t>
    </r>
    <r>
      <rPr>
        <b/>
        <sz val="11"/>
        <color theme="1"/>
        <rFont val="Calibri"/>
        <family val="2"/>
        <scheme val="minor"/>
      </rPr>
      <t xml:space="preserve">Mapa de Riesgos de Corrupción
</t>
    </r>
    <r>
      <rPr>
        <sz val="11"/>
        <color theme="1"/>
        <rFont val="Calibri"/>
        <family val="2"/>
        <scheme val="minor"/>
      </rPr>
      <t xml:space="preserve">* Atender las observaciones de la OCI para la formulación del Mapa de Riesgos del proceso para la vigencia 2018 tales como:
- No se tienen identificados todos los riesgos de corrupción a los cuales estan expuestos los procesos. -No se le vienen dando tratamiento  de forma integral a las causas de los riesgos identificadas.
- No ostante se identifican riesgos transversales como "Elaborar estudios previos para procesos de contratación en beneficio propio o de terceros " y/o "No reportar posibles actos de corrupción e irregularidades que haya encontrado en el ejercicio de sus funciones, en beneficio propio o a favor de un tercero" solo se les esta dando tratamiento en los procesos que los  identifican.
- Se identifican riesgos de gestión como de corrupción: "Alteración de cifras relacionada en la ejecución con indicadores del procesos que se reportan mensualmente"
- No se aplica correctamente la metodología para la administración del riesgo o se implementan controles inefectivos.
</t>
    </r>
    <r>
      <rPr>
        <b/>
        <sz val="11"/>
        <color theme="1"/>
        <rFont val="Calibri"/>
        <family val="2"/>
        <scheme val="minor"/>
      </rPr>
      <t>Mapa de Riesgos Institucional</t>
    </r>
    <r>
      <rPr>
        <sz val="11"/>
        <color theme="1"/>
        <rFont val="Calibri"/>
        <family val="2"/>
        <scheme val="minor"/>
      </rPr>
      <t xml:space="preserve">
* El Mapa de Riesgos Institucional de la SDM publicado  en la Intranet se encuentra desactualizado a </t>
    </r>
    <r>
      <rPr>
        <b/>
        <sz val="11"/>
        <color theme="1"/>
        <rFont val="Calibri"/>
        <family val="2"/>
        <scheme val="minor"/>
      </rPr>
      <t>31/05/2017.</t>
    </r>
    <r>
      <rPr>
        <sz val="11"/>
        <color theme="1"/>
        <rFont val="Calibri"/>
        <family val="2"/>
        <scheme val="minor"/>
      </rPr>
      <t xml:space="preserve"> 
</t>
    </r>
    <r>
      <rPr>
        <b/>
        <sz val="11"/>
        <color theme="1"/>
        <rFont val="Calibri"/>
        <family val="2"/>
        <scheme val="minor"/>
      </rPr>
      <t xml:space="preserve">RECOMENDACIONES: </t>
    </r>
    <r>
      <rPr>
        <sz val="11"/>
        <color theme="1"/>
        <rFont val="Calibri"/>
        <family val="2"/>
        <scheme val="minor"/>
      </rPr>
      <t xml:space="preserve">
* Eevisar y ajustar la pertinencia de los riesgos identificados en el mapa de riesgos de corrupción, de acuerdo a las condiciones actuales del proceso y a las auditorias internas y externas efectuadas así como a las diferentes directrices mencionadas en el  PV01-PR07 procedimiento para la administración del riesgo.
* Fortalecer el conocimiento de la metodología para la Administración del Riesgo establecida en la entidad en el equipo operativo y el líder del proceso.
* Revisar y ajustar la pertinencia de los riesgos identificados en el mapa de cada proceso, de acuerdo a las condiciones actuales del proceso y a las auditorías internas y externas efectuadas así como a las diferentes directrices mencionadas en la  versión vigente del  PV01-PR07 procedimiento para la administración del riesgo.
* Programar en el Mapa de riesgos del Proceso para la vigencia 2018, el tratamiento a los riesgos que se encuentran en zona de riesgo alta o extrema, en el corto plazo destinando los recursos requeridos al respecto evitando así la materialización de estos riesgos.
* Establecer por la OAP algunos riesgos transversales que afectan a todos los procesos los cuales deben tener controles y acciones de manejo para evitar su materialización. Por ejemplo: -deficiencia o falta en la supervisión, perdida de documentos, respuestas inoportunas de requerimientos (PQRS).
* Los riesgos que se ha materializado, tales como deficiencia o falta en la supervisión, perdida de documentos, respuestas inoportunas de requerimientos (PQRS), lo cual se evidenció como resultados de hallazgos de auditoria, tanto de la contraloría, observaciones de la veeduría o no conformidades de informes de auditoría interna, deben relacionarse en los mapas así como su tratamiento para evitar que en el futuro se tomen decisiones equivocadas respecto a su nueva materialización.
* Socializar los riesgos del proceso y su tratamiento con todos los servidores de proceso, recalcandoles la importancia de los controles y  de su participación para evitar la materialización de los riesgos.</t>
    </r>
  </si>
  <si>
    <t>NP</t>
  </si>
  <si>
    <t>NI</t>
  </si>
  <si>
    <t>NPR</t>
  </si>
  <si>
    <t>ESTADO DEL RIESGO DE GESTIÓN -RIESGO RESIDUAL</t>
  </si>
  <si>
    <t>NÚMERO DE  
RIESGOS DE GESTIÓN POR PROCESO</t>
  </si>
  <si>
    <t>ESTADO DEL RIESGO DE CORRUPCIÓN POR PROCESO- RIESGO RESIDUAL</t>
  </si>
  <si>
    <t>NÚMERO DE RIESGOS DE CORRUPCIÓN POR PROCESO</t>
  </si>
  <si>
    <t>RIESGOS DE GESTIÓN</t>
  </si>
  <si>
    <r>
      <t>La Secretaria Distrital de Movilidad en cumplimiento de su misión institucional y en el marco de su plataforma estratégica, se compromete a gestionar de manera eficaz y eficiente los riesgos de gestión y de corrupción que por su probabilidad o impacto pueden afectar significativamente el logro de sus objetivos institucionales, proporcionando para ello los recursos necesarios y efectúando la respectiva rendición de cuentas con respecto a los logros alcanzados en esta materia.
Para ello se priorizan y se establecen los controles necesarios y suficientes, los cuales, a través de acciones concretas para su tratamiento y seguimiento, previenen su materialización y se constituyen en fuente de información para la toma de decisiones en la prestación de servicios con altos estándares de calidad.
En ese sentido, la alta dirección asegura el desarrollo exitoso de la presente política implementando las directrices metodológicas e instrumentos que la Entidad ha adoptado y definido para la identificación, valoración y tratamiento de los riesgos</t>
    </r>
    <r>
      <rPr>
        <strike/>
        <sz val="16"/>
        <color rgb="FFFF0000"/>
        <rFont val="Calibri"/>
        <family val="2"/>
        <scheme val="minor"/>
      </rPr>
      <t>,</t>
    </r>
    <r>
      <rPr>
        <sz val="16"/>
        <color theme="1"/>
        <rFont val="Calibri"/>
        <family val="2"/>
        <scheme val="minor"/>
      </rPr>
      <t xml:space="preserve"> de gestión y de corrupción, por parte de los responsables y líderes de todos los procesos de la Entidad.</t>
    </r>
  </si>
  <si>
    <r>
      <t>Luego de que  ha</t>
    </r>
    <r>
      <rPr>
        <sz val="11"/>
        <rFont val="Calibri"/>
        <family val="2"/>
        <scheme val="minor"/>
      </rPr>
      <t xml:space="preserve"> sido </t>
    </r>
    <r>
      <rPr>
        <sz val="11"/>
        <color theme="1"/>
        <rFont val="Calibri"/>
        <family val="2"/>
        <scheme val="minor"/>
      </rPr>
      <t>llevado a esta zona, la Secretaria decide que el riesgo residual se puede ASUMIR, manteniendo o aceptando la posible pérdida residual probable e implementando acciones de manejo para su mitigación.</t>
    </r>
  </si>
  <si>
    <t>PROCESO DIRECCIONAMIENTO ESTRATÉGICO</t>
  </si>
  <si>
    <t xml:space="preserve">               Código: </t>
  </si>
  <si>
    <t xml:space="preserve"> OBJETIVO Y ALCANCE</t>
  </si>
  <si>
    <r>
      <t xml:space="preserve">NIVELES DE ACEPTACIÓN Y </t>
    </r>
    <r>
      <rPr>
        <b/>
        <sz val="16"/>
        <color theme="1"/>
        <rFont val="Calibri"/>
        <family val="2"/>
        <scheme val="minor"/>
      </rPr>
      <t>CRITERIOS PARA LA VALORACIÓN DEL RIESGO</t>
    </r>
  </si>
  <si>
    <r>
      <t xml:space="preserve">Se deben establecer controles o acciones preventivas para ELIMINAR </t>
    </r>
    <r>
      <rPr>
        <sz val="11"/>
        <rFont val="Calibri"/>
        <family val="2"/>
        <scheme val="minor"/>
      </rPr>
      <t>el riesgo residual.</t>
    </r>
  </si>
  <si>
    <t>MAPA DE RIESGOS INSTITUCIONAL</t>
  </si>
  <si>
    <t xml:space="preserve">Versión: 1.0 </t>
  </si>
  <si>
    <r>
      <t xml:space="preserve">La implementación de esta política contempla los siguientes lineamientos:
a) El análisis del contexto estratégico para la Gestión del Riesgo, se efectua a través de </t>
    </r>
    <r>
      <rPr>
        <sz val="16"/>
        <rFont val="Calibri"/>
        <family val="2"/>
        <scheme val="minor"/>
      </rPr>
      <t xml:space="preserve">la Matriz </t>
    </r>
    <r>
      <rPr>
        <sz val="16"/>
        <color theme="1"/>
        <rFont val="Calibri"/>
        <family val="2"/>
        <scheme val="minor"/>
      </rPr>
      <t xml:space="preserve">DOFA </t>
    </r>
    <r>
      <rPr>
        <sz val="16"/>
        <rFont val="Calibri"/>
        <family val="2"/>
        <scheme val="minor"/>
      </rPr>
      <t xml:space="preserve">y la Matriz </t>
    </r>
    <r>
      <rPr>
        <sz val="16"/>
        <color theme="1"/>
        <rFont val="Calibri"/>
        <family val="2"/>
        <scheme val="minor"/>
      </rPr>
      <t xml:space="preserve">PESTEL, las cuales son el insumo  para la identificación de causas, riesgos y consecuencias y se encuentran publicadas en la intranet.
b) Tratándose de Riesgos de Corrupción, el Impacto siempre será negativo; por lo tanto no aplica la descripción de riesgo insignificante o menor.
c) Los niveles de aceptación o tolerancia al riesgo, así como los niveles para calificar el impacto, que determina la Secretaría Distrital de Movilidad, son los establecidos en la </t>
    </r>
    <r>
      <rPr>
        <u/>
        <sz val="16"/>
        <color theme="1"/>
        <rFont val="Calibri"/>
        <family val="2"/>
        <scheme val="minor"/>
      </rPr>
      <t>guía metodológica del DAFP</t>
    </r>
    <r>
      <rPr>
        <sz val="16"/>
        <color theme="1"/>
        <rFont val="Calibri"/>
        <family val="2"/>
        <scheme val="minor"/>
      </rPr>
      <t xml:space="preserve"> para riesgos de gestión y de corrupción, teniendo en cuenta que, para estos últimos, no se acepta el riesgo y siempre debe conducir a un tratamiento, en concordancia con la siguiente tabla:</t>
    </r>
  </si>
  <si>
    <t xml:space="preserve"> TRATAMIENTO  Y SEGUIMIENTO DEL RIESGO</t>
  </si>
  <si>
    <t>PROCESO DE DIRECCIONAMIENTO ESTRATÉGICO</t>
  </si>
  <si>
    <t xml:space="preserve">Código: </t>
  </si>
  <si>
    <t>Versión de Actualización: versión 1.0</t>
  </si>
  <si>
    <t>Es posible que suceda.El evento podrá ocurrir en algún momento.</t>
  </si>
  <si>
    <t>Se espera que el evento ocurra en la mayoria de las circunstancias. Es muy seguro que se presente.</t>
  </si>
  <si>
    <t>Es posible que el evento ocurra en la mayoria de los casos.</t>
  </si>
  <si>
    <t>x</t>
  </si>
  <si>
    <t>ANÁLISIS DEL RIESGO INHERENTE</t>
  </si>
  <si>
    <t>ANÁLISIS DEL RIESGO RESIDUAL</t>
  </si>
  <si>
    <t>OBSERVACIONES OAP</t>
  </si>
  <si>
    <t>CONCLUSIONES SOBRE LA EFICACIA DE LAS ACCIONES</t>
  </si>
  <si>
    <t>TABLA DE IMPACTO RIESGOS DE CORRUPCIÓN</t>
  </si>
  <si>
    <t>TABLA DE IMPACTO RIESGOS DE GESTIÓN</t>
  </si>
  <si>
    <t>RIESGO n</t>
  </si>
  <si>
    <r>
      <t xml:space="preserve">¿El control es manual?
califique </t>
    </r>
    <r>
      <rPr>
        <b/>
        <u/>
        <sz val="12"/>
        <color theme="1"/>
        <rFont val="Arial"/>
        <family val="2"/>
      </rPr>
      <t>10</t>
    </r>
  </si>
  <si>
    <r>
      <t xml:space="preserve">¿La frecuencia de ejecución del control y seguimiento es adecuada?
califique </t>
    </r>
    <r>
      <rPr>
        <b/>
        <u/>
        <sz val="11"/>
        <color theme="1"/>
        <rFont val="Arial"/>
        <family val="2"/>
      </rPr>
      <t>15</t>
    </r>
  </si>
  <si>
    <r>
      <rPr>
        <sz val="24"/>
        <color rgb="FFFF0000"/>
        <rFont val="Wingdings"/>
        <charset val="2"/>
      </rPr>
      <t>H</t>
    </r>
    <r>
      <rPr>
        <sz val="24"/>
        <color rgb="FFFF0000"/>
        <rFont val="Calibri"/>
        <family val="2"/>
      </rPr>
      <t xml:space="preserve"> </t>
    </r>
    <r>
      <rPr>
        <sz val="14"/>
        <color rgb="FFFF0000"/>
        <rFont val="Calibri"/>
        <family val="2"/>
        <scheme val="minor"/>
      </rPr>
      <t xml:space="preserve">PARA CADA RIESGO CONTESTE EL CUESTIONARIO MARCANDO CON UNA "X" Y SEGÚN EL RESULTADO AUTOMÁTICAMENTE OBTENDRÁ EL TIPO DE IMPACTO QUE DEBE SELECCIONAR EN EL MAPA PARA EL RIESGO INHERENTE. 
</t>
    </r>
    <r>
      <rPr>
        <sz val="28"/>
        <color rgb="FFFF0000"/>
        <rFont val="Wingdings"/>
        <charset val="2"/>
      </rPr>
      <t>I</t>
    </r>
    <r>
      <rPr>
        <sz val="28"/>
        <color rgb="FFFF0000"/>
        <rFont val="Tahoma"/>
        <family val="2"/>
      </rPr>
      <t xml:space="preserve"> </t>
    </r>
    <r>
      <rPr>
        <sz val="14"/>
        <color rgb="FFFF0000"/>
        <rFont val="Calibri"/>
        <family val="2"/>
        <scheme val="minor"/>
      </rPr>
      <t>Favor no modificar las celdas de color gris</t>
    </r>
  </si>
  <si>
    <r>
      <t>a) La metodología</t>
    </r>
    <r>
      <rPr>
        <sz val="16"/>
        <color rgb="FFFF0000"/>
        <rFont val="Calibri"/>
        <family val="2"/>
        <scheme val="minor"/>
      </rPr>
      <t xml:space="preserve"> </t>
    </r>
    <r>
      <rPr>
        <sz val="16"/>
        <rFont val="Calibri"/>
        <family val="2"/>
        <scheme val="minor"/>
      </rPr>
      <t xml:space="preserve">para la gestión </t>
    </r>
    <r>
      <rPr>
        <sz val="16"/>
        <color theme="1"/>
        <rFont val="Calibri"/>
        <family val="2"/>
        <scheme val="minor"/>
      </rPr>
      <t>de los riesgos en la SDM, está explícita en presente documento.
b) Con fecha de corte 30 de abril, 31 de agosto y 31 de diciembre de cada vigencia, se comunica y publica el monitoreo y revisión al mapa de riesgos institucional en la Intranet y página web de la SDM, para conocimiento de las partes interesadas,  realizado por los responsables de cada proceso. No obstante, los lideres de proceso o primera línea de defensa, deben efectuar un seguimiento bimestral a fin de contar con la información actualizada y suministrarla oportunamente tanto a la segunda como a la tercera línea de defensa</t>
    </r>
    <r>
      <rPr>
        <sz val="16"/>
        <rFont val="Calibri"/>
        <family val="2"/>
        <scheme val="minor"/>
      </rPr>
      <t>,  para su correspondiente monitoreo y evaluación independiente.</t>
    </r>
    <r>
      <rPr>
        <u/>
        <sz val="16"/>
        <color theme="1"/>
        <rFont val="Calibri"/>
        <family val="2"/>
        <scheme val="minor"/>
      </rPr>
      <t xml:space="preserve">
</t>
    </r>
    <r>
      <rPr>
        <sz val="16"/>
        <color theme="1"/>
        <rFont val="Calibri"/>
        <family val="2"/>
        <scheme val="minor"/>
      </rPr>
      <t xml:space="preserve">c) </t>
    </r>
    <r>
      <rPr>
        <sz val="16"/>
        <rFont val="Calibri"/>
        <family val="2"/>
        <scheme val="minor"/>
      </rPr>
      <t>Según lo establecido en la Ley 1474 de 2011, la evaluación y seguimiento independiente realizado por la Oficina de Control Interno en las fechas antes mencionadas hará referencia a los riesgos de corrupción; en cuanto a los riesgos de gestión el seguimiento se hará según se defina en el Plan Anual de Auditorias Internas - PAAI.</t>
    </r>
    <r>
      <rPr>
        <sz val="16"/>
        <color theme="1"/>
        <rFont val="Calibri"/>
        <family val="2"/>
        <scheme val="minor"/>
      </rPr>
      <t xml:space="preserve">
d) Las responsabilidades con respecto a la gestión del riesgo institucional se definen en el Módelo Integrado de Planeación y Gestión </t>
    </r>
    <r>
      <rPr>
        <b/>
        <sz val="16"/>
        <color theme="1"/>
        <rFont val="Calibri"/>
        <family val="2"/>
        <scheme val="minor"/>
      </rPr>
      <t>MIPG</t>
    </r>
    <r>
      <rPr>
        <sz val="16"/>
        <color theme="1"/>
        <rFont val="Calibri"/>
        <family val="2"/>
        <scheme val="minor"/>
      </rPr>
      <t xml:space="preserve">, en lo referente al rol de las líneas de defensa allí consideradas, siendo la Oficina Asesora de Planeación la encargada de coordinar y acompañar a las demás dependencias en el monitoreo y seguimiento de los riesgos, su consolidación a nivel institucional, presentación ante el Comité Institucional de Coordinación de Control Interno  y efectuar la publicación en la Intranet y en la página web de la SDM.
Los términos y definiciones relacionados con la Administración del Riesgo, son los establecidos en el glosario de la entidad, la guía metodológica de riesgos del DAFP y la norma ISO 31000:2009.
</t>
    </r>
    <r>
      <rPr>
        <b/>
        <sz val="16"/>
        <color rgb="FF7030A0"/>
        <rFont val="Calibri"/>
        <family val="2"/>
        <scheme val="minor"/>
      </rPr>
      <t/>
    </r>
  </si>
  <si>
    <t>1.0</t>
  </si>
  <si>
    <t>Se crea la versión de la política y mapa de riesgos unificado para corrupción y gestión, que incluye los formatos necesarios para su análisis, diligenciamiento y tratamiento eficaz.</t>
  </si>
  <si>
    <t>Fecha: 2018-05-15</t>
  </si>
  <si>
    <t>Versión de actualización: 1.0</t>
  </si>
  <si>
    <t>Descripción del Control
(Traslade aquí los controles que para cada riesgo fueron identificados en la hoja Mapa de Riesgos)</t>
  </si>
  <si>
    <t xml:space="preserve">Detectivo </t>
  </si>
  <si>
    <t>EVENTO POTENCIAL</t>
  </si>
  <si>
    <t>Eliminar el riesgo</t>
  </si>
  <si>
    <r>
      <t xml:space="preserve">Los riesgos de corrupción se encuentran en un nivel que puede </t>
    </r>
    <r>
      <rPr>
        <b/>
        <u/>
        <sz val="10"/>
        <rFont val="Arial"/>
        <family val="2"/>
      </rPr>
      <t>eliminarse o reducirse</t>
    </r>
    <r>
      <rPr>
        <sz val="10"/>
        <rFont val="Arial"/>
        <family val="2"/>
      </rPr>
      <t xml:space="preserve"> fácilmente con los controles establecidos en la Entidad.</t>
    </r>
  </si>
  <si>
    <t>En todo caso se requiere que la Entidad propenda por eliminar el riesgo de corrupción o por lo menos llevarlo a la zona de riesgo baja.</t>
  </si>
  <si>
    <t>OBJETIVOS INSTITUCIONALES</t>
  </si>
  <si>
    <t>CONSECUENCIAS</t>
  </si>
  <si>
    <t>FRECUENCIA</t>
  </si>
  <si>
    <t>El evento no se ha presentado en los últimos 5 años</t>
  </si>
  <si>
    <t>El evento se presentó una vez en los últimos 2 años.</t>
  </si>
  <si>
    <t>El evento se presentó una vez en el último año.</t>
  </si>
  <si>
    <t>El evento se presentó más de una vez al año.</t>
  </si>
  <si>
    <t>El evento se presentó una vez en los últimos 5 años.</t>
  </si>
  <si>
    <t>Puede que el evento no se haya presentado, o  que ocurra solo en circunstancias excepcionales o poco comunes.</t>
  </si>
  <si>
    <t>El evento puede ocurrir en algún momento, es poco común o frecuente.</t>
  </si>
  <si>
    <t>DEPENDENCIA(S) RESPONSABLE(S)</t>
  </si>
  <si>
    <t xml:space="preserve">Tipo de control
</t>
  </si>
  <si>
    <t xml:space="preserve">EVENTO POTENCIAL DE RIESGO </t>
  </si>
  <si>
    <r>
      <t xml:space="preserve">ACCIONES
</t>
    </r>
    <r>
      <rPr>
        <b/>
        <sz val="9"/>
        <rFont val="Arial"/>
        <family val="2"/>
      </rPr>
      <t>(Mantener o fortalecer controles actuales, crear nuevos, eliminar)</t>
    </r>
    <r>
      <rPr>
        <b/>
        <sz val="12"/>
        <rFont val="Arial"/>
        <family val="2"/>
      </rPr>
      <t xml:space="preserve">
</t>
    </r>
  </si>
  <si>
    <t>SEGUIMIENTO/ MEDICIÓN DE EFICACIA DE CADA ACCIÓN</t>
  </si>
  <si>
    <t>Acción 1: 
Acción 2:
Acción n:</t>
  </si>
  <si>
    <t>FECHA REAL DE EJECUCIÓN DE CADA ACCIÓN</t>
  </si>
  <si>
    <t>Acción 1 ¿fue eficaz? ¿y por qué?: 
Acción 2 ¿fue eficaz? ¿y por qué?:
Acción n ¿fue eficaz? ¿y por qué?:</t>
  </si>
  <si>
    <t>Avances acción 1: 
Avances acción 2:
Avances acción n:</t>
  </si>
  <si>
    <t>Control 1:</t>
  </si>
  <si>
    <t>Control 2:</t>
  </si>
  <si>
    <t>Control n:</t>
  </si>
  <si>
    <t>Corrupción-Institucionalidad</t>
  </si>
  <si>
    <t>Corrupción-Visibilidad</t>
  </si>
  <si>
    <t>Corrupción-Control y Sanción</t>
  </si>
  <si>
    <t>Corrupción-Delitos de la Admón. Pública</t>
  </si>
  <si>
    <t>EVIDENCIA DE EJECUCIÓN DE LAS ACCIONES</t>
  </si>
  <si>
    <t>1. Responsable</t>
  </si>
  <si>
    <t>2. Periodicidad</t>
  </si>
  <si>
    <t>3. Propósito</t>
  </si>
  <si>
    <t xml:space="preserve">4. Como se realiza la actividad de control.
</t>
  </si>
  <si>
    <t xml:space="preserve">5. Que pasa con las observaciones o desviaciones
</t>
  </si>
  <si>
    <t xml:space="preserve">6. Evidencia de la ejecución del control
</t>
  </si>
  <si>
    <t>Evaluación del diseño del control</t>
  </si>
  <si>
    <t>Fuerte</t>
  </si>
  <si>
    <t>Conclusión sobre el diseño de controles
(Los controles que no aporten al promedio pueden considerarse para su modificación, eliminación o fusión con otros)</t>
  </si>
  <si>
    <t>Débil</t>
  </si>
  <si>
    <t>Probabilidad</t>
  </si>
  <si>
    <t>RIESGO 8</t>
  </si>
  <si>
    <t>RIESGO 9</t>
  </si>
  <si>
    <t>RIESGO 10</t>
  </si>
  <si>
    <t>RIESGO 11</t>
  </si>
  <si>
    <t>RIESGO 12</t>
  </si>
  <si>
    <t>Criterios para calificar el impacto en RIESGOS DE GESTIÓN</t>
  </si>
  <si>
    <t>RIESGO 13</t>
  </si>
  <si>
    <t>RIESGO 14</t>
  </si>
  <si>
    <t>RIESGO 15</t>
  </si>
  <si>
    <t>RIESGO 16</t>
  </si>
  <si>
    <t>RIESGO 17</t>
  </si>
  <si>
    <t>RIESGO 18</t>
  </si>
  <si>
    <t>RIESGO 19</t>
  </si>
  <si>
    <t>RIESGO 20</t>
  </si>
  <si>
    <t>Calificación del diseño del control</t>
  </si>
  <si>
    <t>Conclusión sobre los controles</t>
  </si>
  <si>
    <r>
      <rPr>
        <b/>
        <sz val="16"/>
        <color theme="1"/>
        <rFont val="Arial"/>
        <family val="2"/>
      </rPr>
      <t>CUESTIONARIO PARA DETERMINAR EL IMPACTO EN</t>
    </r>
    <r>
      <rPr>
        <b/>
        <sz val="12"/>
        <color theme="1"/>
        <rFont val="Arial"/>
        <family val="2"/>
      </rPr>
      <t xml:space="preserve"> </t>
    </r>
    <r>
      <rPr>
        <b/>
        <sz val="18"/>
        <color theme="1"/>
        <rFont val="Arial"/>
        <family val="2"/>
      </rPr>
      <t>RIESGOS DE CORRUPCIÓN</t>
    </r>
  </si>
  <si>
    <t>2. Formulación e implementación de acciones que no fomenten la cultura ciudadana y el respeto entre todos los usuarios de todas las formas de transporte.</t>
  </si>
  <si>
    <t>7: Desvío en el uso de los bienes y servicios de la Entidad</t>
  </si>
  <si>
    <t>1: Pérdida de imagen institucional
2: Desgaste administrativo por reprocesos
3: Investigaciones y sanciones
4: Detrimento patrimonial</t>
  </si>
  <si>
    <t>Descripción del Control
(Traslade aquí los controles que fueron identificados para cada riesgo en la hoja Mapa de Riesgos)</t>
  </si>
  <si>
    <r>
      <rPr>
        <b/>
        <sz val="12"/>
        <rFont val="Arial"/>
        <family val="2"/>
      </rPr>
      <t xml:space="preserve">PROBABILIDAD </t>
    </r>
    <r>
      <rPr>
        <u/>
        <sz val="11"/>
        <color theme="10"/>
        <rFont val="Calibri"/>
        <family val="2"/>
        <scheme val="minor"/>
      </rPr>
      <t xml:space="preserve">
</t>
    </r>
  </si>
  <si>
    <r>
      <rPr>
        <b/>
        <sz val="12"/>
        <rFont val="Arial"/>
        <family val="2"/>
      </rPr>
      <t>IMPACTO</t>
    </r>
    <r>
      <rPr>
        <u/>
        <sz val="11"/>
        <color theme="10"/>
        <rFont val="Calibri"/>
        <family val="2"/>
        <scheme val="minor"/>
      </rPr>
      <t xml:space="preserve">
</t>
    </r>
  </si>
  <si>
    <t xml:space="preserve">No. de casillas que aporta cada control preventivo </t>
  </si>
  <si>
    <t>No. de casillas que aporta cada control detectivo</t>
  </si>
  <si>
    <t>1: Ciudadanía insatisfecha
2: Sanciones
3: Investigaciones disciplinarias, administrativas, fiscales y penales.</t>
  </si>
  <si>
    <t>1: Incremento en el incumplimiento a las normas de Tránsito y Transporte 
2. Alto número de accidentes e incidentes en las vías.
3: Pérdida de imagen institucional.
4: Investigaciones administrativas, disciplinarias y fiscales.</t>
  </si>
  <si>
    <t>1: Incremento en la accidentalidad de los actores vulnerables
2: Pérdida de imagen institucional.
3: Investigaciones administrativas, disciplinarias, penales y/o fiscales.</t>
  </si>
  <si>
    <t>3. Formulación e implementación de acciones que no conduzcan a la protección de los actores vulnerables y los modos activos del transporte.</t>
  </si>
  <si>
    <t>9: Celebración indebida de contratos para favorecimiento propio o de terceros</t>
  </si>
  <si>
    <t>1: Ausencia o debilidad de medidas o políticas de conflicto de interés que permitan el beneficio propio o de terceros
2: Bajos niveles de denuncia que permita el beneficio propio o de terceros.
3: Presencia de bajos estándares éticos
4: Baja cultura de control institucional
5: Amiguismo y clientelismo 
6: Ausencia o debilidad de procesos y procedimientos para la gestión administrativa y misional</t>
  </si>
  <si>
    <t>1: Bajos niveles de denuncia que permita el beneficio propio o de terceros.
2: Presencia de bajos estándares éticos
3: Baja cultura de control social y/o institucional
4: Ausencia o debilidad de procesos y procedimientos para la gestión administrativa y misional</t>
  </si>
  <si>
    <t>1: Detrimento patrimonial
2: Pérdida de imagen institucional
3: Desgaste administrativo por reprocesos
4: Investigaciones y sanciones</t>
  </si>
  <si>
    <t>11. Discriminación hacia los ciudadanos que requieren atención y respuesta por parte de la SDM.</t>
  </si>
  <si>
    <t>1: Pérdida de Imagen Institucional
2. Investigaciones administrativas, disciplinarias y fiscales</t>
  </si>
  <si>
    <t>1: Detrimento patrimonial.
2: Investigaciones disciplinarias, administrativas y fiscales.
3: Daños antijurídicos.
4. Daños ambientales
5. Perdida económica para la ciudad
6. Perdida de la calidad de vida de los ciudadanos
7: Pérdida de imagen institucional.</t>
  </si>
  <si>
    <t>5. Rendición de cuentas que no involucre a la ciudadanía y todos los grupos de interés.</t>
  </si>
  <si>
    <t>1: Presencia de bajos estándares éticos
2: Baja cultura de control institucional
3: Insuficiencia de recursos (humanos, tecnológicos, financieros) en la gestión documental
4: Ausencia o debilidad de procesos y procedimientos para la gestión administrativa y misional</t>
  </si>
  <si>
    <t>10: Cohecho (Dar o recibir dádivas)</t>
  </si>
  <si>
    <t>1: Pérdida de imagen institucional
2: Incremento de PQRSD
3: Investigaciones y/o sanciones</t>
  </si>
  <si>
    <t>1: Falta de capacitación de los colaboradores de la SDM que hacen presencia en las diferentes localidades. 
2: Ausencia de mecanismos de participación ciudadana y control social.
3: Falta de divulgación de los mecanismos de participación ciudadana y control social.</t>
  </si>
  <si>
    <t>1: Pérdida de imagen institucional
2: Aumento de PQRSD
3: Ausencia de control social.</t>
  </si>
  <si>
    <t>1: Perdida de información
2: Vulneración de la confidencialidad, disponibilidad e integridad de la información
3: Investigaciones y sanciones
4: Pérdida de imagen institucional
5: Detrimento patrimonial</t>
  </si>
  <si>
    <t>1: Investigaciones y sanciones
2: Detrimento patrimonial
3: Pérdida de imagen institucional
4: Reprocesos
5: Perdida de la memoria institucional</t>
  </si>
  <si>
    <t>16. Inadecuado Ambiente laboral en la SDM</t>
  </si>
  <si>
    <t>18. Actuaciones de los colaboradores que no se ajusten a la cultura del control en la Entidad</t>
  </si>
  <si>
    <t>20. Política de seguridad de la información deficiente e ineficaz para las características y condiciones de la Entidad.</t>
  </si>
  <si>
    <t>15. Designación de colaboradores no competentes o idóneos para el desarrollo de las actividades asignadas.</t>
  </si>
  <si>
    <t>8: Pérdida de información pública que favorezca el beneficio propio o de terceros</t>
  </si>
  <si>
    <t>1: Falta de credibilidad hacia la Entidad
2: Investigaciones y sanciones.</t>
  </si>
  <si>
    <t>1: Falta de capacitación de los colaboradores de los procesos misionales, que interactúan con la ciudadanía.
2: Deficiencia en los mecanismos de divulgación y concientización en la implementación de las acciones de fomento la cultura
3: Deficiencia en la sinergia entre procesos misionales y con los demás procesos.</t>
  </si>
  <si>
    <t>1. Seguimiento al cumplimiento del procedimiento PM05-PR05 (Preventivo)
2. Seguimiento al Plan Institucional de Capacitación (Preventivo)
3. Aplicación del procedimiento de entrenamiento en el puesto de trabajo
(Preventivo)
4. Desarrollo de la estrategia comunicativa que incentiva la cultura ciudadana (Preventivo).
5. Implementación del enfoque a procesos a través del SIG (Preventivo).</t>
  </si>
  <si>
    <t>PROCESO(S) QUE ESTABLECE(N) EL CONTROL</t>
  </si>
  <si>
    <t>1: Ausencia o insuficiencia de recursos humanos, tecnológicos, físicos.
2: Sobrecarga laboral 
3: Falta de liderazgo
4: Debilidad en la comunicación
5: Falta de coherencia entre las funciones u obligaciones a desempeñar y los perfiles definidos.</t>
  </si>
  <si>
    <t>Control 1: Direccionamiento Estratégico
2: Gestión Talento Humano
3: Gestión Talento Humano
4: Gestión Talento Humano
5: Gestión Talento Humano</t>
  </si>
  <si>
    <t>1. Elaboración del Anteproyecto de presupuesto acorde con las necesidades de recursos humanos, tecnológicos y físicos que garanticen un adecuado ambiente laboral. (preventivo). 
2. Fortalecimiento de competencia de liderazgo a través del PIC dirigido a funcionarios (Preventivo).
3. Implementación del Plan de Bienestar e Incentivos (Preventivo).
4. Aplicación de los manuales de funciones y verificación con lista de chequeo del cumplimiento de requisitos (Preventivo).
5. Aplicación de normativa legal asociada a la administración de la planta global de la Entidad (Detectivo).</t>
  </si>
  <si>
    <t xml:space="preserve">1. Estrategias de fortalecimiento de la cultura de autocontrol (Preventivo). </t>
  </si>
  <si>
    <t>1. Formulación y seguimiento a los acuerdos de gestión que contienen las acciones para la implementación de la política de seguridad de la información (Preventivo)
2. Elaboración del Anteproyecto de presupuesto acorde con las necesidades de la Política de Seguridad de Información (Preventivo).
3. Definición de acuerdos de niveles de servicio con el operador tecnológico (Preventivo)
4. Estrategias de sensibilización acerca de la Política de Seguridad de la Información (Preventivo)
5. Desarrollo del PAAI y procedimientos de auditoria interna y seguimiento a planes de mejoramiento (Detectivo).</t>
  </si>
  <si>
    <t>2. Implementación y seguimiento del Plan Distrital de Seguridad Vial y de Motociclistas (Preventivo)</t>
  </si>
  <si>
    <t>3. Seguimiento a las cifras y estadísticas de siniestralidad vial (Preventivo)</t>
  </si>
  <si>
    <t>4. Evaluación de la satisfacción de los ciudadanos frente a las acciones de formación en seguridad vial (Preventivo)</t>
  </si>
  <si>
    <t xml:space="preserve">1. Elaboración del Anteproyecto de presupuesto para la formulación o estructuración de los planes, programas o proyectos orientados a la reducción sustancial de victimas fatales y lesionados en siniestros de tránsito - PE01-PR04 (Preventivo).
</t>
  </si>
  <si>
    <t>5. Desarrollo del PAAI y procedimientos de auditoria interna y seguimiento a planes de mejoramiento (Detectivo)</t>
  </si>
  <si>
    <t>2. Seguimiento al Plan Institucional de Capacitación (Preventivo)</t>
  </si>
  <si>
    <t>3. Aplicación del procedimiento de entrenamiento en el puesto de trabajo
(Preventivo)</t>
  </si>
  <si>
    <t>4. Desarrollo de la estrategia comunicativa que incentiva la cultura ciudadana (Preventivo).</t>
  </si>
  <si>
    <t xml:space="preserve">1. Seguimiento al cumplimiento del procedimiento PM05-PR05 (Preventivo)
</t>
  </si>
  <si>
    <t>5. Implementación del enfoque a procesos a través del SIG (Preventivo).</t>
  </si>
  <si>
    <t xml:space="preserve">2. Desarrollo de la estrategia comunicativa que incentiva la cultura ciudadana (Preventivo). </t>
  </si>
  <si>
    <t xml:space="preserve">1. Análisis de cifras estadísticas de siniestralidad vial (Preventivo)
</t>
  </si>
  <si>
    <t>3. Desarrollo del PAAI y procedimientos de auditoria interna y seguimiento a planes de mejoramiento (Detectivo).</t>
  </si>
  <si>
    <t>2. Plan Anual de Adquisiciones que incluye las necesidades de los Planes, Programas y Proyectos (Preventivo).</t>
  </si>
  <si>
    <t>3. Formulación y seguimiento a los acuerdos de gestión que contienen las acciones alineadas con el Plan de Desarrollo Distrital y Plan Maestro de Movilidad (Preventivo)</t>
  </si>
  <si>
    <t xml:space="preserve">1. Elaboración del Anteproyecto de presupuesto acorde con las necesidades del Plan de Desarrollo Distrital - Procedimiento PE01-PR04 (Preventivo).
</t>
  </si>
  <si>
    <t xml:space="preserve">6. Evaluación de la satisfacción de los ciudadanos frente a los impactos de los proyectos y acciones (Detectivo)
</t>
  </si>
  <si>
    <t>7. Vinculación de la ciudadanía a través de los CLM  para socializar los programas y proyectos de alto impacto (Detectivo)</t>
  </si>
  <si>
    <t>2. Formulación y desarrollo del Plan de Comunicaciones (Preventivo)</t>
  </si>
  <si>
    <t xml:space="preserve">3.  Formulación y seguimiento del Plan Institucional de Participación (Preventivo) </t>
  </si>
  <si>
    <t xml:space="preserve">1. Aplicación del procedimiento de PE01-PR22 (Preventivo). 
</t>
  </si>
  <si>
    <t xml:space="preserve">4.  Evaluación de la satisfacción de los ciudadanos frente a los impactos de los proyectos y acciones (Detectivo) </t>
  </si>
  <si>
    <t xml:space="preserve">1. Aplicación de la metodología de rendición de cuentas establecida por la Veeduría Distrital y los lineamientos de la Secretaria General de la Alcaldía Mayor (Preventivo).
</t>
  </si>
  <si>
    <t xml:space="preserve">4. Administración de aplicativos y bases de datos de la información institucional bajo estándares de seguridad (Preventivo).
</t>
  </si>
  <si>
    <t>5. Adopción y socialización del Código de Integridad (Preventivo)</t>
  </si>
  <si>
    <t>6. Evaluación de la satisfacción de los ciudadanos frente a la rendición de cuentas (Detectivo)</t>
  </si>
  <si>
    <t xml:space="preserve">7. Aplicación procedimiento PM05-PR08 (Preventivo)
</t>
  </si>
  <si>
    <t>8. Aplicación procedimientos disciplinarios PV02-PR01 y PV02-PR02 (Detectivo).</t>
  </si>
  <si>
    <t xml:space="preserve">1. Aplicación del procedimiento PM01-PR05 (Preventivo)
</t>
  </si>
  <si>
    <t>2. Cumplimiento a las medidas anticorrupción institucionales contenidas en el PAAC (Preventivo).</t>
  </si>
  <si>
    <t>3. Adopción y socialización del Código de Integridad (Preventivo).</t>
  </si>
  <si>
    <t>4. Aplicación del procedimiento PM05-PR02 - participación social (Preventivo).</t>
  </si>
  <si>
    <t xml:space="preserve">1. Adopción y socialización del Código de Integridad (Preventivo)
</t>
  </si>
  <si>
    <t xml:space="preserve">1. Adopción y desarrollo de la política y estrategia comunicativa sobre igualdad (Preventivo)
</t>
  </si>
  <si>
    <t>3. Desarrollo e implementación del PIC</t>
  </si>
  <si>
    <t>4. Aplicación del procedimiento de PM05-PR14</t>
  </si>
  <si>
    <t>5. Seguimiento al índice de las PQRSD (Detectivo)</t>
  </si>
  <si>
    <t>6. Aplicación procedimientos disciplinarios PV02-PR01 y PV02-PR02 (Detectivo).</t>
  </si>
  <si>
    <t xml:space="preserve">2. Desarrollo e implementación del PIC (Preventivo)
</t>
  </si>
  <si>
    <t>4.Seguimiento al índice de las PQRSD (Detectivo)</t>
  </si>
  <si>
    <t>3. Aplicación del procedimiento de PM05-PR14 (Preventivo)</t>
  </si>
  <si>
    <t>2. Aplicación del PETI (Preventivo).</t>
  </si>
  <si>
    <t>3. Formulación y seguimiento a los acuerdos de gestión que contienen las acciones para la implementación de TIC`s.(Preventivo)</t>
  </si>
  <si>
    <t>4. Adecuación de la tecnología a las plataformas existentes (Preventivo)</t>
  </si>
  <si>
    <t xml:space="preserve">1. Elaboración del Anteproyecto de presupuesto acorde con las necesidades del PETI (Preventivo)
</t>
  </si>
  <si>
    <t>2. Adopción y socialización del Código de Integridad (Preventivo)</t>
  </si>
  <si>
    <t>3. Estrategias de fortalecimiento de la cultura de autocontrol (preventivo)</t>
  </si>
  <si>
    <t xml:space="preserve">1. Desarrollo de la estrategia comunicativa que incentiva la denuncia (Preventivo).
</t>
  </si>
  <si>
    <t>2. Aplicación de muestra aleatoria para verificar autenticidad de documentos (planta)  (preventivo)</t>
  </si>
  <si>
    <t>3. Verificación de hoja de vida en el SIDEAP (planta-contratistas).  (preventivo).</t>
  </si>
  <si>
    <t>4. Evaluación de desempeño y de acuerdos de gestión (Preventivo).</t>
  </si>
  <si>
    <t xml:space="preserve">1. Aplicación de los manuales de funciones y verificación con lista de chequeo del cumplimiento de requisitos (Preventivo).
</t>
  </si>
  <si>
    <t>5. Aplicación de normativa legal asociada a la administración de la planta global de la Entidad (Detectivo).</t>
  </si>
  <si>
    <t>4. Aplicación de los manuales de funciones y verificación con lista de chequeo del cumplimiento de requisitos (Preventivo).</t>
  </si>
  <si>
    <t>3. Implementación del Plan de Bienestar e Incentivos (Preventivo).</t>
  </si>
  <si>
    <t xml:space="preserve">1. Elaboración del Anteproyecto de presupuesto acorde con las necesidades de recursos humanos, tecnológicos y físicos que garanticen un adecuado ambiente laboral. (preventivo). 
</t>
  </si>
  <si>
    <t>2. Fortalecimiento de competencia de liderazgo a través del PIC dirigido a funcionarios (Preventivo).</t>
  </si>
  <si>
    <t>2. Designación de personal calificado y avalado en Seguridad y Salud en el Trabajo (Preventivo).</t>
  </si>
  <si>
    <t xml:space="preserve">3. Elaboración del Anteproyecto de presupuesto acorde con las necesidades de recursos humanos, tecnológicos y físicos para el S&amp;SO (preventivo). </t>
  </si>
  <si>
    <t>4. Formulación y seguimiento a los acuerdos de gestión que contienen las acciones para la implementación del S&amp;SO(Preventivo).</t>
  </si>
  <si>
    <t>5. Implementación del Procedimiento PA02-PR07 (Preventivo).</t>
  </si>
  <si>
    <t>6. Aplicación de la Resolución 1401 de 2007 (Preventivo).</t>
  </si>
  <si>
    <t xml:space="preserve">1. Aplicación de los lineamientos establecidos en la Resolución 1111 de 2017 (Preventivo).
</t>
  </si>
  <si>
    <t>8. Aplicación del procedimiento PA02-03 para funcionarios (Detectivo).</t>
  </si>
  <si>
    <t>4. Supervisión al cumplimiento de la normativa, procedimiento PA01-PR09 y matriz de aspectos e impactos ambientales (Preventivo).</t>
  </si>
  <si>
    <t>3. Elaboración del Anteproyecto de presupuesto acorde con las necesidades de recursos humanos, tecnológicos y físicos para el SGA (Preventivo).</t>
  </si>
  <si>
    <t xml:space="preserve">1. Campañas de socialización y concientización a colaboradores en las actividades del SGA (Preventivo).
</t>
  </si>
  <si>
    <t>2.  Acciones de divulgación del PIGA (Preventivo).</t>
  </si>
  <si>
    <t>2. Elaboración del Anteproyecto de presupuesto acorde con las necesidades de la Política de Seguridad de Información (Preventivo).</t>
  </si>
  <si>
    <t>3. Definición de acuerdos de niveles de servicio con el operador tecnológico (Preventivo)</t>
  </si>
  <si>
    <t>4. Estrategias de sensibilización acerca de la Política de Seguridad de la Información (Preventivo)</t>
  </si>
  <si>
    <t xml:space="preserve">1. Formulación y seguimiento a los acuerdos de gestión que contienen las acciones para la implementación de la política de seguridad de la información (Preventivo)
</t>
  </si>
  <si>
    <t>5. Desarrollo del PAAI y procedimientos de auditoria interna y seguimiento a planes de mejoramiento (Detectivo).</t>
  </si>
  <si>
    <t>4. Desarrollo del PAAI y procedimientos de auditoria interna y seguimiento a planes de mejoramiento (Detectivo)</t>
  </si>
  <si>
    <t>3. Aplicación y seguimiento de documentos de SIGA (Preventivo).</t>
  </si>
  <si>
    <t xml:space="preserve">1.  Formulación y seguimiento a los acuerdos de gestión que contienen las acciones para la implementación de la política de gestión documental (Preventivo)
</t>
  </si>
  <si>
    <t>2. Elaboración del Anteproyecto de presupuesto acorde con las necesidades de la Política de Gestión Documental (Preventivo).</t>
  </si>
  <si>
    <t>EJECUCIÓN DE LOS CONTROLES</t>
  </si>
  <si>
    <t xml:space="preserve">Promedio calificación del diseño de controles </t>
  </si>
  <si>
    <t xml:space="preserve">Solidez del diseño del conjunto de controles </t>
  </si>
  <si>
    <t>DISEÑO DE LOS CONTROLES</t>
  </si>
  <si>
    <t>Control 1: Servicio al Ciudadano
2: Gestión Talento Humano
3: Gestión Talento Humano
4: Comunicaciones
5: Direccionamiento Estratégico</t>
  </si>
  <si>
    <t>Control 1: Direccionamiento Estratégico
2: Comunicaciones
3: Servicio al Ciudadano
4: Servicio al Ciudadano
5: Control y Evaluación de la Gestión</t>
  </si>
  <si>
    <t>Control 1: Direccionamiento Estratégico
2: Direccionamiento Estratégico
3: Gestión Talento Humano
4: Gestión Legal y Contractual
5: Control y Evaluación de la Gestión
6: Servicio al Ciudadano
7: Servicio al Ciudadano
8. Gestión de Transporte e Infraestructura</t>
  </si>
  <si>
    <t>Control 1: Comunicaciones
2: Gestión Talento Humano
3: Control y Evaluación de la Gestión
4: Gestión Legal y Contractual
5: Control y Evaluación de la Gestión
6: Control Disciplinario</t>
  </si>
  <si>
    <t xml:space="preserve">1. Desarrollo de la estrategia comunicativa que incentiva la denuncia (Preventivo).
</t>
  </si>
  <si>
    <t xml:space="preserve">2. Adopción y socialización del Código de Integridad (Preventivo)
</t>
  </si>
  <si>
    <t xml:space="preserve">3. Estrategias de fortalecimiento de la cultura de autocontrol (preventivo)
</t>
  </si>
  <si>
    <t xml:space="preserve">4. Aplicación y seguimiento de documentos de SIG -  Gestión contractual (Preventivo).
</t>
  </si>
  <si>
    <t>1. Desarrollo de la estrategia comunicativa que incentiva la denuncia (Preventivo).</t>
  </si>
  <si>
    <t>4. Aplicación y seguimiento de documentos de SIG -  Gestión contractual (Preventivo).</t>
  </si>
  <si>
    <t xml:space="preserve">5. Desarrollo del PAAI y procedimientos de auditoria interna y seguimiento a planes de mejoramiento (Detectivo)
</t>
  </si>
  <si>
    <t>10. Desarrollo de la estrategia comunicativa que incentiva la denuncia (Preventivo).</t>
  </si>
  <si>
    <t xml:space="preserve">9. Desarrollo del PAAI y procedimientos de auditoria interna y seguimiento a planes de mejoramiento (Detectivo)
</t>
  </si>
  <si>
    <t>8. Evaluación de la satisfacción de los ciudadanos frente a la prestación de los servicios (Preventivo).</t>
  </si>
  <si>
    <t>7. Aplicación y seguimiento de procedimiento PA01-PR19 Firma Digital (Preventivo).</t>
  </si>
  <si>
    <t xml:space="preserve">5. Aplicación y seguimiento de procedimientos PA01-PR12, PA01-PR13, PA01-PR14, PA01-PR21 de control de bienes (Preventivo)
</t>
  </si>
  <si>
    <t xml:space="preserve">6. Aplicación y seguimiento de procedimiento PA01-PR22 Caja Menor (Preventivo). </t>
  </si>
  <si>
    <r>
      <t xml:space="preserve">¿Existe un responsable asignado a la ejecución del control?
</t>
    </r>
    <r>
      <rPr>
        <b/>
        <sz val="11"/>
        <color rgb="FFFF0000"/>
        <rFont val="Arial"/>
        <family val="2"/>
      </rPr>
      <t>califique 15 si está asignado</t>
    </r>
  </si>
  <si>
    <r>
      <t xml:space="preserve">¿El responsable tiene la autoridad y adecuada segregación de funciones en la ejecución del control?
</t>
    </r>
    <r>
      <rPr>
        <b/>
        <sz val="11"/>
        <color rgb="FFFF0000"/>
        <rFont val="Arial"/>
        <family val="2"/>
      </rPr>
      <t>califique 15 si es adecuado</t>
    </r>
  </si>
  <si>
    <r>
      <t xml:space="preserve">¿ La oportunidad  con que se ejecuta el control ayuda a prevenir la mitigación del riesgo o a detectar la materialización del riesgo de manera oportuna?
</t>
    </r>
    <r>
      <rPr>
        <b/>
        <sz val="11"/>
        <color rgb="FFFF0000"/>
        <rFont val="Arial"/>
        <family val="2"/>
      </rPr>
      <t>califique 15 si es oportuna</t>
    </r>
  </si>
  <si>
    <r>
      <t xml:space="preserve">¿Las actividades que se desarrollan en el control realmente buscan por si solas prevenir o detectar las causas que pueden dar origen al riesgo, ejemplo Verificar, Validar Cotejar, Comparar, Revisar, etc.?
</t>
    </r>
    <r>
      <rPr>
        <b/>
        <sz val="11"/>
        <color rgb="FFFF0000"/>
        <rFont val="Arial"/>
        <family val="2"/>
      </rPr>
      <t>califique 15 si previene, 10 si detecta o 0 si no es un control</t>
    </r>
  </si>
  <si>
    <r>
      <t xml:space="preserve">¿La fuente de información que  se utiliza en el desarrollo del control es información confiable que permite mitigar el riesgo?
</t>
    </r>
    <r>
      <rPr>
        <b/>
        <sz val="11"/>
        <color rgb="FFFF0000"/>
        <rFont val="Arial"/>
        <family val="2"/>
      </rPr>
      <t>califique 15 si es confiable</t>
    </r>
  </si>
  <si>
    <r>
      <t xml:space="preserve">¿Las observaciones, desviaciones o diferencias identificadas como resultados de la ejecución del control son investigadas y resueltas de manera oportuna?
</t>
    </r>
    <r>
      <rPr>
        <b/>
        <sz val="11"/>
        <color rgb="FFFF0000"/>
        <rFont val="Arial"/>
        <family val="2"/>
      </rPr>
      <t>califique 15 si se investigan y resuelven oportunamente</t>
    </r>
  </si>
  <si>
    <r>
      <t xml:space="preserve">¿Se deja evidencia o rastro de la ejecución del control, que permita a cualquier tercero con la evidencia, llegar a la misma conclusión?
</t>
    </r>
    <r>
      <rPr>
        <b/>
        <sz val="11"/>
        <color rgb="FFFF0000"/>
        <rFont val="Arial"/>
        <family val="2"/>
      </rPr>
      <t>califique 10 si es completa, 5 si es incompleta o 0 si no existe</t>
    </r>
  </si>
  <si>
    <r>
      <rPr>
        <b/>
        <sz val="12"/>
        <rFont val="Arial"/>
        <family val="2"/>
      </rPr>
      <t xml:space="preserve">ZONA DE RIESGO INHERENTE </t>
    </r>
    <r>
      <rPr>
        <sz val="11"/>
        <color theme="1"/>
        <rFont val="Arial"/>
        <family val="2"/>
      </rPr>
      <t xml:space="preserve">
</t>
    </r>
  </si>
  <si>
    <r>
      <rPr>
        <b/>
        <sz val="12"/>
        <rFont val="Arial"/>
        <family val="2"/>
      </rPr>
      <t xml:space="preserve">ZONA DE RIESGO RESIDUAL </t>
    </r>
    <r>
      <rPr>
        <sz val="11"/>
        <color theme="1"/>
        <rFont val="Arial"/>
        <family val="2"/>
      </rPr>
      <t xml:space="preserve">
</t>
    </r>
  </si>
  <si>
    <t>1. Aplicación del procedimiento PM01-PR05 (Preventivo)
2. Cumplimiento a las medidas anticorrupción institucionales contenidas en el PAAC (Preventivo).
3. Adopción y socialización del Código de Integridad (Preventivo).
4. Aplicación del procedimiento PM05-PR02 - participación social (Preventivo).
5. Aplicación y seguimiento de procedimientos PA01-PR12, PA01-PR13, PA01-PR14, PA01-PR21 de control de bienes (Preventivo)
6. Aplicación y seguimiento de procedimiento PA01-PR22 Caja Menor (Preventivo). 
7. Aplicación y seguimiento de procedimiento PA01-PR19 Firma Digital (Preventivo).
8. Evaluación de la satisfacción de los ciudadanos frente a la prestación de los servicios (Preventivo).
9. Desarrollo del PAAI y procedimientos de auditoria interna y seguimiento a planes de mejoramiento (Detectivo)
10. Desarrollo de la estrategia comunicativa que incentiva la denuncia (Preventivo).
11. Aplicación del procedimiento PM01-PR01 PQRSD (Detectivo)</t>
  </si>
  <si>
    <t>Control 1: Gestión de Transporte e Infraestructura
2: Control y Evaluación de la Gestión
3: Gestión Talento Humano
4: Servicio al Ciudadano
5: Gestión Administrativa
6: Gestión Administrativa
7. Gestión Administrativa
7: Servicio al Ciudadano
8: Control y Evaluación de la Gestión
9: Comunicaciones
10. Servicio al Ciudadano</t>
  </si>
  <si>
    <r>
      <rPr>
        <b/>
        <sz val="11"/>
        <rFont val="Calibri"/>
        <family val="2"/>
        <scheme val="minor"/>
      </rPr>
      <t xml:space="preserve">PROBABILIDAD </t>
    </r>
    <r>
      <rPr>
        <u/>
        <sz val="11"/>
        <color theme="10"/>
        <rFont val="Calibri"/>
        <family val="2"/>
        <scheme val="minor"/>
      </rPr>
      <t xml:space="preserve">
(Consulte la tabla de probabilidad)</t>
    </r>
  </si>
  <si>
    <r>
      <rPr>
        <b/>
        <sz val="11"/>
        <rFont val="Calibri"/>
        <family val="2"/>
        <scheme val="minor"/>
      </rPr>
      <t>IMPACTO</t>
    </r>
    <r>
      <rPr>
        <u/>
        <sz val="11"/>
        <color theme="10"/>
        <rFont val="Calibri"/>
        <family val="2"/>
        <scheme val="minor"/>
      </rPr>
      <t xml:space="preserve">
(Consulte las tablas de impacto corrupción/gestión)</t>
    </r>
  </si>
  <si>
    <r>
      <rPr>
        <b/>
        <sz val="14"/>
        <rFont val="Calibri"/>
        <family val="2"/>
        <scheme val="minor"/>
      </rPr>
      <t xml:space="preserve">ZONA DE RIESGO </t>
    </r>
    <r>
      <rPr>
        <u/>
        <sz val="11"/>
        <color theme="10"/>
        <rFont val="Calibri"/>
        <family val="2"/>
        <scheme val="minor"/>
      </rPr>
      <t xml:space="preserve">
(Consulte la matriz de calificación)</t>
    </r>
  </si>
  <si>
    <r>
      <rPr>
        <b/>
        <sz val="14"/>
        <rFont val="Calibri"/>
        <family val="2"/>
        <scheme val="minor"/>
      </rPr>
      <t xml:space="preserve"> CONTROLES EXISTENTES Y TIPO </t>
    </r>
    <r>
      <rPr>
        <u/>
        <sz val="11"/>
        <color theme="10"/>
        <rFont val="Calibri"/>
        <family val="2"/>
        <scheme val="minor"/>
      </rPr>
      <t xml:space="preserve">
(Una vez identificados, trasládelos a la hoja de evaluación y realice el análisis)</t>
    </r>
  </si>
  <si>
    <t>RIESGO No.</t>
  </si>
  <si>
    <t>Puntaje para desplazarImpacto</t>
  </si>
  <si>
    <t>11. Aplicación del procedimiento PM05-PR01 PQRSD (Detectivo)</t>
  </si>
  <si>
    <t>8. Elaboración de estudios sectoriales  PM01-PR05 (Preventivo).</t>
  </si>
  <si>
    <t>RESUMEN ANÁLISIS RIESGO RESIDUAL</t>
  </si>
  <si>
    <t xml:space="preserve">2.  Verificación de la información financiera, técnica y jurídica de la Entidad acorde con la metodologia establecida por los entes de control (Preventivo).
</t>
  </si>
  <si>
    <r>
      <rPr>
        <b/>
        <sz val="12"/>
        <rFont val="Arial"/>
        <family val="2"/>
      </rPr>
      <t>OPCIÓN DE MANEJO</t>
    </r>
    <r>
      <rPr>
        <u/>
        <sz val="11"/>
        <color theme="10"/>
        <rFont val="Arial"/>
        <family val="2"/>
      </rPr>
      <t xml:space="preserve">
(Consulte la hoja de opciones de manejo)</t>
    </r>
  </si>
  <si>
    <t xml:space="preserve">3. Revisión de la información reportada por las dependencias en los POA con respecto al avance físico y presupuestal de las metas y sus actividades- PE01-PR01(Preventivo).
</t>
  </si>
  <si>
    <t>4. Aplicación y seguimiento de procedimientos documentados de Gestión de Transporte e Infraestructura dirigidos a la ciudadanía (Preventivo).</t>
  </si>
  <si>
    <t xml:space="preserve">5. Aplicación y seguimiento de procedimientos documentados de Servicio al Ciudadano dirigidos a la ciudadanía (Preventivo).
</t>
  </si>
  <si>
    <t xml:space="preserve">6. Aplicación y seguimiento de procedimientos documentados de Gestión de Tránsito dirigidos a la ciudadanía (Preventivo).
</t>
  </si>
  <si>
    <t xml:space="preserve">7. Aplicación y seguimiento de procedimientos documentados de Regulación y Control dirigidos a la ciudadanía (Preventivo).
</t>
  </si>
  <si>
    <t xml:space="preserve">8. Aplicación y seguimiento de procedimientos documentados de Seguridad Vial dirigidos a la ciudadanía (Preventivo).
</t>
  </si>
  <si>
    <t>10. Aplicación y seguimiento de procedimientos PA03-PR01, PA03-PR04, PA03-PR07 y PA03-PR08 de la gestión financiera (Preventivo).</t>
  </si>
  <si>
    <t>11. Desarrollo de las acciones descritas en el plan institucional de participación (Preventivo).</t>
  </si>
  <si>
    <t>Puntaje para desplazar Impacto</t>
  </si>
  <si>
    <t>Control 1: Gestión Talento Humano
2: Control Disciplinario 
3: Direccionamiento Estratégico
4: Gestión Administrativa
5: Control y Evaluación de la Gestión
6: Control Disciplinario
7: Gestión de la Información
8: Gestión de la Información</t>
  </si>
  <si>
    <t>2. Desarrollo de actividades de fortalecimiento y prevención para evitar incursiones en faltas disciplinarias (Preventivo).</t>
  </si>
  <si>
    <t>3.  Elaboración del Anteproyecto de presupuesto acorde con las necesidades del PINAR (preventivo)</t>
  </si>
  <si>
    <t>4. Aplicación y seguimiento de documentos de SIGA (Preventivo).</t>
  </si>
  <si>
    <t>6. Aplicación procedimientos disciplinarios PV02-B46,PR01 y PV02-PR02 (Detectivo).</t>
  </si>
  <si>
    <t>7. Formulación y seguimiento a los acuerdos de gestión que contienen las acciones para la implementación de la política de seguridad de la información (Preventivo).</t>
  </si>
  <si>
    <t>8. Estrategias de sensibilización acerca de la Política de Seguridad de la Información (Preventivo).</t>
  </si>
  <si>
    <t>1. Adopción y desarrollo de la política y estrategia comunicativa sobre igualdad (Preventivo)
2. Aplicación del procedimiento PM05-PR02 - Participación ciudadana (Preventivo).
3. Desarrollo e implementación del PIC (Preventivo)
4. Aplicación del procedimiento de PM05-PR14 (Preventivo).
5. Seguimiento al índice de las PQRSD (Detectivo)
6. Aplicación procedimientos disciplinarios PV02-PR01 y PV02-PR02 (Detectivo).</t>
  </si>
  <si>
    <t xml:space="preserve">2. Aplicación del procedimiento PM05-PR02 - participación ciudadana (Preventivo).
</t>
  </si>
  <si>
    <t>1. Aplicación del procedimiento PM05-PR02 - Participación ciudadana (Preventivo).
2. Desarrollo e implementación del PIC (Preventivo)
3. Aplicación del procedimiento de PM05-PR14 (Preventivo)
4.Seguimiento al índice de las PQRSD (Detectivo)</t>
  </si>
  <si>
    <t xml:space="preserve">1. Aplicación del procedimiento PM05-PR02 - Participación ciudadana (Preventivo).
</t>
  </si>
  <si>
    <t>Promedio de controles preventivos</t>
  </si>
  <si>
    <t>Promedio de controles detectivos</t>
  </si>
  <si>
    <t>SOLIDEZ DE LOS CONTROLES</t>
  </si>
  <si>
    <t>Fuerte
Diseño fuerte + Ejecución fuerte</t>
  </si>
  <si>
    <r>
      <t xml:space="preserve">No. de casillas a mover en la matriz de calificación hacia </t>
    </r>
    <r>
      <rPr>
        <b/>
        <sz val="11"/>
        <color rgb="FFFF0000"/>
        <rFont val="Arial"/>
        <family val="2"/>
      </rPr>
      <t xml:space="preserve">ABAJO:
</t>
    </r>
    <r>
      <rPr>
        <b/>
        <sz val="11"/>
        <color rgb="FF00B050"/>
        <rFont val="Arial"/>
        <family val="2"/>
      </rPr>
      <t xml:space="preserve">Solidez Fuerte + promedio controles 2= 2
Solidez Fuerte + </t>
    </r>
    <r>
      <rPr>
        <b/>
        <sz val="11"/>
        <color theme="9"/>
        <rFont val="Arial"/>
        <family val="2"/>
      </rPr>
      <t>promedio controles 1= 1</t>
    </r>
    <r>
      <rPr>
        <b/>
        <sz val="11"/>
        <color rgb="FF00B050"/>
        <rFont val="Arial"/>
        <family val="2"/>
      </rPr>
      <t xml:space="preserve">
Solidez Fuerte + </t>
    </r>
    <r>
      <rPr>
        <b/>
        <sz val="11"/>
        <color rgb="FFFF0000"/>
        <rFont val="Arial"/>
        <family val="2"/>
      </rPr>
      <t>promedio controles 0= 0</t>
    </r>
    <r>
      <rPr>
        <b/>
        <sz val="11"/>
        <color rgb="FF00B050"/>
        <rFont val="Arial"/>
        <family val="2"/>
      </rPr>
      <t xml:space="preserve">
</t>
    </r>
    <r>
      <rPr>
        <b/>
        <sz val="11"/>
        <color theme="9"/>
        <rFont val="Arial"/>
        <family val="2"/>
      </rPr>
      <t>Solidez Moderada</t>
    </r>
    <r>
      <rPr>
        <b/>
        <sz val="11"/>
        <color rgb="FF00B050"/>
        <rFont val="Arial"/>
        <family val="2"/>
      </rPr>
      <t xml:space="preserve"> + promedio controles 2= </t>
    </r>
    <r>
      <rPr>
        <b/>
        <sz val="11"/>
        <color theme="9"/>
        <rFont val="Arial"/>
        <family val="2"/>
      </rPr>
      <t>1</t>
    </r>
    <r>
      <rPr>
        <b/>
        <sz val="11"/>
        <color rgb="FF00B050"/>
        <rFont val="Arial"/>
        <family val="2"/>
      </rPr>
      <t xml:space="preserve">
</t>
    </r>
    <r>
      <rPr>
        <b/>
        <sz val="11"/>
        <color theme="9"/>
        <rFont val="Arial"/>
        <family val="2"/>
      </rPr>
      <t>Solidez Moderada + promedio controles 1= 1</t>
    </r>
    <r>
      <rPr>
        <b/>
        <sz val="11"/>
        <color rgb="FF00B050"/>
        <rFont val="Arial"/>
        <family val="2"/>
      </rPr>
      <t xml:space="preserve">
</t>
    </r>
    <r>
      <rPr>
        <b/>
        <sz val="11"/>
        <color theme="9"/>
        <rFont val="Arial"/>
        <family val="2"/>
      </rPr>
      <t>Solidez Moderada</t>
    </r>
    <r>
      <rPr>
        <b/>
        <sz val="11"/>
        <color rgb="FF00B050"/>
        <rFont val="Arial"/>
        <family val="2"/>
      </rPr>
      <t xml:space="preserve"> </t>
    </r>
    <r>
      <rPr>
        <b/>
        <sz val="11"/>
        <color rgb="FFFF0000"/>
        <rFont val="Arial"/>
        <family val="2"/>
      </rPr>
      <t>+ promedio controles 0= 0</t>
    </r>
  </si>
  <si>
    <r>
      <t xml:space="preserve">No. de casillas a mover en la matriz de calificación hacia la </t>
    </r>
    <r>
      <rPr>
        <b/>
        <sz val="11"/>
        <color rgb="FFFF0000"/>
        <rFont val="Arial"/>
        <family val="2"/>
      </rPr>
      <t xml:space="preserve">IZQUIERDA
</t>
    </r>
    <r>
      <rPr>
        <b/>
        <sz val="11"/>
        <color rgb="FF00B050"/>
        <rFont val="Arial"/>
        <family val="2"/>
      </rPr>
      <t>Solidez Fuerte + promedio controles 2= 2</t>
    </r>
    <r>
      <rPr>
        <b/>
        <sz val="11"/>
        <color rgb="FFFF0000"/>
        <rFont val="Arial"/>
        <family val="2"/>
      </rPr>
      <t xml:space="preserve">
</t>
    </r>
    <r>
      <rPr>
        <b/>
        <sz val="11"/>
        <color rgb="FF00B050"/>
        <rFont val="Arial"/>
        <family val="2"/>
      </rPr>
      <t>Solidez Fuerte</t>
    </r>
    <r>
      <rPr>
        <b/>
        <sz val="11"/>
        <color rgb="FFFF0000"/>
        <rFont val="Arial"/>
        <family val="2"/>
      </rPr>
      <t xml:space="preserve"> </t>
    </r>
    <r>
      <rPr>
        <b/>
        <sz val="11"/>
        <color theme="9"/>
        <rFont val="Arial"/>
        <family val="2"/>
      </rPr>
      <t>+ promedio controles 1= 1</t>
    </r>
    <r>
      <rPr>
        <b/>
        <sz val="11"/>
        <color rgb="FFFF0000"/>
        <rFont val="Arial"/>
        <family val="2"/>
      </rPr>
      <t xml:space="preserve">
</t>
    </r>
    <r>
      <rPr>
        <b/>
        <sz val="11"/>
        <color rgb="FF00B050"/>
        <rFont val="Arial"/>
        <family val="2"/>
      </rPr>
      <t>Solidez Fuerte</t>
    </r>
    <r>
      <rPr>
        <b/>
        <sz val="11"/>
        <color rgb="FFFF0000"/>
        <rFont val="Arial"/>
        <family val="2"/>
      </rPr>
      <t xml:space="preserve"> + promedio controles 0= 0
</t>
    </r>
    <r>
      <rPr>
        <b/>
        <sz val="11"/>
        <color theme="9"/>
        <rFont val="Arial"/>
        <family val="2"/>
      </rPr>
      <t xml:space="preserve">Solidez Moderada + </t>
    </r>
    <r>
      <rPr>
        <b/>
        <sz val="11"/>
        <color rgb="FF00B050"/>
        <rFont val="Arial"/>
        <family val="2"/>
      </rPr>
      <t>promedio controles 2</t>
    </r>
    <r>
      <rPr>
        <b/>
        <sz val="11"/>
        <color theme="9"/>
        <rFont val="Arial"/>
        <family val="2"/>
      </rPr>
      <t>= 1</t>
    </r>
    <r>
      <rPr>
        <b/>
        <sz val="11"/>
        <color rgb="FFFF0000"/>
        <rFont val="Arial"/>
        <family val="2"/>
      </rPr>
      <t xml:space="preserve">
</t>
    </r>
    <r>
      <rPr>
        <b/>
        <sz val="11"/>
        <color theme="9"/>
        <rFont val="Arial"/>
        <family val="2"/>
      </rPr>
      <t>Solidez Moderada + promedio controles 1= 1</t>
    </r>
    <r>
      <rPr>
        <b/>
        <sz val="11"/>
        <color rgb="FFFF0000"/>
        <rFont val="Arial"/>
        <family val="2"/>
      </rPr>
      <t xml:space="preserve">
</t>
    </r>
    <r>
      <rPr>
        <b/>
        <sz val="11"/>
        <color theme="9"/>
        <rFont val="Arial"/>
        <family val="2"/>
      </rPr>
      <t xml:space="preserve">Solidez Moderada </t>
    </r>
    <r>
      <rPr>
        <b/>
        <sz val="11"/>
        <color rgb="FFFF0000"/>
        <rFont val="Arial"/>
        <family val="2"/>
      </rPr>
      <t>+ promedio controles 0= 0</t>
    </r>
  </si>
  <si>
    <t>Moderada</t>
  </si>
  <si>
    <r>
      <t xml:space="preserve">Moderada
</t>
    </r>
    <r>
      <rPr>
        <b/>
        <sz val="11"/>
        <color rgb="FF00B050"/>
        <rFont val="Arial"/>
        <family val="2"/>
      </rPr>
      <t>Diseño fuerte</t>
    </r>
    <r>
      <rPr>
        <b/>
        <sz val="11"/>
        <color theme="9"/>
        <rFont val="Arial"/>
        <family val="2"/>
      </rPr>
      <t xml:space="preserve"> + Ejecución moderada;
Diseño moderado + </t>
    </r>
    <r>
      <rPr>
        <b/>
        <sz val="11"/>
        <color rgb="FF00B050"/>
        <rFont val="Arial"/>
        <family val="2"/>
      </rPr>
      <t>Ejecución fuerte</t>
    </r>
    <r>
      <rPr>
        <b/>
        <sz val="11"/>
        <color theme="9"/>
        <rFont val="Arial"/>
        <family val="2"/>
      </rPr>
      <t>;
Diseño moderado + Ejecución moderada</t>
    </r>
  </si>
  <si>
    <r>
      <t xml:space="preserve">Débil
</t>
    </r>
    <r>
      <rPr>
        <b/>
        <sz val="11"/>
        <color rgb="FF00B050"/>
        <rFont val="Arial"/>
        <family val="2"/>
      </rPr>
      <t xml:space="preserve">
Diseño fuerte </t>
    </r>
    <r>
      <rPr>
        <b/>
        <sz val="11"/>
        <color rgb="FFFF0000"/>
        <rFont val="Arial"/>
        <family val="2"/>
      </rPr>
      <t xml:space="preserve">+ Ejecución Débil; 
</t>
    </r>
    <r>
      <rPr>
        <b/>
        <sz val="11"/>
        <color theme="9"/>
        <rFont val="Arial"/>
        <family val="2"/>
      </rPr>
      <t xml:space="preserve">Diseño moderado </t>
    </r>
    <r>
      <rPr>
        <b/>
        <sz val="11"/>
        <color rgb="FFFF0000"/>
        <rFont val="Arial"/>
        <family val="2"/>
      </rPr>
      <t xml:space="preserve">+ Ejecución Débil;
Diseño débil + </t>
    </r>
    <r>
      <rPr>
        <b/>
        <sz val="11"/>
        <color rgb="FF00B050"/>
        <rFont val="Arial"/>
        <family val="2"/>
      </rPr>
      <t>Ejecución fuerte</t>
    </r>
    <r>
      <rPr>
        <b/>
        <sz val="11"/>
        <color rgb="FFFF0000"/>
        <rFont val="Arial"/>
        <family val="2"/>
      </rPr>
      <t xml:space="preserve">;
Diseño débil + </t>
    </r>
    <r>
      <rPr>
        <b/>
        <sz val="11"/>
        <color theme="9"/>
        <rFont val="Arial"/>
        <family val="2"/>
      </rPr>
      <t>Ejecución moderada</t>
    </r>
    <r>
      <rPr>
        <b/>
        <sz val="11"/>
        <color rgb="FFFF0000"/>
        <rFont val="Arial"/>
        <family val="2"/>
      </rPr>
      <t>;
Diseño débil + Ejecución débil</t>
    </r>
  </si>
  <si>
    <r>
      <t xml:space="preserve">Evaluación de la ejecución de cada control:
</t>
    </r>
    <r>
      <rPr>
        <b/>
        <u/>
        <sz val="11"/>
        <color rgb="FF00B050"/>
        <rFont val="Arial"/>
        <family val="2"/>
      </rPr>
      <t>Fuerte:</t>
    </r>
    <r>
      <rPr>
        <b/>
        <sz val="11"/>
        <color rgb="FF00B050"/>
        <rFont val="Arial"/>
        <family val="2"/>
      </rPr>
      <t xml:space="preserve"> El control se ejecuta por parte del responsable;</t>
    </r>
    <r>
      <rPr>
        <b/>
        <sz val="11"/>
        <rFont val="Arial"/>
        <family val="2"/>
      </rPr>
      <t xml:space="preserve">
</t>
    </r>
    <r>
      <rPr>
        <b/>
        <u/>
        <sz val="11"/>
        <color theme="9"/>
        <rFont val="Arial"/>
        <family val="2"/>
      </rPr>
      <t>Moderada:</t>
    </r>
    <r>
      <rPr>
        <b/>
        <sz val="11"/>
        <color theme="9"/>
        <rFont val="Arial"/>
        <family val="2"/>
      </rPr>
      <t xml:space="preserve"> El control se ejecuta algunas veces por parte del responsable;</t>
    </r>
    <r>
      <rPr>
        <b/>
        <sz val="11"/>
        <rFont val="Arial"/>
        <family val="2"/>
      </rPr>
      <t xml:space="preserve">
</t>
    </r>
    <r>
      <rPr>
        <b/>
        <u/>
        <sz val="11"/>
        <color rgb="FFFF0000"/>
        <rFont val="Arial"/>
        <family val="2"/>
      </rPr>
      <t>Débil:</t>
    </r>
    <r>
      <rPr>
        <b/>
        <sz val="11"/>
        <color rgb="FFFF0000"/>
        <rFont val="Arial"/>
        <family val="2"/>
      </rPr>
      <t xml:space="preserve"> El control no se ejecuta por parte del responsable</t>
    </r>
    <r>
      <rPr>
        <b/>
        <sz val="11"/>
        <color theme="1"/>
        <rFont val="Arial"/>
        <family val="2"/>
      </rPr>
      <t xml:space="preserve">
</t>
    </r>
  </si>
  <si>
    <t>3. Expedicion de los manuales de supervisión (Preventivo)</t>
  </si>
  <si>
    <t xml:space="preserve">7. Verificación de la ARL previo suscripción del contrato (Detectivo)
</t>
  </si>
  <si>
    <t xml:space="preserve">1: Fortalecer la planificación de recursos en el anteproyecto de presupuesto.
2: Realizar las intervenciones de pedagogía, ingeniería y control en puntos críticos de accidentalidad. 
3: Mantener las acciones relacionadas con el seguimiento del avance de los proyectos del Plan de Desarrollo que apuntan a lograr la meta visión cero
</t>
  </si>
  <si>
    <t xml:space="preserve">1: Anual
2: Trimestral
3: Trimestral
</t>
  </si>
  <si>
    <t xml:space="preserve">Acción 1: Subsecretaria de Política Sectorial
Acción 2: Dirección de Seguridad Vial y Comportamiento del Tránsito, Control y Vigilancia. 
Acción 3: Oficina de Control Interno
</t>
  </si>
  <si>
    <t xml:space="preserve">Acción 1: Verificación de asignación de recursos a las metas Plan de Desarrollo
Acción 2: Intervenciones en vía, jornadas de sensibilización, campañas pedagogicas y operativos
Acción 3: ASeguimiento mensual de PAAI e informe ejecutivo de cumplimiento de las metas Plan de Desarrollo
</t>
  </si>
  <si>
    <t xml:space="preserve">Acción 1: Programación de recursos en el anteproyecto de presupuesto - PAA programado por la Subsecretaria de Política Sectorial frente a la Visión Cero.
Acción 2: Planillas de asistencia, actas de reunión y fotos
Acción 3: Acta seguimiento PAAI y Formato de Seguimiento a Metas Plan de Desarrollo de la Secretaría General
</t>
  </si>
  <si>
    <t>1: Aplicar encuesta de Satisfacción a los ciudadanos frente  la atención realizada por el personal de cursos de pedagogía por infracción a las Normas de Tránsito y Transporte.
2: Mantener el seguimiento al Plan Institucional de Capacitación.
3.1: Continuar la gestión con la DAL para estudiar traslado del proceso al manual de contratación
3.2: Incrementar las acciones de socialización y divulgación de las actividades clave entre los procesos.
4: Desarrollar acciones comunicativas que permitan sensibilizar a los actores viales y propendan por el respeto en los diferentes modos de transporte. 
5: Dar continuidad a las acciones de promoción y sensibilización del SIG</t>
  </si>
  <si>
    <t>1: Mensual
2:Trimestral
3.1: Bimensual
3.2. Semestral 
4: Trimestral 
5: Permanente</t>
  </si>
  <si>
    <t>Acción 1: Dirección de Servicio al Ciudadano
Acción 2: Subdirección Administrativa -OAP (POA)
Acción 3: Dirección Administrativa
Acción 4: Comunicaciones Acción 5: Oficina Asesora de Planeación</t>
  </si>
  <si>
    <t xml:space="preserve">Acción 1: Seguimiento sobre la atención realizada por el personal l de cursos de pedagogía por infracción a las Normas de Tránsito y Transporte.mediante las encuestas de satisfacción
Acción 2: Seguimiento al cumplimiento de los indicadores del POA
Acción 3.1: Revisión de los avances por parte de la DAL a la solicitud presentada.
Acción 3.2:
Acción 4: Seguimiento a las acciones implementadas a través de encuestas, indicadores de impacto. 
Acción 5: Evaluación a través de encuestas, seguimiento actividades Jornada SIG y plataforma Moodle. </t>
  </si>
  <si>
    <t xml:space="preserve">Acción 1: Consolidación y Control de la aplicación de los mecanismos de medición- PM 05-PR 17-F 03.
Acción 2: POA
Acción 3.1: Correos.
Acción 3.2:
Acción 4: publicaciones en los canales de comunicación establecidos
Acción 5: Encuestas, resultados en la revisión por la dirección, listas de asistencia. </t>
  </si>
  <si>
    <t>Acción 2: La periodicidad del seguimiento al POA es trimestral. El seguimiento de la capacitación externa se hace de manera virtual (diligenciamiento información) y el DASC tiene la información en línea.
Acción 4: Seguimiento al POA de gestión 
Acción. 3.1: en el evento que se efectúen reuniones para seguimiento se tendrá como evidencia las listas de asistencia.</t>
  </si>
  <si>
    <t>1: Fortalecer las acciones de formación hacia la ciudadanía en pedagogía de seguridad vial 
2: Fortalecer la estrategia de comunicaciones en cultura ciudadana. 
3: Mantener las acciones del PAAI relacionadas con el cumplimiento de lo establecido en el Decreto 371 de 2010.</t>
  </si>
  <si>
    <t>1: Tirmestral
2: semestral 
3: Anual</t>
  </si>
  <si>
    <t>Acción 1: Dirección de Seguridad Vial y Comportamiento del Tránsito
Acción 2: Comunicaciones 
Acción 3: Oficina de Control Interno</t>
  </si>
  <si>
    <t xml:space="preserve">Acción 1: Socializaciones de formación a la ciudadadania en instituciones educativas, organizaciones y espacios en vía.
Acción 2:Medir el impacto de la estrategia de comunicaciones para fortalecer la cultura ciudadana. 
Acción 3: Evaluar el cumplimiento de la SDM frente a los mecanismos de Participación Ciudadana (Decreto 371 de 2010)
</t>
  </si>
  <si>
    <t>Acción 1: Planilas de asistencia, actas de inicio y actas de reunión
Acción 2: publicaciones, actas de reunión, encuestas
Acción 3: Informe de Auditoría</t>
  </si>
  <si>
    <t>Acción 2: resultados de las encuestas para medir el impacto.</t>
  </si>
  <si>
    <t>1: Mejorar los mecanismos de recolección de la información correspondiente a los grupos de interés asociados a la rendición de cuentas.
2:Implementar las acciones definidas en el plan de comunicaciones para la efectiva socialización de la información.
3: Informar de manera proactiva los resultados del Plan Institucional de Participación como insumo para la toma de decisiones al interior de la Entidad.
4:  Aplicar encuesta de Satisfacción  de los ciudadanos frente a los impactos de los proyectos y acciones. 
5: Mantener las acciones del PAAI relacionadas con el cumplimiento de lo establecido en el Decreto 371 de 2010.</t>
  </si>
  <si>
    <t xml:space="preserve">1: Anual
2:
3:Mensual
4:Mensual
5: Anual 
</t>
  </si>
  <si>
    <t xml:space="preserve">Acción 1: Oficina Asesora de Planeación y la Dirección de Servicio al Ciudadano
Acción 2:
Acción 3:  Informar de manera proactiva los resultados del Plan Institucional de Participación como insumo para la toma de decisiones al interior de la Entidad.
Acción 4:   Aplicar encuesta de Satisfacción  de los ciudadanos frente a los impactos de los proyectos y acciones. 
Acción 5: Oficina de Control Interno
</t>
  </si>
  <si>
    <t xml:space="preserve">Acción 1: Revisión periódica de la caracterización de partes interesadas.
Acción 2:
Acción 3: seguimiento de las acciones propuestas en el plan institucional de participación
 Acción 4: Encuesta de Satisfacción  de los ciudadanos  referente  a los impactos de los proyectos y acciones. 
Acción 5: Evaluar el cumplimiento de la SDM frente a los mecanismos de Participación Ciudadana (Decreto 371 de 2010)
</t>
  </si>
  <si>
    <t xml:space="preserve">Acción 1: Caracterización de partes interesadas
Acción 2:
Acción 3: Formato acta de reunión PA01- PR01- F02 ó Formato listado de asistencia PA01- PR01- F01 
Acción 4: Consolidación y Control de la aplicación de los mecanismos de medición- PM 05-PR 17-F 03.
Acción 5: Informe de Auditoría
</t>
  </si>
  <si>
    <t>Verificar en diciembre la información recopilada por la DSC con respecto a la rendición de cuentas por localidades; en marzo de 2018 se verificaría la Distrital</t>
  </si>
  <si>
    <t>1: Definir e implementar la información documentada que debe quedar como evidencia de la aplicación del control No. 2.
2: Buscar alternativas para mejorar la oportunidad en la entrega de la información interna y externa para la rendición de cuentas.
3: Definir e implementar la información documentada que debe quedar como evidencia de la aplicación del control No. 3 relacionado con la revisión del reporte de avance de metas y actividades de los POA.
4: Asegurar los recursos para la contratacion del personal idoneo para la administracion de Aplicaciones y Bases de Datos, bajo las politicas de seguridad de la Informacion 
5: Continuar con las socializaciones del Código de integridad 
6: Continuar con la aplicación de encuesta ciudadana frente a la rendición de cuentas distrital 
7:  Aplicar  encuesta de Satisfacción  a la ciudadanía  referente a la información de Audiencias públicas Locales.
8: Actualizar la información de manera permanente en la Guía de Trámites y Servicios y el
Sistema Único de Información de Trámites (SUIT), mediante la recopilación confiable y oportuna de la información por parte de las diferentes Direcciones y Subdirecciones de la Secretaría Distrital de Movilidad.
9:Continuar dando tramite a las quejas presentadas dentro del mes de su recibo.</t>
  </si>
  <si>
    <t>1: Anual
2: Anual
3: Trimestral
4: Semestral
5: Semestral
6: Anual
7: Anual
8: Mensual
9: Trimestral</t>
  </si>
  <si>
    <t>Acción 1: Oficina Asesora de Planeación
Acción 2: Oficina Asesora de Planeación
Acción 3: Oficina Asesora de Planeación
Acción 4: Oficina de información Sectorial 
Acción 5: Subsecretaría de Gestión Corporativa, OAP y Control Interno
Acción 6: Oficina Asesora de Planeación
Acción 7: Dirección de Servicio al Ciudadano.
Acción 8: Dirección de Servicio al Ciudadano.
Acción 9: Oficina de Control Disciplinario</t>
  </si>
  <si>
    <t>Acción 1: Seguimiento al cumplimiento de la metodología establecida por la Veeduría Distrital
Acción 2: Verificación de la recepción de la información dentro de los términos determinados por la OAP.
Acción 3: Revisión periódica de la aplicación del control y evidencia del mismo
Acción 4: Revisión periódica de la aplicación del control y evidencia del mismo
Acción 5: Número de piezas comunicativas (pantallas LED, intranet e inducción y reinducción)
Acción 6: Encuesta de Satisfacción  de los ciudadanos  referente a la rendición de cuentas Distrital.
Acción 7: Encuesta de Satisfacción de los ciudadanos referente a la información de Audiencias públicas Locales.
Acción 8: Recepción de la información objeto de actualización en la Guía de Trámites y el Sistema Único de Información de Trámites (SUIT), seguido por la actualización de los canales de información a cargo de la Dirección de Servicio al Ciudadano.
Acción 9: Continuar con el trámite de los expedientes recibidos</t>
  </si>
  <si>
    <t>Acción 1: Registro fotográfico, encuestas, informe rendición de cuentas, registro en página Web de la Entidad y presentaciones. 
Acción 2: Correos, memorandos, presentaciones, listas de asistencia 
Acción 3: Información documentada de la aplicación del control según el PE01-PR01.
Acción 4: Contratacion y aplicación de polítcas
Acción 5: (pantallas LED, intranet e listado de asistencia inducción y reinducción)
Acción 6: Consolidación de la aplicación de los mecanismos de medición en la rendición de cuentas Distrital.
Acción 7: Consolidación y Control de la aplicación de los mecanismos de medición- PM05-PR17-F03. 
Acción 8: PM05-PR08-F01, PM05-PR08- F02 y PM05-PR08- F03.
Acción 9:Expediente Disciplinario.</t>
  </si>
  <si>
    <t xml:space="preserve">1: Mantener los puntos de control del procedimiento PM01-PR05 
2: Mantener el seguimiento al avance y cumplimiento de las acciones establecidas en el PAAC
3: Continuar con las socializaciones del Código de integridad 
4: Elaborar conjuntamente con las partes interesadas las Agendas Participativas
de Trabajo (APT)  que contienen las solicitudes de los ciudadanos  en cada localidad
5:mantener los controles de los procedimientos 
6:
7:Mantener los controles de asignación de firmas digitales a traves de los informes presentados por el contratista
8: Aplicar encuesta de Satisfacción  de los ciudadanos frente a la prestación de los servicios
9. Mantener las acciones del PAAI relacionadas con el cumplimiento de lo establecido en el Directiva 003 de 2013.
10. Establecer una estrategia de comunicaciones que permita la participación de los ciudadanos y partes interesadas.
11: Realizar seguimiento en la oportunidad de respuesta de los requerimientos realizados en la Entidad.
</t>
  </si>
  <si>
    <t>Acción 1: Por demanda de estudios
Acción 2: Cuatrimestral
Acción 3. Semestral
Acción 4: Trimestral
Acción 5: mensual 
Acción 6: semestral 
Acción 7: trimestral 
Acción 8: Mensual 
Acción 9. Dos veces al año
Acción 10: trimestral 
Acción 11: Mensual</t>
  </si>
  <si>
    <t>Acción 1: DTI y DESS
Acción 2: Oficina de Control Interno
Acción 3. Subsecretaría de Gestión Corporativa, OAP, Oficina de Control Interno
Acción  4: Dirección de Servicio al Ciudadano
Acción 5: Subdirección Administrativa
Acción 6: Subdirección Administrativa-Dirección de Asuntos Legales 
Acción 7: Subdirección Administrativa
Acción 8: Dirección de Servicio al Ciudadano
Acción 9: Oficina de Control Interno
Acción 10: Oficina Asesora de Comunicaciones
Acción 11. Dirección de Servicio al Ciudadano</t>
  </si>
  <si>
    <t>Acción 1: Revisión de estudios y de puntos de control
Acción 2: 3 informes de seguimiento al PAAC
Acción 3: Número de piezas comunicativas (pantallas LED, intranet e listado de asistencia inducción y reinducción)
Acción 4: Agenda en el Correo electrónico- Google apps- Informe mensual de cumplimiento de las agendas por cada localidad.
Accion 5: Comprobantes contables mensuales 
Accion 6: Arqueos de las cajas menores 
Accion 7: Cumplimiento de los puntos de control del procedimiento
Acción 8:Encuesta de Satisfacción  de los ciudadanos  referentea la prestación de los servicios
Accion 9: Seguimiento al cumplimiento de acciones del PAAI
Accion 10: Plan de medios digital 
Acción 11. Consolidar y reportar en la intranet, mes vencido, los informes de PQRSD en el generando una tabla dinámica que facilite la consulta de los temas clasificados por: dependencia, tipo documental, asunto, con las novedades1 que se presenten en la atención de los requerimientos asignados a las diferentes dependencias.</t>
  </si>
  <si>
    <t>Acción 1: Firmas de los estudios aprobados.
Acción 2: Informes de seguimiento
Acción 3: Número de piezas comunicativas (pantallas LED, intranet e listado de asistencia inducción y reinducción)
Acción 4: Publicación en la Página Web de las  agendas participativas de Trabajo    ( APT).
Acción 5: Comprobantes de ingresos, egresos, salidas, traslados y contables. 
Acción 6: Informes de arqueo 
Acción 7: Informes trimestrales 
Acción 8: Consolidación y Control de la aplicación de los mecanismos de medición- PM 05-PR17-F03.
Acción 9: Informes de seguimiento 
Acción 10: Seguimiento al impacto en redes sociales 
Acción 11. Matriz de seguimiento PM05-PR01-F05 y formato PM05-PR01-F01 Consolidación de requerimientos</t>
  </si>
  <si>
    <t>10. Seguimiento a las acciones desarrolladas en redes sociales.</t>
  </si>
  <si>
    <t xml:space="preserve">1: Fortalecer las estrategias para la socialización del Código de Integridad
2: Realizar la capacitación a los servidores de la entidad sobre la ley disciplinara y el estatuto anticorrupción. 
3: Fortalecer la planificación de recursos en el anteproyecto de presupuesto.
4: Mantener y controlar el uso de las herramientas para la organizacion y control de los archivos de la SDM
5: Mantener las acciones del PAAI relacionadas con el cumplimiento de lo establecido en el Directiva 003 de 2013.
6: Continuar aplicando los procedimientos disciplinarios cada vez que ocurra una situacion como la descrita en el riesgo 
7: Fortalecer la formulación y seguimiento a los acuerdos de gestión que contienen las acciones para la implementación de la política de seguridad de la información 
8: Fortalecer las estrategias de sensibilización acerca del Subsistema de Seguridad de la Información.
</t>
  </si>
  <si>
    <t xml:space="preserve">1: Anual
2:Semestral 
3: Semestral 
4: Semestral 
5: Dos veces al año
6: Trimestral 
7: Semestral
8: Anual
</t>
  </si>
  <si>
    <t xml:space="preserve">Acción 1: Subsecretaria de Gestión Corporativa; OAP, Oficina de Control Interno
Acción 2: Oficina de Control Disciplinario y Servicio al Ciudadano. 
Acción 3: Oficina Asesora de Planeación
4: todas las dependencias- Lidera subdirección Administrativa 
5: Oficina de Control Interno
6: Oficina de Control Disciplinario 
7: Subdirección Administrativa
8: Oficina de Información Sectorial
</t>
  </si>
  <si>
    <t xml:space="preserve">Acción 1: Seguimiento al cumplimiento de las estrategias de socialización
Acción 2: actas de asistencia a las capacitaciones
Acción 3: Verificación de asignación de recursos a las necesidades del PINAR.
4: dependencias con aplicacion de TRD sobre el total de dependencias 
5: Seguimientos acciones PAAI 
6: 
7: Diligenciamiento del Formato de Evaluación
8: Verificación del plan de sensibilización|
</t>
  </si>
  <si>
    <t xml:space="preserve">Acción 1: Pantallas LED, intranet e listado de asistencia inducción y reinducción 
Acción 2: Listado de Asistencia y evlauaciones de la capacitacion 
Acción 3: Programación de recursos en el anteproyecto de presupuesto - PAA programado por la Subsecretaria de Gestión Corporativa frente a las necesidades del PINAR.
4:Informes de seguimiento
5: Informes de seguimiento
6: Expedien disciplinarios adelantados dentro de los terminos legales señaldos para tal fin 
7: Evaluación diligenciada en Subdirección Administrativa 
8: Informes de seguimiento a estrategias realizadas
</t>
  </si>
  <si>
    <t>Acción 1: Oficina Asesora de Comunicaciones
Acción 2: Subsecretaria de Gestión Corporativa, OAP y Oficina de Control Interno
Acción 3: Oficina de Control Interno
Acción 4: Dirección de Asuntos Legales 
Acción 5: Oficina de Control Interno
Acción 6: Oficina de Control Disciplinario</t>
  </si>
  <si>
    <t>Acción 1:Oficina Asesora de Comunicaciones 
Acción 2: Subsecretaria de Gestión de Corporativa, OAP y Oficina de Control Interno
Acción 3: Oficina de Control Interno
Acción 4: Dirección de Asuntos Legales 
Acción 5: Oficina de Control Interno 
Acción 6: Oficina de Control Disciplinario</t>
  </si>
  <si>
    <t>1: Política de comunicaciones sobre igualdad 
2: Elaborar conjuntamente con las partes interesadas las Agendas Participativas
de Trabajo (APT)  que contienen las solicitudes de los ciudadanos  en cada localidad
3: Realizar la actividades de capacitaciones definidas dentro del PIC
4: Realizar reinducciones a los gestores y orientadores de los puntos de contacto de la DSC, en información de trámites y servicios prestados por la Entidad. 
5: Realizar seguimiento en la oportunidad de respuesta de los requerimientos realizados en la Entidad.
6: continuar adelantando los procesos disciplinarios en los terminos legales.</t>
  </si>
  <si>
    <t>1: Semestral 
2: Mensual
3: De acuerdo a las necesidades y/o ofertas sobre capacitaciones
4: Semestral
5: Mensual
6: Trimestral</t>
  </si>
  <si>
    <t>Acción 1: Oficina Asesora de Comunicaciones
2: Dirección de Servicio al Ciudadano
3: Subsecretaria de Gestión Corporativa y Dirección de Servicio al Ciudadano
4:Dirección de Servicio al Ciudadano
5:Dirección de Servicio al Ciudadano
Acción 6: Oficina de Control Disciplinario</t>
  </si>
  <si>
    <t>Acción 1: piezas comunicativas sobre igualdad 
2: Agenda en el Correo electrónico- Google apps- Informe mensual de cumplimiento de las agendas por cada localidad.
3: Segumiento al POA
4: Capacitaciones realizadas  sobre la información de trámites y servicios prestados por la entidad a los gestores y orientadores de los CLM.
5: Consolidar y reportar en la intranet, mes vencido, los informes de PQRSD en el generando una tabla
dinámica que facilite la consulta de los temas clasificados por: dependencia, tipo
documental, asunto, con las novedades1 que se presenten en la atención de los
requerimientos asignados a las diferentes dependencias.
Acción 6: Continuar dando tramite a las quejas presentadas dentro del mes de su recibo.</t>
  </si>
  <si>
    <t>Acción 1: Publicación a través de los canales establecidos 
Acción 2:Publicación en la Página Web de las  agendas participativas de Trabajo    ( APT)
Acción 3: Listo de asistencia, informes y certificados
Acción 4:Formato acta de reunión PA01- PR01- F02 ó Formato listado de asistencia PA01- PR01- F01 
Acción 5:  Matriz de seguimiento PM05-PR01-F05, formato PM05-PR01-F01 Consolidación de requerimientos
Acción 6: expediente disciplinario</t>
  </si>
  <si>
    <t> 1: Elaborar conjuntamente con las partes interesadas las Agendas Participativas
de Trabajo (APT)  que contienen las solicitudes de los ciudadanos  en cada localidad
2: 
3: Realizar reinducciones a los gestores y orientadores de los puntos de contacto de la DSC, en información de trámites y servicios prestados por la Entidad. 
 4: Realizar seguimiento en la oportunidad de respuesta de los requerimientos realizados en la Entidad.</t>
  </si>
  <si>
    <t>1:Mensual
2:
3:Semestral 
4: Mensual</t>
  </si>
  <si>
    <t>1:Agenda en el Correo electrónico- Google apps- Informe mensual de cumplimiento de las agendas por cada localidad.
2:
3:Capacitaciones realizadas  sobre la información de trámites y servicios prestados por la entidad a los gestores y orientadores de los CLM. 
4: Consolidar y reportar en la intranet, mes vencido, los informes de PQRSD en el generando una tabla dinámica que facilite la consulta de los temas clasificados por: dependencia, tipo
documental, asunto, con las novedades1 que se presenten en la atención de los
requerimientos asignados a las diferentes dependencias.</t>
  </si>
  <si>
    <t>1:Publicación en la Página Web de las  agendas participativas de Trabajo (APT)
2:
3:Formato acta de reunión PA01- PR01- F02 ó Formato listado de asistencia PA01- PR01- F01  
4: Matriz de seguimiento PM05-PR01-F05. Formato PM05-PR01-F01 Consolidación de requerimientos</t>
  </si>
  <si>
    <t>1: Fortalecer la planificación de recursos en el anteproyecto de presupuesto.
2.1: Revisar la suficiencia del PETI con respecto a la definición de la arquitectura empresarial
3: Fortalecer la formulación y seguimiento a los acuerdos de gestión que contienen las acciones para la implementación de TIC`s
4.1: Definir controles para evitar que la obsolescencia tecnológica afecte la integración
4.2: Diseño e implementación de planes de contingencia frente a las consecuencias en el servicio.
5. Mantener las acciones del PAAI relacionadas con la Evaluación al cumplimiento disposiciones sobre derechos de autor a DNDA</t>
  </si>
  <si>
    <t xml:space="preserve">1: Anual 
2: Semestral
3: Anual
4: Semestral
5: Anual
</t>
  </si>
  <si>
    <t xml:space="preserve">Acción 1: Subsecretaria de Política Sectorial
Acción 2: Oficina de Información Sectorial Acción 3: Subsecretaria de Gestión Corporativa, OAP y Oficina de Control Interno
Acción 4.1: Oficina de Información Sectorial
Acción 4.2: Oficina de Información Sectorial
Acción 5: Oficina de Control Interno
</t>
  </si>
  <si>
    <t>Acción 1: Verificación de asignación de recursos a las metas Plan de Desarrollo
Acción 2: Revisión del PETI
Acción 3: Número de piezas comunicativas (pantallas LED, intranet e listado de asistencia inducción y reinducción)
Acción 4.1: Verificación del control, con respecto a las tendencias tecnológicas
Acción 4.2: Informes de avance de la implementación de los planes
Acción 5: Seguimiento cumplimiento al PAAI</t>
  </si>
  <si>
    <t xml:space="preserve">Acción 1: Programación de recursos en el anteproyecto de presupuesto - PAA programado por la Subsecretaria de Política Sectorial frente a las necesidades del PETI.
Acción 2: Informe de revisión 
Acción 3: Formato de evaluación
Acción 4.1: Informe de avance de la implementacion de los planes
Acción 4.2: Informe de verificación del control 
Acción 5: Informe de Seguimiento
</t>
  </si>
  <si>
    <t>1: Fortalecer la planificación de recursos en el anteproyecto de presupuesto.
2: Continuar con las capacitaciones y talleres para el fortlecimiento de las competencias y liderazgo de los funcionarios
3: cumplir con las actividades programas en el programar de Bienestar y plan de Incentivos</t>
  </si>
  <si>
    <t>1: Anual
2: De acuerdo a las necesidades y/o ofertas sobre capacitaciones
3: De acuerdo a las necesidades Bienestar y plan de Incentivos</t>
  </si>
  <si>
    <t>Acción 1: Subsecretaria de Política Sectorial, Subsecretaria de Gestión Corporativa y Subsecretaria de Servicios de la Movilidad 
Acción 2: Subdirección Administrativa y Servicio al Ciudadano
Acción 3: Subsecretaria de Gestión Corporativa</t>
  </si>
  <si>
    <t>Acción 1: Verificación de asignación de recursos acorde a las necesidades de recursos humanos, tecnológicos y físicos. 
Acción 2: Seguimiento al cumplimiento del POA
Acción 3: Seguimiento al cumplimiento del POA</t>
  </si>
  <si>
    <t>Acción 1: Programación de recursos en el anteproyecto de presupuesto - PAA programado por las Subsecretarias frente a las necesidades de recursos humanos, tecnológicos y físicos de las dependencias.
Acción 2: Listados de asistencia, certificaciones y correo de initaciones para participar en las diferentes capacitaciones
Acción 3:Informe de actividades, listado de asistencia, listados de inscriptos</t>
  </si>
  <si>
    <t>1: Mantener la evaluación inicial de acuerdo a los lineamientos establecidos en la Res 1111/2017
2: Continuar asegurando que el personal encargado del S&amp;SO cuente con las competencias establecidas por la ley 
3: Mantener la planificación de recursos en el anteproyecto de presupuesto.
4:Formulación de los acuerdos de gestión para cada uno de los directivos
5: Mantener la capacitación al COPASST sobre las investigaciones de AT, mantener las inducciones y reinducciones en riesgos laborales a los servidores de la entidad
6:Continuar con la conformación de los equipos de acuerdo a los criterios establecidos dentro de la resolución
7:Continuar solicitando a los contratistas el certificado de afiliación a la ARL previa suscripción del acta de inicio
8:Continuar con la verificación mensual de las novedades en la nómina</t>
  </si>
  <si>
    <t>1.1: Dar continuidad a las acciones de promoción y sensibilización del SIG
1.2: Acciones encaminadas a fortalecer compromiso de la Alta Dirección
y toma de conciencia en los colaboradores
1.3:</t>
  </si>
  <si>
    <t>1.1: Permanente
1.2:
1.3:</t>
  </si>
  <si>
    <t>Acción 1.1: Oficina Asesora de Planeación
Acción 1.2: Subsecretaria de Gestión Corporativa
Acción 1.3: Oficina de Control Interno</t>
  </si>
  <si>
    <t>Acción 1.1: Evaluación a través de encuestas, seguimiento actividades Jornada SIG y plataforma Moodle. 
Acción 1.2:
Acción 1.3:</t>
  </si>
  <si>
    <t>Acción 1.1: Encuestas, resultados en la revisión por la dirección, listas de asistencia. 
Acción 1.2:
Acción 1.3:</t>
  </si>
  <si>
    <t>1: Revisar la implementación del punto de acopio de los residuos generados por la Entidad
2: Evaluar el grado de compromiso de la Alta Dirección con respecto al SIGA.
3: Revisar la eficacia de las estrategias de divulgación del PIGA
4: Revisar y considerar para su actualización la documentación interna y normativa del PIGA publicada en la intranet.
5. Culminar el diseño e implementación del Plan de Saneamiento Básico. 
6. Verificar desde lo contractual si existen clausulas a proveedores y terceros que obliguen el cumplimiento de normativa ambiental.
7: Mantener la planificación de recursos en el anteproyecto de presupuesto.</t>
  </si>
  <si>
    <t>1: 
2:
3: Anual
4:</t>
  </si>
  <si>
    <t>Acción 1: Subdirección Administrativa
Acción 2: Subdirección Administrativa
Acción 3: Subsecretaria de Gestión Corporativa
Acción 4: Subdirección Administrativa</t>
  </si>
  <si>
    <t>Acción 1: 
Acción 2:
Acción 3: Verificación de asignación de recursos para la sostenibilidad y mejora del SGA
Acción 4:</t>
  </si>
  <si>
    <t>Acción 1: 
Acción 2:
Acción 3: Programación de recursos en el anteproyecto de presupuesto - PAA programado por la Subsecretaria de Gestión Corporativa frente a las necesidades del Subsistema de Gestión Ambiental.
Acción 4:</t>
  </si>
  <si>
    <t>1: Diseño de planes de contingencias frente a las consecuencias de no cumplir con los principios de seguridad de la información.
2: Mantener la planificación de recursos en el anteproyecto de presupuesto.
3: Fortalecer la formulación y seguimiento a los acuerdos de gestión que contienen las acciones para la implementación de la política de seguridad de la información 
4: Fortalecer las estrategias de sensibilización acerca del Subsistema de Seguridad de la Información.
5. Mantener las acciones del PAAI relacionadas con el rol de Liderazgo Estratégico (Acompañamiento Comite de Tecnologías de la Información y Comunicaciones)</t>
  </si>
  <si>
    <t>1: Anual
2: Anual
3: semestral
4: Anual
5. Sujeta a la programación del Comité</t>
  </si>
  <si>
    <t xml:space="preserve">Acción 1: Oficina de Información Sectorial
Acción 2: Subsecretaria de Política Sectorial
Acción 3: Subdirección Administrativa
Acción 4: Oficina de Información Sectorial
Accion 5: Oficina de Control Interno
</t>
  </si>
  <si>
    <t xml:space="preserve">Acción 1: Revisión el avance del proyecto de contingencia 
Acción 2: Verificación de asignación de recursos para la sostenibilidad y mejora del Subsistema de Seguridad de la Información
Acción 3: Diligenciamiento del Formato de Evaluación
Acción 4: Verificación del plan de sensibilización
Acción 5: Cumplimiento de las sesiones anuales
</t>
  </si>
  <si>
    <t xml:space="preserve">Acción 1: Informe de avance de proyecto
Acción 2: Programación de recursos en el anteproyecto de presupuesto - PAA programado por la Subsecretaria de Política Sectorial frente a las necesidades del SGSI.
Acción 3: Evaluación diligenciada en Subdirección Administrativa
Acción 4: Informes de seguimiento a estrategias realizadas
Acción 5: Actas y presentaciones
</t>
  </si>
  <si>
    <t>1:Mantener el seguimiento de las herramientas de gestión documental que contienen las acciones para la aplicacion de la politica de gestión documental de la entidad
2: Mantener la planificación de recursos en el anteproyecto de presupuesto.
3: Mantener y controlar el uso de las herramientas para la organizacion y control de los archivos de la SDM
4: Mantener las acciones del PAAI relacionadas con el rol de Liderazgo Estratégico (Acompañamiento Comite de Archivo) y seguimiento al PMA (Plan de Mejoramiento del Archivo)</t>
  </si>
  <si>
    <t>1: Trimestral 
2: Anual
3: semestral 
4: Sujeta a la programación del Comité y seguimiento PMA trimestral</t>
  </si>
  <si>
    <t>Acción 1: Subdirección Administrativa 
Acción 2: Subsecretaria de Gestión Corporativa 
3: Subdirección Administrativa y todas las dependencias lidera 
4: Oficina de Control Interno</t>
  </si>
  <si>
    <t>Acción 1: Cumplimiento de metas trimestrales establecidas en el PINAR
Acción 2: Verificación de asignación de recursos para la sostenibilidad y mejora del Subsistema de Gestión Documental y Archivo
Acción n:
3:dependencias con aplicacion de TRD sobre el total de dependencias 
4: Seguimiento a las acciones PAAI</t>
  </si>
  <si>
    <t>Acción 1: Informes presentados al comite interno de archivo de la SDM
Acción 2: Programación de recursos en el anteproyecto de presupuesto - PAA programado por la Subsecretaria de Gestión Corporativa frente a las necesidades del SIGA.
3: Informes de seguimineto a implimentación TRD.
4: Informes de seguimiento</t>
  </si>
  <si>
    <t>1: Fortalecer la planificación de recursos en el anteproyecto de presupuesto.
2: Revisar los tiempos de programación de los procesos del PAA acorde con las exigencias de la plataforma de contratación pública "Colombia Compra Eficiente" 
3: Socializar la normatividad vigente para la evaluación del desempeño 
4: Mantener el control existente. 
5: Mantener las acciones relacionadas con el seguimiento del avance de los proyectos del Plan de Desarrollo y a los POA de gestión. 
6: Realizar encuesta de Satisfacción  a los los ciudadanos frente a los impactos de los proyectos y acciones. 
7:   Elaborar conjuntamente con las partes interesadas las Agendas Participativas
de Trabajo (APT)  que contienen las solicitudes de los ciudadanos  en cada localidad.
8. Mantener los puntos de control del procedimiento de elaboración de estudios PM01-PR05</t>
  </si>
  <si>
    <t>1: Anual 
2: Anual
3: 
4: Permanente
5: Trimestral para Metas de Inversión y Anual para POA de Gestión
6: Mensual
7: Mensual
8. Por demanda de estudios a realizar</t>
  </si>
  <si>
    <t xml:space="preserve">Acción 1: Verificación de asignación de recursos a las metas Plan de Desarrollo 
Acción 2: Tiempos estimados de estructuración y entrega de los procesos programados del PAA.
Acción 3: Registro de los resultados de las evaluaciones
Acción 4: El seguimiento al manual de contratación, se realiza a partir de la radicacion de los procesos contractuales, momento en el cual se inicia la verificacion del cumplimiento de los lineamientos establecidos en dicho manual. Para el cumplimiento del manual de supervision, el proceso de Gestion Legal y Contractual en el momento de la notificacion a los supervisores, se les señala.
Acción 5: Evaluar avance cumplimiento metas de los Planes
Acción 6: Encuesta de Satisfacción  de los ciudadanos frente a los impactos de los proyectos y acciones 
Acción 7: Agenda en el Correo electrónico- Google apps- Informe mensual de cumplimiento de las agendas por cada localidad.
Acción 8: Revisión por parte de los responsables de proceso
</t>
  </si>
  <si>
    <t>Acción 1: Programación de recursos en el anteproyecto de presupuesto - PAA programado por la Subsecretaria de Política Sectorial frente a la sostenibilidad ambiental, económica y social de la movilidad de la ciudad.
Acción 2: Informes pendientes PAA, actas de comité directivo, sémaforo del avance presupuestal
Acción 3: Registro resutados de las evaluación del desempeño y archivo de las evaluaciones
Acción 4:Memorando o Correo electronicos de devolución del proceso y Memorando o Correo de Designacion de Supervison.
Acción 5: Informe Seguimiento
Acción 6:Consolidación y Control de la aplicación de los mecanismos de medición- PM 05-PR 17-F 03.
Acción 7: Publicación en la Página Web de las  agendas participativas de Trabajo ( APT)
Acción 8: Firmas en los estudios aprobados</t>
  </si>
  <si>
    <t>4.El cumplimiento del Manual de Supervision, debe ser monitoriado por parte del Supervisor y el ordenador del gasto.</t>
  </si>
  <si>
    <t>1: Fortalecer los canales de comunciación internos y externos que permitan entregar una información 
transparente, y generar una campaña enfocada de la lucha contra la corrupción. 
2: Continuar con las socializaciones del Código de integridad 
3: Publicar TIPS que reflejen los errores tipicos en los procesos de contratación pública. 
4:.Mantener toda la documentacion implementada en el SIG, para el desarrollo de la gestion Contractual.
5: Mantener las acciones del PAAI relacionadas con el cumplimiento de lo establecido en el Decreto 371 de 2010.
6:</t>
  </si>
  <si>
    <t>1: Permanente 
2. Semestral
3. Mensual.
4:Pemanente.
5. Anual
6:</t>
  </si>
  <si>
    <t>Acción 1: Encuesta de percepción de canales de comunicación 
Acción 2: Número de piezas comunicativas (pantallas LED, intranet e listado de asistencia inducción y reinducción)
Acción 3: Publicaciones a través de la Oficina de Comunicaciones. 
Acción 4:.Semestralmente se realizara el ánalisis de la documentacion publicada en el SIG en el tema de gestion Contractual, para determinar la actualizacion de los procedimiento, manuales, etc.
Acción 5: Seguimiento al PAAI
Acción 6: realizacion de la capacitacion programada cada semestre.</t>
  </si>
  <si>
    <t>Acción 1: No de encuestados y resulrados. 
Acción 2: Número de piezas comunicativas (pantallas LED, intranet e listado de asistencia inducción y reinducción)
Acción 3: Cuatro publicaciones 
Acción 4:Acta de mesa de trabajo.
Acción 5: Informe de Auditoría.
Acción 6:listado de asistencia</t>
  </si>
  <si>
    <t>1: Incentivar a los servidores a través de una estrategia comunicativa a denunciar actos de corrupción. 
2: Fortelicer las estrategias para la socilaización del Codigo Integridad
3: Publicar TIPS generales que fortalezcen la cultura del control, relacionados con cohecho. 
4:Mantener toda la documentacion implementada en el SIG, para el desarrollo de la gestion Contractual.
5. Mantener las acciones del PAAI relacionadas con el cumplimiento de lo establecido en el Decreto 371 de 2010.
6: continuar adelantando los procesos disciplinarios en la oportunidad procesal y de conformidad con los lineamientos legales.</t>
  </si>
  <si>
    <t>1: Mensual 
2: Semestral
3. Trimestral
4:Pemanente.
5. Anual
6: Trimestral</t>
  </si>
  <si>
    <t>Acción 1: Medición de impacto de las campañas
Acción 2: Número de piezas comunicativas (pantallas LED, intranet e listado de asistencia inducción y reinducción)
Acción 3: 2 Publicaciones
Acción 4:Semestralmente se realizara el ánalisis de la documentacion publicada en el SIG en el tema de gestion Contractual, para determinar la actualizacion de los procedimiento, manuales, etc.
Acción 5: Seguimiento actividades PAAI
Acción 6:Continuar dando tramite a las quejas presentadas dentro del mes de su recibo.</t>
  </si>
  <si>
    <t>Acción 1: No de acciones realizadas de la estrategia de corrupción
Acción 2: Número de piezas comunicativas (pantallas LED, intranet e listado de asistencia inducción y reinducción)
Acción 3: Publicaciones a través de la Oficina de Comunicaciones. 
Accion 4: Acta de mesa de trabajo.
Acción 5: Informe de Auditoría.
Acción 6:listado de asistencia</t>
  </si>
  <si>
    <t>1: Anual 
2:Cada vez que se vincule personal al subsistema 
3: Anual
4:Anual
5: Anual
6:Cada vez que se presente un accidente de trabajo
7:Pemanente o cuando se incie el proceso de contratación.
8:Mensual</t>
  </si>
  <si>
    <t>Acción 1: Lista de chequeo de la evaluación inicial firmada por el profesional encargado de la implementación del SST en la Entidad
Acción 2:Lista de chequeo de cumplimiento de documentos precontractuales 
Acción 3: Programación de recursos en el anteproyecto de presupuesto - PAA programado por la Subsecretaria de Gestión Corporativa frente a las necesidades del subsistema de S&amp;SO.
Acción 4:Acuerdo de gestión suscrito por directivo y su´superior que contenga los porcentajes de avance del acuerdo de gestión
5:Listas de chequeo, registros fotográficos y programaciones de agenda
6:Formato diligenciado de investigación de AT/IT
7:Certificado de afiliación con estado AFILIADO del contratista y/o correos,memorando de devolución de las acta de incio por incumplimiento a los requisitos establecidos para tal fin.
8:Cuadro consolidado de seguridad social</t>
  </si>
  <si>
    <t xml:space="preserve">Acción 1: Subsecretaria de Política Sectorial
Acción 2: Oficina Asesora de Planeación
Acción 3: Subdirección Administrativa
Acción 4: Todas las dependencias
Acción 5: Oficina de Control Interno
Acción 6: Dirección de Servicio al Ciudadano
Acción 7: Dirección de Servicio al Ciudadano
Acción 8: DTI y DESS
</t>
  </si>
  <si>
    <t>4. Expedición de los manuales de contratación y supervisión de conformidad con las normas existentes (Detectivo)</t>
  </si>
  <si>
    <t>6. Elaboración del Anteproyecto de presupuesto acorde con las necesidades de la  procesos de selección (planta -contratistas). (Preventivo).</t>
  </si>
  <si>
    <t>1EST. Orientar las acciones de la Secretaría Distrital de Movilidad hacia la visión cero, es decir, la reducción sustancial de víctimas fatales y lesionadas en siniestros de tránsito</t>
  </si>
  <si>
    <t>1: Deficiencias en los recursos necesarios para la formulación o estructuración de los planes, programas o proyectos orientados a la reducción sustancial de victimas fatales y lesionados en siniestros de tránsito (humanos, técnicos, económicos, metodológicos).
2: Deficiente seguimiento en la implementación de los planes, programas o proyectos orientados a la reducción sustancial de victimas fatales y lesionados en siniestros de tránsito.</t>
  </si>
  <si>
    <t>1: Implementación de un plan, programa o proyecto que impacte negativamente el índice de víctimas fatales y lesionadas en siniestros de tránsito</t>
  </si>
  <si>
    <t>1. Elaboración del Anteproyecto de presupuesto para la formulación o estructuración de los planes, programas o proyectos orientados a la reducción sustancial de victimas fatales y lesionados en siniestros de tránsito - PE01-PR04 (Preventivo).
2. Implementación y seguimiento del Plan Distrital de Seguridad Vial y de Motociclistas (Preventivo)
3. Seguimiento a las cifras y estadísticas de siniestralidad vial (Preventivo)
4. Evaluación de la satisfacción de los ciudadanos frente a las acciones de formación en seguridad vial (Preventivo)
5. Desarrollo del PAAI y procedimientos de auditoria interna y seguimiento a planes de mejoramiento (Detectivo)</t>
  </si>
  <si>
    <t>Control 1: Direccionamiento Estratégico
2: Seguridad Vial
3: Seguridad Vial
4: Seguridad Vial
5: Control y Evaluación de la Gestión</t>
  </si>
  <si>
    <t>ASUMIR EL RIESGO; si el riesgo inherente está en zona baja, en consenso de los responsables involucrados puede considerarse su exclusión del mapa de riesgos</t>
  </si>
  <si>
    <t>2EST. Fomentar la cultura ciudadana y el respeto entre todos los usuarios de todas las formas de transporte, protegiendo en especial los actores vulnerables y los modos activos.</t>
  </si>
  <si>
    <t>1: Deficiencia en la recopilación, análisis, medición y evaluación de la información necesaria para diseñar e implementar las acciones.
2: Deficiencia en los mecanismos de divulgación y concientización de las acciones que fomentan la cultura ciudadana</t>
  </si>
  <si>
    <t>1. Análisis de cifras estadísticas de siniestralidad vial (Preventivo)
2. Desarrollo de la estrategia comunicativa que incentiva la cultura ciudadana (Preventivo). 
3. Desarrollo del PAAI y procedimientos de auditoria interna y seguimiento a planes de mejoramiento (Detectivo).</t>
  </si>
  <si>
    <t>Control 1: Seguridad Vial
2: Comunicaciones
3: Control y Evaluación de la Gestión</t>
  </si>
  <si>
    <t>3EST. Propender por la sostenibilidad ambiental, económica y social de la movilidad en una visión integral de planeación de ciudad y movilidad.</t>
  </si>
  <si>
    <t>1: Deficiencias en los recursos necesarios para la formulación (humanos, técnicos, económicos, metodológicos).
2: Existen constantes cambios en las directrices gerenciales.
3. No involucrar a la ciudadanía y demás grupos de interés en la formulación</t>
  </si>
  <si>
    <t>4. Formulación de planes, programas o proyectos que no estén encaminados a la sostenibilidad ambiental, económica y social de la movilidad de la ciudad.</t>
  </si>
  <si>
    <t>1. Elaboración del Anteproyecto de presupuesto acorde con las necesidades del Plan de Desarrollo Distrital - Procedimiento PE01-PR04 (Preventivo).
2. Plan Anual de Adquisiciones que incluye las necesidades de los Planes, Programas y Proyectos (Preventivo).
3. Formulación y seguimiento a los acuerdos de gestión que contienen las acciones alineadas con el Plan de Desarrollo Distrital y Plan Maestro de Movilidad (Preventivo)
4. Expedición de los manuales de contratación y supervisión de conformidad con las normas existentes (Detectivo)
5. Desarrollo del PAAI y procedimientos de auditoria interna y seguimiento a planes de mejoramiento (Detectivo)
6. Evaluación de la satisfacción de los ciudadanos frente a los impactos de los proyectos y acciones (Detectivo)
7. Vinculación de la ciudadanía a través de los CLM para socializar los programas y proyectos de la Entidad, procedimiento PM05-PR02(Detectivo)
8. Elaboración de estudios sectoriales PM01-PR05 (Preventivo).</t>
  </si>
  <si>
    <t>4EST. Ser ejemplo en la rendición de cuentas a la ciudadanía.</t>
  </si>
  <si>
    <t>1: Falta de información sobre los grupos e interés
2. Deficiencia en los mecanismos de divulgación
3. No fomentar condiciones adecuadas en la estrategia de Rendición de Cuentas con los ciudadanos y grupos de interés (logística, metodología, tecnológica)</t>
  </si>
  <si>
    <t>1. Aplicación del procedimiento de PE01-PR22 (Preventivo). 
2. Formulación y desarrollo del Plan de Comunicaciones (Preventivo)
3. Formulación y seguimiento del Plan Institucional de Participación (Preventivo)
4. Evaluación de la satisfacción de los ciudadanos frente a los impactos de los proyectos y acciones (Detectivo) 
5. Desarrollo del PAAI y procedimientos de auditoria interna y seguimiento a planes de mejoramiento (Detectivo)</t>
  </si>
  <si>
    <t>1: Deficiencia en la metodología para recopilación y consolidación de la información.
2: Manipulación de la información
3: Bajos estándares éticos</t>
  </si>
  <si>
    <t>6. Rendición de cuentas sin contar con la información pertinente y veraz.</t>
  </si>
  <si>
    <t>1. Aplicación de la metodología de rendición de cuentas establecida por la Veeduría Distrital y los lineamientos de la Secretaria General de la Alcaldía Mayor (Preventivo).
2. Verificación de la información financiera, técnica y jurídica de la Entidad acorde con la metodologia establecida por los entes de control (Preventivo).
3. Revisión de la información reportada por las dependencias en los POA con respecto al avance físico y presupuestal de las metas y sus actividades- PE01-PR01(Preventivo).
4. Administración de aplicativos y bases de datos de la información institucional bajo estándares de seguridad (Preventivo).
5. Adopción y socialización del Código de Integridad (Preventivo)
6. Evaluación de la satisfacción de los ciudadanos frente a la rendición de cuentas distrital (Detectivo)
7. Evaluación de la satisfacción de los ciudadanos frente a la rendición de cuentas local (Detectivo)
8. Aplicación procedimiento PM05-PR08 (Preventivo)
9. Aplicación procedimientos disciplinarios PV02-PR01 y PV02-PR02 (Detectivo).</t>
  </si>
  <si>
    <t>Control 1: Direccionamiento Estratégico
2: Direccionamiento Estratégico
3: Direccionamiento Estratégico
4: Gestión de la Información
5: Gestión Talento Humano
6: Direccionamiento Estratégico
7: Servicio al Ciudadano
8: Servicio al Ciudadano
9: Control Disciplinario</t>
  </si>
  <si>
    <t>REDUCIR EL RIESGO, en cada proceso involucrado deben definirse acciones adicionales como crear nuevos controles o fortalecer controles débiles y moderados y según aplique, tomar acciones adicionales para llevarlo a zona baja o moderada</t>
  </si>
  <si>
    <t>5EST. Ser transparente, incluyente, equitativa en género y garantista de la participación e involucramiento ciudadano y del sector privado. Objetivo No. 3 del SIG: Garantizar mecanismos de participación ciudadana y control social, sobre la gestión de la Secretaría Distrital de Movilidad.</t>
  </si>
  <si>
    <t>1: Direccionamiento de una política de movilidad encaminada a favorecer intereses propios o de un tercero.
2: Bajos niveles de denuncia que permita el beneficio propio o de terceros.
3: Presencia de bajos estándares éticos
4: Baja cultura de control social y/o institucional
5: Amiguismo y clientelismo 
6: Extralimitación de funciones
7: Ausencia o debilidad de procesos y procedimientos para la gestión administrativa y misional
8: Ausencia o debilidad de medidas y/o políticas de conflicto de intereses</t>
  </si>
  <si>
    <t>1. Adopción y socialización del Código de Integridad (Preventivo)
2. Desarrollo de actividades de fortalecimiento y prevención para evitar incursiones en faltas disciplinarias (Preventivo).
3. Elaboración del Anteproyecto de presupuesto acorde con las necesidades del PINAR (Preventivo)
4. Aplicación y seguimiento de documentos de SIGA (Preventivo).
5. Desarrollo del PAAI y procedimientos de auditoria interna y seguimiento a planes de mejoramiento (Detectivo)
6. Aplicación procedimientos disciplinarios PV02-PR01 y PV02-PR02 (Detectivo).
7. Formulación y seguimiento a los acuerdos de gestión que contienen las acciones para la implementación de la política de seguridad de la información (Preventivo).
8. Estrategias de sensibilización acerca de la Política de Seguridad de la Información (Preventivo).</t>
  </si>
  <si>
    <t>REDUCIR EL RIESGO, en cada proceso involucrado deben definirse acciones adicionales como crear nuevos controles o fortalecer controles débiles y moderados,si es Alta o Extrema, en consenso se pueden considerar acciones para evitarlo o transferirlo</t>
  </si>
  <si>
    <t>1. Desarrollo de la estrategia comunicativa que incentiva la denuncia (Preventivo).
2. Adopción y socialización del Código de Integridad (Preventivo)
3. Estrategias de fortalecimiento de la cultura de autocontrol (preventivo)
4. Aplicación y seguimiento de documentos de SIG - Gestión contractual (Preventivo).
5. Desarrollo del PAAI y procedimientos de auditoria interna y seguimiento a planes de mejoramiento (Detectivo)
6. Aplicación procedimientos disciplinarios PV02-PR01 y PV02-PR02 (Detectivo).</t>
  </si>
  <si>
    <t>1: Falta de conocimiento en temas de igualdad
2: Inadecuada formulación y/o implementación de políticas de servicio y participación ciudadana</t>
  </si>
  <si>
    <t>Control 1: Comunicaciones
2: Servicio al Ciudadano
3: Gestión Talento Humano
4: Servicio al Ciudadano
5: Servicio al Ciudadano
6: Control Disciplinario</t>
  </si>
  <si>
    <t>12. Actuación de la SDM que impida la participación ciudadana</t>
  </si>
  <si>
    <t>Control 1: Servicio al Ciudadano
2: Gestión Talento Humano
3: Servicio al Ciudadano
4: Servicio al Ciudadano</t>
  </si>
  <si>
    <t>6EST. Proveer un ecosistema adecuado para la innovación y adopción de tecnologías de movilidad y de información y comunicación.</t>
  </si>
  <si>
    <t>1: Falta de planeación presupuestal
2: Inadecuada identificación de la arquitectura empresarial de TICs, acorde con las necesidades de la Entidad.
3: Falta de liderazgo y continua rotación de la alta dirección 
4: Existencia de tecnología obsoleta de difícil integración</t>
  </si>
  <si>
    <t>13. Adopción de tecnologías obsoletas, inadecuadas o incompatibles para las necesidades de la movilidad de la ciudad.</t>
  </si>
  <si>
    <t>1: Afectación negativa del servicio y de la gestión de la Entidad.
2: Detrimento patrimonial.
3: Incompatibilidad con nuevas tecnologías, inconvenientes para realizar integraciones.
4. Pérdida de imagen institucional
5. Investigaciones disciplinarias, administrativas, fiscales y penales.</t>
  </si>
  <si>
    <t>1. Elaboración del Anteproyecto de presupuesto acorde con las necesidades del PETI (Preventivo)
2. Aplicación del PETI (Preventivo).
3. Formulación y seguimiento a los acuerdos de gestión que contienen las acciones para la implementación de TIC`s.(Preventivo)
4. Adecuación de la tecnología a las plataformas existentes (Preventivo)
5. Desarrollo del PAAI y procedimientos de auditoria interna y seguimiento a planes de mejoramiento (Detectivo)</t>
  </si>
  <si>
    <t>Control 1: Direccionamiento Estratégico
2: Gestión de la Información
3: Gestión Talento Humano
4: Gestión Tecnológica
5: Control y Evaluación de la Gestión</t>
  </si>
  <si>
    <t>8EST. Contar con un excelente equipo humano y condiciones laborales que hagan de la Secretaría Distrital de Movilidad un lugar atractivo para trabajar y desarrollarse profesionalmente</t>
  </si>
  <si>
    <t>1: Debilidad en la revisión y verificación de la documentación aportada para la respectiva vinculación y/o contratación.
2: Debilidad en controles en el seguimiento y verificación del cumplimiento de los funciones u obligaciones contractuales. 
3: Falta de conocimiento por parte de los responsables de los procedimientos de selección y contratación de personal
4: Insuficiencia de recursos humanos, tecnológicos, físicos para administrar la información integral del colaborador.</t>
  </si>
  <si>
    <t>1: No cumplir con las funciones u obligaciones establecidas 
2. Afectación del logro de los objetivos institucionales.
3: No aplicar los procesos y procedimientos de la Entidad
4: Afectación de la imagen institucional
5: Aumento de servicios no conformes
6: Detrimento patrimonial 
7: Investigaciones y/o sanciones</t>
  </si>
  <si>
    <t>1. Aplicación de los manuales de funciones y verificación con lista de chequeo del cumplimiento de requisitos (Preventivo).
2. Aplicación de muestra aleatoria para verificar autenticidad de documentos (planta) (preventivo)
3. Verificación de hoja de vida en el SIDEAP (planta-contratistas). (preventivo).
4. Evaluación de desempeño y de acuerdos de gestión (Preventivo).
5. Verificacion del perfil de Contratistas en Secop II. (Preventivo).
6. Aplicación del procedimiento de ingreso, aplicación manual de contratación. (preventivo).
7. Elaboraciòn del Anteproyecto de presupuesto acorde con las necesidades de la procesos de selección (planta -contratistas). (Preventivo).</t>
  </si>
  <si>
    <t>Control 1: Gestión Talento Humano
2: Gestión Talento Humano
3: Gestión Legal y Contractual
4: Gestión Talento Humano
5: Gestión Legal y Contractual
6: Gestión Talento Humano
7: Direccionamiento Estratégico</t>
  </si>
  <si>
    <t>1: 
2:
3:Verificacion de los documentos precontractuales entre ellos la hoja de vida en el SIDEA, previo a la sucripcion del contrato.
4:
5: Continuar con la verificación del Perfil del contratista en Secop II,previa a suscripción del contrato.
6:
7: Fortalecer la planificación de recursos en el anteproyecto de presupuesto.</t>
  </si>
  <si>
    <t xml:space="preserve">1: 
2:
3:Pemanente o cuando se incie el proceso de contratación.
4:
5: Cuando se incie el proceso de contratación.
6:
7: Anual
</t>
  </si>
  <si>
    <t xml:space="preserve">Acción 1: Subsecretaria de Gestión Corporativa
Acción 2: Subsecretaria de Gestión Corporativa
Acción 3: Dirección de Asuntos Legales
Acción 4: Subsecretaria de Gestión Corporativa
Acción 5: Dirección de Asuntos Legales y demás del proceso de Gestión Legal y Contractual
Acción 6: Subsecretaria de Gestión Corporativa
Acción 7: Subsecretaria de Política Sectorial, Subsecretaria de Gestión Corporativa y Subsecretaria de Servicios de la Movilidad 
</t>
  </si>
  <si>
    <t xml:space="preserve">Acción 1: 
Acción 2:
Acción 3:El seguimiento se realiza en el momento de la verificacion de la Documentacion, previo a la elaboracion del contrato..
Acción 4:
Acción 5: .El seguimiento se realiza por parte de los ordenadores del gasto y la Direccion de Asuntos Legales, a través de la aprobación de los documentos
Acción 6:
Acción 7: Verificación de asignación de recursos a las metas Plan de Desarrollo
</t>
  </si>
  <si>
    <t>Acción 1: 
Acción 2:
Acción 3: En caso de incumplimiento de este documento se remite a través de correo electronio y/o memorando los documentos precontractuales para su correspondiente corrección.
Acción 4:
Acción 5: En caso de incumplimiento del perfil se le comunica al ordenador del gasto para que realice la correccion pertinente o en su defecto se informe a la Dirección de Asuntos Legales la Devolución del Proceso.
Acción 6:
Acción 7: Programación de recursos en el anteproyecto de presupuesto - PAA programado por las Subsecretarias frente a las necesidades de la procesos de selección (planta -contratistas).</t>
  </si>
  <si>
    <t>1: Afectación negativa en la evaluación del desempeño de los funcionarios.
2: Incumplimiento de las funciones u obligaciones asignadas
3: Falta de proyección personal y profesional
4. Afectación del logro de los objetivos institucionales.</t>
  </si>
  <si>
    <t>2SIG. Diseñar y ejecutar los programas de seguridad, salud en el trabajo y prevención de riesgos, que contribuyan con el bienestar de todos los servidores de la Entidad.</t>
  </si>
  <si>
    <t>1: Carencia de un diagnóstico adecuado de las condiciones de seguridad y salud en el trabajo de la Entidad.
2: No contar con personal idóneo para el diseño e implementación del Programa de SST.
3: Ausencia de recursos económicos, físicos y tecnológicos para la ejecución del Programa
4: Falta de liderazgo de la Alta Dirección</t>
  </si>
  <si>
    <t>17. Contar con un Programa de Seguridad y Salud en el Trabajo inadecuado para las características y condiciones del entorno laboral institucional.</t>
  </si>
  <si>
    <t>1: Accidentes de trabajo y enfermedades laborales.
2: Investigaciones y pago de indemnizaciones y multas
3: Incremento de índices de incapacidades y ausentismo laboral
4: Baja productividad
5: Afectación de la calidad de vida de los colaboradores.</t>
  </si>
  <si>
    <t>1. Aplicación de los lineamientos establecidos en la Resolución 1111 de 2017 (Preventivo).
2. Designación de personal calificado y avalado en Seguridad y Salud en el Trabajo (Preventivo).
3. Elaboración del Anteproyecto de presupuesto acorde con las necesidades de recursos humanos, tecnológicos y físicos para el S&amp;SO (preventivo). 
4. Formulación y seguimiento a los acuerdos de gestión que contienen las acciones para la implementación del S&amp;SO(Preventivo).
5. Implementación del Procedimiento PA02-PR07 (Preventivo).
6. Aplicación de la Resolución 1401 de 2007 (Preventivo).
7. Verificación de la ARL previa suscripción del contrato (Preventivo)
8. Aplicación del procedimiento PA02-03 para funcionarios (Detectivo).</t>
  </si>
  <si>
    <t>Control 1: Gestión Talento Humano
2: Gestión Talento Humano
3: Direccionamiento Estratégico 
4: Gestión Talento Humano
5: Gestión Administrativa
6: Gestión Talento Humano
7: Gestión Legal y Contractual
8: Gestión Administrativa</t>
  </si>
  <si>
    <t>Acción 1: Subdirección Administrativa 
Acción 2: Subdirección Administrativa 
Acción 3: Subsecretaria de Gestión Corporativa 
Acción 4: Directivos de cada dependencia
5: Subdirección Administrativa 
6:Subdirección Administrativa
7: Direccion de Asuntos Legales y todos los procesos.
8: Subdirección Administrativa</t>
  </si>
  <si>
    <t>Acción 1: Revisar que se aplique de manera anual la evaluación inicial de acuerdo a los lineamientos de la resolución
Acción 2: Revisión del perfil establecido en los contratos de prestación de servicios
Acción 3: Verificación de asignación de recursos para la sostenibilidad y mejora del subsistema de S&amp;SO.
Acción 4:De manera semestral se realiza el seguimiento al cumpimiento de los objetivos
5:Programación de capacitaciones
6:Diligenciamiento de formatos de investigación de AT/IT
7: La Direccion de Asuntos Legales verificara a través de la plataforma de Secop II,que los contratistas hayan la afilación de la ARL previo realizacion acta de inicio.
8:Consolidación de las novedades administrativas que afecten la nómina de los funcionarios</t>
  </si>
  <si>
    <t>4SIG. Fortalecer la cultura del control, que afiance en los servidores de la Secretaría Distrital de Movilidad, la aplicación, revisión y seguimiento a los controles establecidos en el SIG, que contribuya con la mejora continua.</t>
  </si>
  <si>
    <t>1: Deficiente divulgación del SIG
2: Falta de compromiso de la Alta Dirección
3: Falta de conciencia en los colaboradores
4: Acciones que no contribuyen a la interiorización de la cultura del control de todos los servidores de la Entidad.</t>
  </si>
  <si>
    <t>1: Desgaste administrativo por hallazgos recurrentes.
2: Investigaciones disciplinarias y por parte de entes de control
3: Reprocesos</t>
  </si>
  <si>
    <t>1. Estrategias de fortalecimiento de la cultura de autocontrol (Preventivo).</t>
  </si>
  <si>
    <t>Control 1: Control y Evaluación de la Gestión.</t>
  </si>
  <si>
    <t>5SIG. Promover una cultura de responsabilidad ambiental, mediante el uso adecuado de recursos y la mitigación de los impactos ambientales.</t>
  </si>
  <si>
    <t>1: Desconocimiento de los lineamientos del subsistema de gestión ambiental
2: Falta de compromiso de la Alta Dirección
3: Falta de conciencia en los colaboradores
4: Debilidad en la divulgación del Plan Institucional de Gestión Ambiental
5: Deficiencia en recursos humanos, económicos, tecnológicos y físicos
6: Debilidad en supervisión y seguimiento a terceros en cuanto al cumplimiento de compromisos ambientales
7: Inadecuada estructuración de las obligaciones ambientales exigibles a terceros</t>
  </si>
  <si>
    <t>19. Comportamientos de los colaboradores, proveedores y otras partes interesadas pertinentes que afecten negativamente el desempeño ambiental de la Entidad.</t>
  </si>
  <si>
    <t>1: Investigaciones y sanciones
2: Pérdida de imagen institucional
3: Detrimento patrimonial
4: Afectación a la seguridad y salud de los colaboradores y terceros
5: Desgaste administrativo</t>
  </si>
  <si>
    <t>1. Campañas de socialización y concientización a colaboradores en las actividades del SGA (Preventivo).
2. Acciones de divulgación del PIGA (Preventivo).
3. Elaboración del Anteproyecto de presupuesto acorde con las necesidades de recursos humanos, tecnológicos y físicos para el SGA (Preventivo).
4. Supervisión al cumplimiento de la normativa, procedimiento PA01-PR09 y matriz de aspectos e impactos ambientales (Preventivo).</t>
  </si>
  <si>
    <t>Control 1: Gestión Administrativa
2: Gestión Administrativa
3: Direccionamiento Estratégico
4: Gestión Administrativa</t>
  </si>
  <si>
    <t>6SIG. Establecer e implementar estándares que contribuyan a la seguridad de la información de la Secretaría Distrital de Movilidad.</t>
  </si>
  <si>
    <t>1: Falta de liderazgo y compromiso en la Alta Dirección
2: Insuficiencia en recursos humanos, tecnológicos, económicos
3: Deficiencia en controles para garantizar el cumplimiento de la política 
4: Falta de divulgación de la política y estándares.</t>
  </si>
  <si>
    <t>Control 1: Gestión de la Información
2: Direccionamiento Estratégico
3: Gestión Tecnológica
4: Gestión de la Información
5: Control y Evaluación de la Gestión</t>
  </si>
  <si>
    <t>7SIG. Desarrollar los planes de manejo y control de la organización, disposición, preservación y valoración de los archivos de la entidad, para la conservación de la memoria institucional.</t>
  </si>
  <si>
    <t>1: Falta de liderazgo y compromiso en la Alta Dirección
2: Insuficiencia en recursos humanos, tecnológicos, económicos y físicos
3: Deficiencia en controles para garantizar el cumplimiento de la política de gestión documental
4: Falta de divulgación de las políticas, lineamientos y normas de gestión documental</t>
  </si>
  <si>
    <t>21. Planes de gestión documental deficientes e ineficaces.</t>
  </si>
  <si>
    <t>1. Formulación y seguimiento a los acuerdos de gestión que contienen las acciones para la implementación de la política de gestión documental (Preventivo)
2. Elaboración del Anteproyecto de presupuesto acorde con las necesidades de la Política de Gestión Documental (Preventivo).
3. Aplicación y seguimiento de documentos de SIGA (Preventivo).
4. Desarrollo del PAAI y procedimientos de auditoria interna y seguimiento a planes de mejoramiento (Detectivo)</t>
  </si>
  <si>
    <t>Control 1: Gestión Administrativa
2: Direccionamiento Estratégico
3: Gestión Administrativa
4: Control y Evaluación de la Gestión</t>
  </si>
  <si>
    <t>5. Verificacion del perfil de Contratistas en Secop II (Preventivo). (preventivo).</t>
  </si>
  <si>
    <t>12. Aplicación del procedimiento sancionatorio a contratistas PE01-PR18 (Detectivo)</t>
  </si>
  <si>
    <t>Acción 1: Julio y agosto de 2018
Acción 2: 31/12/2018
Acción 3: 31/10/2018 y 31/01/2019</t>
  </si>
  <si>
    <t>Avances acción 1: 
 *Se realizó mesa de Trabajo con los lideres de cada una de las áreas de la SPS para realizar la revisión y aprobación de los procesos a desarrollar para la vigencia 2019.
 * Se estructuro anteproyecto, se reviso nuevamente por el Subsecretario de Pólitica Sectorial y se envío a la OAP para validación de la información.
 Avances acción 2: formación de personas en temas de seguridad vial, jornadas en vía, campañas pedagogicas, implementación de dispositivos de control y acompañamiento a estudiantes por rutas de confianza.
 Avances acción 3: De conformidad con lo establecido en el Decreto 215 de 2017, el seguimiento y recomendaciones orientadas al cumplimiento de las metas del Plan de Desarrollo a cargo de la entidad, se realiza de manera trimestral; para el trimestre con cierre a septiembre que se reporta en octubre, incluirá una ácapite relacionado con aquellos proyectos que apuntan a lograr la meta visión cero</t>
  </si>
  <si>
    <t>Acción 1: Fue eficaz, dado que trabajo con todas las partes de la SPS para la toma de decisiones y se entrego el anteproyecto de acuerdo con lo programado.
 Acción 2. Las acciones han sido eficaces. En el periodo comprendido entre agosto 2017 y 2018, el número de víctimas fatales en siniestros vial ha disminuido un -3%. fuente de información aplicativo OBI sep_05_18 Hora 14:43:36 
 Acción 3. Teniendo en cuenta que la acción implementada, se encuentra en etapa de ejecución, no es posible evaluar para este reporte de autocontrol la eficacia de la misma</t>
  </si>
  <si>
    <t>Desde la OAP en su rol de segunda línea de defensa frente a la gestión del riesgo, se efectuó el acompañamiento a los responsables en la primera línea, a través de mesas de trabajo conjuntas, talleres y orientación individual en cada proceso, con el fin de desarrollar la metodología expuesta en este mapa en sus diferentes etapas, incluido el diseño y evaluación de controles para los riesgos institucionales identificados.</t>
  </si>
  <si>
    <t>Acción 1: Mayo,Junio, Julio y Agosto 2018
 Acción 2: Plazos definios por la OAP. (Presentación trimestral) 31/03 - 30/06 -30/09 - 31/12
 Acción 3: Pendiente de acuerdo con reuniones interistitucionales entre la DAL, OAP y DAF
 Acción 4: abril, mayo, junio, julio, agosto de 2018</t>
  </si>
  <si>
    <t>Avances acción 1: Durante el período reportado se llevo a cabo el Segundo seguimiento a la atención realizada por el personal de cursos, por consiguiente se completó el informe del Segundo trimestre del año 2018, generandos a partir de la encuesta de satisfacción.
 Avances acción 2: Actualización y presentación de la información requerida en el POA en las fechas definidas por la OAP (31/03 y 31/06 de 2018)
 Avances acción 3: Pendiente de acuerdo con reuniones interistitucionales entre la DAL, OAP y DAF
 Acción 4: Publicaciones en canales de comunicación interna, piezas digitales, e indicadores de gestión POA</t>
  </si>
  <si>
    <t>Acción 1: La acción ha sido eficaz, puesto que durante el período reportado el seguimiento a la atención realizada por el personal de cursos, se ha realizado en las fechas pertinentes.
 Acción 2: la acción ha sido eficaz, dado que el POA, se ha reportado en las fechas definidas y tomando en cuenta los parámetros estrablecidos por la OAP.
 Acción 3: Pendiente de acuerdo con reuniones interistitucionales entre la DAL, OAP y DAF
 Acción 4: la acción es eficaz porque se cumple con lo solicitado, además se evidencia el el seguimiento a los indicadores de gestión establecidos por la OAC.</t>
  </si>
  <si>
    <t>Ídem</t>
  </si>
  <si>
    <t>Acción 1: 30/09/2018
 Acción 2: Mayo - agosto 2018
 Acción 3: 30/09/2018</t>
  </si>
  <si>
    <t>Avances acción 1: Formación de personas en temas de Seguridad vial a todas las poblaciones y formación en temas de ecoconducción a conductores de todo tipo de vehículo.
Avances acción 2: Avances acción 3: En desarrollo de esta acción se dió apertura a la Auditoría Participación Ciudadana y Control Social el 04/09/2018. Se esta llevando a cabo la aplicación de listas de verificación y análisis de la información recopilada.</t>
  </si>
  <si>
    <t>Acción 1 la acción es eficaz ya que se da cumplimiento a las metas propuestas en el PDD y proyecto de invversión 1004.
 Acción 2 ¿fue eficaz? ¿y por qué?: Acción 3: Teniendo en cuenta que la acción implementada, se encuentra en etapa de ejecución, no es posible evaluar para este reporte de autocontrol la eficacia de la misma</t>
  </si>
  <si>
    <t>Acción 1: Julio y agosto de 2018
 Acción 2: Mayo a agosto de 2018
 Acción 3: La ejecución de las acciones se realiza trimestralmente.
 Accion 4:Permanente.
 Acción 5: 31/10/2018 y 31/01/2019
 Acción 6:Mayo a agosto de 2018
 Acción 7:Mayo a agosto de 2018</t>
  </si>
  <si>
    <t>Avances acción 1: 
 *Se realizó mesa de Trabajo con los lideres de cada una de las áreas de la SPS para realizar la revisión y aprobación de los procesos a desarrollar para la vigencia 2019.
 * Se estructuro anteproyecto, se reviso nuevamente por el Subsecretario de Pólitica Sectorial y se envío a la OAP para validación de la información. 
 Avances acción 2: Presentación del Informe de procesos pendientes del PAA y envío del PAA a la DAL con actualizaciones solicitadas por los ordenadores del gasto; publicación mensual del PAA actualizado en la Web.
 Avances acción 3:Se realizaron comunicaciones a los jefes de la SDM, indicando las fases, fechas de evaluación, se enviaron videos diseñados por el DASCD, se efectuó acompañamiento en los puestos de trabajo, se realizaron piezas comunicativas, se socializó el material de apoyo diseñado por la CNSC y el DASCD, se presentó informe de los resultados de la evaluación al nominador. 
 Accion 4:Actualizacion del Manual de Supervision 27/07/2018
 Acción 5: De conformidad con lo establecido en el Decreto 215 de 2017, el seguimiento y recomendaciones orientadas al cumplimiento de las metas del Plan de Desarrollo a cargo de la entidad, se realiza de manera trimestral; para el trimestre con cierre a septiembre que se reporta en octubre las acciones relacionadas con el seguimiento del avance de los proyectos del Plan de Desarrollo y a los POA de gestión. 
 Acción 6: Durante el período reportado, se consolidó el segundo informe de la encuesta de satisfacción para conocer la opinión y el grado de satisfacción de los usuarios frente a los impactos de los proyectos y acciones de la SDM.
 Acción 7:Durante el período reporto, se realizaron las publicaciones del seguimiento a las agendas participativas que contienen las solicitudes de los ciudadanos definidas en cada localidad, los meses de Mayo,junio y Julio y esta en proceso la del mes de Agosto la cual debe publicarse en la segunda semana de Septiembre.</t>
  </si>
  <si>
    <t>Acción 1: Fue eficaz, dado que trabajo con todas las partes de la SPS para la toma de decisiones y se entrego el anteproyecto de acuerdo a lo programado. 
Acción 2 ¿fue eficaz? Si ¿y por qué?: la información es más precisa para el proceso contractual, el ordenador del gasto puede realizar ajustes oportunamente con base en definición más precisa de objetos contractuales. Con el PAA se puede detectar cuando hay reprogramación de los procesos para evitar que se pasen a la siguiente vigencia.
 Acción 3 Las acciones han sido eficaces, dado que los funcionarios en general conocieron la herramienta.
 Accion 4: La actualizacion del Manual de supervisión se realizo, teniendo en cuenta la nueva plataforma de contratación Secop II,en la cual el supervisor debera ejercer un mayor control frente a la publicidad de las actividades de los contratistas y su seguimiento en dicha plataforma;siendo esto eficaz para la sostenibilidad economica y social de la entidad.
 Acción 5: Teniendo en cuenta que la acción implementada, se encuentra en etapa de ejecución, no es posible evaluar para este reporte de autocontrol la eficacia de la misma.
 Acción 6:Fue eficaz, puesto se consolidó el segundo informe de la encuesta de satisfacción para conocer la opinión y el grado de satisfacción de los usuarios frente a los impactos de los proyectos y acciones de la SDM.
 Acción 7: Fue eficaz debido a que se realizaron las publicaciones oportunas del seguimiento a las agendas participativas que contienen las solicitudes de los ciudadanos definidas en cada localidad, los meses de Mayo,junio y Julio</t>
  </si>
  <si>
    <t>Acción 1: julio 28 de 2018
 Acción 2: julio a agosto de 2018 
 Acción 3:Mayo a Agosto de 2018
 Acción 4:Mayo a Agosto de 2018</t>
  </si>
  <si>
    <t>Avances acción 1: Consolidación del documento de caracterización
 Avances acción 2: se consolidó en el informe de gestión dela OAC I semestre las acciones adelantadas del plan de comunicaciones.
 Avances acción 3: Durante el período reportado, se realizó el seguimiento de manera proactiva a los resultados del Plan Institucional de Participación como insumo para la toma de decisiones al interior de la Entidad.
 Avances Acción 4: Durante el período reportado, se consolidó el segundo informe de la encuesta de satisfacción para conocer la opinión y el grado de satisfacción de los usuarios frente a los impactos de los proyectos y acciones de la SDM.</t>
  </si>
  <si>
    <t>Acción 1 ¿fue eficaz? Aún no se puede concluir ¿y por qué?: está en implementación. 
 Acción 2 fue eficaz porque se cumplió con las metas establecidas en el plan de comunicaciones definido. 
 Acción 3 ¿fue eficaz? ¿y por qué?:Durante el período reportado, se realizó el seguimiento de manera proactiva a los resultados del Plan Institucional de Participación como insumo para la toma de decisiones al interior de la Entidad.
 Acción 4: Fue eficaz puesto en el período reportado, se consolidó el segundo informe de la encuesta de satisfacción para conocer la opinión y el grado de satisfacción de los usuarios frente a los impactos de los proyectos y acciones de la SDM.</t>
  </si>
  <si>
    <t>Acción 1: Primer cuatrimestre del año
 Acción 2: Febrero y marzo de 2018
 Acción 3: Septiembre de 2018
 Acción 4: Mayo a Agosto de 2018 Acción 5: Mayo a agosto 2018 Acción 6:  Acción 7: Mayo a Agosto de 2018 Acción 8: mayo - agosto de 2018</t>
  </si>
  <si>
    <t>Avances acción 1: Alistamiento, capacitación, publicación del informe de rendición de cuentas, audiencia pública, mesas de trabajo de diálogo ciudadano, respuesta a las inquietudes de la ciudadania e informe de resultados de la rendición de cuentas. 
 Avances acción 2: Mesas de trabajo con las entidades del sector movilidad para recepción de la información de cada una de ellas dentro de los términos previstos para la rendición de cuentas. Comunicado interno a las dependencias de la SDM para poner a disposición la información requerida para la rendición de cuentas dentro de los términos establecidos.
 Avances acción 3: Se revisó y ajustó el procedimiento PE01-PR01
 Acción 4: Acción 5: Armonización entre el código de ética y el código de integridad (MIPG); se aplicó encuesta a los colaboradores de la Entidad para que participaran en la elaboración de este nuevo Código de Integridad. Se socializó a través de intranet y pantallas LED de la SDM. 
Acción 6:  Esta actividad se realiza anualmente, por consiguiente se tiene programada para el último trimestre de la actual viencia.
Avances Acción 7: Durante el período reportado, se realizó una mesa de trabajo para implementar una estrategia en donde se conozca la opinión y el grado de satisfacción de los usuarios referente a la información de Audiencias públicas Locales, que se tiene planeada para al último trimestre de la viegencia. Avances acción 8: Duante el periódo de ejecución se hizo un seguimiento a las qeujas con el fin de verificar que todas fueran tramitadasDurante el período reportado se verifico que la información entregada mensualmente por las Direcciones o Subdirecciones para ser divulgada de manera oficial en los distintos canales de comunicación de la Entidad, estuviuera firmada y aprobada por el Director o Subdirector correspondiente.</t>
  </si>
  <si>
    <t>Acción 1 ¿fue eficaz? si ¿y por qué?: permite corregir desviaciones al cumplimiento de la metodología.
 Acción 2 ¿fue eficaz? no se puede concluir aún ¿y por qué?: hace falta mejorar en la oportunidad de la entrega de la información a la OAP dentro de este proceso de rendición de cuentas.
 Acción 3: fue eficaz porque se pudo estandarizar la evidencia que debe quedar frente a la validación de la información reportada por las áreas.
 Acción 4: Acción 5: ¿fue eficaz? si ¿y por qué?: estas actividades contribuyen a interiorizar en los colaboradores los valores y principios para ser aplicadas en sus actividades diarias. Acción 6:  Acción 7: Fue eficaz, debido a que se realizó la planeación de una estrategia para conocer la opinión y el grado de satisfacción de los usuarios referente a la información de Audiencias públicas Locales Acción 8: fue eficaz en la medida que todas las quejas disciplinarias fueron objeto de iniciación de tramite, así mismo se tomaron ls decisiones que en derecho correspondieron. Fue eficaz, puesto se verifico que la información entregada mensualmente por las Direcciones o Subdirecciones para ser divulgada de manera oficial en los distintos canales de comunicación de la Entidad, estuviuera firmada y aprobada por el Director o Subdirector correspondiente.
Acción 6:  Esta actividad se realiza anualmente, por consiguiente se tiene programada para el último trimestre de la actual viencia</t>
  </si>
  <si>
    <t>Acción 1: Mayo a agosto 2018
 Acción 2: 14/09/2018 y 16/01/2019
 Acción 3: Mayo a Agosto 2018
 Acción 4: Mayo a Agosto 2018
 Acción 5: 1 de agosto de 2018-30 de agosto de 2018
 Acción 6: 22 de junio de 2018
 Acción 8: Mayo a Agosto 2018
 Acción 9: 14/11/2018
 Acción 10: Mayo a Agosto 2018</t>
  </si>
  <si>
    <t>Avances acción 1: Armonización entre el código de ética y el código de integridad (MIPG); se aplicó encuesta a los colaboradores de la Entidad para que participaran en la elaboración de este nuevo Código de Integridad. Se socializó a través de intranet y pantallas LED de la SDM.
 Avances acción 2: El 27/08/2018 la OCI envió correo electrónico a todas las áreas involucradas en la ejecución de las acciones establecidas en el PAAC, con el fin de iniciar el proceso de seguimiento y evaluación del cumplimiento de las mismas. Una vez se reciba la información requerida se procederá a realizar la verificación y consolidación del reporte a publicar. 
 Acción 3: Armonización entre el código de ética y el código de integridad (MIPG); se aplicó encuesta a los colaboradores de la Entidad para que participaran en la elaboración de este nuevo Código de Integridad. Se socializó a través de intranet y pantallas LED de la SDM.
 Avances Acción 4: Durante el período reporto, se realizaron las publicaciones del seguimiento a las agendas participativas que contienen las solicitudes de los ciudadanos definidas en cada localidad, los meses de Mayo,junio y Julio y esta en proceso la del mes de Agosto la cual debe publicarse en la segunda semana de Septiembre.
 Avances de acción 5: reporte de los movimientos de almacen del mes de agosto
 Avances 6: se realizo el primer arqueo a la caja menor de la Dirección de Asuntos Legales 
 Avances 7: durante este periodo no se cumple el trimestre para la generación del reporte
 Acción 8: Durante el período reportado, se consolidó el segundo informe de la encuesta de satisfacción para conocer la opinión y el grado de satisfacción de los usuarios frente a los impactos de los proyectos y acciones de la SDM.
 referente a la prestación de los servicios por parte de la SDM.
 Avances acción 9: De conformidad con lo establecido en el PAAI esta acción se ejecutará en el mes de Novie,bre de 2018
 Acción 10: seguimiento al impacto de campañas en redes sociales, medición de indicadores y consolidación de los resultados.
 Avances Acción 11: Durante el período reportado, se hizo la publicación de la Matriz de seguimiento PM05-PR01-F05, la cual se encuentra en la intranet con corte a Julio de 2018, para conocimiento de todas las dependenicas, con el fin que sea actualizada la información en los sistemas de información (aplicativo de correspondencia y SDQS), de los requerimientos no atendidos.</t>
  </si>
  <si>
    <t>Acción 1 ¿fue eficaz? si ¿y por qué?: estas actividades contribuyen a interiorizar en los colaboradores los valores y principios para ser aplicadas en sus actividades diarias.
 Acción 2: Teniendo en cuenta que la acción implementada, se encuentra en etapa de ejecución, no es posible evaluar para este reporte de autocontrol la eficacia de la misma
 Acción 3: ¿fue eficaz? si ¿y por qué?: estas actividades contribuyen a interiorizar en los colaboradores los valores y principios para ser aplicadas en sus actividades diarias.
 Acción 4:Fue eficaz debido a que se realizaron las publicaciones oportunas del seguimiento a las agendas participativas que contienen las solicitudes de los ciudadanos definidas en cada localidad, los meses de Mayo,junio y Julio 
 Acción 5: si fue eficaz, los moviemientos de almacen permiten controlar el manejo de los bienes de la entidad. 
 Acción 6: si fue eficaz, el arqueo de la caja menor permite verificar el manejo responsable del dinero. 
 Acción 8: Fue eficaz, debido a que se se consolidó oportunamente el segundo informe de la encuesta de satisfacción para conocer la opinión y el grado de satisfacción de los usuarios frente a los impactos de los proyectos y acciones de la SDM.
 Acción 9: Teniendo en cuenta que la acción implementada, se encuentra programada para el mes de noviembre, no es posible evaluar para este reporte de autocontrol la eficacia de la misma
 Acción 10: fue eficaz porque el impacto y retroalimentación a través de redes sociales permite evidenciar el conocimiento de las campañas de la SDM, por parte de los ciudadanos. 
 Acción 11: Fue eficaz debido a que se hizo la publicación oportuna de la Matriz de seguimiento PM05-PR01-F05, la cual se encuentra en la intranet con corte a Julio de 2018, para conocimiento de todas las dependenicas, con el fin que sea actualizada la información en los sistemas de información (aplicativo de correspondencia y SDQS), de los requerimientos no atendidos</t>
  </si>
  <si>
    <t>Acción 1: Mayo a agosto 2018
 Acción 2: Acción 4: Mayo a Agosto 2018
 Acción 3: Mayo a Agosto 2018
 Acción 5: 14/11/2018 Acción 6: Mayo a agosto de 2018
Acción 7: Agosto de 2018
Acción 8: Entre los meses de enero y abril de 2018</t>
  </si>
  <si>
    <t>Avances acción 1: Armonización entre el código de ética y el código de integridad (MIPG); se aplicó encuesta a los colaboradores de la Entidad para que participaran en la elaboración de este nuevo Código de Integridad. Se socializó a través de intranet y pantallas LED de la SDM.
 Avances acción 2:
 Avances acción 3: Se verificó que el 10 de agosto se programó el presupuesto 2019 para las necesidades del PINAR 
 Acción 4: No se ha adelantado la revisión, el seguimiento esta programado para ejecución a partir de la tercera semana del mes de septiembre 
 Avances acción 5: De conformidad con lo establecido en el PAAI esta acción se ejecutará en el mes de Noviembre de 2018. 
 Avances Acción 6: de conformidad con la radicacion de las quejas se hace el estudio y se inician las actuaciones disciplinairas 
Acción 7:  Realizada totalmente
Avances acción 8: ejecución del contrato 2017.1718 cuyo objeto era la sensibilizacin de las politicas de seguridad de la informacion para la Entidad</t>
  </si>
  <si>
    <t>Acción 1 ¿fue eficaz? si ¿y por qué?: estas actividades contribuyen a interiorizar en los colaboradores los valores y principios para ser aplicadas en sus actividades diarias.
 Acción 2 ¿fue eficaz? ¿y por qué?:
 Acción 3: Aún no se puede concluir sobre eficacia puesto que entre septiembre y noviembre se aprobará el presupuesto de gastos de inversión para la vigencia 2019 por parte de SDH, SDP y Concejo de Bogotá. 
 Acción 5: Teniendo en cuenta que la acción implementada, se encuentra programada para el mes de noviembre, no es posible evaluar para este reporte de autocontrol la eficacia de la misma. Acción 6: Fue eficaz en la medida que las denuncias puestas en conocimiento de laOCD se estan investigando. 
Acción 7: Fue eficaz ya que dentro del acuerdo de gestión se evidencia el cumplimiento de los compromisos establecidos por los gerentes públicos.
Acción 8: La acción se considera eficaz, dado la aceptacion y las cifras estadisticas del contrato frente a la aplicación de las politicas de seguridad en la entidad.</t>
  </si>
  <si>
    <t>Acción 1: mensual 
 Acción 2:
 Acción 3: 30/09/2018
 Accion 4: 30/09/2018
 Acción 5: 31/10/2018
 Acción 6:31/08/2018</t>
  </si>
  <si>
    <t xml:space="preserve">Avances acción 1: Se realizó encuesta a través de comunicación interna para medir la apropiación de la campaña sobre la lucha anticorrupción al interior de la entidad. 
 Avances acción 2:
 Avances acción 3: Se encuentra en proceso de estructuración para realizar la primera publicación antes del 30/09/2018.
 Avance Accion 4:Se realizo la actualización del manual de supervision el 27/07/2018, 
 Avance acción 5: Se encuentra en proceso de planeación.
 Acción 6:se adelantaron los expedientes recibidos en el mes </t>
  </si>
  <si>
    <t>Acción 1 fue eficaz porque los servidores de la entidad conocen la campaña y aplican acciones a sus procesos para mitar la corrupción,, 
 Acción 2 ¿fue eficaz? ¿y por qué?:
 Acción 3: Teniendo en cuenta que la acción implementada, se encuentra programada para ejecutar a partir del mes de septiembre, no es posible evaluar para este reporte de autocontrol la eficacia de la misma.
 Accion 4: La actualizacion del manual de supervisión se considera eficaz para el desarrollo de los contratos de la entidad.
 Acción 5: Teniendo en cuenta que la acción implementada, se encuentra programada para ejecutar en el mes de octubre de 2018, no es posible evaluar para este reporte de autocontrol la eficacia de la misma.
 Acción 6:  Fue eficaz pues todos las quejas recibidas fueron objeto de tramite.</t>
  </si>
  <si>
    <t>Acción 1: mensual 
 Acción 2: Mayo- agosto de 2018
 Acción 3: 30/09/2018
 Accion 4: 30/09/2018.
 Acción 5: 31/10/2018 
Acción 6. mayo- agosto de 2018</t>
  </si>
  <si>
    <t>Avances acción 1: Se realizó encuesta a través de comunicación interna para medir la apropiación de la campaña sobre la lucha anticorrupción al interior de la entidad. 
 Avances acción 2: Armonización entre el código de ética y el código de integridad (MIPG); se aplicó encuesta a los colaboradores de la Entidad para que participaran en la elaboración de este nuevo Código de Integridad. Se socializó a través de intranet y pantallas LED de la SDM.
 Avances acción 3: Se tiene un borrador del tips a publicar. Pendiente aprobación del jefe de la OCI para enviar a publicar.
 Avance accion 4: Se realizo la actualización del manual de supervision el 27/07/2018, 
 Avance acción 5: Se encuentra en proceso de planeación.
 Avance acción 6: se esta organizando por parte del area la capacitacion del segundo semestre del año.</t>
  </si>
  <si>
    <t>Acción 1 fue eficaz porque los servidores de la entidad conocen la campaña y aplican acciones a sus procesos para mitigar la corrupción.
 Acción 2: ¿fue eficaz? si ¿y por qué?: estas actividades contribuyen a interiorizar en los colaboradores los valores y principios para ser aplicadas en sus actividades diarias.
 Acción 3: Teniendo en cuenta que la acción implementada, se encuentra programada para ejecutar a partir del mes de septiembre, no es posible evaluar para este reporte de autocontrol la eficacia de la misma.
 Accion 4: La actualizacion del manual de supervisión se considera eficaz en la mitigacion del riesgo, luego que a traves de este se dan los lineamientos para el seguimiento del cumplimiento de los contratos, siendo este un punto de control efectivo.
 Acción 5: Teniendo en cuenta que la acción implementada, se encuentra programada para ejecutar en el mes de octubre de 2018, no es posible evaluar para este reporte de autocontrol la eficacia de la misma. 
 Acción 6. solo se esta planeando realizar la actividad</t>
  </si>
  <si>
    <t>Acción 1: trimestral 
Acción 2:Acción 4: Mayo a Agosto 2018
Acción 3: trimestralmente (31 marzo, 30 de junio, 30de sep, 31 de diciembre), de acuerdo con los plazos de presentación del POA definidos por la OAP
Acción 4: Mayo a Agosto 2018
Acción 5: Acción 4: Mayo a Agosto 2018 Acción 6. mayo- agosto de 2018</t>
  </si>
  <si>
    <t>Avances acción 1: Durante junio, julio y agosto se publicaron piezas digitales sobre el tema de igualdad a través de los canales de comunicación interna de la SDM. 
 Avances acción 2:Durante el período reporto, se realizaron las publicaciones del seguimiento a las agendas participativas que contienen las solicitudes de los ciudadanos definidas en cada localidad, los meses de Mayo,junio y Julio y esta en proceso la del mes de Agosto la cual debe publicarse en la segunda semana de Septiembre. 
 Avances acción 3: se ha reportado el POA, en las fechas definidas. Se ha efectuado seguimiento de asistencia de acuerdo con información reportada por el contratista, informes de ejecución aportados por el contratista como soporte para el respectivo pago, certificaciones escaneadas entregadas por el contratista.
 Avances acción 4:Durante el periodo reportado se desarrollaron capacitaciones en temas referentes a tramites y servicios en los cuales se incluyeron a los gestores y orientadores de la DSC que hacen presencia en las diferentes localidades. 
 Avances acción 5:Durante el período reportado, se hizo la publicación de la Matriz de seguimiento PM05-PR01-F05, la cual se encuentra en la intranet con corte a Julio de 2018, para conocimiento de todas las dependenicas, con el fin que sea actualizada la información en los sistemas de información (aplicativo de correspondencia y SDQS), de los requerimientos no atendidos. 
 Avance acción 6. Durante el periodo se aperturaron los expedientes disciplinarios por las quejas presentadas.</t>
  </si>
  <si>
    <t>Acción 1 fue eficaz porque se está dando a conocer ante los servidores de la SDM la importancia del tema de igualdad.
 Acción 2 ¿fue eficaz? ¿y por qué?:fue eficaz debido a que Durante el período reporto, se realizaron oportunamente las publicaciones del seguimiento a las agendas participativas que contienen las solicitudes de los ciudadanos definidas en cada localidad, los meses de Mayo,junio y Julio y esta en proceso la del mes de Agosto la cual debe publicarse en la segunda semana de Septiembre. 
 Acción 3 Ha sido eficaz, porque se ha reportado el POA, se ha garantizado que los funcionarios certificados han asistido a los diferentes cursos efectuados por la entidad 
 Acción 4: Fue eficaz debido a que se desarrollaron capacitaciones en temas referentes a tramites y servicios en los cuales se incluyeron a los gestores y orientadores de la DSC que hacen presencia en las diferentes localidades. 
 Acción 5: Fue eficaz debido a que se hizo la publicación de la Matriz de seguimiento PM05-PR01-F05, la cual se encuentra en la intranet con corte a Julio de 2018, para conocimiento de todas las dependenicas, con el fin que sea actualizada la información en los sistemas de información (aplicativo de correspondencia y SDQS), de los requerimientos no atendidos. 
 Acción 6: fue eficaz en la medida que todas las quejas recibidas fueron tramitadas.</t>
  </si>
  <si>
    <t>Acción 1: Mayo a Agosto de 2018
 Acción 2: trimestralmente (31 marzo, 30 de junio, 30de sep, 31 de diciembre), de acuerdo con los plazos de presentación del POA definidos por la OAP
 Acción 3:Mayo a Agosto de 2018
 Acción 4: Mayo a Agosto de 2018</t>
  </si>
  <si>
    <t>Avances acción 1: Durante el período reporto, se realizaron las publicaciones del seguimiento a las agendas participativas que contienen las solicitudes de los ciudadanos definidas en cada localidad, los meses de Mayo,junio y Julio y esta en proceso la del mes de Agosto la cual debe publicarse en la segunda semana de Septiembre. 
 Avances acción 2: se ha reportado el POA, en las fechas definidas. Se ha efectuado seguimiento de asistencia de acuerdo con información reportada por el contratista, informes de ejecución aportados por el contratista como soporte para el respectivo pago, certificaciones escaneadas entregadas por el contratista.
 Avances acción 3:Durante el periodo reportado se desarrollaron capacitaciones en temas referentes a tramites y servicios en los cuales se incluyeron a los gestores y orientadores de la DSC que hacen presencia en las diferentes localidades. 
 Avances acción 4:Durante el período reportado, se hizo la publicación de la Matriz de seguimiento PM05-PR01-F05, la cual se encuentra en la intranet con corte a Julio de 2018, para conocimiento de todas las dependenicas, con el fin que sea actualizada la información en los sistemas de información (aplicativo de correspondencia y SDQS), de los requerimientos no atendidos.</t>
  </si>
  <si>
    <t>Acción 1 ¿fue eficaz? ¿y por qué?: fue eficaz debido a que Durante el período reporto, se realizaron oportunamente las publicaciones del seguimiento a las agendas participativas que contienen las solicitudes de los ciudadanos definidas en cada localidad, los meses de Mayo,junio y Julio y esta en proceso la del mes de Agosto la cual debe publicarse en la segunda semana de Septiembre. 
 Acción 2 Ha sido eficaz, porque se ha reportado el POA, se ha garantizado que los funcionarios certificados han asistido a los diferentes cursos efectuados por la entidad 
 Acción 3 ¿fue eficaz? ¿y por qué?:Fue eficaz debido a que se desarrollaron capacitaciones en temas referentes a tramites y servicios en los cuales se incluyeron a los gestores y orientadores de la DSC que hacen presencia en las diferentes localidades. 
 Acción 4: Fue eficaz debido a que se hizo la publicación de la Matriz de seguimiento PM05-PR01-F05, la cual se encuentra en la intranet con corte a Julio de 2018, para conocimiento de todas las dependenicas, con el fin que sea actualizada la información en los sistemas de información (aplicativo de correspondencia y SDQS), de los requerimientos no atendidos.</t>
  </si>
  <si>
    <r>
      <t>Acción 1: Mayo a Agosto de 2018
Acción 2: Mayo a Agosto de 2018 
Acción 3: Mayo a Agosto de 2018 
Acción 4: Mayo a Agosto de 2018
Acción 5:</t>
    </r>
    <r>
      <rPr>
        <sz val="10"/>
        <color rgb="FFFF0000"/>
        <rFont val="Arial"/>
      </rPr>
      <t> </t>
    </r>
    <r>
      <rPr>
        <sz val="11"/>
        <color theme="1"/>
        <rFont val="Calibri"/>
        <family val="2"/>
        <scheme val="minor"/>
      </rPr>
      <t xml:space="preserve"> Mayo a Agosto de 2018</t>
    </r>
  </si>
  <si>
    <t>Avances acción 1: *Se realizó mesa de Trabajo con los lideres de cada una de las áreas de la SPS para realizar la revisión y aprobación de los procesos a desarrollar para la vigencia 2019.
 * Se estructuro anteproyecto, se reviso nuevamente por el Subsecretario de Pólitica Sectorial y se envío a la OAP para validación de la información.
 Avances acción 2: Se realizo reunión el 13 de agosto, con los responsables de los temas para hacer seguimiento a los indicadores relacionados con el PAA frente a lo programado con base en el PETI. Acción 3:Se realizaron comunicaciones a los jefes de la SDM, indicando las fases, fechas de evaluación, se enviaron videos diseñados por el DASCD, se efectuó acompañamiento en los puestos de trabajo, se realizaron piezas comunicativas, se socializó el material de apoyo diseñado por la CNSC y el DASCD Avances acción 4.1 y 4.2: ejecición contrato para la modernización de la infraestructura tecnologica de la SDM en su fase II. Avances acción 5: Su ejecución, de conformidad con la Directiva Presidencial 02 de 2002, la Circular 07 de 2005 del Consejo GNMCI y la Circular 04 de 2006 del DAPF se realiza en el mes de marzo de cada vigencia.</t>
  </si>
  <si>
    <t>Acción 1 Fue eficaz, dado que trabajo con todas las partes de la SPS para la toma de decisiones y se entrego el anteproyecto de acuerdo a lo programado.
 Acción 2: La accion ha sido eficaz, dado el porcentaje de cumplimiento alcanzado en los indicadores. Acción 3. Las acciones han sido eficaces, dado que los funcionarios del nivel Directivo conocieron la herramienta Acción 4.1 y 4.2 ¿fue eficaz? si. ¿y por qué? se modernizo la infraeStructra de la SDM, a ultimas tecnologicas, de acuerdo con los plnes de inversión. : Acción 5: Teniendo en cuenta que la acción implementada, se encuentra programada para ejecutar en la vigencia 2019, no es posible evaluar para este reporte de autocontrol la eficacia de la misma.</t>
  </si>
  <si>
    <t>Acción 1: No se tiene fecha definida ya que la situación se presenta por evento
 Acción 2:No se tiene fecha definida ya que la situación se presenta por evento.
 Accion 3.Cada vez que se lleve a cabo el proceso de contratacion.
 Acción 4: La ejecución de las acciones se realiza trimestralmente.
 Acción 5:Cada vez que se incie el estudio del Perfil de contratacion.
 Accion 6.No se tiene fecha definida ya que la situación se presenta por evento
 Accion 7: Julio y agosto de 2018</t>
  </si>
  <si>
    <t>Avances acción 1: Se cuenta con los soportes de los nombramientos efectuados durante el primer y segundo trimestre
 Avances acción 2: Comunicaciones que evidencian la gestión adelantada para corroborar la veracidad de la información aportada
 Avances acción 3:Revision documentacion Hoja de Vida por parte de los abogados de Asuntos Legales, la cual cuenta con un punto de control realizado por los lideres de contratacion para culminar con la aprobacion de la Directora de Asuntos Leagles y ordenadores del gasto .
 Acción 4: Se realizaron comunicaciones a los jefes de la SDM, indicando las fases, fechas de evaluación, se enviaron videos diseñados por el DASCD, se efectuó acompañamiento en los puestos de trabajo, se realizaron piezas comunicativas, se socializó el material de apoyo diseñado por la CNSC y el DASCD, se presentó informe de los resultados de la evaluación al nominador.
 Accion 5:Verificacion de la Documentacion aportada por el contratista para la validacion del perfil solicitado para contratar.
 Acción 6: Se cuenta con los soportes de los nombramientos efectuados durante el primer y segundo trimestre.
 Acción 7: *Se realizó mesa de Trabajo con los lideres de cada una de las áreas de la SPS para realizar la revisión y aprobación de los procesos a desarrollar para la vigencia 2019.
 * Se estructuro anteproyecto, se reviso nuevamente por el Subsecretario de Pólitica Sectorial y se envío a la OAP para validación de la información.</t>
  </si>
  <si>
    <t>Acción 1 Se ha constatado que el evenso seleccionado ha cumplido con la información de formación y experiencia requerida.
 Acción 2 Se ha constatado que el evenso seleccionado ha cumplido con la información de formación y experiencia requerida.
 Acción 3: Con el seguimiento realizado por la Direccion de Asuntos Legales se cumple con el desarrollo de las Actividades 
 Asignadas. 
 Acción 4: Las acciones han sido eficaces, dado que los funcionarios en general conocieron la herramienta 
 Accion 5: Con el seguimiento y filtro que se realiza por Parte de la Direccion de Asuntos en el Analisis de los perfiles ;se cumple a cabalidad con el proceso de Contratacion.
 Acción 6.Se ha constatado que el evenso seleccionado ha cumplido con la información de formación y experiencia requerida.
 Acción 7: Fue eficaz, dado que trabajo con todas las partes de la SPS para la toma de decisiones y se entregó el anteproyecto de acuerdo con lo programado.</t>
  </si>
  <si>
    <t>Acción 1: Julio y agosto de 2018
 Acción 2:Plazos definios por la OAP. (Presentación trimestral) 31/03 - 30/06 -30/09 - 31/12
 Acción 3:Plazos definios por la OAP. (Presentación trimestral) 31/03 - 30/06 -30/09 - 31/12</t>
  </si>
  <si>
    <t>Avances acción 1: *Se realizó mesa de Trabajo con los lideres de cada una de las áreas de la SPS para realizar la revisión y aprobación de los procesos a desarrollar para la vigencia 2019.
 * Se estructuro anteproyecto, se reviso nuevamente por el Subsecretario de Pólitica Sectorial y se envío a la OAP para validación de la información.
 Avances acción 2: Actualización y presentación de la información requerida en el POA en las fechas definidas por la OAP (31/03 y 31/06 de 2018) Se desarrollaron a través de la firma CIDOR, 5 talleres de Fortalecimiento de Habilidades Comunicativas donde se trataron temas de liderazgo
 Avances acción 3:Actualización y presentación de la información requerida en el POA en las fechas definidas por la OAP (31/03 y 31/06 de 2018)</t>
  </si>
  <si>
    <t>Acción 1: Fue eficaz, dado que trabajo con todas las partes de la SPS para la toma de decisiones y se entrego el anteproyecto de acuerdo a lo programado.
 Acción 2: Fue eficaz porque se desarrollaron temas de liderazgo
 Acción 3: la acción ha sido eficaz, dado que el POPA, se ha reportado en las fechas definidas y tomando en cuenta los parámetros estrablecidos por la OAP.</t>
  </si>
  <si>
    <t>*Acción 1: El seguimiento está proyectado para el último trimestre del 2018 
 *Acción 2:Julio de 2018
 *Acción 3:Julio de 2018
 *Acción 4:Mes de marzo de cada año, fecha en la cual cada jefe del directivo respectivo reporta el formato de evaluación hasta el 31 de marzo de la vigencia siguiente, (periodo termina el 31 de diciembre)..
 *Acción 5:Vigencia 2018
 *Acción 6:Se realiza cada vez que se programa una investigación de AT
 *Acción 7: Permanante
 *Acción 8: Para los efectos del pago de los aportes, la Entidad asume las fechas establecidas por la Secretaría Distrital de Hacienda (último consolidado corresponde a agosto 2018)</t>
  </si>
  <si>
    <t>* Avances acción 1: N/A
 * Avances acción 2: Se diseñan estudios previos que definen el perfil y se realiza la revisión mediante Certificado de Idoneidad, se reliza la solicitud de contratación de acuerdo al perfil solicitado.
 * Avances acción 3:Se remite la información de la proyección presupuestal vigencia 2019 para asegurar la disponibilidad de los recursos para el S&amp;SO.
 * Avances acción 4:Se realizaron comunicaciones a los jefes de la SDM, indicando las fases, fechas de evaluación, se enviaron videos diseñados por el DASCD, se efectuó acompañamiento en los puestos de trabajo, se realizaron piezas comunicativas, se socializó el material de apoyo diseñado por la CNSC y el DASCD.
 * Avances acción 5: Se organizan grupos de acuerdo a los proyectos para realizar la socialización de riesgos laborales.
 * Avances acción 6: El equipo investigador diligencia el formato establecido dentro del procedimiento PA02-PR07
 * Avances acción 7: La Direccion de asuntos Legales,Incluyo dentro del Manual de Supervision como requisito para realizar el acta de incio la presentacion del certificado de afiliacion a ARL "AFILIADO". En el momento en que se radica el Acta de incio por parte del supervisor en la Direccion de Asuntos Legales, se procede a la verificacion de sus requisistos y en caso de tener alguna observacion se realizar la comunicacion correspondiente.
 * Avances acción 8:Se consolida la planilla en sistema, se realizan unos cuadros para la firma de la Subdirectora Administrativa y se remite a Subdirección Financiera quien envía finalmente a Secretaría Distrital de Hacienda.</t>
  </si>
  <si>
    <t>* Acción 1 ¿fue eficaz? ¿y por qué?: N/A
 * Acción 2 ¿fue eficaz? ¿y por qué?: Sí, se cuenta con personal calificado y experto en el manejo del tema y de acuerdo a los criterios establecidos en la ley.
 * Acción 3 ¿fue eficaz? ¿y por qué?:Sí, porque son gastos ya previstos y contemplados dentro del PAA.
 * Acción 4 ¿fue eficaz? ¿y por qué?:Las acciones han sido eficaces, dado que los funcionarios del nivel Directivo conocieron la herramienta.
 * Acción 5 ¿fue eficaz? ¿y por qué?: Ha sido eficaz en la medida que se cumple con lo establecido en el plan de trabajo SST
 * Acción 6 ¿fue eficaz? ¿y por qué?:Sí, Dentro de las investigaciones surgen acciones de mejora que propenden por minimizar la probabilidad de ocurrencia de un evento similar
 * Acción 7 Con la implementacion del lineamiento en el manual de supervision frente a la solicitud de la afiliacion de la ARL, fue eficaz tal medida en el entendido que con la misma se busca que todos los servidores de la Entidad cuenten con un programa de riesgos laborales.
 * Acción 8 ¿fue eficaz? ¿y por qué?: Sí, porque al validar y cruzar la información relacionada con los funcionarios, se asegura el pago de aportes a seguridad social de manera completa y correcta.</t>
  </si>
  <si>
    <t>Acción 1.1: Mayo a agosto 2018
Acción 1.2: N/A para inducción - reinducción en este periodo (marzo 2018); acuerdos (agosto) y contratos (permanente)
Acción 1.3: 30/09/2018, 31/10/2018, 30/11/2018 y 31/12/2018</t>
  </si>
  <si>
    <t>Avances acción 1.1: Se han realizado jornadas de sensibilización SIG, revisión plataforma Moodle y actualización de la misma a nueva versión, armonización SIG-MIPG.
Avances acción 1.2: Se realizaron los acuerdos de gestión programados y en los contratos de prestación de servicios se ha confirmado que incluyen las obligaciones con el SIG.
Avances acción 1.3.: En construcción la publicación del mes de Septiembre</t>
  </si>
  <si>
    <t>Acción 1 ¿fue eficaz? si ¿y por qué?: contribuye al cumplimiento del objetivo y evita la materialización del riesgo.
Acción 1.2 ¿fue eficaz? en lo referente inducción y reinducción al momento se concluye que es eficaz porque se evidencia interiorización por parte de los funcionarios; en los acuerdos de gestión se evidencia compromiso de la Alta Dirección al igual que en los contratistas de prestación de servicios. 
Acción 1.3 Teniendo en cuenta que la acción implementada, se encuentra programada para ejecutar a partir del mes de septiembre, no es posible evaluar para este reporte de autocontrol la eficacia de la misma.</t>
  </si>
  <si>
    <t>Acción 1: N/A para este periodo
 Acción 2.1: Agosto 2018
 Acción 2.2: 02/08/2018
 2.3: 27/08/2018
 2.4: N/A para este periodo
 2.5: 30/07/2018
 Acción 3: Mayo - agosto 2018</t>
  </si>
  <si>
    <t>Avances acción 1: Por implementar
 Acción 2.1: Se entregó el material aprovechable generado por la Entidad durante el mes de agosto a la Asociación de Recicladores de Oficio ASEO ECOACTIVA, mediante el acuerdo de corresponsabilidad. 
 Avances 2.2: Se realizó la sesión de Comité conforme a la resolución 050 de 2014
 Avances acción 2.3: Se diseño y actualizó la Politica Ambiental de la SDM aprobada por el Comité, en la cual se incluyó la mejora continua.
 Acción 2.4: Por implementar
 Acción 2.5: Se verificaron los contratos de apoyo administrativo que incluyeran claúsulas ambientales 
 Se invitó a los servidores públicos de la Entidad, a participar en el Día de la Movilidad Sostenible del jueves 2 de Agosto en el marco de los Cumpleaños de Bogotá. Se socializó pieza comunicativa para el registro de los bici usuarios nuevos. 
 Avances acción 2: Se realizó una Mesa de trabajo sobre los resultados de la estrategia Rol Bici y definir los premios que se entregaran a los funcionarios de la entidad 
 Acción 3: Se realizó el respectivo tramite de pago de uno de los proyectos del SGA.</t>
  </si>
  <si>
    <t>Acción 1: Por implementar 
 Acción 2.1: fue eficaz porque se entregó el material para su disposición final. 
 Acción 2.2: fue eficaz porque se evidencia compromiso de las directivas como la participación de la SGC, la SA y la DESS en el fortalecimiento del programa Rol Bici. 
 Acción 2.3: Se publicó en la intranet y se socializó mediante el correo institucional, la pólitica ambiental para garantizar la compresión de la misma, dando cumplimiento a lo requerido por la autoridad ambiental. 
 Acción 2.4: Por implementar
 Acción 2.5: Parcialmente eficaz porque no todos los contratos de apoyo administrativo aún incluyen las claúsulas ambientales.
 Acción 3: Se garantiza la ejecucción presupuestal para la sostenibilidad del SGA, mediante el cumplimiento de los contratos suscritos.</t>
  </si>
  <si>
    <r>
      <rPr>
        <sz val="11"/>
        <color theme="1"/>
        <rFont val="Calibri"/>
        <family val="2"/>
        <scheme val="minor"/>
      </rPr>
      <t xml:space="preserve">Acción 1: Julio y agosto de 2018
Acción 2: Julio y agosto de 2018 
Acción 3: Agosto de 2018
Acción 4: Entre los meses de enero y abril de 2018 Para el segundo semestre de 2018 se esta estrucutrando la nueva contraación para la sensibilización de temas de buenas practicas de TI
Acción 5: De acuerdo a las fechas de convocatoria del comité. </t>
    </r>
    <r>
      <rPr>
        <sz val="11"/>
        <color theme="1"/>
        <rFont val="Calibri"/>
        <family val="2"/>
        <scheme val="minor"/>
      </rPr>
      <t xml:space="preserve">
</t>
    </r>
  </si>
  <si>
    <r>
      <t>Avances acción 1:  Esta en fase de diseño</t>
    </r>
    <r>
      <rPr>
        <sz val="10"/>
        <color rgb="FF1155CC"/>
        <rFont val="Arial"/>
      </rPr>
      <t xml:space="preserve">
</t>
    </r>
    <r>
      <rPr>
        <sz val="11"/>
        <color theme="1"/>
        <rFont val="Calibri"/>
        <family val="2"/>
        <scheme val="minor"/>
      </rPr>
      <t xml:space="preserve">Avances acción 2: Se realizó mesa de Trabajo con los lideres de cada una de las áreas de la SPS para realizar la revisión y aprobación de los procesos a desarrollar para la vigencia 2019.
 * Se estructuro anteproyecto, se reviso nuevamente por el Subsecretario de Pólitica Sectorial y se envío a la OAP para validación de la información.
Avances acción 3: Realizada totalmente
Avances acción 4: ejecución del contrato 2017.1718 cuyo objeto era la sensibilizacin de las politicas de seguridad de la informacion para la Entidad Estructuracion contratatcion
Avance acción 5: Se encuentra sujeta a la programación del Comité 
</t>
    </r>
  </si>
  <si>
    <t>Acción 1:N.A.
Acción 2 Fue eficaz, dado que trabajo con todas las partes de la SPS para la toma de decisiones y se entrego el anteproyecto de acuerdo a lo programado.
Acción 3: Fue eficaz ya que dentro del acuerdo de gestión se evidencia el cumplimiento de los compromisos establecidos por los gerentes públicos.
Acción 4: La acción se considera eficaz, dado la aceptacion y las cifras estadisticas del contrato frente a la aplicación de las politicas de seguridad en la entidad. 
Acción 5: Teniendo en cuenta que la acción implementada, depende de la convocatoria del respectivo comite y que la misma surge a partir del 30/08/2018, no es posible evaluar para este reporte de autocontrol la eficacia de la misma.</t>
  </si>
  <si>
    <t>Acción 1: 22 de mayo
Acción 2: Julio-agosto
Acción 3: NA
Acción 4: De acuerdo a las fechas de convocatoria del comité.</t>
  </si>
  <si>
    <t>Avances acción 1: Durante el periodo de seguimiento se realizó Comité interno de Archivo de la SDM 
Avances acción 2: Las necesidades se identificaron y se incluyeron en el anteproyecto de presupuesto para la vigencia de 2019, con el ,fin de dar sostenibilidad a la Gestión Documental y Archivo.
Avance acción 3: NA
Avance acción 4: Se encuentra sujeta a la programación del Comité</t>
  </si>
  <si>
    <r>
      <rPr>
        <sz val="11"/>
        <color theme="1"/>
        <rFont val="Calibri"/>
        <family val="2"/>
        <scheme val="minor"/>
      </rPr>
      <t>Acción 1 ¿fue eficaz? ¿y por qué?: la acción fue eficaz por que los directivos que integran el comité le hacen seguimiento a las acciones establecidas en el programa de gestión documental</t>
    </r>
    <r>
      <rPr>
        <sz val="11"/>
        <color theme="1"/>
        <rFont val="Calibri"/>
        <family val="2"/>
        <scheme val="minor"/>
      </rPr>
      <t xml:space="preserve">.
</t>
    </r>
    <r>
      <rPr>
        <sz val="11"/>
        <color theme="1"/>
        <rFont val="Calibri"/>
        <family val="2"/>
        <scheme val="minor"/>
      </rPr>
      <t>Acción 2 ¿fue eficaz? ¿y por qué?: SI, porque se programaron los recursos necesarios para dar sostenibilidad a la Gestión Documental y Archivo.
Acción 3: NA 
Acción 4:Teniendo en cuenta que la acción implementada, depende de la convocatoria del respectivo comite y que la misma surge a partir del 30/08/2018, no es posible evaluar para este reporte de autocontrol la eficacia de la misma.</t>
    </r>
  </si>
  <si>
    <t>RECOMENDACIONES DE LA OCI:</t>
  </si>
  <si>
    <t>4. Se observó que en el Monitoreo y Revisión del Mapa de Riesgos por parte de la OAP, se menciona la participación de dicha oficina en la elaboración del mapa, sin tener en cuenta que en el desarrollo del rol de la segunda linea defensa, le corresponde a la misma efectuar la evaluación de la formulación, tratamiento y aplicación de la metodología para la gestión del riesgo en la entidad.</t>
  </si>
  <si>
    <r>
      <rPr>
        <b/>
        <sz val="11"/>
        <rFont val="Arial"/>
        <family val="2"/>
      </rPr>
      <t xml:space="preserve">Análisis de aplicación de la Metodología: </t>
    </r>
    <r>
      <rPr>
        <sz val="11"/>
        <rFont val="Arial"/>
        <family val="2"/>
      </rPr>
      <t xml:space="preserve">
1. El riesgo no esta redactado como un riesgo de corrupción, sino como un riesgo de gestión, ya que no cumple de forma integral los criterios establecidos para los riesgos de corrupción.
2. La causa No. 1 identificada no esta relacionada con un riesgo de corrupción
3. La consecuencia 1 no se relaciona directamente con el riesgo identificado, ya que ésta se genera como resultado de la prestación del servicio, creando expectativas erradas de la gestión de la entidad a la comunidad.
4. La consecuencia 2 es el resultado de la consecuencia 3
5. No se observa en la hoja 4. IMPACTO CORRUPCIÓN_GESTION, el diligenciamiento del Cuestionario para determinarlo el nivel de impacto de este riesgo.
6. Los controles identificados como detectivos, no se ajustan a la definición señalada en la Guía para la Administración de los Riesgos de Gestión, Corrupción y Seguridad Digital y el Diseño de Controles en Entidad Publicas Versión 1 - Agosto de 2018.
7. Las opciones de manejo para este riesgo establecen que el riesgo residual se debe REDUCIR, contradiciendo la Política de Gestión de Riesgo, que indica que el riesgo que se encuentra en zona baja  se debe ELIMINAR.
8. De acuerdo al reporte de la OCI, en lo relacionado a la acción 5 de este riesgo, no estaba incluida como responsable la OCI.
9. En lo relacionado con la Acción 3 se hace referencia a la evaluación y seguimiento del control y no de acciones adicionales para dar tratamiento al riesgo residual.
10. El seguimiento y medición de la acción 4 no esta relacionada con la acción.</t>
    </r>
  </si>
  <si>
    <r>
      <rPr>
        <b/>
        <sz val="11"/>
        <color theme="1"/>
        <rFont val="Arial"/>
        <family val="2"/>
      </rPr>
      <t xml:space="preserve">Análisis de aplicación de la Metodología: </t>
    </r>
    <r>
      <rPr>
        <sz val="11"/>
        <color theme="1"/>
        <rFont val="Arial"/>
        <family val="2"/>
      </rPr>
      <t xml:space="preserve">
1. El riesgo no esta redactado como un riesgo de corrupción, sino como un riesgo de gestión, ya que no cumple de forma integral los criterios establecidos para los riesgos de corrupción.
2. La causa No. 1 identificada relacionada el criterio de beneficio particular, el cual no se tuvo en cuenta en la redacción del riesgo
3. La causa No 2 y 4 son similares.
4. La causa No 7 debe estar encaminada al cumplimiento de los procedimientos y no a la ausencia de los mismos.
5. No se evidencia la correlación entre la causa 8 con el riesgo establecido.
6. Los controles identificados como detectivos, no se ajustan a la definición señalada en la Guía para la Administración de los Riesgos de Gestión, Corrupción y Seguridad Digital y el Diseño de Controles en Entidad Publicas Versión 1 - Agosto de 2018.
7. Las opciones de manejo para este riesgo establecen que el riesgo residual se debe REDUCIR, contradiciendo la Política de Gestión de Riesgo, que indica que el riesgo que se encuentra en zona baja  se debe ELIMINAR.
8. De acuerdo al reporte de la OCI, en lo relacionado a la acción 3 de este riesgo, no estaba incluida como responsable la OCI.
9.Las acciones formuladas asociadas a los controles, para dar tratamiento al riesgo residual estan encaminadas a REDUCIR y no a ELIMINAR el riesgo, como lo establece la Política de Gestión del Riesgo.
10. En la colmena de Acciones no se diligencia el numeral 6</t>
    </r>
  </si>
  <si>
    <t>Análisis de aplicación de la Metodología: 
1. La causa No 4 debe estar encaminada al cumplimiento de los procedimientos y no a la ausencia de los mismos.
2.  Los controles identificados como detectivos, no se ajustan a la definición señalada en la Guía para la Administración de los Riesgos de Gestión, Corrupción y Seguridad Digital y el Diseño de Controles en Entidad Publicas Versión 1 - Agosto de 2018.
3. Las opciones de manejo para este riesgo establecen que el riesgo residual se debe REDUCIR, contradiciendo la Política de Gestión de Riesgo y las opciones de manejo de riegos de corrupción, que indica que el riesgo que se encuentra en zona moderada  se debe ELIMINAR.
4. No se establecieron el número de casillas a mover en la matriz de calificación hacia la izquierda (controles detectivos) 
5. De acuerdo al reporte de la OCI, en lo relacionado a la acción 1 de este riesgo, no estaba incluida como responsable la OCI.
6.Las acciones formuladas asociadas a los controles, para dar tratamiento al riesgo residual estan encaminadas a REDUCIR y no a ELIMINAR el riesgo, como lo establece la Política de Gestión del Riesgo.
7. En la colmena de Seguimiento/Medición de la eficacia de cada acción no se diligencia el numeral 6</t>
  </si>
  <si>
    <r>
      <rPr>
        <b/>
        <sz val="11"/>
        <color theme="1"/>
        <rFont val="Arial"/>
        <family val="2"/>
      </rPr>
      <t xml:space="preserve">Análisis de aplicación de la Metodología: </t>
    </r>
    <r>
      <rPr>
        <sz val="11"/>
        <color theme="1"/>
        <rFont val="Arial"/>
        <family val="2"/>
      </rPr>
      <t xml:space="preserve">
1. No se evidencia la correlación entre la causa 1 con el riesgo establecido.
2. La causa No. 1 identificada relacionada el criterio de beneficio particular, el cual no se tuvo en cuenta en la redacción del riesgo
3. La causa No 6 debe estar encaminada al cumplimiento de los procedimientos y no a la ausencia de los mismos.
4. Los controles identificados como detectivos, no se ajustan a la definición señalada en la Guía para la Administración de los Riesgos de Gestión, Corrupción y Seguridad Digital y el Diseño de Controles en Entidad Publicas Versión 1 - Agosto de 2018.
5. Las opciones de manejo para este riesgo establecen que el riesgo residual se debe REDUCIR, contradiciendo la Política de Gestión de Riesgo, que indica que el riesgo que se encuentra en zona baja  se debe ELIMINAR.
6. De acuerdo al reporte de la OCI, en lo relacionado a la acción 2 de este riesgo, no estaba incluida como responsable la OCI.
7.Las acciones formuladas asociadas a los controles, para dar tratamiento al riesgo residual estan encaminadas a REDUCIR y no a ELIMINAR el riesgo, como lo establece la Política de Gestión del Riesgo.
10. En la colmena de Acciones y Periodicidad no se diligencia el numeral 6</t>
    </r>
  </si>
  <si>
    <r>
      <rPr>
        <b/>
        <sz val="11"/>
        <rFont val="Arial"/>
        <family val="2"/>
      </rPr>
      <t xml:space="preserve">Análisis de aplicación de la Metodología: </t>
    </r>
    <r>
      <rPr>
        <sz val="11"/>
        <rFont val="Arial"/>
        <family val="2"/>
      </rPr>
      <t xml:space="preserve">
1. El riesgo no esta redactado como un riesgo de corrupción, sino como la defunción de cohecho;  no cumple de forma integral los criterios establecidos para los riesgos de corrupción.
2. La causa No. 1  y  3  son similares
3. La causa No 4 debe estar encaminada al cumplimiento de los procedimientos y no a la ausencia de los mismos.
4. Los controles identificados como detectivos, no se ajustan a la definición señalada en la Guía para la Administración de los Riesgos de Gestión, Corrupción y Seguridad Digital y el Diseño de Controles en Entidad Publicas Versión 1 - Agosto de 2018.
5. Las opciones de manejo para este riesgo establecen que el riesgo residual se debe REDUCIR, contradiciendo la Política de Gestión de Riesgo, que indica que el riesgo que se encuentra en zona moderada  se debe ELIMINAR.
6. De acuerdo al reporte de la OCI, en lo relacionado a la acción 2 de este riesgo, no estaba incluida como responsable la OCI.
7.Las acciones formuladas asociadas a los controles, para dar tratamiento al riesgo residual estan encaminadas a REDUCIR y no a ELIMINAR el riesgo, como lo establece la Política de Gestión del Riesgo.</t>
    </r>
  </si>
  <si>
    <t>* De las siete (7) acciones asociadas al control solo la acción 3 establece la periodicidad de la misma.
* De las siete (7) acciones asociadas al control solo cuatro (4) de las mismas establecen la dependencia responsable.
* Sólo la acción 3 tiene establecido el Seguimiento y Medición de la Eficacia de la acción, no obstante el mencionado "Verificación de asignación de recursos para la sostenibilidad y mejora del SGA", no se relaciona con la acción definida " Revisar la eficacia de las estrategias de divulgación del PIGA"; así mismo la evidencia de ejecución de las acciones mencionada "Programación de recursos en el anteproyecto de presupuesto - PAA programado por la Subsecretaria de Gestión Corporativa frente a las necesidades del Subsistema de Gestión Ambiental" tampoco se relaciona con la misma.
* Se relacionan las fechas reales de ejecución de las acciones 1, 2.1, 2.2, 2.3, 2.4, 2.5 y 3 cuando en realidad son siete (7) acciones asociadas al control.
* El reporte del monitoreo  y revisión de las acciones adelantadas así como las conclusiones sobre la eficacia de las  mismas, se efectúa con numeración diferente al de las acciones formuladas lo cual dificulta su seguimiento, así mismo no se reporta el avance de la ejecución de manera integral a todas las acciones, tales como"4: Revisar y considerar para su actualización la documentación interna y normativa del PIGA publicada en la intranet" y "3: Revisar la eficacia de las estrategias de divulgación del PIGA" entre otras.</t>
  </si>
  <si>
    <t>* El control 5. Verificación del perfil de Contratistas en Secop II. (Preventivo), no es preventivo y no mitiga ninguna de las causas  por cuanto en esa instancia de SECOP II no se puede hacer modificaciones y los responsables deben ser los ordenadores del gasto, quienes garantizan la idoneidad del contratista.
* No se le viene dando tratamiento a la causa 3: Falta de conocimiento por parte de los responsables de los procedimientos de selección y contratación de personal
* No se encuentran diligenciados los numerales 1, 2, 4 y 6 de las Acciones Asociadas al Control, sin embargo si se relacionan responsables de éstas y se hace reporte de monitoreo y conclusión sobre la eficacia de las mismas.
* La Acción 5: Continuar con la verificación del Perfil del contratista en Secop II, previa a suscripción del contrato no aporta a mitigar el riesgo residual.
* El seguimiento de la medición de eficacia de la acción 5 no es coherente con la acción asociada al control, en atención a que lo que se sube al SECOP II no es susceptible de modificar.
* La evidencia de la ejecución de la acción 5 establece una acción que no se puede implementar ya que SECOP II no permite modificación.
* La evidencia de ejecución de las acciones 3 y  5 no son coherentes para soportar el cumplimiento de las mismas. 
* El reporte del monitoreo no evidencia puntualmente el cumplimiento de la acción en el periodo reportado.
* El responsable de la acción 5 Dirección de Asuntos Legales y demás del proceso de Gestión Legal y Contractual no es coherente.</t>
  </si>
  <si>
    <t xml:space="preserve">* Se identificaron cuatro (4) causas y se establecieron dos acciones la  1,1 y 1,2. 
* En la 1,3 que no se indicaron acciones, si  tiene  responsable de la ejecución. 
* Se estableció periodicidad únicamente para  la acción 1.1
*No se evidencia seguimiento y medición de la eficacia para las acciones 1.2 y 1.3, sin embargo se debe resaltar que la acción 1.3 tiene como fecha de inicio el 30 de septiembre.
*Se considera que las evidencias de ejecución de las acciones  1.1. permite verificar el cumplimiento de la acción propuesta por el proceso.  
* No se evidencian las evidencias de ejecución de la acción 1.2.
*Con relación a las conclusiones sobre la eficacia de las acciones se observa, que con las actividades realizadas por la dependencia responsable se contribuye a mitigar la materialización del riesgo de gestión, sin embargo se deben identificar otras actividades  que conlleven a la toma de conciencia de los servidores frente a la aplicación del SIG. 
 * Frente a las conclusiones sobre la eficacia de las acciones se observa que los instrumentos utilizados para la toma de conciencia por parte de los colaboradores y  el compromiso de la Alta Dirección es acorde con el fin propuesto. No obstante se sugiere que en la redacción no es clara la acción de eficacia frente a los contratistas.    </t>
  </si>
  <si>
    <r>
      <t xml:space="preserve">* Considerando que el riesgo establecido hace referencia a </t>
    </r>
    <r>
      <rPr>
        <i/>
        <sz val="11"/>
        <color theme="1"/>
        <rFont val="Arial"/>
        <family val="2"/>
      </rPr>
      <t>21. Planes de gestión documental deficientes e ineficaces</t>
    </r>
    <r>
      <rPr>
        <sz val="11"/>
        <color theme="1"/>
        <rFont val="Arial"/>
        <family val="2"/>
      </rPr>
      <t xml:space="preserve">. se trata de un riesgo estratégico, por lo cual su tratamiento debe ser liderado por el responsable del Subsistema de Gestión Documental y Archivo y por Direccionamiento Estratégico.
* No se evidencian controles existentes que apunten a mitigar la causa 4: Falta de divulgación de las políticas, lineamientos y normas de gestión documental
*  Respecto al control </t>
    </r>
    <r>
      <rPr>
        <i/>
        <sz val="11"/>
        <color theme="1"/>
        <rFont val="Arial"/>
        <family val="2"/>
      </rPr>
      <t>1. Formulación y seguimiento a los acuerdos de gestión que contienen las acciones para la implementación de la política de gestión documental (Preventivo)</t>
    </r>
    <r>
      <rPr>
        <sz val="11"/>
        <color theme="1"/>
        <rFont val="Arial"/>
        <family val="2"/>
      </rPr>
      <t xml:space="preserve">, si bien la opción de manejo es  Reducir el Riesgo, no  se evidencia  ninguna acción o medida encaminada a disminuir la probabilidad o el impacto que permita su mitigación.
* El control </t>
    </r>
    <r>
      <rPr>
        <i/>
        <sz val="11"/>
        <color theme="1"/>
        <rFont val="Arial"/>
        <family val="2"/>
      </rPr>
      <t>4. Desarrollo del PAAI y procedimientos de auditoria interna y seguimiento a planes de mejoramiento (Detectivo)</t>
    </r>
    <r>
      <rPr>
        <sz val="11"/>
        <color theme="1"/>
        <rFont val="Arial"/>
        <family val="2"/>
      </rPr>
      <t xml:space="preserve">" no se relaciona con ninguna de las causas identificadas, por cuanto ninguna de ellas contempla la falta de seguimiento al Plan de Gestión Documental.
* En el reporte y monitoreo se indican ejecución de acciones anteriores a la implementación del nuevo mapa de riesgos institucional.
</t>
    </r>
  </si>
  <si>
    <t>OBSERVACIONES GENERALES DE LA OCI:</t>
  </si>
  <si>
    <t>2. Se evidenciaron procesos que no identifican riesgos asociados a su gestión, no obstante la vulnerabilidad de las actividades que desarrolla generan incertidumbre del cumplimiento de las mismas.</t>
  </si>
  <si>
    <t>3. Se observó en el Monitoreo y Revisión del Mapa de Riesgos por parte de los procesos se relacionan acciones ejecutadas en periodos anteriores a la implementación del presente mapa de riesgos. Tales como el  riesgo 21. Planes de gestión documental deficientes e ineficaces, acciones 1:Mantener el seguimiento de las herramientas de gestión documental que contienen las acciones para la aplicacion de la politica de gestión documental de la entidad y 2: Mantener la planificación de recursos en el anteproyecto de presupuesto..</t>
  </si>
  <si>
    <t>5. No se identifican controles o acciones  asociadas al control que permitan dar tratamiento a todas las causas identificadas</t>
  </si>
  <si>
    <t>6. Se observan acciones asociadas al control, cuya información no es congruente entre si y no se diligencia completamente la columnas establecidas en la matriz</t>
  </si>
  <si>
    <t>7. Se observan acciones identificadas que no mitigan los riesgos residuales</t>
  </si>
  <si>
    <t>8. El reporte del monitoreo, en algunos casos no permiten evidenciar el avance del cumplimiento de las acciones implementadas.</t>
  </si>
  <si>
    <t>1.  No obstante el Mapa de Riesgos Institucional identifica los riesgos relacionados con el cumplimiento de los objetivos estrategicos, no se incluyen los riesgos que impactan la afectación del cumplimiento de los objetivos de los procesos</t>
  </si>
  <si>
    <t xml:space="preserve">1. Identificar los riesgos que impactan la afectación del cumplimiento de los objetivos de los procesos, como lo establece la Guía para la Administración del Riesgo y el Diseño de Controles en Entidades Públicas Versión 4. </t>
  </si>
  <si>
    <t xml:space="preserve">2. Reportar en el Monitoreo las actividades que se ejecutan de conformidad con las acciones asociadas al control en las fechas posteriores a la implementacion del Mapa de Riesgos Institucional.
</t>
  </si>
  <si>
    <t>3. En virtud del rol de segunda línea de defensa que debe realizar la OAP, se recomienda ajustar en el Monitoreo y Revisión, la columna relacionada con Observaciones OAP donde se efectue y discrimine lo evaluado por dicha oficina  en cada riesgo.</t>
  </si>
  <si>
    <t>4. Fortalecer el análisis de causa raíz, la relación de controles y la formulación de acciones asociadas al control, de tal forma que mitiguen la materialización del riesgo.</t>
  </si>
  <si>
    <t>5. Dilgenciar en su totalidad la información requerida en el Mapa de Riesgos Institucional, de tal forma que la misma sea congruente entre si.</t>
  </si>
  <si>
    <t>6. Fortalecer los controles y acciones asociadas al control, así como la valoración del riesgo, de tal manera que permita disminuir la zona del riesgo residual.</t>
  </si>
  <si>
    <t xml:space="preserve">7. Ajustar el monitoreo y seguimiento realizado por los procesos, con base en lo observado en el presente seguimiento.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</si>
</sst>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quot;$&quot;\ * #,##0.00_ ;_ &quot;$&quot;\ * \-#,##0.00_ ;_ &quot;$&quot;\ * &quot;-&quot;??_ ;_ @_ "/>
  </numFmts>
  <fonts count="114" x14ac:knownFonts="1">
    <font>
      <sz val="11"/>
      <color theme="1"/>
      <name val="Calibri"/>
      <family val="2"/>
      <scheme val="minor"/>
    </font>
    <font>
      <b/>
      <sz val="11"/>
      <color indexed="8"/>
      <name val="Calibri"/>
      <family val="2"/>
    </font>
    <font>
      <sz val="10"/>
      <name val="Arial"/>
      <family val="2"/>
    </font>
    <font>
      <sz val="10"/>
      <name val="Arial Narrow"/>
      <family val="2"/>
    </font>
    <font>
      <b/>
      <sz val="10"/>
      <name val="Arial Narrow"/>
      <family val="2"/>
    </font>
    <font>
      <b/>
      <sz val="14"/>
      <name val="Arial Narrow"/>
      <family val="2"/>
    </font>
    <font>
      <b/>
      <sz val="11"/>
      <name val="Arial"/>
      <family val="2"/>
    </font>
    <font>
      <b/>
      <sz val="14"/>
      <color indexed="8"/>
      <name val="Arial Narrow"/>
      <family val="2"/>
    </font>
    <font>
      <b/>
      <sz val="18"/>
      <color indexed="8"/>
      <name val="Arial Narrow"/>
      <family val="2"/>
    </font>
    <font>
      <b/>
      <sz val="10"/>
      <name val="Arial"/>
      <family val="2"/>
    </font>
    <font>
      <b/>
      <sz val="11"/>
      <color indexed="8"/>
      <name val="Arial"/>
      <family val="2"/>
    </font>
    <font>
      <b/>
      <u/>
      <sz val="10"/>
      <name val="Arial"/>
      <family val="2"/>
    </font>
    <font>
      <sz val="11"/>
      <color indexed="8"/>
      <name val="Arial"/>
      <family val="2"/>
    </font>
    <font>
      <b/>
      <u/>
      <sz val="10"/>
      <color indexed="8"/>
      <name val="Arial"/>
      <family val="2"/>
    </font>
    <font>
      <b/>
      <u/>
      <sz val="11"/>
      <color indexed="8"/>
      <name val="Arial"/>
      <family val="2"/>
    </font>
    <font>
      <u/>
      <sz val="11"/>
      <color theme="10"/>
      <name val="Calibri"/>
      <family val="2"/>
      <scheme val="minor"/>
    </font>
    <font>
      <b/>
      <sz val="11"/>
      <color theme="1"/>
      <name val="Calibri"/>
      <family val="2"/>
      <scheme val="minor"/>
    </font>
    <font>
      <sz val="10"/>
      <color theme="1"/>
      <name val="Tahoma"/>
      <family val="2"/>
    </font>
    <font>
      <b/>
      <sz val="11"/>
      <color theme="5" tint="-0.249977111117893"/>
      <name val="Calibri"/>
      <family val="2"/>
      <scheme val="minor"/>
    </font>
    <font>
      <b/>
      <sz val="14"/>
      <color theme="1"/>
      <name val="Calibri"/>
      <family val="2"/>
      <scheme val="minor"/>
    </font>
    <font>
      <b/>
      <sz val="11"/>
      <color theme="1"/>
      <name val="Arial"/>
      <family val="2"/>
    </font>
    <font>
      <sz val="10"/>
      <color theme="1"/>
      <name val="Arial"/>
      <family val="2"/>
    </font>
    <font>
      <b/>
      <sz val="10"/>
      <color theme="1"/>
      <name val="Arial"/>
      <family val="2"/>
    </font>
    <font>
      <sz val="11"/>
      <color theme="1"/>
      <name val="Arial"/>
      <family val="2"/>
    </font>
    <font>
      <b/>
      <u/>
      <sz val="11"/>
      <color theme="1"/>
      <name val="Arial"/>
      <family val="2"/>
    </font>
    <font>
      <sz val="9"/>
      <color indexed="81"/>
      <name val="Tahoma"/>
      <family val="2"/>
    </font>
    <font>
      <i/>
      <sz val="11"/>
      <color indexed="81"/>
      <name val="Tahoma"/>
      <family val="2"/>
    </font>
    <font>
      <b/>
      <i/>
      <sz val="11"/>
      <color indexed="81"/>
      <name val="Tahoma"/>
      <family val="2"/>
    </font>
    <font>
      <b/>
      <sz val="9"/>
      <color indexed="81"/>
      <name val="Tahoma"/>
      <family val="2"/>
    </font>
    <font>
      <b/>
      <sz val="12"/>
      <color theme="1"/>
      <name val="Calibri"/>
      <family val="2"/>
      <scheme val="minor"/>
    </font>
    <font>
      <b/>
      <sz val="12"/>
      <color theme="1"/>
      <name val="Arial"/>
      <family val="2"/>
    </font>
    <font>
      <b/>
      <u/>
      <sz val="12"/>
      <color theme="1"/>
      <name val="Arial"/>
      <family val="2"/>
    </font>
    <font>
      <sz val="12"/>
      <color theme="1"/>
      <name val="Calibri"/>
      <family val="2"/>
      <scheme val="minor"/>
    </font>
    <font>
      <b/>
      <sz val="12"/>
      <color indexed="8"/>
      <name val="Calibri"/>
      <family val="2"/>
    </font>
    <font>
      <sz val="12"/>
      <color indexed="8"/>
      <name val="Calibri"/>
      <family val="2"/>
    </font>
    <font>
      <sz val="14"/>
      <color indexed="81"/>
      <name val="Arial"/>
      <family val="2"/>
    </font>
    <font>
      <sz val="14"/>
      <color indexed="81"/>
      <name val="Tahoma"/>
      <family val="2"/>
    </font>
    <font>
      <b/>
      <sz val="14"/>
      <color indexed="81"/>
      <name val="Arial"/>
      <family val="2"/>
    </font>
    <font>
      <b/>
      <u/>
      <sz val="14"/>
      <color indexed="81"/>
      <name val="Arial"/>
      <family val="2"/>
    </font>
    <font>
      <u/>
      <sz val="14"/>
      <color indexed="81"/>
      <name val="Arial"/>
      <family val="2"/>
    </font>
    <font>
      <b/>
      <sz val="11"/>
      <name val="Calibri"/>
      <family val="2"/>
      <scheme val="minor"/>
    </font>
    <font>
      <b/>
      <sz val="10"/>
      <color theme="1"/>
      <name val="Tahoma"/>
      <family val="2"/>
    </font>
    <font>
      <b/>
      <sz val="10"/>
      <name val="Tahoma"/>
      <family val="2"/>
    </font>
    <font>
      <b/>
      <sz val="12"/>
      <name val="Arial"/>
      <family val="2"/>
    </font>
    <font>
      <b/>
      <sz val="14"/>
      <color theme="1"/>
      <name val="Arial"/>
      <family val="2"/>
    </font>
    <font>
      <b/>
      <sz val="16"/>
      <color theme="1"/>
      <name val="Arial"/>
      <family val="2"/>
    </font>
    <font>
      <b/>
      <sz val="16"/>
      <name val="Arial"/>
      <family val="2"/>
    </font>
    <font>
      <sz val="16"/>
      <color theme="1"/>
      <name val="Tahoma"/>
      <family val="2"/>
    </font>
    <font>
      <sz val="12"/>
      <color theme="1"/>
      <name val="Arial"/>
      <family val="2"/>
    </font>
    <font>
      <b/>
      <sz val="12"/>
      <name val="Arial Narrow"/>
      <family val="2"/>
    </font>
    <font>
      <b/>
      <u/>
      <sz val="11"/>
      <color indexed="8"/>
      <name val="Arial Narrow"/>
      <family val="2"/>
    </font>
    <font>
      <b/>
      <sz val="11"/>
      <color indexed="8"/>
      <name val="Arial Narrow"/>
      <family val="2"/>
    </font>
    <font>
      <b/>
      <sz val="11"/>
      <name val="Arial Narrow"/>
      <family val="2"/>
    </font>
    <font>
      <b/>
      <sz val="14"/>
      <color theme="1"/>
      <name val="Tahoma"/>
      <family val="2"/>
    </font>
    <font>
      <b/>
      <sz val="14"/>
      <name val="Tahoma"/>
      <family val="2"/>
    </font>
    <font>
      <b/>
      <sz val="11"/>
      <color rgb="FFC00000"/>
      <name val="Calibri"/>
      <family val="2"/>
      <scheme val="minor"/>
    </font>
    <font>
      <b/>
      <sz val="10"/>
      <color indexed="8"/>
      <name val="Arial"/>
      <family val="2"/>
    </font>
    <font>
      <b/>
      <sz val="10"/>
      <color indexed="60"/>
      <name val="Arial"/>
      <family val="2"/>
    </font>
    <font>
      <sz val="10"/>
      <color indexed="8"/>
      <name val="Arial"/>
      <family val="2"/>
    </font>
    <font>
      <u/>
      <sz val="10"/>
      <color indexed="8"/>
      <name val="Arial"/>
      <family val="2"/>
    </font>
    <font>
      <b/>
      <u/>
      <sz val="10"/>
      <color indexed="60"/>
      <name val="Arial"/>
      <family val="2"/>
    </font>
    <font>
      <b/>
      <i/>
      <sz val="10"/>
      <color indexed="8"/>
      <name val="Arial"/>
      <family val="2"/>
    </font>
    <font>
      <i/>
      <sz val="10"/>
      <color indexed="8"/>
      <name val="Arial"/>
      <family val="2"/>
    </font>
    <font>
      <sz val="14"/>
      <color rgb="FFFF0000"/>
      <name val="Tahoma"/>
      <family val="2"/>
    </font>
    <font>
      <b/>
      <sz val="20"/>
      <color theme="1"/>
      <name val="Calibri"/>
      <family val="2"/>
      <scheme val="minor"/>
    </font>
    <font>
      <sz val="16"/>
      <color theme="1"/>
      <name val="Calibri"/>
      <family val="2"/>
      <scheme val="minor"/>
    </font>
    <font>
      <sz val="14"/>
      <color rgb="FFFF0000"/>
      <name val="Calibri"/>
      <family val="2"/>
      <scheme val="minor"/>
    </font>
    <font>
      <sz val="28"/>
      <color rgb="FFFF0000"/>
      <name val="Wingdings"/>
      <charset val="2"/>
    </font>
    <font>
      <b/>
      <sz val="16"/>
      <color theme="1"/>
      <name val="Calibri"/>
      <family val="2"/>
      <scheme val="minor"/>
    </font>
    <font>
      <sz val="11"/>
      <color rgb="FFFF0000"/>
      <name val="Calibri"/>
      <family val="2"/>
      <scheme val="minor"/>
    </font>
    <font>
      <sz val="24"/>
      <color rgb="FFFF0000"/>
      <name val="Wingdings"/>
      <charset val="2"/>
    </font>
    <font>
      <sz val="24"/>
      <color rgb="FFFF0000"/>
      <name val="Calibri"/>
      <family val="2"/>
    </font>
    <font>
      <b/>
      <sz val="11"/>
      <color rgb="FFFF0000"/>
      <name val="Arial"/>
      <family val="2"/>
    </font>
    <font>
      <sz val="11"/>
      <color rgb="FFFF0000"/>
      <name val="Arial"/>
      <family val="2"/>
    </font>
    <font>
      <b/>
      <u/>
      <sz val="11"/>
      <color rgb="FFFF0000"/>
      <name val="Arial"/>
      <family val="2"/>
    </font>
    <font>
      <sz val="28"/>
      <color rgb="FFFF0000"/>
      <name val="Tahoma"/>
      <family val="2"/>
    </font>
    <font>
      <sz val="11"/>
      <name val="Arial"/>
      <family val="2"/>
    </font>
    <font>
      <sz val="11"/>
      <name val="Calibri"/>
      <family val="2"/>
      <scheme val="minor"/>
    </font>
    <font>
      <b/>
      <sz val="14"/>
      <name val="Calibri"/>
      <family val="2"/>
    </font>
    <font>
      <b/>
      <sz val="14"/>
      <name val="Calibri"/>
      <family val="2"/>
      <scheme val="minor"/>
    </font>
    <font>
      <b/>
      <u/>
      <sz val="14"/>
      <name val="Calibri"/>
      <family val="2"/>
      <scheme val="minor"/>
    </font>
    <font>
      <b/>
      <sz val="9"/>
      <name val="Calibri"/>
      <family val="2"/>
      <scheme val="minor"/>
    </font>
    <font>
      <b/>
      <sz val="10"/>
      <name val="Calibri"/>
      <family val="2"/>
      <scheme val="minor"/>
    </font>
    <font>
      <b/>
      <i/>
      <sz val="11"/>
      <name val="Calibri"/>
      <family val="2"/>
      <scheme val="minor"/>
    </font>
    <font>
      <b/>
      <sz val="12"/>
      <name val="Calibri"/>
      <family val="2"/>
      <scheme val="minor"/>
    </font>
    <font>
      <b/>
      <sz val="16"/>
      <name val="Calibri"/>
      <family val="2"/>
      <scheme val="minor"/>
    </font>
    <font>
      <strike/>
      <sz val="16"/>
      <color rgb="FFFF0000"/>
      <name val="Calibri"/>
      <family val="2"/>
      <scheme val="minor"/>
    </font>
    <font>
      <u/>
      <sz val="16"/>
      <color theme="1"/>
      <name val="Calibri"/>
      <family val="2"/>
      <scheme val="minor"/>
    </font>
    <font>
      <sz val="16"/>
      <color rgb="FFFF0000"/>
      <name val="Calibri"/>
      <family val="2"/>
      <scheme val="minor"/>
    </font>
    <font>
      <b/>
      <sz val="16"/>
      <color rgb="FF7030A0"/>
      <name val="Calibri"/>
      <family val="2"/>
      <scheme val="minor"/>
    </font>
    <font>
      <sz val="16"/>
      <name val="Calibri"/>
      <family val="2"/>
      <scheme val="minor"/>
    </font>
    <font>
      <b/>
      <sz val="14"/>
      <color indexed="81"/>
      <name val="Tahoma"/>
      <family val="2"/>
    </font>
    <font>
      <sz val="11"/>
      <color indexed="81"/>
      <name val="Tahoma"/>
      <family val="2"/>
    </font>
    <font>
      <sz val="12"/>
      <color indexed="81"/>
      <name val="Tahoma"/>
      <family val="2"/>
    </font>
    <font>
      <b/>
      <sz val="12"/>
      <color indexed="81"/>
      <name val="Tahoma"/>
      <family val="2"/>
    </font>
    <font>
      <b/>
      <sz val="9"/>
      <name val="Arial"/>
      <family val="2"/>
    </font>
    <font>
      <b/>
      <sz val="18"/>
      <color theme="1"/>
      <name val="Arial"/>
      <family val="2"/>
    </font>
    <font>
      <sz val="12"/>
      <name val="Arial"/>
      <family val="2"/>
    </font>
    <font>
      <u/>
      <sz val="11"/>
      <color theme="10"/>
      <name val="Arial"/>
      <family val="2"/>
    </font>
    <font>
      <b/>
      <u/>
      <sz val="11"/>
      <color theme="9"/>
      <name val="Arial"/>
      <family val="2"/>
    </font>
    <font>
      <b/>
      <sz val="11"/>
      <color theme="9"/>
      <name val="Arial"/>
      <family val="2"/>
    </font>
    <font>
      <b/>
      <u/>
      <sz val="11"/>
      <color rgb="FF00B050"/>
      <name val="Arial"/>
      <family val="2"/>
    </font>
    <font>
      <b/>
      <sz val="11"/>
      <color rgb="FF00B050"/>
      <name val="Arial"/>
      <family val="2"/>
    </font>
    <font>
      <sz val="11"/>
      <color rgb="FF000000"/>
      <name val="Arial"/>
      <family val="2"/>
    </font>
    <font>
      <b/>
      <sz val="11"/>
      <color rgb="FF000000"/>
      <name val="Arial"/>
      <family val="2"/>
    </font>
    <font>
      <sz val="10"/>
      <color rgb="FF000000"/>
      <name val="Tahoma"/>
      <family val="2"/>
    </font>
    <font>
      <sz val="11"/>
      <color rgb="FF000000"/>
      <name val="Arial"/>
    </font>
    <font>
      <sz val="11"/>
      <color rgb="FF434343"/>
      <name val="Arial"/>
    </font>
    <font>
      <sz val="10"/>
      <color rgb="FFFF0000"/>
      <name val="Arial"/>
    </font>
    <font>
      <sz val="11"/>
      <color rgb="FFFF0000"/>
      <name val="Arial"/>
    </font>
    <font>
      <sz val="10"/>
      <color rgb="FF1155CC"/>
      <name val="Arial"/>
    </font>
    <font>
      <b/>
      <sz val="14"/>
      <color theme="0"/>
      <name val="Arial"/>
      <family val="2"/>
    </font>
    <font>
      <sz val="16"/>
      <name val="Arial"/>
      <family val="2"/>
    </font>
    <font>
      <i/>
      <sz val="11"/>
      <color theme="1"/>
      <name val="Arial"/>
      <family val="2"/>
    </font>
  </fonts>
  <fills count="46">
    <fill>
      <patternFill patternType="none"/>
    </fill>
    <fill>
      <patternFill patternType="gray125"/>
    </fill>
    <fill>
      <patternFill patternType="solid">
        <fgColor indexed="22"/>
        <bgColor indexed="64"/>
      </patternFill>
    </fill>
    <fill>
      <gradientFill degree="90">
        <stop position="0">
          <color theme="0"/>
        </stop>
        <stop position="1">
          <color rgb="FF00B050"/>
        </stop>
      </gradientFill>
    </fill>
    <fill>
      <gradientFill degree="90">
        <stop position="0">
          <color theme="0"/>
        </stop>
        <stop position="0.5">
          <color rgb="FF00B050"/>
        </stop>
        <stop position="1">
          <color theme="0"/>
        </stop>
      </gradientFill>
    </fill>
    <fill>
      <gradientFill degree="270">
        <stop position="0">
          <color theme="9"/>
        </stop>
        <stop position="1">
          <color rgb="FFFFFF00"/>
        </stop>
      </gradientFill>
    </fill>
    <fill>
      <gradientFill degree="270">
        <stop position="0">
          <color rgb="FFFFC000"/>
        </stop>
        <stop position="1">
          <color rgb="FFFF0000"/>
        </stop>
      </gradientFill>
    </fill>
    <fill>
      <gradientFill degree="90">
        <stop position="0">
          <color theme="9"/>
        </stop>
        <stop position="1">
          <color rgb="FFFFFF00"/>
        </stop>
      </gradientFill>
    </fill>
    <fill>
      <gradientFill degree="270">
        <stop position="0">
          <color theme="9"/>
        </stop>
        <stop position="1">
          <color rgb="FFFF0000"/>
        </stop>
      </gradientFill>
    </fill>
    <fill>
      <gradientFill degree="270">
        <stop position="0">
          <color theme="0"/>
        </stop>
        <stop position="1">
          <color rgb="FF00B050"/>
        </stop>
      </gradientFill>
    </fill>
    <fill>
      <gradientFill degree="90">
        <stop position="0">
          <color rgb="FFFFFF00"/>
        </stop>
        <stop position="1">
          <color rgb="FF00B050"/>
        </stop>
      </gradientFill>
    </fill>
    <fill>
      <patternFill patternType="solid">
        <fgColor rgb="FF00B0F0"/>
        <bgColor indexed="64"/>
      </patternFill>
    </fill>
    <fill>
      <patternFill patternType="solid">
        <fgColor rgb="FF00B050"/>
        <bgColor indexed="64"/>
      </patternFill>
    </fill>
    <fill>
      <patternFill patternType="solid">
        <fgColor rgb="FFFFFF00"/>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0FCFC6"/>
        <bgColor indexed="64"/>
      </patternFill>
    </fill>
    <fill>
      <patternFill patternType="solid">
        <fgColor theme="8" tint="0.39997558519241921"/>
        <bgColor indexed="64"/>
      </patternFill>
    </fill>
    <fill>
      <patternFill patternType="solid">
        <fgColor rgb="FFFFC000"/>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indexed="65"/>
        <bgColor theme="0"/>
      </patternFill>
    </fill>
    <fill>
      <patternFill patternType="solid">
        <fgColor theme="8" tint="0.59999389629810485"/>
        <bgColor theme="0"/>
      </patternFill>
    </fill>
    <fill>
      <patternFill patternType="solid">
        <fgColor theme="6" tint="0.39997558519241921"/>
        <bgColor theme="0"/>
      </patternFill>
    </fill>
    <fill>
      <patternFill patternType="solid">
        <fgColor theme="0" tint="-0.14999847407452621"/>
        <bgColor theme="0"/>
      </patternFill>
    </fill>
    <fill>
      <patternFill patternType="solid">
        <fgColor theme="6"/>
        <bgColor theme="0"/>
      </patternFill>
    </fill>
    <fill>
      <patternFill patternType="solid">
        <fgColor theme="0"/>
        <bgColor theme="0"/>
      </patternFill>
    </fill>
    <fill>
      <patternFill patternType="solid">
        <fgColor theme="6" tint="0.79998168889431442"/>
        <bgColor theme="0"/>
      </patternFill>
    </fill>
    <fill>
      <patternFill patternType="solid">
        <fgColor rgb="FF92D050"/>
        <bgColor indexed="64"/>
      </patternFill>
    </fill>
    <fill>
      <patternFill patternType="solid">
        <fgColor rgb="FFDCE6F1"/>
        <bgColor indexed="64"/>
      </patternFill>
    </fill>
    <fill>
      <patternFill patternType="solid">
        <fgColor rgb="FFDCE6F1"/>
        <bgColor rgb="FFDCE6F1"/>
      </patternFill>
    </fill>
    <fill>
      <patternFill patternType="solid">
        <fgColor rgb="FF00206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CCCCCC"/>
      </left>
      <right style="thin">
        <color rgb="FF000000"/>
      </right>
      <top style="thin">
        <color rgb="FF000000"/>
      </top>
      <bottom style="thin">
        <color rgb="FF000000"/>
      </bottom>
      <diagonal/>
    </border>
    <border>
      <left/>
      <right style="thin">
        <color rgb="FF000000"/>
      </right>
      <top style="thin">
        <color rgb="FFCCCCCC"/>
      </top>
      <bottom style="thin">
        <color rgb="FF000000"/>
      </bottom>
      <diagonal/>
    </border>
    <border>
      <left style="thin">
        <color rgb="FFCCCCCC"/>
      </left>
      <right style="thin">
        <color rgb="FF000000"/>
      </right>
      <top style="thin">
        <color rgb="FFCCCCCC"/>
      </top>
      <bottom style="thin">
        <color rgb="FF000000"/>
      </bottom>
      <diagonal/>
    </border>
    <border>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15">
    <xf numFmtId="0" fontId="0" fillId="0" borderId="0"/>
    <xf numFmtId="0" fontId="4" fillId="3" borderId="1">
      <alignment horizontal="center" vertical="center" textRotation="90" wrapText="1"/>
    </xf>
    <xf numFmtId="0" fontId="4" fillId="4" borderId="1">
      <alignment horizontal="center" vertical="center" textRotation="90" wrapText="1"/>
    </xf>
    <xf numFmtId="0" fontId="4" fillId="5" borderId="1">
      <alignment horizontal="center" vertical="center" textRotation="90" wrapText="1"/>
    </xf>
    <xf numFmtId="0" fontId="4" fillId="6" borderId="1">
      <alignment horizontal="center" vertical="center" textRotation="90" wrapText="1"/>
    </xf>
    <xf numFmtId="0" fontId="4" fillId="7" borderId="1">
      <alignment horizontal="center" vertical="center" textRotation="90" wrapText="1"/>
    </xf>
    <xf numFmtId="0" fontId="4" fillId="6" borderId="1">
      <alignment horizontal="center" vertical="center" textRotation="90" wrapText="1"/>
    </xf>
    <xf numFmtId="0" fontId="4" fillId="8" borderId="1">
      <alignment horizontal="center" vertical="center" textRotation="90" wrapText="1"/>
    </xf>
    <xf numFmtId="0" fontId="4" fillId="9" borderId="1">
      <alignment horizontal="center" vertical="center" textRotation="90" wrapText="1"/>
    </xf>
    <xf numFmtId="0" fontId="4" fillId="10" borderId="1">
      <alignment horizontal="center" vertical="center" textRotation="90" wrapText="1"/>
    </xf>
    <xf numFmtId="0" fontId="15" fillId="0" borderId="0" applyNumberFormat="0" applyFill="0" applyBorder="0" applyAlignment="0" applyProtection="0"/>
    <xf numFmtId="164" fontId="2" fillId="0" borderId="0" applyFont="0" applyFill="0" applyBorder="0" applyAlignment="0" applyProtection="0"/>
    <xf numFmtId="0" fontId="2" fillId="0" borderId="0"/>
    <xf numFmtId="9" fontId="2" fillId="0" borderId="0" applyFont="0" applyFill="0" applyBorder="0" applyAlignment="0" applyProtection="0"/>
    <xf numFmtId="0" fontId="15" fillId="0" borderId="0" applyNumberFormat="0" applyFill="0" applyBorder="0" applyAlignment="0" applyProtection="0"/>
  </cellStyleXfs>
  <cellXfs count="988">
    <xf numFmtId="0" fontId="0" fillId="0" borderId="0" xfId="0"/>
    <xf numFmtId="0" fontId="4" fillId="2" borderId="1" xfId="12" applyFont="1" applyFill="1" applyBorder="1" applyAlignment="1" applyProtection="1">
      <alignment horizontal="center" vertical="center"/>
    </xf>
    <xf numFmtId="0" fontId="0" fillId="12" borderId="1" xfId="0" applyFill="1" applyBorder="1"/>
    <xf numFmtId="0" fontId="0" fillId="13" borderId="1" xfId="0" applyFill="1" applyBorder="1"/>
    <xf numFmtId="0" fontId="0" fillId="14" borderId="0" xfId="0" applyFill="1"/>
    <xf numFmtId="0" fontId="3" fillId="14" borderId="0" xfId="12" applyFont="1" applyFill="1" applyProtection="1"/>
    <xf numFmtId="0" fontId="2" fillId="14" borderId="0" xfId="12" applyFill="1"/>
    <xf numFmtId="0" fontId="5" fillId="11" borderId="1" xfId="12" applyFont="1" applyFill="1" applyBorder="1" applyAlignment="1">
      <alignment horizontal="center" vertical="center"/>
    </xf>
    <xf numFmtId="0" fontId="0" fillId="15" borderId="1" xfId="0" applyFill="1" applyBorder="1"/>
    <xf numFmtId="0" fontId="0" fillId="16" borderId="1" xfId="0" applyFill="1" applyBorder="1"/>
    <xf numFmtId="0" fontId="0" fillId="14" borderId="0" xfId="0" applyFill="1" applyBorder="1" applyAlignment="1">
      <alignment vertical="center" wrapText="1"/>
    </xf>
    <xf numFmtId="0" fontId="0" fillId="14" borderId="0" xfId="0" applyFill="1" applyBorder="1"/>
    <xf numFmtId="0" fontId="2" fillId="12" borderId="1" xfId="12" applyFont="1" applyFill="1" applyBorder="1" applyAlignment="1" applyProtection="1">
      <alignment horizontal="left" vertical="center" wrapText="1"/>
    </xf>
    <xf numFmtId="0" fontId="2" fillId="13" borderId="1" xfId="12" applyFont="1" applyFill="1" applyBorder="1" applyAlignment="1" applyProtection="1">
      <alignment horizontal="left" vertical="center" wrapText="1"/>
    </xf>
    <xf numFmtId="0" fontId="2" fillId="15" borderId="1" xfId="12" applyFont="1" applyFill="1" applyBorder="1" applyAlignment="1" applyProtection="1">
      <alignment horizontal="left" vertical="center" wrapText="1"/>
    </xf>
    <xf numFmtId="0" fontId="2" fillId="16" borderId="1" xfId="12" applyFont="1" applyFill="1" applyBorder="1" applyAlignment="1" applyProtection="1">
      <alignment horizontal="left" vertical="center" wrapText="1"/>
    </xf>
    <xf numFmtId="0" fontId="16" fillId="17" borderId="4" xfId="0" applyFont="1" applyFill="1" applyBorder="1" applyAlignment="1">
      <alignment horizontal="center" vertical="center"/>
    </xf>
    <xf numFmtId="0" fontId="0" fillId="14" borderId="6" xfId="0" applyFill="1" applyBorder="1" applyAlignment="1">
      <alignment horizontal="center" vertical="center"/>
    </xf>
    <xf numFmtId="0" fontId="0" fillId="14" borderId="7" xfId="0" applyFill="1" applyBorder="1" applyAlignment="1">
      <alignment horizontal="center" vertical="center"/>
    </xf>
    <xf numFmtId="0" fontId="0" fillId="14" borderId="8" xfId="0" applyFill="1" applyBorder="1" applyAlignment="1">
      <alignment horizontal="center" vertical="center"/>
    </xf>
    <xf numFmtId="0" fontId="0" fillId="14" borderId="6" xfId="0" applyFill="1" applyBorder="1" applyAlignment="1">
      <alignment horizontal="justify" vertical="center" wrapText="1"/>
    </xf>
    <xf numFmtId="0" fontId="0" fillId="14" borderId="7" xfId="0" applyFill="1" applyBorder="1" applyAlignment="1">
      <alignment horizontal="justify" vertical="center" wrapText="1"/>
    </xf>
    <xf numFmtId="0" fontId="0" fillId="14" borderId="8" xfId="0" applyFill="1" applyBorder="1" applyAlignment="1">
      <alignment horizontal="justify" vertical="center" wrapText="1"/>
    </xf>
    <xf numFmtId="0" fontId="18" fillId="14" borderId="6" xfId="0" applyFont="1" applyFill="1" applyBorder="1" applyAlignment="1">
      <alignment vertical="center"/>
    </xf>
    <xf numFmtId="0" fontId="18" fillId="14" borderId="7" xfId="0" applyFont="1" applyFill="1" applyBorder="1" applyAlignment="1">
      <alignment vertical="center"/>
    </xf>
    <xf numFmtId="0" fontId="18" fillId="14" borderId="8" xfId="0" applyFont="1" applyFill="1" applyBorder="1" applyAlignment="1">
      <alignment vertical="center"/>
    </xf>
    <xf numFmtId="0" fontId="21" fillId="14" borderId="0" xfId="0" applyFont="1" applyFill="1"/>
    <xf numFmtId="0" fontId="9" fillId="15" borderId="4" xfId="0" applyFont="1" applyFill="1" applyBorder="1" applyAlignment="1">
      <alignment horizontal="center" vertical="center" wrapText="1"/>
    </xf>
    <xf numFmtId="0" fontId="9" fillId="13" borderId="4" xfId="0" applyFont="1" applyFill="1" applyBorder="1" applyAlignment="1">
      <alignment horizontal="center" vertical="center" wrapText="1"/>
    </xf>
    <xf numFmtId="0" fontId="9" fillId="16" borderId="4" xfId="0" applyFont="1" applyFill="1" applyBorder="1" applyAlignment="1">
      <alignment horizontal="center" vertical="center" wrapText="1"/>
    </xf>
    <xf numFmtId="0" fontId="22" fillId="14" borderId="2" xfId="0" applyFont="1" applyFill="1" applyBorder="1" applyAlignment="1">
      <alignment horizontal="center" vertical="center"/>
    </xf>
    <xf numFmtId="0" fontId="22" fillId="14" borderId="3" xfId="0" applyFont="1" applyFill="1" applyBorder="1" applyAlignment="1">
      <alignment horizontal="center" vertical="center"/>
    </xf>
    <xf numFmtId="0" fontId="0" fillId="0" borderId="1" xfId="0" applyBorder="1"/>
    <xf numFmtId="0" fontId="9" fillId="12" borderId="4" xfId="0" applyFont="1" applyFill="1" applyBorder="1" applyAlignment="1">
      <alignment horizontal="center" vertical="center" wrapText="1"/>
    </xf>
    <xf numFmtId="0" fontId="0" fillId="0" borderId="1" xfId="0" applyBorder="1" applyAlignment="1">
      <alignment horizontal="center" vertical="center"/>
    </xf>
    <xf numFmtId="0" fontId="0" fillId="12" borderId="0" xfId="0" applyFill="1" applyBorder="1"/>
    <xf numFmtId="0" fontId="0" fillId="13" borderId="0" xfId="0" applyFill="1" applyBorder="1"/>
    <xf numFmtId="0" fontId="0" fillId="15" borderId="0" xfId="0" applyFill="1" applyBorder="1"/>
    <xf numFmtId="0" fontId="0" fillId="16" borderId="0" xfId="0" applyFill="1" applyBorder="1"/>
    <xf numFmtId="0" fontId="4" fillId="2" borderId="48" xfId="12" applyFont="1" applyFill="1" applyBorder="1" applyAlignment="1" applyProtection="1">
      <alignment horizontal="center" vertical="center"/>
    </xf>
    <xf numFmtId="0" fontId="6" fillId="14" borderId="0" xfId="12" applyFont="1" applyFill="1" applyBorder="1" applyAlignment="1" applyProtection="1">
      <alignment vertical="center" wrapText="1"/>
    </xf>
    <xf numFmtId="0" fontId="46" fillId="14" borderId="39" xfId="12" applyFont="1" applyFill="1" applyBorder="1" applyAlignment="1" applyProtection="1">
      <alignment horizontal="center" vertical="center" wrapText="1"/>
    </xf>
    <xf numFmtId="0" fontId="46" fillId="14" borderId="0" xfId="12" applyFont="1" applyFill="1" applyBorder="1" applyAlignment="1" applyProtection="1">
      <alignment horizontal="center" vertical="center" wrapText="1"/>
    </xf>
    <xf numFmtId="0" fontId="0" fillId="0" borderId="0" xfId="0" applyFill="1"/>
    <xf numFmtId="0" fontId="4" fillId="0" borderId="0" xfId="12" applyFont="1" applyFill="1" applyBorder="1" applyAlignment="1" applyProtection="1">
      <alignment horizontal="center" vertical="center"/>
    </xf>
    <xf numFmtId="0" fontId="8" fillId="0" borderId="0" xfId="12" applyFont="1" applyFill="1" applyBorder="1" applyAlignment="1" applyProtection="1">
      <alignment horizontal="center" vertical="center" wrapText="1"/>
    </xf>
    <xf numFmtId="0" fontId="51" fillId="11" borderId="67" xfId="12" applyFont="1" applyFill="1" applyBorder="1" applyAlignment="1" applyProtection="1">
      <alignment horizontal="center" vertical="center" wrapText="1"/>
    </xf>
    <xf numFmtId="0" fontId="51" fillId="11" borderId="53" xfId="12" applyFont="1" applyFill="1" applyBorder="1" applyAlignment="1" applyProtection="1">
      <alignment horizontal="center" vertical="center" wrapText="1"/>
    </xf>
    <xf numFmtId="0" fontId="49" fillId="31" borderId="4" xfId="12" applyFont="1" applyFill="1" applyBorder="1" applyAlignment="1">
      <alignment horizontal="center" vertical="center" wrapText="1"/>
    </xf>
    <xf numFmtId="0" fontId="55" fillId="20" borderId="21" xfId="0" applyFont="1" applyFill="1" applyBorder="1" applyAlignment="1">
      <alignment horizontal="center" vertical="center" wrapText="1"/>
    </xf>
    <xf numFmtId="0" fontId="9" fillId="12" borderId="21" xfId="12" applyFont="1" applyFill="1" applyBorder="1" applyAlignment="1" applyProtection="1">
      <alignment horizontal="center" vertical="center" wrapText="1"/>
    </xf>
    <xf numFmtId="0" fontId="55" fillId="20" borderId="7" xfId="0" applyFont="1" applyFill="1" applyBorder="1" applyAlignment="1">
      <alignment horizontal="center" vertical="center" wrapText="1"/>
    </xf>
    <xf numFmtId="0" fontId="9" fillId="13" borderId="21" xfId="12" applyFont="1" applyFill="1" applyBorder="1" applyAlignment="1" applyProtection="1">
      <alignment horizontal="center" vertical="center" wrapText="1"/>
    </xf>
    <xf numFmtId="0" fontId="55" fillId="20" borderId="6" xfId="0" applyFont="1" applyFill="1" applyBorder="1" applyAlignment="1">
      <alignment horizontal="center" vertical="center" wrapText="1"/>
    </xf>
    <xf numFmtId="0" fontId="9" fillId="15" borderId="21" xfId="12" applyFont="1" applyFill="1" applyBorder="1" applyAlignment="1" applyProtection="1">
      <alignment horizontal="center" vertical="center" wrapText="1"/>
    </xf>
    <xf numFmtId="0" fontId="55" fillId="20" borderId="8" xfId="0" applyFont="1" applyFill="1" applyBorder="1" applyAlignment="1">
      <alignment horizontal="center" vertical="center" wrapText="1"/>
    </xf>
    <xf numFmtId="0" fontId="9" fillId="16" borderId="34" xfId="12" applyFont="1" applyFill="1" applyBorder="1" applyAlignment="1" applyProtection="1">
      <alignment horizontal="center" vertical="center" wrapText="1"/>
    </xf>
    <xf numFmtId="0" fontId="21" fillId="0" borderId="11" xfId="0" applyFont="1" applyBorder="1" applyAlignment="1">
      <alignment horizontal="justify" vertical="center" wrapText="1"/>
    </xf>
    <xf numFmtId="0" fontId="21" fillId="0" borderId="10" xfId="0" applyFont="1" applyBorder="1" applyAlignment="1">
      <alignment horizontal="justify" vertical="center" wrapText="1"/>
    </xf>
    <xf numFmtId="0" fontId="21" fillId="0" borderId="21" xfId="0" applyFont="1" applyBorder="1" applyAlignment="1">
      <alignment horizontal="justify" vertical="center" wrapText="1"/>
    </xf>
    <xf numFmtId="0" fontId="4" fillId="2" borderId="40" xfId="12" applyFont="1" applyFill="1" applyBorder="1" applyAlignment="1" applyProtection="1">
      <alignment horizontal="center" vertical="center"/>
    </xf>
    <xf numFmtId="0" fontId="51" fillId="11" borderId="45" xfId="12" applyFont="1" applyFill="1" applyBorder="1" applyAlignment="1" applyProtection="1">
      <alignment horizontal="center" vertical="center" wrapText="1"/>
    </xf>
    <xf numFmtId="0" fontId="51" fillId="11" borderId="6" xfId="12" applyFont="1" applyFill="1" applyBorder="1" applyAlignment="1" applyProtection="1">
      <alignment horizontal="center" vertical="center" wrapText="1"/>
    </xf>
    <xf numFmtId="0" fontId="0" fillId="14" borderId="0" xfId="0" applyFill="1" applyAlignment="1">
      <alignment horizontal="justify" vertical="center"/>
    </xf>
    <xf numFmtId="0" fontId="43" fillId="0" borderId="1" xfId="0" applyFont="1" applyFill="1" applyBorder="1" applyAlignment="1" applyProtection="1">
      <alignment horizontal="center" vertical="center" wrapText="1"/>
      <protection hidden="1"/>
    </xf>
    <xf numFmtId="0" fontId="16" fillId="12" borderId="31" xfId="0" applyFont="1" applyFill="1" applyBorder="1" applyAlignment="1">
      <alignment horizontal="center" vertical="center" wrapText="1"/>
    </xf>
    <xf numFmtId="0" fontId="16" fillId="13" borderId="31" xfId="0" applyFont="1" applyFill="1" applyBorder="1" applyAlignment="1">
      <alignment horizontal="center" vertical="center" wrapText="1"/>
    </xf>
    <xf numFmtId="0" fontId="16" fillId="29" borderId="31" xfId="0" applyFont="1" applyFill="1" applyBorder="1" applyAlignment="1">
      <alignment horizontal="center" vertical="center" wrapText="1"/>
    </xf>
    <xf numFmtId="0" fontId="16" fillId="16" borderId="31" xfId="0" applyFont="1" applyFill="1" applyBorder="1" applyAlignment="1">
      <alignment horizontal="center" vertical="center"/>
    </xf>
    <xf numFmtId="0" fontId="0" fillId="0" borderId="0" xfId="0" applyBorder="1" applyAlignment="1">
      <alignment vertical="top" wrapText="1"/>
    </xf>
    <xf numFmtId="0" fontId="77" fillId="0" borderId="0" xfId="0" applyFont="1" applyBorder="1" applyAlignment="1">
      <alignment vertical="top" wrapText="1"/>
    </xf>
    <xf numFmtId="0" fontId="68" fillId="31" borderId="1" xfId="0" applyFont="1" applyFill="1" applyBorder="1" applyAlignment="1">
      <alignment horizontal="center" vertical="top" wrapText="1"/>
    </xf>
    <xf numFmtId="0" fontId="0" fillId="0" borderId="31" xfId="0" applyBorder="1" applyAlignment="1">
      <alignment horizontal="justify" vertical="top" wrapText="1"/>
    </xf>
    <xf numFmtId="0" fontId="77" fillId="0" borderId="1" xfId="0" applyFont="1" applyBorder="1" applyAlignment="1">
      <alignment horizontal="justify" vertical="top" wrapText="1"/>
    </xf>
    <xf numFmtId="0" fontId="6" fillId="0" borderId="33" xfId="0" applyFont="1" applyFill="1" applyBorder="1" applyAlignment="1" applyProtection="1">
      <alignment horizontal="center" vertical="center" wrapText="1"/>
      <protection locked="0"/>
    </xf>
    <xf numFmtId="0" fontId="23" fillId="0" borderId="33" xfId="0" applyFont="1" applyFill="1" applyBorder="1" applyAlignment="1" applyProtection="1">
      <alignment horizontal="justify" vertical="top" wrapText="1"/>
      <protection locked="0"/>
    </xf>
    <xf numFmtId="0" fontId="6" fillId="0" borderId="1" xfId="0" applyFont="1" applyFill="1" applyBorder="1" applyAlignment="1" applyProtection="1">
      <alignment horizontal="center" vertical="center" wrapText="1"/>
      <protection hidden="1"/>
    </xf>
    <xf numFmtId="0" fontId="17" fillId="0" borderId="0" xfId="0" applyFont="1" applyBorder="1" applyProtection="1">
      <protection hidden="1"/>
    </xf>
    <xf numFmtId="0" fontId="17" fillId="0" borderId="0" xfId="0" applyFont="1" applyProtection="1">
      <protection hidden="1"/>
    </xf>
    <xf numFmtId="0" fontId="40" fillId="20" borderId="21" xfId="0" applyFont="1" applyFill="1" applyBorder="1" applyAlignment="1" applyProtection="1">
      <alignment horizontal="center" vertical="center" wrapText="1"/>
      <protection hidden="1"/>
    </xf>
    <xf numFmtId="0" fontId="21" fillId="0" borderId="1" xfId="0" applyFont="1" applyBorder="1" applyProtection="1">
      <protection hidden="1"/>
    </xf>
    <xf numFmtId="0" fontId="40" fillId="20" borderId="7" xfId="0" applyFont="1" applyFill="1" applyBorder="1" applyAlignment="1" applyProtection="1">
      <alignment horizontal="center" vertical="center" wrapText="1"/>
      <protection hidden="1"/>
    </xf>
    <xf numFmtId="0" fontId="40" fillId="20" borderId="6" xfId="0" applyFont="1" applyFill="1" applyBorder="1" applyAlignment="1" applyProtection="1">
      <alignment horizontal="center" vertical="center" wrapText="1"/>
      <protection hidden="1"/>
    </xf>
    <xf numFmtId="0" fontId="0" fillId="40" borderId="2" xfId="0" applyFill="1" applyBorder="1" applyAlignment="1" applyProtection="1">
      <alignment horizontal="center" vertical="center"/>
      <protection hidden="1"/>
    </xf>
    <xf numFmtId="0" fontId="18" fillId="40" borderId="31" xfId="0" applyFont="1" applyFill="1" applyBorder="1" applyAlignment="1" applyProtection="1">
      <alignment vertical="center"/>
      <protection hidden="1"/>
    </xf>
    <xf numFmtId="0" fontId="21" fillId="0" borderId="1" xfId="0" applyFont="1" applyBorder="1" applyAlignment="1" applyProtection="1">
      <alignment vertical="center" wrapText="1"/>
      <protection hidden="1"/>
    </xf>
    <xf numFmtId="0" fontId="40" fillId="20" borderId="8" xfId="0" applyFont="1" applyFill="1" applyBorder="1" applyAlignment="1" applyProtection="1">
      <alignment horizontal="center" vertical="center" wrapText="1"/>
      <protection hidden="1"/>
    </xf>
    <xf numFmtId="0" fontId="0" fillId="40" borderId="3" xfId="0" applyFill="1" applyBorder="1" applyAlignment="1" applyProtection="1">
      <alignment horizontal="center" vertical="center"/>
      <protection hidden="1"/>
    </xf>
    <xf numFmtId="0" fontId="18" fillId="40" borderId="32" xfId="0" applyFont="1" applyFill="1" applyBorder="1" applyAlignment="1" applyProtection="1">
      <alignment vertical="center"/>
      <protection hidden="1"/>
    </xf>
    <xf numFmtId="0" fontId="21" fillId="0" borderId="1" xfId="0" applyFont="1" applyBorder="1" applyAlignment="1" applyProtection="1">
      <alignment wrapText="1"/>
      <protection hidden="1"/>
    </xf>
    <xf numFmtId="0" fontId="21" fillId="0" borderId="12" xfId="0" applyFont="1" applyBorder="1" applyProtection="1">
      <protection hidden="1"/>
    </xf>
    <xf numFmtId="0" fontId="16" fillId="38" borderId="4" xfId="0" applyFont="1" applyFill="1" applyBorder="1" applyAlignment="1" applyProtection="1">
      <alignment horizontal="center"/>
      <protection hidden="1"/>
    </xf>
    <xf numFmtId="0" fontId="0" fillId="35" borderId="31" xfId="0" applyFill="1" applyBorder="1" applyProtection="1">
      <protection hidden="1"/>
    </xf>
    <xf numFmtId="0" fontId="0" fillId="35" borderId="5" xfId="0" applyFill="1" applyBorder="1" applyProtection="1">
      <protection hidden="1"/>
    </xf>
    <xf numFmtId="0" fontId="0" fillId="0" borderId="0" xfId="0" applyProtection="1">
      <protection hidden="1"/>
    </xf>
    <xf numFmtId="0" fontId="0" fillId="0" borderId="0" xfId="0" applyBorder="1" applyProtection="1">
      <protection hidden="1"/>
    </xf>
    <xf numFmtId="0" fontId="0" fillId="35" borderId="0" xfId="0" applyFill="1" applyBorder="1" applyProtection="1">
      <protection hidden="1"/>
    </xf>
    <xf numFmtId="0" fontId="0" fillId="35" borderId="16" xfId="0" applyFill="1" applyBorder="1" applyProtection="1">
      <protection hidden="1"/>
    </xf>
    <xf numFmtId="0" fontId="23" fillId="35" borderId="47" xfId="0" applyFont="1" applyFill="1" applyBorder="1" applyAlignment="1" applyProtection="1">
      <alignment horizontal="center"/>
      <protection hidden="1"/>
    </xf>
    <xf numFmtId="0" fontId="23" fillId="35" borderId="2" xfId="0" applyFont="1" applyFill="1" applyBorder="1" applyAlignment="1" applyProtection="1">
      <alignment horizontal="center"/>
      <protection hidden="1"/>
    </xf>
    <xf numFmtId="0" fontId="23" fillId="35" borderId="2" xfId="0" applyFont="1" applyFill="1" applyBorder="1" applyAlignment="1" applyProtection="1">
      <alignment horizontal="center" vertical="center"/>
      <protection hidden="1"/>
    </xf>
    <xf numFmtId="0" fontId="23" fillId="35" borderId="3" xfId="0" applyFont="1" applyFill="1" applyBorder="1" applyAlignment="1" applyProtection="1">
      <alignment horizontal="center"/>
      <protection hidden="1"/>
    </xf>
    <xf numFmtId="0" fontId="64" fillId="35" borderId="0" xfId="0" applyFont="1" applyFill="1" applyBorder="1" applyProtection="1">
      <protection hidden="1"/>
    </xf>
    <xf numFmtId="0" fontId="19" fillId="39" borderId="18" xfId="0" applyFont="1" applyFill="1" applyBorder="1" applyAlignment="1" applyProtection="1">
      <protection hidden="1"/>
    </xf>
    <xf numFmtId="0" fontId="19" fillId="39" borderId="19" xfId="0" applyFont="1" applyFill="1" applyBorder="1" applyAlignment="1" applyProtection="1">
      <protection hidden="1"/>
    </xf>
    <xf numFmtId="0" fontId="16" fillId="41" borderId="2" xfId="0" applyFont="1" applyFill="1" applyBorder="1" applyAlignment="1" applyProtection="1">
      <alignment horizontal="center" vertical="center"/>
      <protection hidden="1"/>
    </xf>
    <xf numFmtId="0" fontId="16" fillId="41" borderId="1" xfId="0" applyFont="1" applyFill="1" applyBorder="1" applyAlignment="1" applyProtection="1">
      <alignment horizontal="center" vertical="center"/>
      <protection hidden="1"/>
    </xf>
    <xf numFmtId="0" fontId="18" fillId="40" borderId="1" xfId="0" applyFont="1" applyFill="1" applyBorder="1" applyAlignment="1" applyProtection="1">
      <alignment vertical="center"/>
      <protection hidden="1"/>
    </xf>
    <xf numFmtId="0" fontId="18" fillId="40" borderId="12" xfId="0" applyFont="1" applyFill="1" applyBorder="1" applyAlignment="1" applyProtection="1">
      <alignment vertical="center"/>
      <protection hidden="1"/>
    </xf>
    <xf numFmtId="0" fontId="16" fillId="40" borderId="0" xfId="0" applyFont="1" applyFill="1" applyBorder="1" applyAlignment="1" applyProtection="1">
      <alignment horizontal="center" vertical="center"/>
      <protection hidden="1"/>
    </xf>
    <xf numFmtId="0" fontId="0" fillId="40" borderId="0" xfId="0" applyFill="1" applyBorder="1" applyAlignment="1" applyProtection="1">
      <alignment horizontal="center" vertical="center"/>
      <protection hidden="1"/>
    </xf>
    <xf numFmtId="0" fontId="18" fillId="40" borderId="0" xfId="0" applyFont="1" applyFill="1" applyBorder="1" applyAlignment="1" applyProtection="1">
      <alignment vertical="center"/>
      <protection hidden="1"/>
    </xf>
    <xf numFmtId="0" fontId="0" fillId="40" borderId="0" xfId="0" applyFill="1" applyBorder="1" applyAlignment="1" applyProtection="1">
      <alignment horizontal="justify" vertical="center"/>
      <protection hidden="1"/>
    </xf>
    <xf numFmtId="0" fontId="19" fillId="40" borderId="16" xfId="0" applyFont="1" applyFill="1" applyBorder="1" applyAlignment="1" applyProtection="1">
      <protection hidden="1"/>
    </xf>
    <xf numFmtId="0" fontId="16" fillId="40" borderId="16" xfId="0" applyFont="1" applyFill="1" applyBorder="1" applyAlignment="1" applyProtection="1">
      <alignment horizontal="center" vertical="center"/>
      <protection hidden="1"/>
    </xf>
    <xf numFmtId="0" fontId="0" fillId="40" borderId="16" xfId="0" applyFill="1" applyBorder="1" applyAlignment="1" applyProtection="1">
      <alignment horizontal="justify" vertical="center"/>
      <protection hidden="1"/>
    </xf>
    <xf numFmtId="0" fontId="0" fillId="35" borderId="36" xfId="0" applyFill="1" applyBorder="1" applyProtection="1">
      <protection hidden="1"/>
    </xf>
    <xf numFmtId="0" fontId="0" fillId="35" borderId="28" xfId="0" applyFill="1" applyBorder="1" applyProtection="1">
      <protection hidden="1"/>
    </xf>
    <xf numFmtId="0" fontId="23" fillId="35" borderId="47" xfId="0" applyFont="1" applyFill="1" applyBorder="1" applyAlignment="1" applyProtection="1">
      <alignment horizontal="center"/>
      <protection locked="0"/>
    </xf>
    <xf numFmtId="0" fontId="23" fillId="35" borderId="66" xfId="0" applyFont="1" applyFill="1" applyBorder="1" applyAlignment="1" applyProtection="1">
      <alignment horizontal="center"/>
      <protection locked="0"/>
    </xf>
    <xf numFmtId="0" fontId="0" fillId="35" borderId="47" xfId="0" applyFill="1" applyBorder="1" applyAlignment="1" applyProtection="1">
      <alignment horizontal="center"/>
      <protection locked="0"/>
    </xf>
    <xf numFmtId="0" fontId="0" fillId="35" borderId="66" xfId="0" applyFill="1" applyBorder="1" applyAlignment="1" applyProtection="1">
      <alignment horizontal="center"/>
      <protection locked="0"/>
    </xf>
    <xf numFmtId="0" fontId="23" fillId="35" borderId="2" xfId="0" applyFont="1" applyFill="1" applyBorder="1" applyAlignment="1" applyProtection="1">
      <alignment horizontal="center"/>
      <protection locked="0"/>
    </xf>
    <xf numFmtId="0" fontId="23" fillId="35" borderId="23" xfId="0" applyFont="1" applyFill="1" applyBorder="1" applyAlignment="1" applyProtection="1">
      <alignment horizontal="center"/>
      <protection locked="0"/>
    </xf>
    <xf numFmtId="0" fontId="0" fillId="35" borderId="2" xfId="0" applyFill="1" applyBorder="1" applyAlignment="1" applyProtection="1">
      <alignment horizontal="center"/>
      <protection locked="0"/>
    </xf>
    <xf numFmtId="0" fontId="0" fillId="35" borderId="23" xfId="0" applyFill="1" applyBorder="1" applyAlignment="1" applyProtection="1">
      <alignment horizontal="center"/>
      <protection locked="0"/>
    </xf>
    <xf numFmtId="0" fontId="23" fillId="35" borderId="46" xfId="0" applyFont="1" applyFill="1" applyBorder="1" applyAlignment="1" applyProtection="1">
      <alignment horizontal="center"/>
      <protection locked="0"/>
    </xf>
    <xf numFmtId="0" fontId="23" fillId="35" borderId="49" xfId="0" applyFont="1" applyFill="1" applyBorder="1" applyAlignment="1" applyProtection="1">
      <alignment horizontal="center"/>
      <protection locked="0"/>
    </xf>
    <xf numFmtId="0" fontId="0" fillId="35" borderId="46" xfId="0" applyFill="1" applyBorder="1" applyAlignment="1" applyProtection="1">
      <alignment horizontal="center"/>
      <protection locked="0"/>
    </xf>
    <xf numFmtId="0" fontId="0" fillId="35" borderId="49" xfId="0" applyFill="1" applyBorder="1" applyAlignment="1" applyProtection="1">
      <alignment horizontal="center"/>
      <protection locked="0"/>
    </xf>
    <xf numFmtId="0" fontId="17" fillId="0" borderId="1" xfId="0" applyFont="1" applyBorder="1" applyAlignment="1" applyProtection="1">
      <alignment horizontal="center"/>
      <protection hidden="1"/>
    </xf>
    <xf numFmtId="0" fontId="40" fillId="16" borderId="1" xfId="0" applyFont="1" applyFill="1" applyBorder="1" applyAlignment="1" applyProtection="1">
      <alignment horizontal="center" vertical="center" wrapText="1"/>
      <protection hidden="1"/>
    </xf>
    <xf numFmtId="0" fontId="42" fillId="12" borderId="0" xfId="0" applyFont="1" applyFill="1" applyAlignment="1" applyProtection="1">
      <alignment horizontal="center" vertical="center"/>
      <protection hidden="1"/>
    </xf>
    <xf numFmtId="0" fontId="0" fillId="14" borderId="7" xfId="0" applyFill="1" applyBorder="1" applyAlignment="1" applyProtection="1">
      <alignment horizontal="center" vertical="center"/>
      <protection hidden="1"/>
    </xf>
    <xf numFmtId="0" fontId="6" fillId="14" borderId="7" xfId="0" applyFont="1" applyFill="1" applyBorder="1" applyAlignment="1" applyProtection="1">
      <alignment vertical="center"/>
      <protection hidden="1"/>
    </xf>
    <xf numFmtId="0" fontId="2" fillId="0" borderId="0" xfId="0" applyFont="1" applyProtection="1">
      <protection hidden="1"/>
    </xf>
    <xf numFmtId="0" fontId="16" fillId="15" borderId="1" xfId="0" applyFont="1" applyFill="1" applyBorder="1" applyAlignment="1" applyProtection="1">
      <alignment horizontal="center" vertical="center" wrapText="1"/>
      <protection hidden="1"/>
    </xf>
    <xf numFmtId="0" fontId="42" fillId="13" borderId="0" xfId="0" applyFont="1" applyFill="1" applyAlignment="1" applyProtection="1">
      <alignment horizontal="center" vertical="center"/>
      <protection hidden="1"/>
    </xf>
    <xf numFmtId="0" fontId="16" fillId="13" borderId="1" xfId="0" applyFont="1" applyFill="1" applyBorder="1" applyAlignment="1" applyProtection="1">
      <alignment horizontal="center" vertical="center" wrapText="1"/>
      <protection hidden="1"/>
    </xf>
    <xf numFmtId="0" fontId="42" fillId="29" borderId="0" xfId="0" applyFont="1" applyFill="1" applyAlignment="1" applyProtection="1">
      <alignment horizontal="center" vertical="center"/>
      <protection hidden="1"/>
    </xf>
    <xf numFmtId="0" fontId="41" fillId="12" borderId="1" xfId="0" applyFont="1" applyFill="1" applyBorder="1" applyAlignment="1" applyProtection="1">
      <alignment horizontal="center"/>
      <protection hidden="1"/>
    </xf>
    <xf numFmtId="0" fontId="42" fillId="16" borderId="0" xfId="0" applyFont="1" applyFill="1" applyAlignment="1" applyProtection="1">
      <alignment horizontal="center" vertical="center"/>
      <protection hidden="1"/>
    </xf>
    <xf numFmtId="0" fontId="0" fillId="14" borderId="8" xfId="0" applyFill="1" applyBorder="1" applyAlignment="1" applyProtection="1">
      <alignment horizontal="center" vertical="center"/>
      <protection hidden="1"/>
    </xf>
    <xf numFmtId="0" fontId="6" fillId="14" borderId="8" xfId="0" applyFont="1" applyFill="1" applyBorder="1" applyAlignment="1" applyProtection="1">
      <alignment vertical="center"/>
      <protection hidden="1"/>
    </xf>
    <xf numFmtId="0" fontId="63" fillId="0" borderId="0" xfId="0" applyFont="1" applyBorder="1" applyAlignment="1" applyProtection="1">
      <protection hidden="1"/>
    </xf>
    <xf numFmtId="0" fontId="17" fillId="0" borderId="0" xfId="0" applyFont="1" applyBorder="1" applyAlignment="1" applyProtection="1">
      <alignment horizontal="center"/>
      <protection hidden="1"/>
    </xf>
    <xf numFmtId="0" fontId="47" fillId="0" borderId="0" xfId="0" applyFont="1" applyProtection="1">
      <protection hidden="1"/>
    </xf>
    <xf numFmtId="0" fontId="48" fillId="14" borderId="0" xfId="0" applyFont="1" applyFill="1" applyProtection="1">
      <protection hidden="1"/>
    </xf>
    <xf numFmtId="0" fontId="48" fillId="0" borderId="0" xfId="0" applyFont="1" applyProtection="1">
      <protection hidden="1"/>
    </xf>
    <xf numFmtId="0" fontId="43" fillId="19" borderId="21" xfId="0" applyFont="1" applyFill="1" applyBorder="1" applyAlignment="1" applyProtection="1">
      <alignment horizontal="center" vertical="center" wrapText="1"/>
      <protection hidden="1"/>
    </xf>
    <xf numFmtId="0" fontId="48" fillId="0" borderId="0" xfId="0" applyFont="1" applyFill="1" applyProtection="1">
      <protection hidden="1"/>
    </xf>
    <xf numFmtId="0" fontId="0" fillId="0" borderId="0" xfId="0" applyFill="1" applyProtection="1">
      <protection hidden="1"/>
    </xf>
    <xf numFmtId="1" fontId="23" fillId="21" borderId="1" xfId="0" applyNumberFormat="1" applyFont="1" applyFill="1" applyBorder="1" applyAlignment="1" applyProtection="1">
      <alignment horizontal="center" vertical="center" wrapText="1"/>
      <protection hidden="1"/>
    </xf>
    <xf numFmtId="0" fontId="20" fillId="21" borderId="1" xfId="0" applyFont="1" applyFill="1" applyBorder="1" applyAlignment="1" applyProtection="1">
      <alignment horizontal="center" vertical="center"/>
      <protection hidden="1"/>
    </xf>
    <xf numFmtId="0" fontId="29" fillId="0" borderId="0" xfId="0" applyFont="1" applyAlignment="1" applyProtection="1">
      <alignment horizontal="center"/>
      <protection hidden="1"/>
    </xf>
    <xf numFmtId="1" fontId="23" fillId="0" borderId="33" xfId="0" applyNumberFormat="1" applyFont="1" applyBorder="1" applyAlignment="1" applyProtection="1">
      <alignment horizontal="center" vertical="center" wrapText="1"/>
      <protection hidden="1"/>
    </xf>
    <xf numFmtId="1" fontId="23" fillId="0" borderId="33" xfId="0" applyNumberFormat="1" applyFont="1" applyBorder="1" applyAlignment="1" applyProtection="1">
      <alignment horizontal="center" vertical="center"/>
      <protection hidden="1"/>
    </xf>
    <xf numFmtId="1" fontId="23" fillId="0" borderId="1" xfId="0" applyNumberFormat="1" applyFont="1" applyBorder="1" applyAlignment="1" applyProtection="1">
      <alignment horizontal="center" vertical="center" wrapText="1"/>
      <protection locked="0"/>
    </xf>
    <xf numFmtId="1" fontId="23" fillId="0" borderId="1" xfId="0" applyNumberFormat="1" applyFont="1" applyBorder="1" applyAlignment="1" applyProtection="1">
      <alignment horizontal="center" vertical="center"/>
      <protection locked="0"/>
    </xf>
    <xf numFmtId="0" fontId="6" fillId="0" borderId="35" xfId="0" applyFont="1" applyBorder="1" applyAlignment="1" applyProtection="1">
      <alignment vertical="center" wrapText="1"/>
      <protection hidden="1"/>
    </xf>
    <xf numFmtId="0" fontId="6" fillId="0" borderId="22" xfId="0" applyFont="1" applyBorder="1" applyAlignment="1" applyProtection="1">
      <alignment vertical="center" wrapText="1"/>
      <protection hidden="1"/>
    </xf>
    <xf numFmtId="0" fontId="6" fillId="0" borderId="25" xfId="0" applyFont="1" applyBorder="1" applyAlignment="1" applyProtection="1">
      <alignment vertical="center" wrapText="1"/>
      <protection hidden="1"/>
    </xf>
    <xf numFmtId="0" fontId="6" fillId="0" borderId="16" xfId="0" applyFont="1" applyBorder="1" applyAlignment="1" applyProtection="1">
      <alignment vertical="center" wrapText="1"/>
      <protection hidden="1"/>
    </xf>
    <xf numFmtId="0" fontId="6" fillId="0" borderId="0" xfId="0" applyFont="1" applyBorder="1" applyAlignment="1" applyProtection="1">
      <alignment vertical="center" wrapText="1"/>
      <protection hidden="1"/>
    </xf>
    <xf numFmtId="0" fontId="6" fillId="0" borderId="27" xfId="0" applyFont="1" applyBorder="1" applyAlignment="1" applyProtection="1">
      <alignment vertical="center" wrapText="1"/>
      <protection hidden="1"/>
    </xf>
    <xf numFmtId="0" fontId="6" fillId="0" borderId="36" xfId="0" applyFont="1" applyBorder="1" applyAlignment="1" applyProtection="1">
      <alignment vertical="center" wrapText="1"/>
      <protection hidden="1"/>
    </xf>
    <xf numFmtId="0" fontId="6" fillId="0" borderId="28" xfId="0" applyFont="1" applyBorder="1" applyAlignment="1" applyProtection="1">
      <alignment vertical="center" wrapText="1"/>
      <protection hidden="1"/>
    </xf>
    <xf numFmtId="0" fontId="6" fillId="0" borderId="29" xfId="0" applyFont="1" applyBorder="1" applyAlignment="1" applyProtection="1">
      <alignment vertical="center" wrapText="1"/>
      <protection hidden="1"/>
    </xf>
    <xf numFmtId="0" fontId="82" fillId="13" borderId="43" xfId="0" applyFont="1" applyFill="1" applyBorder="1" applyAlignment="1" applyProtection="1">
      <alignment horizontal="center" vertical="center" wrapText="1"/>
      <protection hidden="1"/>
    </xf>
    <xf numFmtId="0" fontId="82" fillId="13" borderId="53" xfId="0" applyFont="1" applyFill="1" applyBorder="1" applyAlignment="1" applyProtection="1">
      <alignment horizontal="center" vertical="center" wrapText="1"/>
      <protection hidden="1"/>
    </xf>
    <xf numFmtId="0" fontId="82" fillId="29" borderId="43" xfId="0" applyFont="1" applyFill="1" applyBorder="1" applyAlignment="1" applyProtection="1">
      <alignment horizontal="center" vertical="center" wrapText="1"/>
      <protection hidden="1"/>
    </xf>
    <xf numFmtId="0" fontId="82" fillId="29" borderId="44" xfId="0" applyFont="1" applyFill="1" applyBorder="1" applyAlignment="1" applyProtection="1">
      <alignment horizontal="center" vertical="center" wrapText="1"/>
      <protection hidden="1"/>
    </xf>
    <xf numFmtId="0" fontId="82" fillId="16" borderId="43" xfId="0" applyFont="1" applyFill="1" applyBorder="1" applyAlignment="1" applyProtection="1">
      <alignment horizontal="center" vertical="center" wrapText="1"/>
      <protection hidden="1"/>
    </xf>
    <xf numFmtId="0" fontId="82" fillId="16" borderId="44" xfId="0" applyFont="1" applyFill="1" applyBorder="1" applyAlignment="1" applyProtection="1">
      <alignment horizontal="center" vertical="center" wrapText="1"/>
      <protection hidden="1"/>
    </xf>
    <xf numFmtId="0" fontId="77" fillId="0" borderId="18" xfId="0" applyFont="1" applyBorder="1" applyAlignment="1" applyProtection="1">
      <alignment vertical="center"/>
      <protection hidden="1"/>
    </xf>
    <xf numFmtId="0" fontId="77" fillId="0" borderId="2" xfId="0" applyFont="1" applyBorder="1" applyAlignment="1" applyProtection="1">
      <alignment vertical="center" wrapText="1"/>
      <protection hidden="1"/>
    </xf>
    <xf numFmtId="0" fontId="77" fillId="21" borderId="1" xfId="0" applyFont="1" applyFill="1" applyBorder="1" applyAlignment="1" applyProtection="1">
      <alignment horizontal="center" vertical="center"/>
      <protection hidden="1"/>
    </xf>
    <xf numFmtId="0" fontId="77" fillId="0" borderId="46" xfId="0" applyFont="1" applyBorder="1" applyAlignment="1" applyProtection="1">
      <alignment vertical="center" wrapText="1"/>
      <protection hidden="1"/>
    </xf>
    <xf numFmtId="0" fontId="77" fillId="21" borderId="24" xfId="0" applyFont="1" applyFill="1" applyBorder="1" applyAlignment="1" applyProtection="1">
      <alignment horizontal="center" vertical="center"/>
      <protection hidden="1"/>
    </xf>
    <xf numFmtId="0" fontId="77" fillId="0" borderId="47" xfId="0" applyFont="1" applyBorder="1" applyAlignment="1" applyProtection="1">
      <alignment vertical="center" wrapText="1"/>
      <protection hidden="1"/>
    </xf>
    <xf numFmtId="0" fontId="77" fillId="0" borderId="2" xfId="0" applyFont="1" applyBorder="1" applyAlignment="1" applyProtection="1">
      <alignment vertical="center"/>
      <protection hidden="1"/>
    </xf>
    <xf numFmtId="0" fontId="77" fillId="0" borderId="46" xfId="0" applyFont="1" applyBorder="1" applyAlignment="1" applyProtection="1">
      <alignment horizontal="left" vertical="center"/>
      <protection hidden="1"/>
    </xf>
    <xf numFmtId="0" fontId="77" fillId="0" borderId="47" xfId="0" applyFont="1" applyBorder="1" applyAlignment="1" applyProtection="1">
      <alignment vertical="center"/>
      <protection hidden="1"/>
    </xf>
    <xf numFmtId="0" fontId="77" fillId="0" borderId="2" xfId="0" applyFont="1" applyBorder="1" applyAlignment="1" applyProtection="1">
      <alignment horizontal="left" vertical="center"/>
      <protection hidden="1"/>
    </xf>
    <xf numFmtId="0" fontId="77" fillId="0" borderId="38" xfId="0" applyFont="1" applyBorder="1" applyAlignment="1" applyProtection="1">
      <alignment horizontal="left" vertical="center" wrapText="1"/>
      <protection hidden="1"/>
    </xf>
    <xf numFmtId="0" fontId="77" fillId="0" borderId="47" xfId="0" applyFont="1" applyBorder="1" applyAlignment="1" applyProtection="1">
      <alignment horizontal="left" vertical="center"/>
      <protection hidden="1"/>
    </xf>
    <xf numFmtId="0" fontId="77" fillId="0" borderId="3" xfId="0" applyFont="1" applyBorder="1" applyAlignment="1" applyProtection="1">
      <alignment vertical="center" wrapText="1"/>
      <protection hidden="1"/>
    </xf>
    <xf numFmtId="0" fontId="84" fillId="0" borderId="36" xfId="0" applyFont="1" applyBorder="1" applyAlignment="1" applyProtection="1">
      <alignment vertical="center" wrapText="1"/>
      <protection hidden="1"/>
    </xf>
    <xf numFmtId="0" fontId="84" fillId="0" borderId="58" xfId="0" applyFont="1" applyBorder="1" applyAlignment="1" applyProtection="1">
      <alignment horizontal="center" vertical="center"/>
      <protection hidden="1"/>
    </xf>
    <xf numFmtId="0" fontId="84" fillId="0" borderId="57" xfId="0" applyFont="1" applyBorder="1" applyAlignment="1" applyProtection="1">
      <alignment horizontal="center" vertical="center"/>
      <protection hidden="1"/>
    </xf>
    <xf numFmtId="0" fontId="84" fillId="0" borderId="59" xfId="0" applyFont="1" applyBorder="1" applyAlignment="1" applyProtection="1">
      <alignment horizontal="center" vertical="center"/>
      <protection hidden="1"/>
    </xf>
    <xf numFmtId="0" fontId="84" fillId="0" borderId="13" xfId="0" applyFont="1" applyBorder="1" applyAlignment="1" applyProtection="1">
      <alignment horizontal="center" vertical="center"/>
      <protection hidden="1"/>
    </xf>
    <xf numFmtId="0" fontId="77" fillId="0" borderId="14" xfId="0" applyFont="1" applyBorder="1" applyAlignment="1" applyProtection="1">
      <alignment wrapText="1"/>
      <protection hidden="1"/>
    </xf>
    <xf numFmtId="0" fontId="77" fillId="0" borderId="14" xfId="0" applyFont="1" applyBorder="1" applyProtection="1">
      <protection hidden="1"/>
    </xf>
    <xf numFmtId="0" fontId="77" fillId="0" borderId="15" xfId="0" applyFont="1" applyBorder="1" applyProtection="1">
      <protection hidden="1"/>
    </xf>
    <xf numFmtId="0" fontId="0" fillId="0" borderId="16" xfId="0" applyBorder="1" applyProtection="1">
      <protection hidden="1"/>
    </xf>
    <xf numFmtId="0" fontId="0" fillId="0" borderId="27" xfId="0" applyBorder="1" applyProtection="1">
      <protection hidden="1"/>
    </xf>
    <xf numFmtId="0" fontId="85" fillId="21" borderId="21" xfId="0" applyFont="1" applyFill="1" applyBorder="1" applyAlignment="1" applyProtection="1">
      <alignment horizontal="center" vertical="center"/>
      <protection hidden="1"/>
    </xf>
    <xf numFmtId="0" fontId="79" fillId="21" borderId="21" xfId="0" applyFont="1" applyFill="1" applyBorder="1" applyAlignment="1" applyProtection="1">
      <alignment horizontal="center" vertical="center"/>
      <protection hidden="1"/>
    </xf>
    <xf numFmtId="0" fontId="77" fillId="0" borderId="19" xfId="0" applyFont="1" applyBorder="1" applyAlignment="1" applyProtection="1">
      <alignment horizontal="center" vertical="center"/>
      <protection locked="0"/>
    </xf>
    <xf numFmtId="0" fontId="77" fillId="0" borderId="1" xfId="0" applyFont="1" applyBorder="1" applyAlignment="1" applyProtection="1">
      <alignment horizontal="center" vertical="center"/>
      <protection locked="0"/>
    </xf>
    <xf numFmtId="0" fontId="77" fillId="0" borderId="24" xfId="0" applyFont="1" applyBorder="1" applyAlignment="1" applyProtection="1">
      <alignment horizontal="center" vertical="center"/>
      <protection locked="0"/>
    </xf>
    <xf numFmtId="0" fontId="77" fillId="0" borderId="19" xfId="0" applyFont="1" applyBorder="1" applyAlignment="1" applyProtection="1">
      <alignment horizontal="justify" vertical="center" wrapText="1"/>
      <protection locked="0"/>
    </xf>
    <xf numFmtId="0" fontId="77" fillId="0" borderId="69" xfId="0" applyFont="1" applyBorder="1" applyAlignment="1" applyProtection="1">
      <alignment horizontal="justify" vertical="center" wrapText="1"/>
      <protection locked="0"/>
    </xf>
    <xf numFmtId="0" fontId="77" fillId="0" borderId="69" xfId="0" applyFont="1" applyBorder="1" applyAlignment="1" applyProtection="1">
      <alignment vertical="center"/>
      <protection locked="0"/>
    </xf>
    <xf numFmtId="0" fontId="77" fillId="0" borderId="19" xfId="0" applyFont="1" applyBorder="1" applyProtection="1">
      <protection locked="0"/>
    </xf>
    <xf numFmtId="0" fontId="77" fillId="14" borderId="20" xfId="0" applyFont="1" applyFill="1" applyBorder="1" applyAlignment="1" applyProtection="1">
      <alignment horizontal="justify" vertical="center" wrapText="1"/>
      <protection locked="0"/>
    </xf>
    <xf numFmtId="0" fontId="77" fillId="0" borderId="1" xfId="0" applyFont="1" applyBorder="1" applyAlignment="1" applyProtection="1">
      <alignment horizontal="justify" vertical="center" wrapText="1"/>
      <protection locked="0"/>
    </xf>
    <xf numFmtId="0" fontId="77" fillId="0" borderId="1" xfId="0" applyFont="1" applyBorder="1" applyAlignment="1" applyProtection="1">
      <alignment vertical="center"/>
      <protection locked="0"/>
    </xf>
    <xf numFmtId="0" fontId="77" fillId="0" borderId="1" xfId="0" applyFont="1" applyBorder="1" applyProtection="1">
      <protection locked="0"/>
    </xf>
    <xf numFmtId="0" fontId="77" fillId="0" borderId="33" xfId="0" applyFont="1" applyBorder="1" applyAlignment="1" applyProtection="1">
      <alignment horizontal="center" vertical="center"/>
      <protection locked="0"/>
    </xf>
    <xf numFmtId="0" fontId="77" fillId="14" borderId="66" xfId="0" applyFont="1" applyFill="1" applyBorder="1" applyAlignment="1" applyProtection="1">
      <alignment horizontal="justify" vertical="center" wrapText="1"/>
      <protection locked="0"/>
    </xf>
    <xf numFmtId="0" fontId="77" fillId="0" borderId="24" xfId="0" applyFont="1" applyBorder="1" applyAlignment="1" applyProtection="1">
      <alignment horizontal="justify" vertical="center" wrapText="1"/>
      <protection locked="0"/>
    </xf>
    <xf numFmtId="0" fontId="77" fillId="0" borderId="24" xfId="0" applyFont="1" applyBorder="1" applyAlignment="1" applyProtection="1">
      <alignment vertical="center"/>
      <protection locked="0"/>
    </xf>
    <xf numFmtId="0" fontId="77" fillId="0" borderId="24" xfId="0" applyFont="1" applyBorder="1" applyProtection="1">
      <protection locked="0"/>
    </xf>
    <xf numFmtId="0" fontId="77" fillId="0" borderId="48" xfId="0" applyFont="1" applyBorder="1" applyAlignment="1" applyProtection="1">
      <alignment horizontal="center" vertical="center"/>
      <protection locked="0"/>
    </xf>
    <xf numFmtId="0" fontId="77" fillId="14" borderId="49" xfId="0" applyFont="1" applyFill="1" applyBorder="1" applyAlignment="1" applyProtection="1">
      <alignment horizontal="justify" vertical="center" wrapText="1"/>
      <protection locked="0"/>
    </xf>
    <xf numFmtId="0" fontId="77" fillId="0" borderId="33" xfId="0" applyFont="1" applyBorder="1" applyAlignment="1" applyProtection="1">
      <alignment horizontal="justify" vertical="center" wrapText="1"/>
      <protection locked="0"/>
    </xf>
    <xf numFmtId="0" fontId="77" fillId="29" borderId="33" xfId="0" applyFont="1" applyFill="1" applyBorder="1" applyAlignment="1" applyProtection="1">
      <alignment horizontal="justify" vertical="center" wrapText="1"/>
      <protection locked="0"/>
    </xf>
    <xf numFmtId="0" fontId="77" fillId="0" borderId="33" xfId="0" applyFont="1" applyBorder="1" applyAlignment="1" applyProtection="1">
      <alignment vertical="top" wrapText="1"/>
      <protection locked="0"/>
    </xf>
    <xf numFmtId="0" fontId="77" fillId="14" borderId="23" xfId="0" applyFont="1" applyFill="1" applyBorder="1" applyAlignment="1" applyProtection="1">
      <alignment horizontal="justify" vertical="center" wrapText="1"/>
      <protection locked="0"/>
    </xf>
    <xf numFmtId="0" fontId="77" fillId="29" borderId="1" xfId="0" applyFont="1" applyFill="1" applyBorder="1" applyAlignment="1" applyProtection="1">
      <alignment horizontal="justify" vertical="center" wrapText="1"/>
      <protection locked="0"/>
    </xf>
    <xf numFmtId="0" fontId="77" fillId="0" borderId="1" xfId="0" applyFont="1" applyBorder="1" applyAlignment="1" applyProtection="1">
      <alignment wrapText="1"/>
      <protection locked="0"/>
    </xf>
    <xf numFmtId="0" fontId="40" fillId="0" borderId="1" xfId="0" applyFont="1" applyBorder="1" applyAlignment="1" applyProtection="1">
      <alignment horizontal="center" vertical="center"/>
      <protection locked="0"/>
    </xf>
    <xf numFmtId="0" fontId="77" fillId="13" borderId="23" xfId="0" applyFont="1" applyFill="1" applyBorder="1" applyAlignment="1" applyProtection="1">
      <alignment horizontal="justify" vertical="center" wrapText="1"/>
      <protection locked="0"/>
    </xf>
    <xf numFmtId="0" fontId="77" fillId="0" borderId="48" xfId="0" applyFont="1" applyBorder="1" applyAlignment="1" applyProtection="1">
      <alignment vertical="center"/>
      <protection locked="0"/>
    </xf>
    <xf numFmtId="0" fontId="77" fillId="13" borderId="49" xfId="0" applyFont="1" applyFill="1" applyBorder="1" applyAlignment="1" applyProtection="1">
      <alignment horizontal="justify" vertical="top" wrapText="1"/>
      <protection locked="0"/>
    </xf>
    <xf numFmtId="0" fontId="77" fillId="0" borderId="63" xfId="0" applyFont="1" applyBorder="1" applyAlignment="1" applyProtection="1">
      <alignment horizontal="center" vertical="center"/>
      <protection locked="0"/>
    </xf>
    <xf numFmtId="0" fontId="77" fillId="0" borderId="33" xfId="0" applyFont="1" applyBorder="1" applyProtection="1">
      <protection locked="0"/>
    </xf>
    <xf numFmtId="0" fontId="77" fillId="14" borderId="23" xfId="0" applyFont="1" applyFill="1" applyBorder="1" applyAlignment="1" applyProtection="1">
      <alignment horizontal="justify" vertical="top" wrapText="1"/>
      <protection locked="0"/>
    </xf>
    <xf numFmtId="0" fontId="77" fillId="0" borderId="24" xfId="0" applyFont="1" applyBorder="1" applyAlignment="1" applyProtection="1">
      <alignment horizontal="left" vertical="center" wrapText="1"/>
      <protection locked="0"/>
    </xf>
    <xf numFmtId="0" fontId="77" fillId="29" borderId="24" xfId="0" applyFont="1" applyFill="1" applyBorder="1" applyAlignment="1" applyProtection="1">
      <alignment horizontal="justify" vertical="center" wrapText="1"/>
      <protection locked="0"/>
    </xf>
    <xf numFmtId="0" fontId="77" fillId="0" borderId="24" xfId="0" applyFont="1" applyBorder="1" applyAlignment="1" applyProtection="1">
      <alignment vertical="center" wrapText="1"/>
      <protection locked="0"/>
    </xf>
    <xf numFmtId="0" fontId="40" fillId="0" borderId="33" xfId="0" applyFont="1" applyBorder="1" applyAlignment="1" applyProtection="1">
      <alignment horizontal="center" vertical="center"/>
      <protection locked="0"/>
    </xf>
    <xf numFmtId="0" fontId="77" fillId="13" borderId="49" xfId="0" applyFont="1" applyFill="1" applyBorder="1" applyAlignment="1" applyProtection="1">
      <alignment horizontal="justify" vertical="center" wrapText="1"/>
      <protection locked="0"/>
    </xf>
    <xf numFmtId="0" fontId="77" fillId="0" borderId="12" xfId="0" applyFont="1" applyBorder="1" applyAlignment="1" applyProtection="1">
      <alignment horizontal="center" vertical="center"/>
      <protection locked="0"/>
    </xf>
    <xf numFmtId="0" fontId="77" fillId="0" borderId="33" xfId="0" applyFont="1" applyBorder="1" applyAlignment="1" applyProtection="1">
      <alignment vertical="center"/>
      <protection locked="0"/>
    </xf>
    <xf numFmtId="0" fontId="77" fillId="0" borderId="12" xfId="0" applyFont="1" applyBorder="1" applyAlignment="1" applyProtection="1">
      <alignment horizontal="justify" vertical="center" wrapText="1"/>
      <protection locked="0"/>
    </xf>
    <xf numFmtId="0" fontId="77" fillId="29" borderId="12" xfId="0" applyFont="1" applyFill="1" applyBorder="1" applyAlignment="1" applyProtection="1">
      <alignment vertical="center" wrapText="1"/>
      <protection locked="0"/>
    </xf>
    <xf numFmtId="0" fontId="77" fillId="0" borderId="12" xfId="0" applyFont="1" applyBorder="1" applyProtection="1">
      <protection locked="0"/>
    </xf>
    <xf numFmtId="0" fontId="77" fillId="14" borderId="17" xfId="0" applyFont="1" applyFill="1" applyBorder="1" applyAlignment="1" applyProtection="1">
      <alignment horizontal="justify" vertical="center" wrapText="1"/>
      <protection locked="0"/>
    </xf>
    <xf numFmtId="0" fontId="77" fillId="0" borderId="21" xfId="0" applyFont="1" applyBorder="1" applyAlignment="1" applyProtection="1">
      <alignment horizontal="justify" vertical="top" wrapText="1"/>
      <protection locked="0"/>
    </xf>
    <xf numFmtId="0" fontId="0" fillId="0" borderId="1" xfId="0" applyBorder="1" applyAlignment="1">
      <alignment horizontal="center" vertical="top" wrapText="1"/>
    </xf>
    <xf numFmtId="0" fontId="43" fillId="18" borderId="0" xfId="0" applyFont="1" applyFill="1" applyBorder="1" applyAlignment="1" applyProtection="1">
      <alignment vertical="center" wrapText="1"/>
      <protection hidden="1"/>
    </xf>
    <xf numFmtId="0" fontId="30" fillId="21" borderId="28" xfId="0" applyFont="1" applyFill="1" applyBorder="1" applyAlignment="1" applyProtection="1">
      <alignment vertical="center"/>
      <protection hidden="1"/>
    </xf>
    <xf numFmtId="0" fontId="43" fillId="18" borderId="26" xfId="0" applyFont="1" applyFill="1" applyBorder="1" applyAlignment="1" applyProtection="1">
      <alignment horizontal="center" vertical="center" wrapText="1"/>
      <protection hidden="1"/>
    </xf>
    <xf numFmtId="0" fontId="30" fillId="21" borderId="12" xfId="0" applyFont="1" applyFill="1" applyBorder="1" applyAlignment="1" applyProtection="1">
      <alignment vertical="center"/>
      <protection hidden="1"/>
    </xf>
    <xf numFmtId="0" fontId="30" fillId="21" borderId="70" xfId="0" applyFont="1" applyFill="1" applyBorder="1" applyAlignment="1" applyProtection="1">
      <alignment vertical="center"/>
      <protection hidden="1"/>
    </xf>
    <xf numFmtId="0" fontId="43" fillId="18" borderId="61" xfId="0" applyFont="1" applyFill="1" applyBorder="1" applyAlignment="1" applyProtection="1">
      <alignment vertical="center" wrapText="1"/>
      <protection hidden="1"/>
    </xf>
    <xf numFmtId="0" fontId="43" fillId="18" borderId="33" xfId="0" applyFont="1" applyFill="1" applyBorder="1" applyAlignment="1" applyProtection="1">
      <alignment vertical="center" wrapText="1"/>
      <protection hidden="1"/>
    </xf>
    <xf numFmtId="0" fontId="17" fillId="0" borderId="25" xfId="0" applyFont="1" applyBorder="1" applyProtection="1">
      <protection hidden="1"/>
    </xf>
    <xf numFmtId="0" fontId="20" fillId="35" borderId="21" xfId="0" applyFont="1" applyFill="1" applyBorder="1" applyAlignment="1" applyProtection="1">
      <alignment horizontal="center"/>
      <protection hidden="1"/>
    </xf>
    <xf numFmtId="0" fontId="20" fillId="35" borderId="15" xfId="0" applyFont="1" applyFill="1" applyBorder="1" applyAlignment="1" applyProtection="1">
      <alignment horizontal="center"/>
      <protection hidden="1"/>
    </xf>
    <xf numFmtId="1" fontId="23" fillId="0" borderId="33" xfId="0" applyNumberFormat="1" applyFont="1" applyBorder="1" applyAlignment="1" applyProtection="1">
      <alignment horizontal="center" vertical="center" wrapText="1"/>
      <protection locked="0"/>
    </xf>
    <xf numFmtId="1" fontId="23" fillId="0" borderId="33" xfId="0" applyNumberFormat="1" applyFont="1" applyBorder="1" applyAlignment="1" applyProtection="1">
      <alignment horizontal="center" vertical="center"/>
      <protection locked="0"/>
    </xf>
    <xf numFmtId="1" fontId="23" fillId="21" borderId="33" xfId="0" applyNumberFormat="1" applyFont="1" applyFill="1" applyBorder="1" applyAlignment="1" applyProtection="1">
      <alignment horizontal="center" vertical="center" wrapText="1"/>
      <protection hidden="1"/>
    </xf>
    <xf numFmtId="0" fontId="20" fillId="21" borderId="33" xfId="0" applyFont="1" applyFill="1" applyBorder="1" applyAlignment="1" applyProtection="1">
      <alignment horizontal="center" vertical="center"/>
      <protection hidden="1"/>
    </xf>
    <xf numFmtId="0" fontId="20" fillId="21" borderId="15" xfId="0" applyFont="1" applyFill="1" applyBorder="1" applyAlignment="1" applyProtection="1">
      <alignment horizontal="center" vertical="center" wrapText="1"/>
      <protection hidden="1"/>
    </xf>
    <xf numFmtId="0" fontId="20" fillId="21" borderId="21" xfId="0" applyFont="1" applyFill="1" applyBorder="1" applyAlignment="1" applyProtection="1">
      <alignment horizontal="center" vertical="center" wrapText="1"/>
      <protection hidden="1"/>
    </xf>
    <xf numFmtId="0" fontId="0" fillId="0" borderId="33" xfId="0" applyBorder="1" applyAlignment="1" applyProtection="1">
      <alignment horizontal="justify" vertical="top" wrapText="1"/>
      <protection locked="0" hidden="1"/>
    </xf>
    <xf numFmtId="0" fontId="21" fillId="0" borderId="1" xfId="0" applyFont="1" applyBorder="1" applyAlignment="1" applyProtection="1">
      <alignment horizontal="justify" vertical="top" wrapText="1"/>
      <protection locked="0"/>
    </xf>
    <xf numFmtId="0" fontId="0" fillId="0" borderId="1" xfId="0" applyBorder="1" applyAlignment="1" applyProtection="1">
      <alignment horizontal="justify" vertical="top" wrapText="1"/>
      <protection locked="0" hidden="1"/>
    </xf>
    <xf numFmtId="0" fontId="0" fillId="0" borderId="0" xfId="0" applyProtection="1">
      <protection locked="0" hidden="1"/>
    </xf>
    <xf numFmtId="0" fontId="23" fillId="17" borderId="1" xfId="0" applyFont="1" applyFill="1" applyBorder="1" applyAlignment="1" applyProtection="1">
      <alignment horizontal="justify" vertical="top" wrapText="1"/>
      <protection locked="0"/>
    </xf>
    <xf numFmtId="0" fontId="22" fillId="17" borderId="4" xfId="0" applyFont="1" applyFill="1" applyBorder="1" applyAlignment="1">
      <alignment horizontal="center" vertical="center"/>
    </xf>
    <xf numFmtId="0" fontId="21" fillId="14" borderId="9" xfId="0" applyFont="1" applyFill="1" applyBorder="1" applyAlignment="1">
      <alignment horizontal="justify" vertical="center" wrapText="1"/>
    </xf>
    <xf numFmtId="0" fontId="21" fillId="14" borderId="10" xfId="0" applyFont="1" applyFill="1" applyBorder="1" applyAlignment="1">
      <alignment horizontal="justify" vertical="center" wrapText="1"/>
    </xf>
    <xf numFmtId="0" fontId="21" fillId="14" borderId="11" xfId="0" applyFont="1" applyFill="1" applyBorder="1" applyAlignment="1">
      <alignment horizontal="justify" vertical="center" wrapText="1"/>
    </xf>
    <xf numFmtId="0" fontId="17" fillId="0" borderId="0" xfId="0" applyFont="1" applyBorder="1" applyAlignment="1" applyProtection="1">
      <alignment horizontal="center"/>
      <protection hidden="1"/>
    </xf>
    <xf numFmtId="0" fontId="10" fillId="0" borderId="0" xfId="0" applyFont="1" applyBorder="1" applyAlignment="1" applyProtection="1">
      <alignment horizontal="center"/>
      <protection hidden="1"/>
    </xf>
    <xf numFmtId="0" fontId="10" fillId="0" borderId="1" xfId="0" applyFont="1" applyBorder="1" applyAlignment="1" applyProtection="1">
      <alignment horizontal="center"/>
      <protection hidden="1"/>
    </xf>
    <xf numFmtId="0" fontId="10" fillId="0" borderId="24" xfId="0" applyFont="1" applyBorder="1" applyAlignment="1" applyProtection="1">
      <alignment horizontal="center"/>
      <protection hidden="1"/>
    </xf>
    <xf numFmtId="0" fontId="22" fillId="17" borderId="2" xfId="0" applyFont="1" applyFill="1" applyBorder="1" applyAlignment="1">
      <alignment horizontal="center" vertical="center"/>
    </xf>
    <xf numFmtId="0" fontId="16" fillId="41" borderId="1" xfId="0" applyFont="1" applyFill="1" applyBorder="1" applyAlignment="1" applyProtection="1">
      <alignment horizontal="center" vertical="center"/>
      <protection hidden="1"/>
    </xf>
    <xf numFmtId="0" fontId="0" fillId="40" borderId="0" xfId="0" applyFill="1" applyBorder="1" applyAlignment="1" applyProtection="1">
      <alignment horizontal="justify" vertical="center"/>
      <protection hidden="1"/>
    </xf>
    <xf numFmtId="0" fontId="16" fillId="40" borderId="0" xfId="0" applyFont="1" applyFill="1" applyBorder="1" applyAlignment="1" applyProtection="1">
      <alignment horizontal="center" vertical="center"/>
      <protection hidden="1"/>
    </xf>
    <xf numFmtId="0" fontId="0" fillId="18" borderId="0" xfId="0" applyFill="1" applyProtection="1">
      <protection hidden="1"/>
    </xf>
    <xf numFmtId="0" fontId="0" fillId="35" borderId="72" xfId="0" applyFill="1" applyBorder="1" applyAlignment="1" applyProtection="1">
      <alignment horizontal="center"/>
      <protection locked="0"/>
    </xf>
    <xf numFmtId="0" fontId="0" fillId="35" borderId="30" xfId="0" applyFill="1" applyBorder="1" applyAlignment="1" applyProtection="1">
      <alignment horizontal="center"/>
      <protection locked="0"/>
    </xf>
    <xf numFmtId="0" fontId="0" fillId="35" borderId="71" xfId="0" applyFill="1" applyBorder="1" applyAlignment="1" applyProtection="1">
      <alignment horizontal="center"/>
      <protection locked="0"/>
    </xf>
    <xf numFmtId="0" fontId="0" fillId="35" borderId="30" xfId="0" applyFill="1" applyBorder="1" applyProtection="1">
      <protection hidden="1"/>
    </xf>
    <xf numFmtId="0" fontId="19" fillId="39" borderId="0" xfId="0" applyFont="1" applyFill="1" applyBorder="1" applyAlignment="1" applyProtection="1">
      <alignment horizontal="center"/>
      <protection hidden="1"/>
    </xf>
    <xf numFmtId="0" fontId="16" fillId="41" borderId="0" xfId="0" applyFont="1" applyFill="1" applyBorder="1" applyAlignment="1" applyProtection="1">
      <alignment horizontal="center" vertical="center"/>
      <protection hidden="1"/>
    </xf>
    <xf numFmtId="0" fontId="0" fillId="35" borderId="18" xfId="0" applyFill="1" applyBorder="1" applyAlignment="1" applyProtection="1">
      <alignment horizontal="center"/>
      <protection locked="0"/>
    </xf>
    <xf numFmtId="0" fontId="0" fillId="35" borderId="3" xfId="0" applyFill="1" applyBorder="1" applyAlignment="1" applyProtection="1">
      <alignment horizontal="center"/>
      <protection locked="0"/>
    </xf>
    <xf numFmtId="0" fontId="15" fillId="32" borderId="34" xfId="14" applyFill="1" applyBorder="1" applyAlignment="1" applyProtection="1">
      <alignment horizontal="center" vertical="center" wrapText="1"/>
      <protection hidden="1"/>
    </xf>
    <xf numFmtId="0" fontId="22" fillId="17" borderId="18" xfId="0" applyFont="1" applyFill="1" applyBorder="1" applyAlignment="1">
      <alignment horizontal="center" vertical="center"/>
    </xf>
    <xf numFmtId="0" fontId="2" fillId="12" borderId="19" xfId="12" applyFont="1" applyFill="1" applyBorder="1" applyAlignment="1" applyProtection="1">
      <alignment horizontal="center" vertical="center" wrapText="1"/>
    </xf>
    <xf numFmtId="0" fontId="2" fillId="12" borderId="1" xfId="12" applyFont="1" applyFill="1" applyBorder="1" applyAlignment="1" applyProtection="1">
      <alignment horizontal="center" vertical="center" wrapText="1"/>
    </xf>
    <xf numFmtId="0" fontId="2" fillId="12" borderId="1" xfId="0" applyFont="1" applyFill="1" applyBorder="1" applyAlignment="1">
      <alignment horizontal="center" vertical="center" wrapText="1"/>
    </xf>
    <xf numFmtId="0" fontId="2" fillId="12" borderId="12" xfId="12" applyFont="1" applyFill="1" applyBorder="1" applyAlignment="1" applyProtection="1">
      <alignment horizontal="center" vertical="center" wrapText="1"/>
    </xf>
    <xf numFmtId="0" fontId="2" fillId="13" borderId="19" xfId="12" applyFont="1" applyFill="1" applyBorder="1" applyAlignment="1" applyProtection="1">
      <alignment horizontal="center" vertical="center" wrapText="1"/>
    </xf>
    <xf numFmtId="0" fontId="2" fillId="13" borderId="1" xfId="12" applyFont="1" applyFill="1" applyBorder="1" applyAlignment="1" applyProtection="1">
      <alignment horizontal="center" vertical="center" wrapText="1"/>
    </xf>
    <xf numFmtId="0" fontId="2" fillId="13" borderId="12" xfId="12" applyFont="1" applyFill="1" applyBorder="1" applyAlignment="1" applyProtection="1">
      <alignment horizontal="center" vertical="center" wrapText="1"/>
    </xf>
    <xf numFmtId="0" fontId="2" fillId="15" borderId="19" xfId="12" applyFont="1" applyFill="1" applyBorder="1" applyAlignment="1" applyProtection="1">
      <alignment horizontal="center" vertical="center" wrapText="1"/>
    </xf>
    <xf numFmtId="0" fontId="2" fillId="15" borderId="1" xfId="12" applyFont="1" applyFill="1" applyBorder="1" applyAlignment="1" applyProtection="1">
      <alignment horizontal="center" vertical="center" wrapText="1"/>
    </xf>
    <xf numFmtId="0" fontId="2" fillId="15" borderId="12" xfId="12" applyFont="1" applyFill="1" applyBorder="1" applyAlignment="1" applyProtection="1">
      <alignment horizontal="center" vertical="center" wrapText="1"/>
    </xf>
    <xf numFmtId="0" fontId="2" fillId="16" borderId="20" xfId="0" applyFont="1" applyFill="1" applyBorder="1" applyAlignment="1">
      <alignment horizontal="center" vertical="center" wrapText="1"/>
    </xf>
    <xf numFmtId="0" fontId="2" fillId="16" borderId="23" xfId="12" applyFont="1" applyFill="1" applyBorder="1" applyAlignment="1" applyProtection="1">
      <alignment horizontal="center" vertical="center" wrapText="1"/>
    </xf>
    <xf numFmtId="0" fontId="21" fillId="16" borderId="23" xfId="0" applyFont="1" applyFill="1" applyBorder="1" applyAlignment="1">
      <alignment horizontal="center" vertical="center" wrapText="1"/>
    </xf>
    <xf numFmtId="0" fontId="2" fillId="16" borderId="23" xfId="0" applyFont="1" applyFill="1" applyBorder="1" applyAlignment="1">
      <alignment horizontal="center" vertical="center" wrapText="1"/>
    </xf>
    <xf numFmtId="0" fontId="2" fillId="16" borderId="17" xfId="0" applyFont="1" applyFill="1" applyBorder="1" applyAlignment="1">
      <alignment horizontal="center" vertical="center" wrapText="1"/>
    </xf>
    <xf numFmtId="0" fontId="15" fillId="42" borderId="34" xfId="14" applyFill="1" applyBorder="1" applyAlignment="1" applyProtection="1">
      <alignment horizontal="center" vertical="center" wrapText="1"/>
      <protection hidden="1"/>
    </xf>
    <xf numFmtId="0" fontId="76" fillId="17" borderId="1" xfId="0" applyFont="1" applyFill="1" applyBorder="1" applyAlignment="1" applyProtection="1">
      <alignment horizontal="justify" vertical="top" wrapText="1"/>
      <protection locked="0"/>
    </xf>
    <xf numFmtId="49" fontId="21" fillId="0" borderId="33" xfId="0" applyNumberFormat="1" applyFont="1" applyBorder="1" applyAlignment="1" applyProtection="1">
      <alignment horizontal="justify" vertical="top" wrapText="1"/>
      <protection locked="0"/>
    </xf>
    <xf numFmtId="0" fontId="0" fillId="0" borderId="0" xfId="0" applyAlignment="1">
      <alignment horizontal="center"/>
    </xf>
    <xf numFmtId="0" fontId="97" fillId="0" borderId="1" xfId="0" applyFont="1" applyFill="1" applyBorder="1" applyAlignment="1" applyProtection="1">
      <alignment horizontal="center" vertical="center" wrapText="1"/>
      <protection hidden="1"/>
    </xf>
    <xf numFmtId="0" fontId="76" fillId="0" borderId="1" xfId="0" applyFont="1" applyFill="1" applyBorder="1" applyAlignment="1" applyProtection="1">
      <alignment horizontal="center" vertical="center" wrapText="1"/>
      <protection hidden="1"/>
    </xf>
    <xf numFmtId="0" fontId="20" fillId="21" borderId="0" xfId="0" applyFont="1" applyFill="1" applyBorder="1" applyAlignment="1" applyProtection="1">
      <alignment horizontal="center"/>
      <protection hidden="1"/>
    </xf>
    <xf numFmtId="49" fontId="21" fillId="17" borderId="33" xfId="0" applyNumberFormat="1" applyFont="1" applyFill="1" applyBorder="1" applyAlignment="1" applyProtection="1">
      <alignment horizontal="justify" vertical="top" wrapText="1"/>
      <protection locked="0"/>
    </xf>
    <xf numFmtId="0" fontId="6" fillId="14" borderId="24" xfId="0" applyFont="1" applyFill="1" applyBorder="1" applyAlignment="1" applyProtection="1">
      <alignment horizontal="justify" vertical="top" wrapText="1"/>
    </xf>
    <xf numFmtId="0" fontId="6" fillId="17" borderId="24" xfId="0" applyFont="1" applyFill="1" applyBorder="1" applyAlignment="1" applyProtection="1">
      <alignment horizontal="justify" vertical="top" wrapText="1"/>
    </xf>
    <xf numFmtId="0" fontId="6" fillId="0" borderId="24" xfId="0" applyFont="1" applyFill="1" applyBorder="1" applyAlignment="1" applyProtection="1">
      <alignment horizontal="justify" vertical="top" wrapText="1"/>
    </xf>
    <xf numFmtId="0" fontId="45" fillId="30" borderId="21" xfId="0" applyFont="1" applyFill="1" applyBorder="1" applyAlignment="1" applyProtection="1">
      <alignment horizontal="center" vertical="center" wrapText="1"/>
      <protection hidden="1"/>
    </xf>
    <xf numFmtId="0" fontId="6" fillId="14" borderId="0" xfId="0" applyFont="1" applyFill="1" applyBorder="1" applyAlignment="1" applyProtection="1">
      <alignment horizontal="justify" vertical="top" wrapText="1"/>
    </xf>
    <xf numFmtId="0" fontId="6" fillId="17" borderId="0" xfId="0" applyFont="1" applyFill="1" applyBorder="1" applyAlignment="1" applyProtection="1">
      <alignment horizontal="justify" vertical="top" wrapText="1"/>
    </xf>
    <xf numFmtId="0" fontId="6" fillId="0" borderId="0" xfId="0" applyFont="1" applyFill="1" applyBorder="1" applyAlignment="1" applyProtection="1">
      <alignment horizontal="justify" vertical="top" wrapText="1"/>
    </xf>
    <xf numFmtId="0" fontId="15" fillId="21" borderId="34" xfId="14" applyFill="1" applyBorder="1" applyAlignment="1" applyProtection="1">
      <alignment horizontal="center" vertical="center" wrapText="1"/>
      <protection hidden="1"/>
    </xf>
    <xf numFmtId="0" fontId="20" fillId="21" borderId="36" xfId="0" applyFont="1" applyFill="1" applyBorder="1" applyAlignment="1" applyProtection="1">
      <alignment horizontal="center" vertical="center" wrapText="1"/>
      <protection hidden="1"/>
    </xf>
    <xf numFmtId="49" fontId="21" fillId="17" borderId="1" xfId="0" applyNumberFormat="1" applyFont="1" applyFill="1" applyBorder="1" applyAlignment="1" applyProtection="1">
      <alignment horizontal="justify" vertical="top" wrapText="1"/>
      <protection locked="0"/>
    </xf>
    <xf numFmtId="0" fontId="20" fillId="21" borderId="1" xfId="0" applyFont="1" applyFill="1" applyBorder="1" applyAlignment="1" applyProtection="1">
      <alignment horizontal="center" vertical="center" wrapText="1"/>
      <protection hidden="1"/>
    </xf>
    <xf numFmtId="0" fontId="23" fillId="0" borderId="0" xfId="0" applyFont="1"/>
    <xf numFmtId="0" fontId="23" fillId="0" borderId="0" xfId="0" applyFont="1" applyAlignment="1">
      <alignment horizontal="center"/>
    </xf>
    <xf numFmtId="0" fontId="9" fillId="0" borderId="40" xfId="12" applyFont="1" applyFill="1" applyBorder="1" applyAlignment="1" applyProtection="1">
      <alignment horizontal="center" vertical="center"/>
    </xf>
    <xf numFmtId="0" fontId="9" fillId="0" borderId="48" xfId="12" applyFont="1" applyFill="1" applyBorder="1" applyAlignment="1" applyProtection="1">
      <alignment horizontal="center" vertical="center"/>
    </xf>
    <xf numFmtId="0" fontId="9" fillId="0" borderId="0" xfId="12" applyFont="1" applyFill="1" applyBorder="1" applyAlignment="1" applyProtection="1">
      <alignment horizontal="center" vertical="center"/>
    </xf>
    <xf numFmtId="0" fontId="20" fillId="21" borderId="1" xfId="0" applyFont="1" applyFill="1" applyBorder="1" applyAlignment="1">
      <alignment horizontal="center" vertical="top"/>
    </xf>
    <xf numFmtId="0" fontId="20" fillId="21" borderId="1" xfId="0" applyFont="1" applyFill="1" applyBorder="1" applyAlignment="1">
      <alignment horizontal="center" vertical="top" wrapText="1"/>
    </xf>
    <xf numFmtId="0" fontId="20" fillId="21" borderId="1" xfId="0" applyFont="1" applyFill="1" applyBorder="1" applyAlignment="1">
      <alignment horizontal="justify" vertical="top" wrapText="1"/>
    </xf>
    <xf numFmtId="0" fontId="20" fillId="21" borderId="31" xfId="0" applyFont="1" applyFill="1" applyBorder="1" applyAlignment="1">
      <alignment horizontal="center" vertical="center" wrapText="1"/>
    </xf>
    <xf numFmtId="0" fontId="20" fillId="0" borderId="1" xfId="0" applyFont="1" applyBorder="1" applyAlignment="1">
      <alignment horizontal="center" vertical="top"/>
    </xf>
    <xf numFmtId="0" fontId="23" fillId="14" borderId="0" xfId="0" applyFont="1" applyFill="1" applyProtection="1"/>
    <xf numFmtId="0" fontId="23" fillId="17" borderId="0" xfId="0" applyFont="1" applyFill="1" applyProtection="1"/>
    <xf numFmtId="0" fontId="23" fillId="0" borderId="0" xfId="0" applyFont="1" applyFill="1" applyProtection="1"/>
    <xf numFmtId="0" fontId="23" fillId="0" borderId="61" xfId="0" applyFont="1" applyFill="1" applyBorder="1" applyProtection="1"/>
    <xf numFmtId="0" fontId="9" fillId="0" borderId="33" xfId="0" applyFont="1" applyFill="1" applyBorder="1" applyAlignment="1" applyProtection="1">
      <alignment horizontal="justify" vertical="top" wrapText="1"/>
      <protection locked="0"/>
    </xf>
    <xf numFmtId="0" fontId="21" fillId="0" borderId="33" xfId="0" applyFont="1" applyBorder="1" applyAlignment="1" applyProtection="1">
      <alignment horizontal="center" vertical="top"/>
      <protection locked="0"/>
    </xf>
    <xf numFmtId="0" fontId="21" fillId="0" borderId="1" xfId="0" applyFont="1" applyBorder="1" applyAlignment="1">
      <alignment horizontal="center" vertical="top"/>
    </xf>
    <xf numFmtId="49" fontId="21" fillId="0" borderId="1" xfId="0" applyNumberFormat="1" applyFont="1" applyBorder="1" applyAlignment="1" applyProtection="1">
      <alignment horizontal="justify" vertical="top"/>
      <protection locked="0"/>
    </xf>
    <xf numFmtId="0" fontId="9" fillId="17" borderId="33" xfId="0" applyFont="1" applyFill="1" applyBorder="1" applyAlignment="1" applyProtection="1">
      <alignment horizontal="justify" vertical="top" wrapText="1"/>
      <protection locked="0"/>
    </xf>
    <xf numFmtId="0" fontId="21" fillId="17" borderId="33" xfId="0" applyFont="1" applyFill="1" applyBorder="1" applyAlignment="1" applyProtection="1">
      <alignment horizontal="center" vertical="top"/>
      <protection locked="0"/>
    </xf>
    <xf numFmtId="49" fontId="21" fillId="17" borderId="1" xfId="0" applyNumberFormat="1" applyFont="1" applyFill="1" applyBorder="1" applyAlignment="1" applyProtection="1">
      <alignment horizontal="justify" vertical="top"/>
      <protection locked="0"/>
    </xf>
    <xf numFmtId="49" fontId="21" fillId="0" borderId="1" xfId="0" applyNumberFormat="1" applyFont="1" applyBorder="1" applyAlignment="1" applyProtection="1">
      <alignment horizontal="justify" vertical="top" wrapText="1"/>
      <protection locked="0"/>
    </xf>
    <xf numFmtId="49" fontId="2" fillId="17" borderId="1" xfId="0" applyNumberFormat="1" applyFont="1" applyFill="1" applyBorder="1" applyAlignment="1" applyProtection="1">
      <alignment horizontal="justify" vertical="top" wrapText="1"/>
      <protection locked="0"/>
    </xf>
    <xf numFmtId="49" fontId="21" fillId="0" borderId="33" xfId="0" applyNumberFormat="1" applyFont="1" applyFill="1" applyBorder="1" applyAlignment="1" applyProtection="1">
      <alignment horizontal="justify" vertical="top" wrapText="1"/>
      <protection locked="0"/>
    </xf>
    <xf numFmtId="0" fontId="21" fillId="0" borderId="33" xfId="0" applyFont="1" applyFill="1" applyBorder="1" applyAlignment="1" applyProtection="1">
      <alignment horizontal="center" vertical="top"/>
      <protection locked="0"/>
    </xf>
    <xf numFmtId="0" fontId="21" fillId="0" borderId="1" xfId="0" applyFont="1" applyFill="1" applyBorder="1" applyAlignment="1">
      <alignment horizontal="center" vertical="top"/>
    </xf>
    <xf numFmtId="0" fontId="23" fillId="0" borderId="0" xfId="0" applyFont="1" applyFill="1"/>
    <xf numFmtId="0" fontId="22" fillId="17" borderId="33" xfId="0" applyFont="1" applyFill="1" applyBorder="1" applyAlignment="1">
      <alignment horizontal="justify" vertical="top"/>
    </xf>
    <xf numFmtId="0" fontId="22" fillId="17" borderId="31" xfId="0" applyFont="1" applyFill="1" applyBorder="1" applyAlignment="1">
      <alignment horizontal="justify" vertical="top"/>
    </xf>
    <xf numFmtId="0" fontId="22" fillId="17" borderId="48" xfId="0" applyFont="1" applyFill="1" applyBorder="1" applyAlignment="1">
      <alignment horizontal="justify" vertical="top"/>
    </xf>
    <xf numFmtId="0" fontId="22" fillId="0" borderId="40" xfId="0" applyFont="1" applyBorder="1" applyAlignment="1">
      <alignment horizontal="justify" vertical="top"/>
    </xf>
    <xf numFmtId="0" fontId="22" fillId="17" borderId="41" xfId="0" applyFont="1" applyFill="1" applyBorder="1" applyAlignment="1">
      <alignment horizontal="justify" vertical="top"/>
    </xf>
    <xf numFmtId="0" fontId="22" fillId="0" borderId="48" xfId="0" applyFont="1" applyBorder="1" applyAlignment="1">
      <alignment horizontal="center" vertical="top"/>
    </xf>
    <xf numFmtId="0" fontId="22" fillId="17" borderId="48" xfId="0" applyFont="1" applyFill="1" applyBorder="1" applyAlignment="1">
      <alignment horizontal="center" vertical="top"/>
    </xf>
    <xf numFmtId="0" fontId="22" fillId="17" borderId="24" xfId="0" applyFont="1" applyFill="1" applyBorder="1" applyAlignment="1">
      <alignment horizontal="center" vertical="top"/>
    </xf>
    <xf numFmtId="0" fontId="22" fillId="0" borderId="39" xfId="0" applyFont="1" applyBorder="1" applyAlignment="1">
      <alignment horizontal="center" vertical="top"/>
    </xf>
    <xf numFmtId="0" fontId="97" fillId="0" borderId="5" xfId="0" applyFont="1" applyFill="1" applyBorder="1" applyAlignment="1" applyProtection="1">
      <alignment horizontal="center" vertical="center" wrapText="1"/>
      <protection hidden="1"/>
    </xf>
    <xf numFmtId="0" fontId="43" fillId="18" borderId="25" xfId="0" applyFont="1" applyFill="1" applyBorder="1" applyAlignment="1" applyProtection="1">
      <alignment horizontal="center" vertical="center" wrapText="1"/>
      <protection hidden="1"/>
    </xf>
    <xf numFmtId="0" fontId="43" fillId="18" borderId="4" xfId="0" applyFont="1" applyFill="1" applyBorder="1" applyAlignment="1" applyProtection="1">
      <alignment horizontal="center" vertical="center" wrapText="1"/>
      <protection hidden="1"/>
    </xf>
    <xf numFmtId="0" fontId="43" fillId="18" borderId="35" xfId="0" applyFont="1" applyFill="1" applyBorder="1" applyAlignment="1" applyProtection="1">
      <alignment horizontal="center" vertical="center" wrapText="1"/>
      <protection hidden="1"/>
    </xf>
    <xf numFmtId="0" fontId="23" fillId="26" borderId="24" xfId="0" applyFont="1" applyFill="1" applyBorder="1" applyAlignment="1">
      <alignment horizontal="center" vertical="center" wrapText="1"/>
    </xf>
    <xf numFmtId="0" fontId="43" fillId="18" borderId="24" xfId="0" applyFont="1" applyFill="1" applyBorder="1" applyAlignment="1" applyProtection="1">
      <alignment horizontal="center" vertical="center" wrapText="1"/>
      <protection hidden="1"/>
    </xf>
    <xf numFmtId="0" fontId="23" fillId="22" borderId="24" xfId="0" applyFont="1" applyFill="1" applyBorder="1" applyAlignment="1">
      <alignment horizontal="center" vertical="center" wrapText="1"/>
    </xf>
    <xf numFmtId="0" fontId="30" fillId="23" borderId="24" xfId="0" applyFont="1" applyFill="1" applyBorder="1" applyAlignment="1">
      <alignment horizontal="center" vertical="center" wrapText="1"/>
    </xf>
    <xf numFmtId="0" fontId="21" fillId="17" borderId="33" xfId="0" applyFont="1" applyFill="1" applyBorder="1" applyAlignment="1" applyProtection="1">
      <alignment horizontal="center" vertical="center"/>
      <protection locked="0"/>
    </xf>
    <xf numFmtId="0" fontId="21" fillId="0" borderId="33" xfId="0" applyFont="1" applyFill="1" applyBorder="1" applyAlignment="1" applyProtection="1">
      <alignment horizontal="center" vertical="center"/>
      <protection locked="0"/>
    </xf>
    <xf numFmtId="0" fontId="21" fillId="0" borderId="31" xfId="0" applyFont="1" applyBorder="1" applyAlignment="1">
      <alignment horizontal="center" vertical="top"/>
    </xf>
    <xf numFmtId="0" fontId="21" fillId="17" borderId="31" xfId="0" applyFont="1" applyFill="1" applyBorder="1" applyAlignment="1">
      <alignment horizontal="center" vertical="top"/>
    </xf>
    <xf numFmtId="0" fontId="21" fillId="0" borderId="31" xfId="0" applyFont="1" applyFill="1" applyBorder="1" applyAlignment="1">
      <alignment horizontal="center" vertical="top"/>
    </xf>
    <xf numFmtId="0" fontId="21" fillId="0" borderId="5" xfId="0" applyFont="1" applyBorder="1" applyAlignment="1" applyProtection="1">
      <alignment horizontal="justify" vertical="top"/>
      <protection locked="0"/>
    </xf>
    <xf numFmtId="0" fontId="21" fillId="17" borderId="5" xfId="0" applyFont="1" applyFill="1" applyBorder="1" applyAlignment="1" applyProtection="1">
      <alignment horizontal="justify" vertical="top"/>
      <protection locked="0"/>
    </xf>
    <xf numFmtId="0" fontId="21" fillId="0" borderId="5" xfId="0" applyFont="1" applyFill="1" applyBorder="1" applyAlignment="1" applyProtection="1">
      <alignment horizontal="justify" vertical="top"/>
      <protection locked="0"/>
    </xf>
    <xf numFmtId="0" fontId="20" fillId="21" borderId="63" xfId="0" applyFont="1" applyFill="1" applyBorder="1" applyAlignment="1">
      <alignment horizontal="center" vertical="center" wrapText="1"/>
    </xf>
    <xf numFmtId="0" fontId="20" fillId="21" borderId="24" xfId="0" applyFont="1" applyFill="1" applyBorder="1" applyAlignment="1">
      <alignment horizontal="center" vertical="top" wrapText="1"/>
    </xf>
    <xf numFmtId="0" fontId="22" fillId="0" borderId="63" xfId="0" applyFont="1" applyBorder="1" applyAlignment="1">
      <alignment horizontal="center" vertical="top"/>
    </xf>
    <xf numFmtId="0" fontId="22" fillId="0" borderId="61" xfId="0" applyFont="1" applyBorder="1" applyAlignment="1">
      <alignment horizontal="justify" vertical="top"/>
    </xf>
    <xf numFmtId="0" fontId="22" fillId="17" borderId="63" xfId="0" applyFont="1" applyFill="1" applyBorder="1" applyAlignment="1">
      <alignment horizontal="center" vertical="top"/>
    </xf>
    <xf numFmtId="0" fontId="22" fillId="17" borderId="38" xfId="0" applyFont="1" applyFill="1" applyBorder="1" applyAlignment="1">
      <alignment horizontal="justify" vertical="top"/>
    </xf>
    <xf numFmtId="0" fontId="22" fillId="17" borderId="39" xfId="0" applyFont="1" applyFill="1" applyBorder="1" applyAlignment="1">
      <alignment horizontal="center" vertical="top"/>
    </xf>
    <xf numFmtId="0" fontId="22" fillId="17" borderId="40" xfId="0" applyFont="1" applyFill="1" applyBorder="1" applyAlignment="1">
      <alignment horizontal="justify" vertical="top"/>
    </xf>
    <xf numFmtId="0" fontId="22" fillId="17" borderId="61" xfId="0" applyFont="1" applyFill="1" applyBorder="1" applyAlignment="1">
      <alignment horizontal="justify" vertical="top"/>
    </xf>
    <xf numFmtId="0" fontId="22" fillId="0" borderId="39" xfId="0" applyFont="1" applyFill="1" applyBorder="1" applyAlignment="1">
      <alignment horizontal="center" vertical="top"/>
    </xf>
    <xf numFmtId="0" fontId="22" fillId="0" borderId="48" xfId="0" applyFont="1" applyFill="1" applyBorder="1" applyAlignment="1">
      <alignment horizontal="center" vertical="top"/>
    </xf>
    <xf numFmtId="0" fontId="22" fillId="0" borderId="40" xfId="0" applyFont="1" applyFill="1" applyBorder="1" applyAlignment="1">
      <alignment horizontal="justify" vertical="top"/>
    </xf>
    <xf numFmtId="0" fontId="22" fillId="0" borderId="41" xfId="0" applyFont="1" applyBorder="1" applyAlignment="1">
      <alignment horizontal="center" vertical="top"/>
    </xf>
    <xf numFmtId="0" fontId="22" fillId="0" borderId="33" xfId="0" applyFont="1" applyBorder="1" applyAlignment="1">
      <alignment horizontal="center" vertical="top"/>
    </xf>
    <xf numFmtId="0" fontId="22" fillId="0" borderId="38" xfId="0" applyFont="1" applyFill="1" applyBorder="1" applyAlignment="1">
      <alignment horizontal="justify" vertical="top"/>
    </xf>
    <xf numFmtId="0" fontId="22" fillId="0" borderId="63" xfId="0" applyFont="1" applyFill="1" applyBorder="1" applyAlignment="1">
      <alignment horizontal="center" vertical="top"/>
    </xf>
    <xf numFmtId="0" fontId="22" fillId="0" borderId="24" xfId="0" applyFont="1" applyFill="1" applyBorder="1" applyAlignment="1">
      <alignment horizontal="center" vertical="top"/>
    </xf>
    <xf numFmtId="0" fontId="22" fillId="0" borderId="31" xfId="0" applyFont="1" applyFill="1" applyBorder="1" applyAlignment="1">
      <alignment horizontal="justify" vertical="top"/>
    </xf>
    <xf numFmtId="0" fontId="20" fillId="0" borderId="1" xfId="0" applyFont="1" applyFill="1" applyBorder="1" applyAlignment="1">
      <alignment horizontal="center" vertical="top"/>
    </xf>
    <xf numFmtId="0" fontId="21" fillId="17" borderId="33" xfId="0" applyFont="1" applyFill="1" applyBorder="1" applyAlignment="1" applyProtection="1">
      <alignment horizontal="center" vertical="top"/>
      <protection locked="0"/>
    </xf>
    <xf numFmtId="0" fontId="21" fillId="0" borderId="33" xfId="0" applyFont="1" applyBorder="1" applyAlignment="1" applyProtection="1">
      <alignment horizontal="center" vertical="top"/>
      <protection locked="0"/>
    </xf>
    <xf numFmtId="0" fontId="21" fillId="0" borderId="33" xfId="0" applyFont="1" applyBorder="1" applyAlignment="1" applyProtection="1">
      <alignment horizontal="center" vertical="top"/>
      <protection locked="0"/>
    </xf>
    <xf numFmtId="0" fontId="21" fillId="0" borderId="33" xfId="0" applyFont="1" applyBorder="1" applyAlignment="1" applyProtection="1">
      <alignment horizontal="center" vertical="top"/>
      <protection locked="0"/>
    </xf>
    <xf numFmtId="0" fontId="21" fillId="0" borderId="33" xfId="0" applyFont="1" applyBorder="1" applyAlignment="1" applyProtection="1">
      <alignment horizontal="center" vertical="top"/>
      <protection locked="0"/>
    </xf>
    <xf numFmtId="0" fontId="21" fillId="17" borderId="33" xfId="0" applyFont="1" applyFill="1" applyBorder="1" applyAlignment="1" applyProtection="1">
      <alignment horizontal="center" vertical="top"/>
      <protection locked="0"/>
    </xf>
    <xf numFmtId="0" fontId="21" fillId="0" borderId="33" xfId="0" applyFont="1" applyBorder="1" applyAlignment="1" applyProtection="1">
      <alignment horizontal="center" vertical="top"/>
      <protection locked="0"/>
    </xf>
    <xf numFmtId="0" fontId="43" fillId="0" borderId="1" xfId="0" applyFont="1" applyFill="1" applyBorder="1" applyAlignment="1" applyProtection="1">
      <alignment horizontal="center" vertical="center" wrapText="1"/>
      <protection hidden="1"/>
    </xf>
    <xf numFmtId="49" fontId="21" fillId="17" borderId="1" xfId="0" applyNumberFormat="1" applyFont="1" applyFill="1" applyBorder="1" applyAlignment="1" applyProtection="1">
      <alignment horizontal="justify" vertical="top" wrapText="1"/>
      <protection locked="0"/>
    </xf>
    <xf numFmtId="0" fontId="23" fillId="0" borderId="0" xfId="0" applyFont="1"/>
    <xf numFmtId="0" fontId="23" fillId="17" borderId="0" xfId="0" applyFont="1" applyFill="1" applyProtection="1"/>
    <xf numFmtId="0" fontId="21" fillId="0" borderId="33" xfId="0" applyFont="1" applyBorder="1" applyAlignment="1" applyProtection="1">
      <alignment horizontal="center" vertical="top"/>
      <protection locked="0"/>
    </xf>
    <xf numFmtId="0" fontId="9" fillId="17" borderId="33" xfId="0" applyFont="1" applyFill="1" applyBorder="1" applyAlignment="1" applyProtection="1">
      <alignment horizontal="justify" vertical="top" wrapText="1"/>
      <protection locked="0"/>
    </xf>
    <xf numFmtId="0" fontId="21" fillId="17" borderId="33" xfId="0" applyFont="1" applyFill="1" applyBorder="1" applyAlignment="1" applyProtection="1">
      <alignment horizontal="center" vertical="top"/>
      <protection locked="0"/>
    </xf>
    <xf numFmtId="0" fontId="21" fillId="17" borderId="1" xfId="0" applyFont="1" applyFill="1" applyBorder="1" applyAlignment="1">
      <alignment horizontal="center" vertical="top"/>
    </xf>
    <xf numFmtId="0" fontId="98" fillId="19" borderId="21" xfId="14" applyFont="1" applyFill="1" applyBorder="1" applyAlignment="1" applyProtection="1">
      <alignment horizontal="center" vertical="center" wrapText="1"/>
      <protection hidden="1"/>
    </xf>
    <xf numFmtId="0" fontId="6" fillId="0" borderId="24" xfId="0" applyFont="1" applyFill="1" applyBorder="1" applyAlignment="1" applyProtection="1">
      <alignment horizontal="justify" vertical="top" wrapText="1"/>
    </xf>
    <xf numFmtId="0" fontId="9" fillId="0" borderId="33" xfId="0" applyFont="1" applyFill="1" applyBorder="1" applyAlignment="1" applyProtection="1">
      <alignment horizontal="justify" vertical="top" wrapText="1"/>
      <protection locked="0"/>
    </xf>
    <xf numFmtId="0" fontId="20" fillId="21" borderId="36" xfId="0" applyFont="1" applyFill="1" applyBorder="1" applyAlignment="1" applyProtection="1">
      <alignment horizontal="center" vertical="center" wrapText="1"/>
      <protection hidden="1"/>
    </xf>
    <xf numFmtId="49" fontId="21" fillId="0" borderId="1" xfId="0" applyNumberFormat="1" applyFont="1" applyFill="1" applyBorder="1" applyAlignment="1" applyProtection="1">
      <alignment horizontal="justify" vertical="top"/>
      <protection locked="0"/>
    </xf>
    <xf numFmtId="0" fontId="22" fillId="0" borderId="48" xfId="0" applyFont="1" applyFill="1" applyBorder="1" applyAlignment="1">
      <alignment horizontal="justify" vertical="top"/>
    </xf>
    <xf numFmtId="49" fontId="21" fillId="0" borderId="1" xfId="0" applyNumberFormat="1" applyFont="1" applyFill="1" applyBorder="1" applyAlignment="1" applyProtection="1">
      <alignment horizontal="justify" vertical="top" wrapText="1"/>
      <protection locked="0"/>
    </xf>
    <xf numFmtId="0" fontId="2" fillId="17" borderId="33" xfId="0" applyFont="1" applyFill="1" applyBorder="1" applyAlignment="1" applyProtection="1">
      <alignment horizontal="center" vertical="top"/>
      <protection locked="0"/>
    </xf>
    <xf numFmtId="49" fontId="2" fillId="0" borderId="33" xfId="0" applyNumberFormat="1" applyFont="1" applyFill="1" applyBorder="1" applyAlignment="1" applyProtection="1">
      <alignment horizontal="justify" vertical="top" wrapText="1"/>
      <protection locked="0"/>
    </xf>
    <xf numFmtId="49" fontId="2" fillId="0" borderId="1" xfId="0" applyNumberFormat="1" applyFont="1" applyFill="1" applyBorder="1" applyAlignment="1" applyProtection="1">
      <alignment horizontal="justify" vertical="top" wrapText="1"/>
      <protection locked="0"/>
    </xf>
    <xf numFmtId="0" fontId="22" fillId="0" borderId="39" xfId="0" applyFont="1" applyFill="1" applyBorder="1" applyAlignment="1">
      <alignment horizontal="justify" vertical="top"/>
    </xf>
    <xf numFmtId="0" fontId="22" fillId="17" borderId="39" xfId="0" applyFont="1" applyFill="1" applyBorder="1" applyAlignment="1">
      <alignment horizontal="justify" vertical="top"/>
    </xf>
    <xf numFmtId="0" fontId="22" fillId="0" borderId="1" xfId="0" applyFont="1" applyFill="1" applyBorder="1" applyAlignment="1">
      <alignment horizontal="justify" vertical="top"/>
    </xf>
    <xf numFmtId="0" fontId="23" fillId="21" borderId="31" xfId="0" applyFont="1" applyFill="1" applyBorder="1"/>
    <xf numFmtId="0" fontId="23" fillId="21" borderId="30" xfId="0" applyFont="1" applyFill="1" applyBorder="1"/>
    <xf numFmtId="0" fontId="96" fillId="21" borderId="30" xfId="0" applyFont="1" applyFill="1" applyBorder="1"/>
    <xf numFmtId="0" fontId="23" fillId="21" borderId="5" xfId="0" applyFont="1" applyFill="1" applyBorder="1"/>
    <xf numFmtId="0" fontId="96" fillId="21" borderId="31" xfId="0" applyFont="1" applyFill="1" applyBorder="1" applyAlignment="1">
      <alignment horizontal="center" wrapText="1"/>
    </xf>
    <xf numFmtId="0" fontId="22" fillId="0" borderId="33" xfId="0" applyFont="1" applyFill="1" applyBorder="1" applyAlignment="1">
      <alignment horizontal="justify" vertical="top"/>
    </xf>
    <xf numFmtId="0" fontId="22" fillId="0" borderId="33" xfId="0" applyFont="1" applyFill="1" applyBorder="1" applyAlignment="1">
      <alignment horizontal="center" vertical="top"/>
    </xf>
    <xf numFmtId="0" fontId="22" fillId="17" borderId="1" xfId="0" applyFont="1" applyFill="1" applyBorder="1" applyAlignment="1">
      <alignment horizontal="justify" vertical="top"/>
    </xf>
    <xf numFmtId="0" fontId="22" fillId="17" borderId="24" xfId="0" applyFont="1" applyFill="1" applyBorder="1" applyAlignment="1">
      <alignment horizontal="justify" vertical="top"/>
    </xf>
    <xf numFmtId="0" fontId="22" fillId="17" borderId="41" xfId="0" applyFont="1" applyFill="1" applyBorder="1" applyAlignment="1">
      <alignment horizontal="center" vertical="top"/>
    </xf>
    <xf numFmtId="0" fontId="22" fillId="17" borderId="33" xfId="0" applyFont="1" applyFill="1" applyBorder="1" applyAlignment="1">
      <alignment horizontal="center" vertical="top"/>
    </xf>
    <xf numFmtId="0" fontId="22" fillId="0" borderId="24" xfId="0" applyFont="1" applyFill="1" applyBorder="1" applyAlignment="1">
      <alignment horizontal="justify" vertical="top"/>
    </xf>
    <xf numFmtId="0" fontId="22" fillId="0" borderId="41" xfId="0" applyFont="1" applyFill="1" applyBorder="1" applyAlignment="1">
      <alignment horizontal="justify" vertical="top"/>
    </xf>
    <xf numFmtId="0" fontId="22" fillId="0" borderId="41" xfId="0" applyFont="1" applyFill="1" applyBorder="1" applyAlignment="1">
      <alignment horizontal="center" vertical="top"/>
    </xf>
    <xf numFmtId="0" fontId="23" fillId="21" borderId="31" xfId="0" applyFont="1" applyFill="1" applyBorder="1" applyAlignment="1" applyProtection="1">
      <alignment vertical="top"/>
    </xf>
    <xf numFmtId="0" fontId="96" fillId="21" borderId="30" xfId="0" applyFont="1" applyFill="1" applyBorder="1" applyAlignment="1" applyProtection="1">
      <alignment horizontal="center"/>
    </xf>
    <xf numFmtId="0" fontId="96" fillId="21" borderId="5" xfId="0" applyFont="1" applyFill="1" applyBorder="1" applyAlignment="1" applyProtection="1">
      <alignment horizontal="center" wrapText="1"/>
    </xf>
    <xf numFmtId="0" fontId="23" fillId="0" borderId="0" xfId="0" applyFont="1" applyProtection="1"/>
    <xf numFmtId="0" fontId="20" fillId="21" borderId="1" xfId="0" applyFont="1" applyFill="1" applyBorder="1" applyAlignment="1" applyProtection="1">
      <alignment horizontal="center" vertical="center" wrapText="1"/>
    </xf>
    <xf numFmtId="0" fontId="21" fillId="0" borderId="31" xfId="0" applyFont="1" applyFill="1" applyBorder="1" applyAlignment="1" applyProtection="1">
      <alignment horizontal="justify" vertical="top"/>
    </xf>
    <xf numFmtId="0" fontId="21" fillId="0" borderId="1" xfId="0" applyFont="1" applyFill="1" applyBorder="1" applyAlignment="1" applyProtection="1">
      <alignment horizontal="justify" vertical="top"/>
    </xf>
    <xf numFmtId="0" fontId="21" fillId="17" borderId="31" xfId="0" applyFont="1" applyFill="1" applyBorder="1" applyAlignment="1" applyProtection="1">
      <alignment horizontal="justify" vertical="top"/>
    </xf>
    <xf numFmtId="0" fontId="21" fillId="17" borderId="1" xfId="0" applyFont="1" applyFill="1" applyBorder="1" applyAlignment="1" applyProtection="1">
      <alignment horizontal="justify" vertical="top"/>
    </xf>
    <xf numFmtId="0" fontId="102" fillId="21" borderId="33" xfId="0" applyFont="1" applyFill="1" applyBorder="1" applyAlignment="1" applyProtection="1">
      <alignment horizontal="center" vertical="center" wrapText="1"/>
    </xf>
    <xf numFmtId="0" fontId="100" fillId="21" borderId="33" xfId="0" applyFont="1" applyFill="1" applyBorder="1" applyAlignment="1" applyProtection="1">
      <alignment horizontal="center" vertical="center" wrapText="1"/>
    </xf>
    <xf numFmtId="0" fontId="72" fillId="21" borderId="33" xfId="0" applyFont="1" applyFill="1" applyBorder="1" applyAlignment="1" applyProtection="1">
      <alignment horizontal="center" vertical="center" wrapText="1"/>
    </xf>
    <xf numFmtId="0" fontId="23" fillId="0" borderId="0" xfId="0" applyFont="1" applyFill="1" applyProtection="1"/>
    <xf numFmtId="0" fontId="9" fillId="0" borderId="33" xfId="0" applyFont="1" applyFill="1" applyBorder="1" applyAlignment="1" applyProtection="1">
      <alignment horizontal="justify" vertical="top" wrapText="1"/>
      <protection locked="0"/>
    </xf>
    <xf numFmtId="0" fontId="21" fillId="0" borderId="33" xfId="0" applyFont="1" applyFill="1" applyBorder="1" applyAlignment="1" applyProtection="1">
      <alignment horizontal="center" vertical="top"/>
      <protection locked="0"/>
    </xf>
    <xf numFmtId="0" fontId="21" fillId="0" borderId="1" xfId="0" applyFont="1" applyFill="1" applyBorder="1" applyAlignment="1">
      <alignment horizontal="center" vertical="top"/>
    </xf>
    <xf numFmtId="0" fontId="23" fillId="0" borderId="0" xfId="0" applyFont="1" applyFill="1"/>
    <xf numFmtId="0" fontId="21" fillId="0" borderId="31" xfId="0" applyFont="1" applyFill="1" applyBorder="1" applyAlignment="1">
      <alignment horizontal="center" vertical="top"/>
    </xf>
    <xf numFmtId="0" fontId="21" fillId="0" borderId="5" xfId="0" applyFont="1" applyFill="1" applyBorder="1" applyAlignment="1" applyProtection="1">
      <alignment horizontal="justify" vertical="top"/>
      <protection locked="0"/>
    </xf>
    <xf numFmtId="0" fontId="22" fillId="0" borderId="39" xfId="0" applyFont="1" applyFill="1" applyBorder="1" applyAlignment="1">
      <alignment horizontal="center" vertical="top"/>
    </xf>
    <xf numFmtId="0" fontId="22" fillId="0" borderId="48" xfId="0" applyFont="1" applyFill="1" applyBorder="1" applyAlignment="1">
      <alignment horizontal="center" vertical="top"/>
    </xf>
    <xf numFmtId="0" fontId="22" fillId="0" borderId="40" xfId="0" applyFont="1" applyFill="1" applyBorder="1" applyAlignment="1">
      <alignment horizontal="justify" vertical="top"/>
    </xf>
    <xf numFmtId="0" fontId="22" fillId="0" borderId="31" xfId="0" applyFont="1" applyFill="1" applyBorder="1" applyAlignment="1">
      <alignment horizontal="justify" vertical="top"/>
    </xf>
    <xf numFmtId="0" fontId="22" fillId="0" borderId="48" xfId="0" applyFont="1" applyFill="1" applyBorder="1" applyAlignment="1">
      <alignment horizontal="justify" vertical="top"/>
    </xf>
    <xf numFmtId="49" fontId="21" fillId="0" borderId="1" xfId="0" applyNumberFormat="1" applyFont="1" applyFill="1" applyBorder="1" applyAlignment="1" applyProtection="1">
      <alignment horizontal="justify" vertical="top" wrapText="1"/>
      <protection locked="0"/>
    </xf>
    <xf numFmtId="49" fontId="21" fillId="17" borderId="33" xfId="0" applyNumberFormat="1" applyFont="1" applyFill="1" applyBorder="1" applyAlignment="1" applyProtection="1">
      <alignment horizontal="justify" vertical="top" wrapText="1"/>
      <protection locked="0"/>
    </xf>
    <xf numFmtId="0" fontId="6" fillId="17" borderId="24" xfId="0" applyFont="1" applyFill="1" applyBorder="1" applyAlignment="1" applyProtection="1">
      <alignment horizontal="justify" vertical="top" wrapText="1"/>
    </xf>
    <xf numFmtId="0" fontId="9" fillId="17" borderId="33" xfId="0" applyFont="1" applyFill="1" applyBorder="1" applyAlignment="1" applyProtection="1">
      <alignment horizontal="justify" vertical="top" wrapText="1"/>
      <protection locked="0"/>
    </xf>
    <xf numFmtId="0" fontId="21" fillId="17" borderId="33" xfId="0" applyFont="1" applyFill="1" applyBorder="1" applyAlignment="1" applyProtection="1">
      <alignment horizontal="center" vertical="top"/>
      <protection locked="0"/>
    </xf>
    <xf numFmtId="0" fontId="21" fillId="17" borderId="1" xfId="0" applyFont="1" applyFill="1" applyBorder="1" applyAlignment="1">
      <alignment horizontal="center" vertical="top"/>
    </xf>
    <xf numFmtId="0" fontId="23" fillId="0" borderId="0" xfId="0" applyFont="1" applyFill="1"/>
    <xf numFmtId="0" fontId="22" fillId="17" borderId="31" xfId="0" applyFont="1" applyFill="1" applyBorder="1" applyAlignment="1">
      <alignment horizontal="justify" vertical="top"/>
    </xf>
    <xf numFmtId="0" fontId="22" fillId="17" borderId="24" xfId="0" applyFont="1" applyFill="1" applyBorder="1" applyAlignment="1">
      <alignment horizontal="center" vertical="top"/>
    </xf>
    <xf numFmtId="0" fontId="21" fillId="17" borderId="31" xfId="0" applyFont="1" applyFill="1" applyBorder="1" applyAlignment="1">
      <alignment horizontal="center" vertical="top"/>
    </xf>
    <xf numFmtId="0" fontId="21" fillId="17" borderId="5" xfId="0" applyFont="1" applyFill="1" applyBorder="1" applyAlignment="1" applyProtection="1">
      <alignment horizontal="justify" vertical="top"/>
      <protection locked="0"/>
    </xf>
    <xf numFmtId="0" fontId="22" fillId="17" borderId="63" xfId="0" applyFont="1" applyFill="1" applyBorder="1" applyAlignment="1">
      <alignment horizontal="center" vertical="top"/>
    </xf>
    <xf numFmtId="0" fontId="22" fillId="17" borderId="38" xfId="0" applyFont="1" applyFill="1" applyBorder="1" applyAlignment="1">
      <alignment horizontal="justify" vertical="top"/>
    </xf>
    <xf numFmtId="0" fontId="22" fillId="0" borderId="61" xfId="0" applyFont="1" applyFill="1" applyBorder="1" applyAlignment="1">
      <alignment horizontal="justify" vertical="top"/>
    </xf>
    <xf numFmtId="49" fontId="21" fillId="17" borderId="1" xfId="0" applyNumberFormat="1" applyFont="1" applyFill="1" applyBorder="1" applyAlignment="1" applyProtection="1">
      <alignment horizontal="justify" vertical="top" wrapText="1"/>
      <protection locked="0"/>
    </xf>
    <xf numFmtId="0" fontId="23" fillId="17" borderId="0" xfId="0" applyFont="1" applyFill="1" applyProtection="1"/>
    <xf numFmtId="0" fontId="9" fillId="17" borderId="33" xfId="0" applyFont="1" applyFill="1" applyBorder="1" applyAlignment="1" applyProtection="1">
      <alignment horizontal="justify" vertical="top" wrapText="1"/>
      <protection locked="0"/>
    </xf>
    <xf numFmtId="0" fontId="21" fillId="17" borderId="33" xfId="0" applyFont="1" applyFill="1" applyBorder="1" applyAlignment="1" applyProtection="1">
      <alignment horizontal="center" vertical="top"/>
      <protection locked="0"/>
    </xf>
    <xf numFmtId="0" fontId="21" fillId="17" borderId="1" xfId="0" applyFont="1" applyFill="1" applyBorder="1" applyAlignment="1">
      <alignment horizontal="center" vertical="top"/>
    </xf>
    <xf numFmtId="49" fontId="21" fillId="17" borderId="1" xfId="0" applyNumberFormat="1" applyFont="1" applyFill="1" applyBorder="1" applyAlignment="1" applyProtection="1">
      <alignment horizontal="justify" vertical="top"/>
      <protection locked="0"/>
    </xf>
    <xf numFmtId="0" fontId="21" fillId="0" borderId="33" xfId="0" applyFont="1" applyFill="1" applyBorder="1" applyAlignment="1" applyProtection="1">
      <alignment horizontal="center" vertical="top"/>
      <protection locked="0"/>
    </xf>
    <xf numFmtId="0" fontId="21" fillId="0" borderId="1" xfId="0" applyFont="1" applyFill="1" applyBorder="1" applyAlignment="1">
      <alignment horizontal="center" vertical="top"/>
    </xf>
    <xf numFmtId="0" fontId="23" fillId="0" borderId="0" xfId="0" applyFont="1" applyFill="1"/>
    <xf numFmtId="0" fontId="22" fillId="17" borderId="33" xfId="0" applyFont="1" applyFill="1" applyBorder="1" applyAlignment="1">
      <alignment horizontal="justify" vertical="top"/>
    </xf>
    <xf numFmtId="0" fontId="22" fillId="17" borderId="31" xfId="0" applyFont="1" applyFill="1" applyBorder="1" applyAlignment="1">
      <alignment horizontal="justify" vertical="top"/>
    </xf>
    <xf numFmtId="0" fontId="22" fillId="17" borderId="48" xfId="0" applyFont="1" applyFill="1" applyBorder="1" applyAlignment="1">
      <alignment horizontal="justify" vertical="top"/>
    </xf>
    <xf numFmtId="0" fontId="22" fillId="17" borderId="41" xfId="0" applyFont="1" applyFill="1" applyBorder="1" applyAlignment="1">
      <alignment horizontal="justify" vertical="top"/>
    </xf>
    <xf numFmtId="0" fontId="22" fillId="17" borderId="48" xfId="0" applyFont="1" applyFill="1" applyBorder="1" applyAlignment="1">
      <alignment horizontal="center" vertical="top"/>
    </xf>
    <xf numFmtId="0" fontId="21" fillId="17" borderId="31" xfId="0" applyFont="1" applyFill="1" applyBorder="1" applyAlignment="1">
      <alignment horizontal="center" vertical="top"/>
    </xf>
    <xf numFmtId="0" fontId="21" fillId="0" borderId="31" xfId="0" applyFont="1" applyFill="1" applyBorder="1" applyAlignment="1">
      <alignment horizontal="center" vertical="top"/>
    </xf>
    <xf numFmtId="0" fontId="21" fillId="17" borderId="5" xfId="0" applyFont="1" applyFill="1" applyBorder="1" applyAlignment="1" applyProtection="1">
      <alignment horizontal="justify" vertical="top"/>
      <protection locked="0"/>
    </xf>
    <xf numFmtId="0" fontId="21" fillId="0" borderId="5" xfId="0" applyFont="1" applyFill="1" applyBorder="1" applyAlignment="1" applyProtection="1">
      <alignment horizontal="justify" vertical="top"/>
      <protection locked="0"/>
    </xf>
    <xf numFmtId="0" fontId="22" fillId="17" borderId="39" xfId="0" applyFont="1" applyFill="1" applyBorder="1" applyAlignment="1">
      <alignment horizontal="center" vertical="top"/>
    </xf>
    <xf numFmtId="0" fontId="22" fillId="17" borderId="40" xfId="0" applyFont="1" applyFill="1" applyBorder="1" applyAlignment="1">
      <alignment horizontal="justify" vertical="top"/>
    </xf>
    <xf numFmtId="0" fontId="22" fillId="17" borderId="61" xfId="0" applyFont="1" applyFill="1" applyBorder="1" applyAlignment="1">
      <alignment horizontal="justify" vertical="top"/>
    </xf>
    <xf numFmtId="0" fontId="22" fillId="0" borderId="39" xfId="0" applyFont="1" applyFill="1" applyBorder="1" applyAlignment="1">
      <alignment horizontal="center" vertical="top"/>
    </xf>
    <xf numFmtId="0" fontId="22" fillId="0" borderId="48" xfId="0" applyFont="1" applyFill="1" applyBorder="1" applyAlignment="1">
      <alignment horizontal="center" vertical="top"/>
    </xf>
    <xf numFmtId="0" fontId="22" fillId="0" borderId="40" xfId="0" applyFont="1" applyFill="1" applyBorder="1" applyAlignment="1">
      <alignment horizontal="justify" vertical="top"/>
    </xf>
    <xf numFmtId="0" fontId="22" fillId="0" borderId="31" xfId="0" applyFont="1" applyFill="1" applyBorder="1" applyAlignment="1">
      <alignment horizontal="justify" vertical="top"/>
    </xf>
    <xf numFmtId="49" fontId="21" fillId="0" borderId="1" xfId="0" applyNumberFormat="1" applyFont="1" applyFill="1" applyBorder="1" applyAlignment="1" applyProtection="1">
      <alignment horizontal="justify" vertical="top"/>
      <protection locked="0"/>
    </xf>
    <xf numFmtId="49" fontId="21" fillId="0" borderId="1" xfId="0" applyNumberFormat="1" applyFont="1" applyFill="1" applyBorder="1" applyAlignment="1" applyProtection="1">
      <alignment horizontal="justify" vertical="top" wrapText="1"/>
      <protection locked="0"/>
    </xf>
    <xf numFmtId="0" fontId="23" fillId="17" borderId="0" xfId="0" applyFont="1" applyFill="1" applyProtection="1"/>
    <xf numFmtId="0" fontId="9" fillId="17" borderId="33" xfId="0" applyFont="1" applyFill="1" applyBorder="1" applyAlignment="1" applyProtection="1">
      <alignment horizontal="justify" vertical="top" wrapText="1"/>
      <protection locked="0"/>
    </xf>
    <xf numFmtId="0" fontId="21" fillId="17" borderId="33" xfId="0" applyFont="1" applyFill="1" applyBorder="1" applyAlignment="1" applyProtection="1">
      <alignment horizontal="center" vertical="top"/>
      <protection locked="0"/>
    </xf>
    <xf numFmtId="0" fontId="21" fillId="17" borderId="1" xfId="0" applyFont="1" applyFill="1" applyBorder="1" applyAlignment="1">
      <alignment horizontal="center" vertical="top"/>
    </xf>
    <xf numFmtId="49" fontId="21" fillId="17" borderId="1" xfId="0" applyNumberFormat="1" applyFont="1" applyFill="1" applyBorder="1" applyAlignment="1" applyProtection="1">
      <alignment horizontal="justify" vertical="top"/>
      <protection locked="0"/>
    </xf>
    <xf numFmtId="0" fontId="23" fillId="0" borderId="0" xfId="0" applyFont="1" applyFill="1" applyProtection="1"/>
    <xf numFmtId="0" fontId="9" fillId="0" borderId="33" xfId="0" applyFont="1" applyFill="1" applyBorder="1" applyAlignment="1" applyProtection="1">
      <alignment horizontal="justify" vertical="top" wrapText="1"/>
      <protection locked="0"/>
    </xf>
    <xf numFmtId="49" fontId="21" fillId="17" borderId="1" xfId="0" applyNumberFormat="1" applyFont="1" applyFill="1" applyBorder="1" applyAlignment="1" applyProtection="1">
      <alignment horizontal="justify" vertical="top" wrapText="1"/>
      <protection locked="0"/>
    </xf>
    <xf numFmtId="0" fontId="23" fillId="17" borderId="0" xfId="0" applyFont="1" applyFill="1" applyProtection="1"/>
    <xf numFmtId="0" fontId="9" fillId="17" borderId="33" xfId="0" applyFont="1" applyFill="1" applyBorder="1" applyAlignment="1" applyProtection="1">
      <alignment horizontal="justify" vertical="top" wrapText="1"/>
      <protection locked="0"/>
    </xf>
    <xf numFmtId="0" fontId="21" fillId="17" borderId="33" xfId="0" applyFont="1" applyFill="1" applyBorder="1" applyAlignment="1" applyProtection="1">
      <alignment horizontal="center" vertical="top"/>
      <protection locked="0"/>
    </xf>
    <xf numFmtId="0" fontId="21" fillId="17" borderId="1" xfId="0" applyFont="1" applyFill="1" applyBorder="1" applyAlignment="1">
      <alignment horizontal="center" vertical="top"/>
    </xf>
    <xf numFmtId="0" fontId="23" fillId="0" borderId="0" xfId="0" applyFont="1" applyFill="1" applyProtection="1"/>
    <xf numFmtId="0" fontId="9" fillId="0" borderId="33" xfId="0" applyFont="1" applyFill="1" applyBorder="1" applyAlignment="1" applyProtection="1">
      <alignment horizontal="justify" vertical="top" wrapText="1"/>
      <protection locked="0"/>
    </xf>
    <xf numFmtId="0" fontId="23" fillId="17" borderId="0" xfId="0" applyFont="1" applyFill="1" applyProtection="1"/>
    <xf numFmtId="0" fontId="9" fillId="17" borderId="33" xfId="0" applyFont="1" applyFill="1" applyBorder="1" applyAlignment="1" applyProtection="1">
      <alignment horizontal="justify" vertical="top" wrapText="1"/>
      <protection locked="0"/>
    </xf>
    <xf numFmtId="0" fontId="21" fillId="17" borderId="33" xfId="0" applyFont="1" applyFill="1" applyBorder="1" applyAlignment="1" applyProtection="1">
      <alignment horizontal="center" vertical="top"/>
      <protection locked="0"/>
    </xf>
    <xf numFmtId="0" fontId="21" fillId="17" borderId="1" xfId="0" applyFont="1" applyFill="1" applyBorder="1" applyAlignment="1">
      <alignment horizontal="center" vertical="top"/>
    </xf>
    <xf numFmtId="49" fontId="21" fillId="17" borderId="1" xfId="0" applyNumberFormat="1" applyFont="1" applyFill="1" applyBorder="1" applyAlignment="1" applyProtection="1">
      <alignment horizontal="justify" vertical="top"/>
      <protection locked="0"/>
    </xf>
    <xf numFmtId="0" fontId="0" fillId="17" borderId="33" xfId="0" applyFill="1" applyBorder="1" applyAlignment="1" applyProtection="1">
      <alignment horizontal="center" vertical="top"/>
      <protection locked="0"/>
    </xf>
    <xf numFmtId="0" fontId="0" fillId="0" borderId="33" xfId="0" applyFill="1" applyBorder="1" applyAlignment="1" applyProtection="1">
      <alignment horizontal="center" vertical="top"/>
      <protection locked="0"/>
    </xf>
    <xf numFmtId="0" fontId="0" fillId="0" borderId="33" xfId="0" applyBorder="1" applyAlignment="1" applyProtection="1">
      <alignment horizontal="center" vertical="top"/>
      <protection locked="0"/>
    </xf>
    <xf numFmtId="0" fontId="103" fillId="0" borderId="74" xfId="0" applyFont="1" applyBorder="1" applyAlignment="1">
      <alignment vertical="top" wrapText="1"/>
    </xf>
    <xf numFmtId="0" fontId="21" fillId="0" borderId="74" xfId="0" applyFont="1" applyBorder="1" applyAlignment="1">
      <alignment vertical="top" wrapText="1"/>
    </xf>
    <xf numFmtId="0" fontId="103" fillId="43" borderId="76" xfId="0" applyFont="1" applyFill="1" applyBorder="1" applyAlignment="1">
      <alignment vertical="top" wrapText="1"/>
    </xf>
    <xf numFmtId="0" fontId="103" fillId="0" borderId="76" xfId="0" applyFont="1" applyBorder="1" applyAlignment="1">
      <alignment vertical="top" wrapText="1"/>
    </xf>
    <xf numFmtId="0" fontId="21" fillId="43" borderId="76" xfId="0" applyFont="1" applyFill="1" applyBorder="1" applyAlignment="1">
      <alignment vertical="top" wrapText="1"/>
    </xf>
    <xf numFmtId="0" fontId="21" fillId="0" borderId="76" xfId="0" applyFont="1" applyBorder="1" applyAlignment="1">
      <alignment vertical="top" wrapText="1"/>
    </xf>
    <xf numFmtId="0" fontId="104" fillId="0" borderId="73" xfId="0" applyFont="1" applyBorder="1" applyAlignment="1">
      <alignment vertical="top" wrapText="1"/>
    </xf>
    <xf numFmtId="0" fontId="20" fillId="0" borderId="74" xfId="0" applyFont="1" applyBorder="1" applyAlignment="1">
      <alignment vertical="top" wrapText="1"/>
    </xf>
    <xf numFmtId="0" fontId="23" fillId="0" borderId="74" xfId="0" applyFont="1" applyBorder="1" applyAlignment="1">
      <alignment vertical="top" wrapText="1"/>
    </xf>
    <xf numFmtId="0" fontId="104" fillId="0" borderId="74" xfId="0" applyFont="1" applyBorder="1" applyAlignment="1">
      <alignment horizontal="center" vertical="top" wrapText="1"/>
    </xf>
    <xf numFmtId="0" fontId="30" fillId="0" borderId="74" xfId="0" applyFont="1" applyBorder="1" applyAlignment="1">
      <alignment horizontal="center" vertical="top" wrapText="1"/>
    </xf>
    <xf numFmtId="0" fontId="20" fillId="0" borderId="74" xfId="0" applyFont="1" applyBorder="1" applyAlignment="1">
      <alignment horizontal="center" vertical="top" wrapText="1"/>
    </xf>
    <xf numFmtId="0" fontId="30" fillId="12" borderId="74" xfId="0" applyFont="1" applyFill="1" applyBorder="1" applyAlignment="1">
      <alignment horizontal="center" vertical="top" wrapText="1"/>
    </xf>
    <xf numFmtId="0" fontId="23" fillId="43" borderId="76" xfId="0" applyFont="1" applyFill="1" applyBorder="1" applyAlignment="1">
      <alignment vertical="top" wrapText="1"/>
    </xf>
    <xf numFmtId="0" fontId="20" fillId="43" borderId="76" xfId="0" applyFont="1" applyFill="1" applyBorder="1" applyAlignment="1">
      <alignment vertical="top" wrapText="1"/>
    </xf>
    <xf numFmtId="0" fontId="104" fillId="43" borderId="76" xfId="0" applyFont="1" applyFill="1" applyBorder="1" applyAlignment="1">
      <alignment horizontal="center" vertical="top" wrapText="1"/>
    </xf>
    <xf numFmtId="0" fontId="30" fillId="43" borderId="76" xfId="0" applyFont="1" applyFill="1" applyBorder="1" applyAlignment="1">
      <alignment horizontal="center" vertical="top" wrapText="1"/>
    </xf>
    <xf numFmtId="0" fontId="20" fillId="43" borderId="76" xfId="0" applyFont="1" applyFill="1" applyBorder="1" applyAlignment="1">
      <alignment horizontal="center" vertical="top" wrapText="1"/>
    </xf>
    <xf numFmtId="0" fontId="30" fillId="29" borderId="76" xfId="0" applyFont="1" applyFill="1" applyBorder="1" applyAlignment="1">
      <alignment horizontal="center" vertical="top" wrapText="1"/>
    </xf>
    <xf numFmtId="0" fontId="104" fillId="0" borderId="76" xfId="0" applyFont="1" applyBorder="1" applyAlignment="1">
      <alignment horizontal="center" vertical="top" wrapText="1"/>
    </xf>
    <xf numFmtId="0" fontId="30" fillId="0" borderId="76" xfId="0" applyFont="1" applyBorder="1" applyAlignment="1">
      <alignment horizontal="center" vertical="top" wrapText="1"/>
    </xf>
    <xf numFmtId="0" fontId="20" fillId="0" borderId="76" xfId="0" applyFont="1" applyBorder="1" applyAlignment="1">
      <alignment horizontal="center" vertical="top" wrapText="1"/>
    </xf>
    <xf numFmtId="0" fontId="30" fillId="12" borderId="76" xfId="0" applyFont="1" applyFill="1" applyBorder="1" applyAlignment="1">
      <alignment horizontal="center" vertical="top" wrapText="1"/>
    </xf>
    <xf numFmtId="0" fontId="30" fillId="13" borderId="76" xfId="0" applyFont="1" applyFill="1" applyBorder="1" applyAlignment="1">
      <alignment horizontal="center" vertical="top" wrapText="1"/>
    </xf>
    <xf numFmtId="0" fontId="104" fillId="0" borderId="75" xfId="0" applyFont="1" applyBorder="1" applyAlignment="1">
      <alignment vertical="top" wrapText="1"/>
    </xf>
    <xf numFmtId="0" fontId="20" fillId="0" borderId="76" xfId="0" applyFont="1" applyBorder="1" applyAlignment="1">
      <alignment vertical="top" wrapText="1"/>
    </xf>
    <xf numFmtId="0" fontId="23" fillId="0" borderId="76" xfId="0" applyFont="1" applyBorder="1" applyAlignment="1">
      <alignment vertical="top" wrapText="1"/>
    </xf>
    <xf numFmtId="0" fontId="104" fillId="43" borderId="75" xfId="0" applyFont="1" applyFill="1" applyBorder="1" applyAlignment="1">
      <alignment vertical="top" wrapText="1"/>
    </xf>
    <xf numFmtId="0" fontId="105" fillId="0" borderId="76" xfId="0" applyFont="1" applyBorder="1" applyAlignment="1">
      <alignment vertical="top" wrapText="1"/>
    </xf>
    <xf numFmtId="0" fontId="105" fillId="43" borderId="76" xfId="0" applyFont="1" applyFill="1" applyBorder="1" applyAlignment="1">
      <alignment vertical="top" wrapText="1"/>
    </xf>
    <xf numFmtId="0" fontId="76" fillId="0" borderId="80" xfId="0" applyFont="1" applyFill="1" applyBorder="1" applyAlignment="1" applyProtection="1">
      <alignment horizontal="justify" vertical="top" wrapText="1"/>
      <protection locked="0"/>
    </xf>
    <xf numFmtId="0" fontId="106" fillId="0" borderId="80" xfId="0" applyFont="1" applyBorder="1" applyAlignment="1">
      <alignment vertical="top" wrapText="1"/>
    </xf>
    <xf numFmtId="0" fontId="106" fillId="0" borderId="81" xfId="0" applyFont="1" applyBorder="1" applyAlignment="1">
      <alignment vertical="top" wrapText="1"/>
    </xf>
    <xf numFmtId="0" fontId="106" fillId="44" borderId="82" xfId="0" applyFont="1" applyFill="1" applyBorder="1" applyAlignment="1">
      <alignment vertical="top" wrapText="1"/>
    </xf>
    <xf numFmtId="0" fontId="106" fillId="44" borderId="83" xfId="0" applyFont="1" applyFill="1" applyBorder="1" applyAlignment="1">
      <alignment vertical="top" wrapText="1"/>
    </xf>
    <xf numFmtId="0" fontId="106" fillId="44" borderId="83" xfId="0" applyFont="1" applyFill="1" applyBorder="1" applyAlignment="1">
      <alignment horizontal="center" vertical="top" wrapText="1"/>
    </xf>
    <xf numFmtId="0" fontId="106" fillId="0" borderId="82" xfId="0" applyFont="1" applyBorder="1" applyAlignment="1">
      <alignment vertical="top" wrapText="1"/>
    </xf>
    <xf numFmtId="0" fontId="106" fillId="0" borderId="83" xfId="0" applyFont="1" applyBorder="1" applyAlignment="1">
      <alignment vertical="top" wrapText="1"/>
    </xf>
    <xf numFmtId="0" fontId="106" fillId="0" borderId="83" xfId="0" applyFont="1" applyBorder="1" applyAlignment="1">
      <alignment horizontal="center" vertical="top" wrapText="1"/>
    </xf>
    <xf numFmtId="0" fontId="109" fillId="44" borderId="82" xfId="0" applyFont="1" applyFill="1" applyBorder="1" applyAlignment="1">
      <alignment vertical="top" wrapText="1"/>
    </xf>
    <xf numFmtId="0" fontId="109" fillId="0" borderId="83" xfId="0" applyFont="1" applyBorder="1" applyAlignment="1">
      <alignment vertical="top" wrapText="1"/>
    </xf>
    <xf numFmtId="0" fontId="106" fillId="44" borderId="83" xfId="0" applyFont="1" applyFill="1" applyBorder="1" applyAlignment="1">
      <alignment horizontal="justify" vertical="top" wrapText="1"/>
    </xf>
    <xf numFmtId="0" fontId="103" fillId="43" borderId="76" xfId="0" applyFont="1" applyFill="1" applyBorder="1" applyAlignment="1">
      <alignment horizontal="justify" vertical="top" wrapText="1"/>
    </xf>
    <xf numFmtId="0" fontId="20" fillId="43" borderId="76" xfId="0" applyFont="1" applyFill="1" applyBorder="1" applyAlignment="1">
      <alignment horizontal="justify" vertical="top" wrapText="1"/>
    </xf>
    <xf numFmtId="0" fontId="23" fillId="43" borderId="76" xfId="0" applyFont="1" applyFill="1" applyBorder="1" applyAlignment="1">
      <alignment horizontal="justify" vertical="top" wrapText="1"/>
    </xf>
    <xf numFmtId="0" fontId="104" fillId="43" borderId="76" xfId="0" applyFont="1" applyFill="1" applyBorder="1" applyAlignment="1">
      <alignment horizontal="justify" vertical="top" wrapText="1"/>
    </xf>
    <xf numFmtId="0" fontId="30" fillId="43" borderId="76" xfId="0" applyFont="1" applyFill="1" applyBorder="1" applyAlignment="1">
      <alignment horizontal="justify" vertical="top" wrapText="1"/>
    </xf>
    <xf numFmtId="0" fontId="30" fillId="12" borderId="76" xfId="0" applyFont="1" applyFill="1" applyBorder="1" applyAlignment="1">
      <alignment horizontal="justify" vertical="top" wrapText="1"/>
    </xf>
    <xf numFmtId="0" fontId="104" fillId="0" borderId="76" xfId="0" applyFont="1" applyBorder="1" applyAlignment="1">
      <alignment horizontal="justify" vertical="top" wrapText="1"/>
    </xf>
    <xf numFmtId="0" fontId="30" fillId="0" borderId="76" xfId="0" applyFont="1" applyBorder="1" applyAlignment="1">
      <alignment horizontal="justify" vertical="top" wrapText="1"/>
    </xf>
    <xf numFmtId="0" fontId="20" fillId="0" borderId="76" xfId="0" applyFont="1" applyBorder="1" applyAlignment="1">
      <alignment horizontal="justify" vertical="top" wrapText="1"/>
    </xf>
    <xf numFmtId="0" fontId="21" fillId="43" borderId="76" xfId="0" applyFont="1" applyFill="1" applyBorder="1" applyAlignment="1">
      <alignment horizontal="justify" vertical="top" wrapText="1"/>
    </xf>
    <xf numFmtId="0" fontId="23" fillId="0" borderId="76" xfId="0" applyFont="1" applyBorder="1" applyAlignment="1">
      <alignment horizontal="justify" vertical="top" wrapText="1"/>
    </xf>
    <xf numFmtId="0" fontId="30" fillId="13" borderId="76" xfId="0" applyFont="1" applyFill="1" applyBorder="1" applyAlignment="1">
      <alignment horizontal="justify" vertical="top" wrapText="1"/>
    </xf>
    <xf numFmtId="0" fontId="103" fillId="0" borderId="76" xfId="0" applyFont="1" applyBorder="1" applyAlignment="1">
      <alignment horizontal="justify" vertical="top" wrapText="1"/>
    </xf>
    <xf numFmtId="0" fontId="30" fillId="29" borderId="76" xfId="0" applyFont="1" applyFill="1" applyBorder="1" applyAlignment="1">
      <alignment horizontal="justify" vertical="top" wrapText="1"/>
    </xf>
    <xf numFmtId="0" fontId="21" fillId="0" borderId="76" xfId="0" applyFont="1" applyBorder="1" applyAlignment="1">
      <alignment horizontal="justify" vertical="top" wrapText="1"/>
    </xf>
    <xf numFmtId="0" fontId="30" fillId="16" borderId="76" xfId="0" applyFont="1" applyFill="1" applyBorder="1" applyAlignment="1">
      <alignment horizontal="justify" vertical="top" wrapText="1"/>
    </xf>
    <xf numFmtId="0" fontId="106" fillId="44" borderId="82" xfId="0" applyFont="1" applyFill="1" applyBorder="1" applyAlignment="1">
      <alignment horizontal="justify" vertical="top" wrapText="1"/>
    </xf>
    <xf numFmtId="0" fontId="106" fillId="0" borderId="82" xfId="0" applyFont="1" applyBorder="1" applyAlignment="1">
      <alignment horizontal="justify" vertical="top" wrapText="1"/>
    </xf>
    <xf numFmtId="0" fontId="106" fillId="0" borderId="83" xfId="0" applyFont="1" applyBorder="1" applyAlignment="1">
      <alignment horizontal="justify" vertical="top" wrapText="1"/>
    </xf>
    <xf numFmtId="0" fontId="107" fillId="0" borderId="82" xfId="0" applyFont="1" applyBorder="1" applyAlignment="1">
      <alignment horizontal="justify" vertical="top" wrapText="1"/>
    </xf>
    <xf numFmtId="0" fontId="103" fillId="0" borderId="83" xfId="0" applyFont="1" applyBorder="1" applyAlignment="1">
      <alignment horizontal="justify" vertical="top" wrapText="1"/>
    </xf>
    <xf numFmtId="0" fontId="23" fillId="0" borderId="80" xfId="0" applyFont="1" applyFill="1" applyBorder="1" applyAlignment="1" applyProtection="1">
      <alignment horizontal="justify" vertical="top" wrapText="1"/>
      <protection locked="0"/>
    </xf>
    <xf numFmtId="0" fontId="0" fillId="0" borderId="1" xfId="0" applyBorder="1" applyAlignment="1">
      <alignment horizontal="center"/>
    </xf>
    <xf numFmtId="0" fontId="0" fillId="0" borderId="31" xfId="0" applyBorder="1" applyAlignment="1">
      <alignment horizontal="center" wrapText="1"/>
    </xf>
    <xf numFmtId="0" fontId="0" fillId="0" borderId="30" xfId="0" applyBorder="1" applyAlignment="1">
      <alignment horizontal="center" wrapText="1"/>
    </xf>
    <xf numFmtId="0" fontId="0" fillId="0" borderId="5" xfId="0" applyBorder="1" applyAlignment="1">
      <alignment horizont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31" xfId="0" applyBorder="1" applyAlignment="1">
      <alignment horizontal="justify" vertical="top" wrapText="1"/>
    </xf>
    <xf numFmtId="0" fontId="0" fillId="0" borderId="30" xfId="0" applyBorder="1" applyAlignment="1">
      <alignment horizontal="justify" vertical="top" wrapText="1"/>
    </xf>
    <xf numFmtId="0" fontId="0" fillId="0" borderId="5" xfId="0" applyBorder="1" applyAlignment="1">
      <alignment horizontal="justify" vertical="top" wrapText="1"/>
    </xf>
    <xf numFmtId="0" fontId="0" fillId="28" borderId="1" xfId="0" applyFill="1" applyBorder="1" applyAlignment="1">
      <alignment horizontal="center"/>
    </xf>
    <xf numFmtId="0" fontId="0" fillId="21" borderId="1" xfId="0" applyFill="1" applyBorder="1" applyAlignment="1">
      <alignment horizontal="center" vertical="top"/>
    </xf>
    <xf numFmtId="0" fontId="0" fillId="21" borderId="1" xfId="0" applyFill="1" applyBorder="1" applyAlignment="1">
      <alignment horizontal="center" vertical="top" wrapText="1"/>
    </xf>
    <xf numFmtId="0" fontId="21" fillId="0" borderId="1" xfId="0" applyFont="1" applyBorder="1" applyAlignment="1" applyProtection="1">
      <alignment horizontal="center"/>
    </xf>
    <xf numFmtId="0" fontId="20" fillId="0" borderId="1" xfId="0" applyFont="1" applyBorder="1" applyAlignment="1" applyProtection="1">
      <alignment horizontal="center"/>
    </xf>
    <xf numFmtId="0" fontId="6" fillId="0" borderId="1" xfId="0" applyFont="1" applyBorder="1" applyAlignment="1" applyProtection="1">
      <alignment horizontal="center"/>
    </xf>
    <xf numFmtId="0" fontId="6" fillId="0" borderId="31" xfId="0" applyFont="1" applyBorder="1" applyAlignment="1" applyProtection="1">
      <alignment horizontal="center" vertical="center"/>
    </xf>
    <xf numFmtId="0" fontId="6" fillId="0" borderId="30" xfId="0" applyFont="1" applyBorder="1" applyAlignment="1" applyProtection="1">
      <alignment horizontal="center" vertical="center"/>
    </xf>
    <xf numFmtId="0" fontId="6" fillId="0" borderId="31" xfId="0" applyFont="1" applyBorder="1" applyAlignment="1" applyProtection="1">
      <alignment horizontal="left"/>
    </xf>
    <xf numFmtId="0" fontId="76" fillId="0" borderId="5" xfId="0" applyFont="1" applyBorder="1" applyAlignment="1" applyProtection="1">
      <alignment horizontal="left"/>
    </xf>
    <xf numFmtId="0" fontId="10" fillId="0" borderId="1" xfId="0" applyFont="1" applyBorder="1" applyAlignment="1" applyProtection="1">
      <alignment horizontal="center"/>
    </xf>
    <xf numFmtId="0" fontId="10" fillId="0" borderId="31" xfId="0" applyFont="1" applyBorder="1" applyAlignment="1" applyProtection="1">
      <alignment horizontal="left"/>
    </xf>
    <xf numFmtId="0" fontId="10" fillId="0" borderId="5" xfId="0" applyFont="1" applyBorder="1" applyAlignment="1" applyProtection="1">
      <alignment horizontal="left"/>
    </xf>
    <xf numFmtId="0" fontId="0" fillId="21" borderId="63" xfId="0" applyFill="1" applyBorder="1" applyAlignment="1">
      <alignment horizontal="center" vertical="top"/>
    </xf>
    <xf numFmtId="0" fontId="0" fillId="21" borderId="71" xfId="0" applyFill="1" applyBorder="1" applyAlignment="1">
      <alignment horizontal="center" vertical="top"/>
    </xf>
    <xf numFmtId="0" fontId="0" fillId="21" borderId="38" xfId="0" applyFill="1" applyBorder="1" applyAlignment="1">
      <alignment horizontal="center" vertical="top"/>
    </xf>
    <xf numFmtId="0" fontId="0" fillId="21" borderId="41" xfId="0" applyFill="1" applyBorder="1" applyAlignment="1">
      <alignment horizontal="center" vertical="top"/>
    </xf>
    <xf numFmtId="0" fontId="0" fillId="21" borderId="72" xfId="0" applyFill="1" applyBorder="1" applyAlignment="1">
      <alignment horizontal="center" vertical="top"/>
    </xf>
    <xf numFmtId="0" fontId="0" fillId="21" borderId="61" xfId="0" applyFill="1" applyBorder="1" applyAlignment="1">
      <alignment horizontal="center" vertical="top"/>
    </xf>
    <xf numFmtId="0" fontId="64" fillId="14" borderId="13" xfId="0" applyFont="1" applyFill="1" applyBorder="1" applyAlignment="1">
      <alignment horizontal="center" vertical="center" wrapText="1"/>
    </xf>
    <xf numFmtId="0" fontId="64" fillId="14" borderId="14" xfId="0" applyFont="1" applyFill="1" applyBorder="1" applyAlignment="1">
      <alignment horizontal="center" vertical="center" wrapText="1"/>
    </xf>
    <xf numFmtId="0" fontId="64" fillId="14" borderId="15" xfId="0" applyFont="1" applyFill="1" applyBorder="1" applyAlignment="1">
      <alignment horizontal="center" vertical="center"/>
    </xf>
    <xf numFmtId="0" fontId="65" fillId="14" borderId="39" xfId="0" applyFont="1" applyFill="1" applyBorder="1" applyAlignment="1">
      <alignment horizontal="justify" vertical="top" wrapText="1"/>
    </xf>
    <xf numFmtId="0" fontId="65" fillId="14" borderId="0" xfId="0" applyFont="1" applyFill="1" applyBorder="1" applyAlignment="1">
      <alignment horizontal="justify" vertical="top" wrapText="1"/>
    </xf>
    <xf numFmtId="0" fontId="65" fillId="14" borderId="40" xfId="0" applyFont="1" applyFill="1" applyBorder="1" applyAlignment="1">
      <alignment horizontal="justify" vertical="top" wrapText="1"/>
    </xf>
    <xf numFmtId="0" fontId="66" fillId="14" borderId="0" xfId="0" applyFont="1" applyFill="1" applyAlignment="1">
      <alignment horizontal="justify" vertical="top" wrapText="1"/>
    </xf>
    <xf numFmtId="0" fontId="68" fillId="42" borderId="31" xfId="0" applyFont="1" applyFill="1" applyBorder="1" applyAlignment="1">
      <alignment horizontal="center"/>
    </xf>
    <xf numFmtId="0" fontId="68" fillId="42" borderId="30" xfId="0" applyFont="1" applyFill="1" applyBorder="1" applyAlignment="1">
      <alignment horizontal="center"/>
    </xf>
    <xf numFmtId="0" fontId="68" fillId="42" borderId="5" xfId="0" applyFont="1" applyFill="1" applyBorder="1" applyAlignment="1">
      <alignment horizontal="center"/>
    </xf>
    <xf numFmtId="0" fontId="65" fillId="0" borderId="31" xfId="0" applyFont="1" applyFill="1" applyBorder="1" applyAlignment="1">
      <alignment horizontal="justify" vertical="top" wrapText="1"/>
    </xf>
    <xf numFmtId="0" fontId="65" fillId="0" borderId="30" xfId="0" applyFont="1" applyFill="1" applyBorder="1" applyAlignment="1">
      <alignment horizontal="justify" vertical="top" wrapText="1"/>
    </xf>
    <xf numFmtId="0" fontId="65" fillId="0" borderId="5" xfId="0" applyFont="1" applyFill="1" applyBorder="1" applyAlignment="1">
      <alignment horizontal="justify" vertical="top"/>
    </xf>
    <xf numFmtId="0" fontId="65" fillId="0" borderId="5" xfId="0" applyFont="1" applyFill="1" applyBorder="1" applyAlignment="1">
      <alignment horizontal="justify" vertical="top" wrapText="1"/>
    </xf>
    <xf numFmtId="0" fontId="46" fillId="25" borderId="14" xfId="0" applyFont="1" applyFill="1" applyBorder="1" applyAlignment="1" applyProtection="1">
      <alignment horizontal="center" vertical="center" wrapText="1"/>
      <protection hidden="1"/>
    </xf>
    <xf numFmtId="0" fontId="46" fillId="25" borderId="15" xfId="0" applyFont="1" applyFill="1" applyBorder="1" applyAlignment="1" applyProtection="1">
      <alignment horizontal="center" vertical="center" wrapText="1"/>
      <protection hidden="1"/>
    </xf>
    <xf numFmtId="0" fontId="45" fillId="28" borderId="13" xfId="0" applyFont="1" applyFill="1" applyBorder="1" applyAlignment="1" applyProtection="1">
      <alignment horizontal="center"/>
      <protection hidden="1"/>
    </xf>
    <xf numFmtId="0" fontId="45" fillId="28" borderId="14" xfId="0" applyFont="1" applyFill="1" applyBorder="1" applyAlignment="1" applyProtection="1">
      <alignment horizontal="center"/>
      <protection hidden="1"/>
    </xf>
    <xf numFmtId="0" fontId="45" fillId="28" borderId="15" xfId="0" applyFont="1" applyFill="1" applyBorder="1" applyAlignment="1" applyProtection="1">
      <alignment horizontal="center"/>
      <protection hidden="1"/>
    </xf>
    <xf numFmtId="0" fontId="43" fillId="27" borderId="13" xfId="0" applyFont="1" applyFill="1" applyBorder="1" applyAlignment="1" applyProtection="1">
      <alignment horizontal="center" vertical="center" wrapText="1"/>
      <protection hidden="1"/>
    </xf>
    <xf numFmtId="0" fontId="43" fillId="27" borderId="14" xfId="0" applyFont="1" applyFill="1" applyBorder="1" applyAlignment="1" applyProtection="1">
      <alignment horizontal="center" vertical="center" wrapText="1"/>
      <protection hidden="1"/>
    </xf>
    <xf numFmtId="0" fontId="43" fillId="27" borderId="15" xfId="0" applyFont="1" applyFill="1" applyBorder="1" applyAlignment="1" applyProtection="1">
      <alignment horizontal="center" vertical="center" wrapText="1"/>
      <protection hidden="1"/>
    </xf>
    <xf numFmtId="0" fontId="43" fillId="27" borderId="4" xfId="0" applyFont="1" applyFill="1" applyBorder="1" applyAlignment="1" applyProtection="1">
      <alignment horizontal="center" vertical="center" wrapText="1"/>
      <protection hidden="1"/>
    </xf>
    <xf numFmtId="0" fontId="43" fillId="27" borderId="34" xfId="0" applyFont="1" applyFill="1" applyBorder="1" applyAlignment="1" applyProtection="1">
      <alignment horizontal="center" vertical="center" wrapText="1"/>
      <protection hidden="1"/>
    </xf>
    <xf numFmtId="0" fontId="43" fillId="26" borderId="13" xfId="0" applyFont="1" applyFill="1" applyBorder="1" applyAlignment="1" applyProtection="1">
      <alignment horizontal="center" vertical="center" wrapText="1"/>
      <protection hidden="1"/>
    </xf>
    <xf numFmtId="0" fontId="43" fillId="26" borderId="14" xfId="0" applyFont="1" applyFill="1" applyBorder="1" applyAlignment="1" applyProtection="1">
      <alignment horizontal="center" vertical="center" wrapText="1"/>
      <protection hidden="1"/>
    </xf>
    <xf numFmtId="0" fontId="43" fillId="26" borderId="15" xfId="0" applyFont="1" applyFill="1" applyBorder="1" applyAlignment="1" applyProtection="1">
      <alignment horizontal="center" vertical="center" wrapText="1"/>
      <protection hidden="1"/>
    </xf>
    <xf numFmtId="0" fontId="30" fillId="26" borderId="4" xfId="0" applyFont="1" applyFill="1" applyBorder="1" applyAlignment="1" applyProtection="1">
      <alignment horizontal="center" vertical="center" wrapText="1"/>
      <protection hidden="1"/>
    </xf>
    <xf numFmtId="0" fontId="30" fillId="26" borderId="34" xfId="0" applyFont="1" applyFill="1" applyBorder="1" applyAlignment="1" applyProtection="1">
      <alignment horizontal="center" vertical="center" wrapText="1"/>
      <protection hidden="1"/>
    </xf>
    <xf numFmtId="0" fontId="43" fillId="42" borderId="25" xfId="0" applyFont="1" applyFill="1" applyBorder="1" applyAlignment="1" applyProtection="1">
      <alignment horizontal="center" vertical="center" wrapText="1"/>
      <protection hidden="1"/>
    </xf>
    <xf numFmtId="0" fontId="43" fillId="42" borderId="29" xfId="0" applyFont="1" applyFill="1" applyBorder="1" applyAlignment="1" applyProtection="1">
      <alignment horizontal="center" vertical="center" wrapText="1"/>
      <protection hidden="1"/>
    </xf>
    <xf numFmtId="0" fontId="30" fillId="22" borderId="4" xfId="0" applyFont="1" applyFill="1" applyBorder="1" applyAlignment="1" applyProtection="1">
      <alignment horizontal="center" vertical="center" wrapText="1"/>
      <protection hidden="1"/>
    </xf>
    <xf numFmtId="0" fontId="30" fillId="22" borderId="34" xfId="0" applyFont="1" applyFill="1" applyBorder="1" applyAlignment="1" applyProtection="1">
      <alignment horizontal="center" vertical="center" wrapText="1"/>
      <protection hidden="1"/>
    </xf>
    <xf numFmtId="0" fontId="22" fillId="0" borderId="46" xfId="0" applyFont="1" applyBorder="1" applyAlignment="1" applyProtection="1">
      <alignment horizontal="center" vertical="center"/>
      <protection hidden="1"/>
    </xf>
    <xf numFmtId="0" fontId="22" fillId="0" borderId="56" xfId="0" applyFont="1" applyBorder="1" applyAlignment="1" applyProtection="1">
      <alignment horizontal="center" vertical="center"/>
      <protection hidden="1"/>
    </xf>
    <xf numFmtId="0" fontId="22" fillId="0" borderId="47" xfId="0" applyFont="1" applyBorder="1" applyAlignment="1" applyProtection="1">
      <alignment horizontal="center" vertical="center"/>
      <protection hidden="1"/>
    </xf>
    <xf numFmtId="0" fontId="22" fillId="0" borderId="46" xfId="0" applyFont="1" applyBorder="1" applyAlignment="1" applyProtection="1">
      <alignment horizontal="center" vertical="center" wrapText="1"/>
      <protection hidden="1"/>
    </xf>
    <xf numFmtId="0" fontId="22" fillId="0" borderId="56" xfId="0" applyFont="1" applyBorder="1" applyAlignment="1" applyProtection="1">
      <alignment horizontal="center" vertical="center" wrapText="1"/>
      <protection hidden="1"/>
    </xf>
    <xf numFmtId="0" fontId="22" fillId="0" borderId="47" xfId="0" applyFont="1" applyBorder="1" applyAlignment="1" applyProtection="1">
      <alignment horizontal="center" vertical="center" wrapText="1"/>
      <protection hidden="1"/>
    </xf>
    <xf numFmtId="0" fontId="15" fillId="19" borderId="4" xfId="14" applyFill="1" applyBorder="1" applyAlignment="1" applyProtection="1">
      <alignment horizontal="center" vertical="center" wrapText="1"/>
      <protection hidden="1"/>
    </xf>
    <xf numFmtId="0" fontId="15" fillId="19" borderId="34" xfId="14" applyFill="1" applyBorder="1" applyAlignment="1" applyProtection="1">
      <alignment horizontal="center" vertical="center" wrapText="1"/>
      <protection hidden="1"/>
    </xf>
    <xf numFmtId="0" fontId="43" fillId="19" borderId="4" xfId="0" applyFont="1" applyFill="1" applyBorder="1" applyAlignment="1" applyProtection="1">
      <alignment horizontal="center" vertical="center" wrapText="1"/>
      <protection hidden="1"/>
    </xf>
    <xf numFmtId="0" fontId="43" fillId="19" borderId="34" xfId="0" applyFont="1" applyFill="1" applyBorder="1" applyAlignment="1" applyProtection="1">
      <alignment horizontal="center" vertical="center" wrapText="1"/>
      <protection hidden="1"/>
    </xf>
    <xf numFmtId="0" fontId="43" fillId="21" borderId="35" xfId="0" applyFont="1" applyFill="1" applyBorder="1" applyAlignment="1" applyProtection="1">
      <alignment horizontal="center" vertical="center" wrapText="1"/>
      <protection hidden="1"/>
    </xf>
    <xf numFmtId="0" fontId="43" fillId="21" borderId="25" xfId="0" applyFont="1" applyFill="1" applyBorder="1" applyAlignment="1" applyProtection="1">
      <alignment horizontal="center" vertical="center" wrapText="1"/>
      <protection hidden="1"/>
    </xf>
    <xf numFmtId="0" fontId="43" fillId="21" borderId="36" xfId="0" applyFont="1" applyFill="1" applyBorder="1" applyAlignment="1" applyProtection="1">
      <alignment horizontal="center" vertical="center" wrapText="1"/>
      <protection hidden="1"/>
    </xf>
    <xf numFmtId="0" fontId="43" fillId="21" borderId="29" xfId="0" applyFont="1" applyFill="1" applyBorder="1" applyAlignment="1" applyProtection="1">
      <alignment horizontal="center" vertical="center" wrapText="1"/>
      <protection hidden="1"/>
    </xf>
    <xf numFmtId="0" fontId="43" fillId="32" borderId="60" xfId="0" applyFont="1" applyFill="1" applyBorder="1" applyAlignment="1" applyProtection="1">
      <alignment horizontal="center" vertical="center" wrapText="1"/>
      <protection hidden="1"/>
    </xf>
    <xf numFmtId="0" fontId="43" fillId="32" borderId="59" xfId="0" applyFont="1" applyFill="1" applyBorder="1" applyAlignment="1" applyProtection="1">
      <alignment horizontal="center" vertical="center" wrapText="1"/>
      <protection hidden="1"/>
    </xf>
    <xf numFmtId="0" fontId="30" fillId="22" borderId="13" xfId="0" applyFont="1" applyFill="1" applyBorder="1" applyAlignment="1" applyProtection="1">
      <alignment horizontal="center" vertical="center"/>
      <protection hidden="1"/>
    </xf>
    <xf numFmtId="0" fontId="30" fillId="22" borderId="14" xfId="0" applyFont="1" applyFill="1" applyBorder="1" applyAlignment="1" applyProtection="1">
      <alignment horizontal="center" vertical="center"/>
      <protection hidden="1"/>
    </xf>
    <xf numFmtId="0" fontId="30" fillId="22" borderId="15" xfId="0" applyFont="1" applyFill="1" applyBorder="1" applyAlignment="1" applyProtection="1">
      <alignment horizontal="center" vertical="center"/>
      <protection hidden="1"/>
    </xf>
    <xf numFmtId="0" fontId="43" fillId="22" borderId="4" xfId="0" applyFont="1" applyFill="1" applyBorder="1" applyAlignment="1" applyProtection="1">
      <alignment horizontal="center" vertical="center" wrapText="1"/>
      <protection hidden="1"/>
    </xf>
    <xf numFmtId="0" fontId="43" fillId="22" borderId="34" xfId="0" applyFont="1" applyFill="1" applyBorder="1" applyAlignment="1" applyProtection="1">
      <alignment horizontal="center" vertical="center" wrapText="1"/>
      <protection hidden="1"/>
    </xf>
    <xf numFmtId="0" fontId="112" fillId="26" borderId="3" xfId="0" applyFont="1" applyFill="1" applyBorder="1" applyAlignment="1">
      <alignment horizontal="justify" vertical="center" wrapText="1"/>
    </xf>
    <xf numFmtId="0" fontId="112" fillId="26" borderId="12" xfId="0" applyFont="1" applyFill="1" applyBorder="1" applyAlignment="1">
      <alignment horizontal="justify" vertical="center" wrapText="1"/>
    </xf>
    <xf numFmtId="0" fontId="112" fillId="26" borderId="17" xfId="0" applyFont="1" applyFill="1" applyBorder="1" applyAlignment="1">
      <alignment horizontal="justify" vertical="center" wrapText="1"/>
    </xf>
    <xf numFmtId="0" fontId="111" fillId="45" borderId="42" xfId="0" applyFont="1" applyFill="1" applyBorder="1" applyAlignment="1">
      <alignment horizontal="center" vertical="top" wrapText="1"/>
    </xf>
    <xf numFmtId="0" fontId="111" fillId="45" borderId="84" xfId="0" applyFont="1" applyFill="1" applyBorder="1" applyAlignment="1">
      <alignment horizontal="center" vertical="top" wrapText="1"/>
    </xf>
    <xf numFmtId="0" fontId="111" fillId="45" borderId="9" xfId="0" applyFont="1" applyFill="1" applyBorder="1" applyAlignment="1">
      <alignment horizontal="center" vertical="top" wrapText="1"/>
    </xf>
    <xf numFmtId="0" fontId="112" fillId="30" borderId="3" xfId="0" applyFont="1" applyFill="1" applyBorder="1" applyAlignment="1">
      <alignment horizontal="justify" vertical="center" wrapText="1"/>
    </xf>
    <xf numFmtId="0" fontId="112" fillId="30" borderId="12" xfId="0" applyFont="1" applyFill="1" applyBorder="1" applyAlignment="1">
      <alignment horizontal="justify" vertical="center" wrapText="1"/>
    </xf>
    <xf numFmtId="0" fontId="112" fillId="30" borderId="32" xfId="0" applyFont="1" applyFill="1" applyBorder="1" applyAlignment="1">
      <alignment horizontal="justify" vertical="center" wrapText="1"/>
    </xf>
    <xf numFmtId="0" fontId="43" fillId="19" borderId="16" xfId="0" applyFont="1" applyFill="1" applyBorder="1" applyAlignment="1" applyProtection="1">
      <alignment horizontal="center" vertical="center" wrapText="1"/>
      <protection hidden="1"/>
    </xf>
    <xf numFmtId="0" fontId="43" fillId="19" borderId="0" xfId="0" applyFont="1" applyFill="1" applyBorder="1" applyAlignment="1" applyProtection="1">
      <alignment horizontal="center" vertical="center" wrapText="1"/>
      <protection hidden="1"/>
    </xf>
    <xf numFmtId="0" fontId="43" fillId="19" borderId="27" xfId="0" applyFont="1" applyFill="1" applyBorder="1" applyAlignment="1" applyProtection="1">
      <alignment horizontal="center" vertical="center" wrapText="1"/>
      <protection hidden="1"/>
    </xf>
    <xf numFmtId="0" fontId="43" fillId="19" borderId="36" xfId="0" applyFont="1" applyFill="1" applyBorder="1" applyAlignment="1" applyProtection="1">
      <alignment horizontal="center" vertical="center" wrapText="1"/>
      <protection hidden="1"/>
    </xf>
    <xf numFmtId="0" fontId="43" fillId="19" borderId="28" xfId="0" applyFont="1" applyFill="1" applyBorder="1" applyAlignment="1" applyProtection="1">
      <alignment horizontal="center" vertical="center" wrapText="1"/>
      <protection hidden="1"/>
    </xf>
    <xf numFmtId="0" fontId="43" fillId="19" borderId="29" xfId="0" applyFont="1" applyFill="1" applyBorder="1" applyAlignment="1" applyProtection="1">
      <alignment horizontal="center" vertical="center" wrapText="1"/>
      <protection hidden="1"/>
    </xf>
    <xf numFmtId="0" fontId="15" fillId="21" borderId="4" xfId="14" applyFill="1" applyBorder="1" applyAlignment="1" applyProtection="1">
      <alignment horizontal="center" vertical="center" wrapText="1"/>
      <protection hidden="1"/>
    </xf>
    <xf numFmtId="0" fontId="15" fillId="21" borderId="34" xfId="14" applyFill="1" applyBorder="1" applyAlignment="1" applyProtection="1">
      <alignment horizontal="center" vertical="center" wrapText="1"/>
      <protection hidden="1"/>
    </xf>
    <xf numFmtId="0" fontId="43" fillId="21" borderId="13" xfId="0" applyFont="1" applyFill="1" applyBorder="1" applyAlignment="1" applyProtection="1">
      <alignment horizontal="center" vertical="center" wrapText="1"/>
      <protection hidden="1"/>
    </xf>
    <xf numFmtId="0" fontId="43" fillId="21" borderId="14" xfId="0" applyFont="1" applyFill="1" applyBorder="1" applyAlignment="1" applyProtection="1">
      <alignment horizontal="center" vertical="center" wrapText="1"/>
      <protection hidden="1"/>
    </xf>
    <xf numFmtId="0" fontId="43" fillId="21" borderId="15" xfId="0" applyFont="1" applyFill="1" applyBorder="1" applyAlignment="1" applyProtection="1">
      <alignment horizontal="center" vertical="center" wrapText="1"/>
      <protection hidden="1"/>
    </xf>
    <xf numFmtId="0" fontId="30" fillId="30" borderId="50" xfId="0" applyFont="1" applyFill="1" applyBorder="1" applyAlignment="1" applyProtection="1">
      <alignment horizontal="center" vertical="center" wrapText="1"/>
      <protection hidden="1"/>
    </xf>
    <xf numFmtId="0" fontId="20" fillId="30" borderId="7" xfId="0" applyFont="1" applyFill="1" applyBorder="1" applyAlignment="1" applyProtection="1">
      <alignment horizontal="center" vertical="center" wrapText="1"/>
      <protection hidden="1"/>
    </xf>
    <xf numFmtId="0" fontId="20" fillId="30" borderId="8" xfId="0" applyFont="1" applyFill="1" applyBorder="1" applyAlignment="1" applyProtection="1">
      <alignment horizontal="center" vertical="center" wrapText="1"/>
      <protection hidden="1"/>
    </xf>
    <xf numFmtId="0" fontId="22" fillId="0" borderId="58" xfId="0" applyFont="1" applyBorder="1" applyAlignment="1" applyProtection="1">
      <alignment horizontal="center" vertical="center"/>
      <protection hidden="1"/>
    </xf>
    <xf numFmtId="0" fontId="17" fillId="0" borderId="39" xfId="0" applyFont="1" applyBorder="1" applyAlignment="1" applyProtection="1">
      <alignment horizontal="center"/>
      <protection hidden="1"/>
    </xf>
    <xf numFmtId="0" fontId="17" fillId="0" borderId="0" xfId="0" applyFont="1" applyBorder="1" applyAlignment="1" applyProtection="1">
      <alignment horizontal="center"/>
      <protection hidden="1"/>
    </xf>
    <xf numFmtId="0" fontId="10" fillId="0" borderId="39" xfId="0" applyFont="1" applyBorder="1" applyAlignment="1" applyProtection="1">
      <alignment horizontal="center"/>
      <protection hidden="1"/>
    </xf>
    <xf numFmtId="0" fontId="10" fillId="0" borderId="0" xfId="0" applyFont="1" applyBorder="1" applyAlignment="1" applyProtection="1">
      <alignment horizontal="center"/>
      <protection hidden="1"/>
    </xf>
    <xf numFmtId="0" fontId="10" fillId="0" borderId="31" xfId="0" applyFont="1" applyBorder="1" applyAlignment="1" applyProtection="1">
      <alignment horizontal="center"/>
      <protection hidden="1"/>
    </xf>
    <xf numFmtId="0" fontId="10" fillId="0" borderId="30" xfId="0" applyFont="1" applyBorder="1" applyAlignment="1" applyProtection="1">
      <alignment horizontal="center"/>
      <protection hidden="1"/>
    </xf>
    <xf numFmtId="0" fontId="10" fillId="0" borderId="5" xfId="0" applyFont="1" applyBorder="1" applyAlignment="1" applyProtection="1">
      <alignment horizontal="center"/>
      <protection hidden="1"/>
    </xf>
    <xf numFmtId="0" fontId="20" fillId="0" borderId="31" xfId="0" applyFont="1" applyBorder="1" applyAlignment="1" applyProtection="1">
      <alignment horizontal="center"/>
      <protection hidden="1"/>
    </xf>
    <xf numFmtId="0" fontId="20" fillId="0" borderId="30" xfId="0" applyFont="1" applyBorder="1" applyAlignment="1" applyProtection="1">
      <alignment horizontal="center"/>
      <protection hidden="1"/>
    </xf>
    <xf numFmtId="0" fontId="20" fillId="0" borderId="5" xfId="0" applyFont="1" applyBorder="1" applyAlignment="1" applyProtection="1">
      <alignment horizontal="center"/>
      <protection hidden="1"/>
    </xf>
    <xf numFmtId="0" fontId="6" fillId="0" borderId="31" xfId="0" applyFont="1" applyBorder="1" applyAlignment="1" applyProtection="1">
      <alignment horizontal="center"/>
      <protection hidden="1"/>
    </xf>
    <xf numFmtId="0" fontId="72" fillId="0" borderId="30" xfId="0" applyFont="1" applyBorder="1" applyAlignment="1" applyProtection="1">
      <alignment horizontal="center"/>
      <protection hidden="1"/>
    </xf>
    <xf numFmtId="0" fontId="72" fillId="0" borderId="5" xfId="0" applyFont="1" applyBorder="1" applyAlignment="1" applyProtection="1">
      <alignment horizontal="center"/>
      <protection hidden="1"/>
    </xf>
    <xf numFmtId="0" fontId="10" fillId="0" borderId="63" xfId="0" applyFont="1" applyBorder="1" applyAlignment="1" applyProtection="1">
      <alignment horizontal="center"/>
      <protection hidden="1"/>
    </xf>
    <xf numFmtId="0" fontId="10" fillId="0" borderId="71" xfId="0" applyFont="1" applyBorder="1" applyAlignment="1" applyProtection="1">
      <alignment horizontal="center"/>
      <protection hidden="1"/>
    </xf>
    <xf numFmtId="0" fontId="10" fillId="0" borderId="38" xfId="0" applyFont="1" applyBorder="1" applyAlignment="1" applyProtection="1">
      <alignment horizontal="center"/>
      <protection hidden="1"/>
    </xf>
    <xf numFmtId="0" fontId="46" fillId="18" borderId="13" xfId="0" applyFont="1" applyFill="1" applyBorder="1" applyAlignment="1" applyProtection="1">
      <alignment horizontal="center" vertical="center" wrapText="1"/>
      <protection hidden="1"/>
    </xf>
    <xf numFmtId="0" fontId="46" fillId="18" borderId="14" xfId="0" applyFont="1" applyFill="1" applyBorder="1" applyAlignment="1" applyProtection="1">
      <alignment horizontal="center" vertical="center" wrapText="1"/>
      <protection hidden="1"/>
    </xf>
    <xf numFmtId="0" fontId="104" fillId="43" borderId="79" xfId="0" applyFont="1" applyFill="1" applyBorder="1" applyAlignment="1">
      <alignment vertical="center" wrapText="1"/>
    </xf>
    <xf numFmtId="0" fontId="104" fillId="43" borderId="77" xfId="0" applyFont="1" applyFill="1" applyBorder="1" applyAlignment="1">
      <alignment vertical="center" wrapText="1"/>
    </xf>
    <xf numFmtId="0" fontId="104" fillId="43" borderId="77" xfId="0" applyFont="1" applyFill="1" applyBorder="1" applyAlignment="1">
      <alignment horizontal="justify" vertical="center" wrapText="1"/>
    </xf>
    <xf numFmtId="0" fontId="104" fillId="0" borderId="79" xfId="0" applyFont="1" applyBorder="1" applyAlignment="1">
      <alignment horizontal="justify" vertical="center" wrapText="1"/>
    </xf>
    <xf numFmtId="0" fontId="104" fillId="0" borderId="78" xfId="0" applyFont="1" applyBorder="1" applyAlignment="1">
      <alignment horizontal="justify" vertical="center" wrapText="1"/>
    </xf>
    <xf numFmtId="0" fontId="104" fillId="0" borderId="78" xfId="0" applyFont="1" applyBorder="1" applyAlignment="1">
      <alignment vertical="center" wrapText="1"/>
    </xf>
    <xf numFmtId="0" fontId="104" fillId="0" borderId="77" xfId="0" applyFont="1" applyBorder="1" applyAlignment="1">
      <alignment vertical="center" wrapText="1"/>
    </xf>
    <xf numFmtId="0" fontId="112" fillId="30" borderId="2" xfId="0" applyFont="1" applyFill="1" applyBorder="1" applyAlignment="1">
      <alignment horizontal="justify" vertical="center" wrapText="1"/>
    </xf>
    <xf numFmtId="0" fontId="112" fillId="30" borderId="1" xfId="0" applyFont="1" applyFill="1" applyBorder="1" applyAlignment="1">
      <alignment horizontal="justify" vertical="center" wrapText="1"/>
    </xf>
    <xf numFmtId="0" fontId="112" fillId="30" borderId="31" xfId="0" applyFont="1" applyFill="1" applyBorder="1" applyAlignment="1">
      <alignment horizontal="justify" vertical="center" wrapText="1"/>
    </xf>
    <xf numFmtId="0" fontId="111" fillId="45" borderId="18" xfId="0" applyFont="1" applyFill="1" applyBorder="1" applyAlignment="1">
      <alignment horizontal="center" vertical="top" wrapText="1"/>
    </xf>
    <xf numFmtId="0" fontId="111" fillId="45" borderId="19" xfId="0" applyFont="1" applyFill="1" applyBorder="1" applyAlignment="1">
      <alignment horizontal="center" vertical="top" wrapText="1"/>
    </xf>
    <xf numFmtId="0" fontId="111" fillId="45" borderId="62" xfId="0" applyFont="1" applyFill="1" applyBorder="1" applyAlignment="1">
      <alignment horizontal="center" vertical="top" wrapText="1"/>
    </xf>
    <xf numFmtId="0" fontId="19" fillId="23" borderId="36" xfId="0" applyFont="1" applyFill="1" applyBorder="1" applyAlignment="1">
      <alignment horizontal="center"/>
    </xf>
    <xf numFmtId="0" fontId="19" fillId="23" borderId="28" xfId="0" applyFont="1" applyFill="1" applyBorder="1" applyAlignment="1">
      <alignment horizontal="center"/>
    </xf>
    <xf numFmtId="0" fontId="19" fillId="35" borderId="43" xfId="0" applyFont="1" applyFill="1" applyBorder="1" applyAlignment="1" applyProtection="1">
      <alignment horizontal="center"/>
      <protection hidden="1"/>
    </xf>
    <xf numFmtId="0" fontId="19" fillId="35" borderId="53" xfId="0" applyFont="1" applyFill="1" applyBorder="1" applyAlignment="1" applyProtection="1">
      <alignment horizontal="center"/>
      <protection hidden="1"/>
    </xf>
    <xf numFmtId="0" fontId="29" fillId="35" borderId="13" xfId="0" applyFont="1" applyFill="1" applyBorder="1" applyAlignment="1" applyProtection="1">
      <alignment horizontal="left"/>
      <protection hidden="1"/>
    </xf>
    <xf numFmtId="0" fontId="29" fillId="35" borderId="14" xfId="0" applyFont="1" applyFill="1" applyBorder="1" applyAlignment="1" applyProtection="1">
      <alignment horizontal="left"/>
      <protection hidden="1"/>
    </xf>
    <xf numFmtId="0" fontId="23" fillId="35" borderId="1" xfId="0" applyFont="1" applyFill="1" applyBorder="1" applyAlignment="1" applyProtection="1">
      <alignment horizontal="left" vertical="center" wrapText="1"/>
      <protection hidden="1"/>
    </xf>
    <xf numFmtId="0" fontId="23" fillId="35" borderId="31" xfId="0" applyFont="1" applyFill="1" applyBorder="1" applyAlignment="1" applyProtection="1">
      <alignment horizontal="left" vertical="center" wrapText="1"/>
      <protection hidden="1"/>
    </xf>
    <xf numFmtId="0" fontId="20" fillId="37" borderId="36" xfId="0" applyFont="1" applyFill="1" applyBorder="1" applyAlignment="1" applyProtection="1">
      <alignment horizontal="center"/>
      <protection hidden="1"/>
    </xf>
    <xf numFmtId="0" fontId="20" fillId="37" borderId="29" xfId="0" applyFont="1" applyFill="1" applyBorder="1" applyAlignment="1" applyProtection="1">
      <alignment horizontal="center"/>
      <protection hidden="1"/>
    </xf>
    <xf numFmtId="0" fontId="19" fillId="35" borderId="45" xfId="0" applyFont="1" applyFill="1" applyBorder="1" applyAlignment="1" applyProtection="1">
      <alignment horizontal="center"/>
      <protection hidden="1"/>
    </xf>
    <xf numFmtId="0" fontId="23" fillId="35" borderId="33" xfId="0" applyFont="1" applyFill="1" applyBorder="1" applyAlignment="1" applyProtection="1">
      <alignment horizontal="left" vertical="center" wrapText="1"/>
      <protection hidden="1"/>
    </xf>
    <xf numFmtId="0" fontId="23" fillId="35" borderId="41" xfId="0" applyFont="1" applyFill="1" applyBorder="1" applyAlignment="1" applyProtection="1">
      <alignment horizontal="left" vertical="center" wrapText="1"/>
      <protection hidden="1"/>
    </xf>
    <xf numFmtId="0" fontId="20" fillId="35" borderId="35" xfId="0" applyFont="1" applyFill="1" applyBorder="1" applyAlignment="1" applyProtection="1">
      <alignment horizontal="center" vertical="center"/>
      <protection hidden="1"/>
    </xf>
    <xf numFmtId="0" fontId="20" fillId="35" borderId="36" xfId="0" applyFont="1" applyFill="1" applyBorder="1" applyAlignment="1" applyProtection="1">
      <alignment horizontal="center" vertical="center"/>
      <protection hidden="1"/>
    </xf>
    <xf numFmtId="0" fontId="69" fillId="0" borderId="0" xfId="0" applyFont="1" applyBorder="1" applyAlignment="1" applyProtection="1">
      <alignment horizontal="justify" wrapText="1"/>
      <protection hidden="1"/>
    </xf>
    <xf numFmtId="0" fontId="12" fillId="35" borderId="35" xfId="0" applyFont="1" applyFill="1" applyBorder="1" applyAlignment="1" applyProtection="1">
      <alignment horizontal="center" vertical="center" wrapText="1"/>
      <protection hidden="1"/>
    </xf>
    <xf numFmtId="0" fontId="12" fillId="35" borderId="22" xfId="0" applyFont="1" applyFill="1" applyBorder="1" applyAlignment="1" applyProtection="1">
      <alignment horizontal="center" vertical="center" wrapText="1"/>
      <protection hidden="1"/>
    </xf>
    <xf numFmtId="0" fontId="12" fillId="35" borderId="25" xfId="0" applyFont="1" applyFill="1" applyBorder="1" applyAlignment="1" applyProtection="1">
      <alignment horizontal="center" vertical="center" wrapText="1"/>
      <protection hidden="1"/>
    </xf>
    <xf numFmtId="0" fontId="12" fillId="35" borderId="36" xfId="0" applyFont="1" applyFill="1" applyBorder="1" applyAlignment="1" applyProtection="1">
      <alignment horizontal="center" vertical="center" wrapText="1"/>
      <protection hidden="1"/>
    </xf>
    <xf numFmtId="0" fontId="12" fillId="35" borderId="28" xfId="0" applyFont="1" applyFill="1" applyBorder="1" applyAlignment="1" applyProtection="1">
      <alignment horizontal="center" vertical="center" wrapText="1"/>
      <protection hidden="1"/>
    </xf>
    <xf numFmtId="0" fontId="12" fillId="35" borderId="29" xfId="0" applyFont="1" applyFill="1" applyBorder="1" applyAlignment="1" applyProtection="1">
      <alignment horizontal="center" vertical="center" wrapText="1"/>
      <protection hidden="1"/>
    </xf>
    <xf numFmtId="0" fontId="19" fillId="39" borderId="19" xfId="0" applyFont="1" applyFill="1" applyBorder="1" applyAlignment="1" applyProtection="1">
      <alignment horizontal="center"/>
      <protection hidden="1"/>
    </xf>
    <xf numFmtId="0" fontId="19" fillId="39" borderId="20" xfId="0" applyFont="1" applyFill="1" applyBorder="1" applyAlignment="1" applyProtection="1">
      <alignment horizontal="center"/>
      <protection hidden="1"/>
    </xf>
    <xf numFmtId="0" fontId="19" fillId="35" borderId="44" xfId="0" applyFont="1" applyFill="1" applyBorder="1" applyAlignment="1" applyProtection="1">
      <alignment horizontal="center"/>
      <protection hidden="1"/>
    </xf>
    <xf numFmtId="0" fontId="16" fillId="41" borderId="1" xfId="0" applyFont="1" applyFill="1" applyBorder="1" applyAlignment="1" applyProtection="1">
      <alignment horizontal="center" vertical="center"/>
      <protection hidden="1"/>
    </xf>
    <xf numFmtId="0" fontId="16" fillId="41" borderId="23" xfId="0" applyFont="1" applyFill="1" applyBorder="1" applyAlignment="1" applyProtection="1">
      <alignment horizontal="center" vertical="center"/>
      <protection hidden="1"/>
    </xf>
    <xf numFmtId="0" fontId="23" fillId="35" borderId="12" xfId="0" applyFont="1" applyFill="1" applyBorder="1" applyAlignment="1" applyProtection="1">
      <alignment horizontal="left" vertical="center" wrapText="1"/>
      <protection hidden="1"/>
    </xf>
    <xf numFmtId="0" fontId="23" fillId="35" borderId="32" xfId="0" applyFont="1" applyFill="1" applyBorder="1" applyAlignment="1" applyProtection="1">
      <alignment horizontal="left" vertical="center" wrapText="1"/>
      <protection hidden="1"/>
    </xf>
    <xf numFmtId="0" fontId="16" fillId="40" borderId="0" xfId="0" applyFont="1" applyFill="1" applyBorder="1" applyAlignment="1" applyProtection="1">
      <alignment horizontal="center" vertical="center"/>
      <protection hidden="1"/>
    </xf>
    <xf numFmtId="0" fontId="0" fillId="40" borderId="0" xfId="0" applyFill="1" applyBorder="1" applyAlignment="1" applyProtection="1">
      <alignment horizontal="justify" vertical="center"/>
      <protection hidden="1"/>
    </xf>
    <xf numFmtId="0" fontId="0" fillId="40" borderId="1" xfId="0" applyFill="1" applyBorder="1" applyAlignment="1" applyProtection="1">
      <alignment horizontal="justify" vertical="center"/>
      <protection hidden="1"/>
    </xf>
    <xf numFmtId="0" fontId="0" fillId="40" borderId="23" xfId="0" applyFill="1" applyBorder="1" applyAlignment="1" applyProtection="1">
      <alignment horizontal="justify" vertical="center"/>
      <protection hidden="1"/>
    </xf>
    <xf numFmtId="0" fontId="0" fillId="40" borderId="12" xfId="0" applyFill="1" applyBorder="1" applyAlignment="1" applyProtection="1">
      <alignment horizontal="justify" vertical="center"/>
      <protection hidden="1"/>
    </xf>
    <xf numFmtId="0" fontId="0" fillId="40" borderId="17" xfId="0" applyFill="1" applyBorder="1" applyAlignment="1" applyProtection="1">
      <alignment horizontal="justify" vertical="center"/>
      <protection hidden="1"/>
    </xf>
    <xf numFmtId="0" fontId="20" fillId="37" borderId="13" xfId="0" applyFont="1" applyFill="1" applyBorder="1" applyAlignment="1" applyProtection="1">
      <alignment horizontal="center"/>
      <protection hidden="1"/>
    </xf>
    <xf numFmtId="0" fontId="20" fillId="37" borderId="15" xfId="0" applyFont="1" applyFill="1" applyBorder="1" applyAlignment="1" applyProtection="1">
      <alignment horizontal="center"/>
      <protection hidden="1"/>
    </xf>
    <xf numFmtId="0" fontId="30" fillId="36" borderId="16" xfId="0" applyFont="1" applyFill="1" applyBorder="1" applyAlignment="1" applyProtection="1">
      <alignment horizontal="left"/>
      <protection hidden="1"/>
    </xf>
    <xf numFmtId="0" fontId="30" fillId="36" borderId="0" xfId="0" applyFont="1" applyFill="1" applyBorder="1" applyAlignment="1" applyProtection="1">
      <alignment horizontal="left"/>
      <protection hidden="1"/>
    </xf>
    <xf numFmtId="0" fontId="96" fillId="24" borderId="0" xfId="0" applyFont="1" applyFill="1" applyAlignment="1" applyProtection="1">
      <alignment horizontal="left"/>
      <protection hidden="1"/>
    </xf>
    <xf numFmtId="0" fontId="19" fillId="35" borderId="13" xfId="0" applyFont="1" applyFill="1" applyBorder="1" applyAlignment="1" applyProtection="1">
      <alignment horizontal="center"/>
      <protection hidden="1"/>
    </xf>
    <xf numFmtId="0" fontId="19" fillId="35" borderId="15" xfId="0" applyFont="1" applyFill="1" applyBorder="1" applyAlignment="1" applyProtection="1">
      <alignment horizontal="center"/>
      <protection hidden="1"/>
    </xf>
    <xf numFmtId="0" fontId="46" fillId="14" borderId="39" xfId="12" applyFont="1" applyFill="1" applyBorder="1" applyAlignment="1" applyProtection="1">
      <alignment horizontal="center" vertical="center" wrapText="1"/>
    </xf>
    <xf numFmtId="0" fontId="46" fillId="14" borderId="0" xfId="12" applyFont="1" applyFill="1" applyBorder="1" applyAlignment="1" applyProtection="1">
      <alignment horizontal="center" vertical="center" wrapText="1"/>
    </xf>
    <xf numFmtId="0" fontId="5" fillId="34" borderId="13" xfId="12" applyFont="1" applyFill="1" applyBorder="1" applyAlignment="1" applyProtection="1">
      <alignment horizontal="center" vertical="center"/>
    </xf>
    <xf numFmtId="0" fontId="5" fillId="34" borderId="14" xfId="12" applyFont="1" applyFill="1" applyBorder="1" applyAlignment="1" applyProtection="1">
      <alignment horizontal="center" vertical="center"/>
    </xf>
    <xf numFmtId="0" fontId="5" fillId="34" borderId="15" xfId="12" applyFont="1" applyFill="1" applyBorder="1" applyAlignment="1" applyProtection="1">
      <alignment horizontal="center" vertical="center"/>
    </xf>
    <xf numFmtId="0" fontId="5" fillId="26" borderId="22" xfId="12" applyFont="1" applyFill="1" applyBorder="1" applyAlignment="1" applyProtection="1">
      <alignment horizontal="center" vertical="center"/>
    </xf>
    <xf numFmtId="0" fontId="5" fillId="26" borderId="25" xfId="12" applyFont="1" applyFill="1" applyBorder="1" applyAlignment="1" applyProtection="1">
      <alignment horizontal="center" vertical="center"/>
    </xf>
    <xf numFmtId="0" fontId="4" fillId="26" borderId="28" xfId="12" applyFont="1" applyFill="1" applyBorder="1" applyAlignment="1" applyProtection="1">
      <alignment horizontal="center" vertical="center"/>
    </xf>
    <xf numFmtId="0" fontId="4" fillId="26" borderId="29" xfId="12" applyFont="1" applyFill="1" applyBorder="1" applyAlignment="1" applyProtection="1">
      <alignment horizontal="center" vertical="center"/>
    </xf>
    <xf numFmtId="0" fontId="7" fillId="2" borderId="4" xfId="12" applyFont="1" applyFill="1" applyBorder="1" applyAlignment="1" applyProtection="1">
      <alignment horizontal="center" vertical="center" wrapText="1"/>
    </xf>
    <xf numFmtId="0" fontId="7" fillId="2" borderId="26" xfId="12" applyFont="1" applyFill="1" applyBorder="1" applyAlignment="1" applyProtection="1">
      <alignment horizontal="center" vertical="center" wrapText="1"/>
    </xf>
    <xf numFmtId="0" fontId="7" fillId="2" borderId="34" xfId="12" applyFont="1" applyFill="1" applyBorder="1" applyAlignment="1" applyProtection="1">
      <alignment horizontal="center" vertical="center" wrapText="1"/>
    </xf>
    <xf numFmtId="0" fontId="50" fillId="2" borderId="7" xfId="12" applyFont="1" applyFill="1" applyBorder="1" applyAlignment="1" applyProtection="1">
      <alignment horizontal="center" vertical="center" wrapText="1"/>
    </xf>
    <xf numFmtId="0" fontId="8" fillId="13" borderId="24" xfId="12" applyFont="1" applyFill="1" applyBorder="1" applyAlignment="1" applyProtection="1">
      <alignment horizontal="center" vertical="center" wrapText="1"/>
    </xf>
    <xf numFmtId="0" fontId="8" fillId="13" borderId="48" xfId="12" applyFont="1" applyFill="1" applyBorder="1" applyAlignment="1" applyProtection="1">
      <alignment horizontal="center" vertical="center" wrapText="1"/>
    </xf>
    <xf numFmtId="0" fontId="8" fillId="13" borderId="33" xfId="12" applyFont="1" applyFill="1" applyBorder="1" applyAlignment="1" applyProtection="1">
      <alignment horizontal="center" vertical="center" wrapText="1"/>
    </xf>
    <xf numFmtId="0" fontId="8" fillId="15" borderId="49" xfId="12" applyFont="1" applyFill="1" applyBorder="1" applyAlignment="1" applyProtection="1">
      <alignment horizontal="center" vertical="center" wrapText="1"/>
    </xf>
    <xf numFmtId="0" fontId="8" fillId="15" borderId="55" xfId="12" applyFont="1" applyFill="1" applyBorder="1" applyAlignment="1" applyProtection="1">
      <alignment horizontal="center" vertical="center"/>
    </xf>
    <xf numFmtId="0" fontId="8" fillId="15" borderId="66" xfId="12" applyFont="1" applyFill="1" applyBorder="1" applyAlignment="1" applyProtection="1">
      <alignment horizontal="center" vertical="center"/>
    </xf>
    <xf numFmtId="0" fontId="52" fillId="11" borderId="37" xfId="12" applyFont="1" applyFill="1" applyBorder="1" applyAlignment="1" applyProtection="1">
      <alignment horizontal="center" vertical="center"/>
    </xf>
    <xf numFmtId="0" fontId="52" fillId="11" borderId="26" xfId="12" applyFont="1" applyFill="1" applyBorder="1" applyAlignment="1" applyProtection="1">
      <alignment horizontal="center" vertical="center"/>
    </xf>
    <xf numFmtId="0" fontId="52" fillId="11" borderId="34" xfId="12" applyFont="1" applyFill="1" applyBorder="1" applyAlignment="1" applyProtection="1">
      <alignment horizontal="center" vertical="center"/>
    </xf>
    <xf numFmtId="0" fontId="4" fillId="2" borderId="37" xfId="12" applyFont="1" applyFill="1" applyBorder="1" applyAlignment="1" applyProtection="1">
      <alignment horizontal="center" vertical="center"/>
    </xf>
    <xf numFmtId="0" fontId="4" fillId="2" borderId="26" xfId="12" applyFont="1" applyFill="1" applyBorder="1" applyAlignment="1" applyProtection="1">
      <alignment horizontal="center" vertical="center"/>
    </xf>
    <xf numFmtId="0" fontId="4" fillId="2" borderId="34" xfId="12" applyFont="1" applyFill="1" applyBorder="1" applyAlignment="1" applyProtection="1">
      <alignment horizontal="center" vertical="center"/>
    </xf>
    <xf numFmtId="0" fontId="8" fillId="12" borderId="38" xfId="12" applyFont="1" applyFill="1" applyBorder="1" applyAlignment="1" applyProtection="1">
      <alignment horizontal="center" vertical="center" wrapText="1"/>
    </xf>
    <xf numFmtId="0" fontId="8" fillId="12" borderId="40" xfId="12" applyFont="1" applyFill="1" applyBorder="1" applyAlignment="1" applyProtection="1">
      <alignment horizontal="center" vertical="center" wrapText="1"/>
    </xf>
    <xf numFmtId="0" fontId="8" fillId="12" borderId="68" xfId="12" applyFont="1" applyFill="1" applyBorder="1" applyAlignment="1" applyProtection="1">
      <alignment horizontal="center" vertical="center" wrapText="1"/>
    </xf>
    <xf numFmtId="0" fontId="8" fillId="12" borderId="63" xfId="12" applyFont="1" applyFill="1" applyBorder="1" applyAlignment="1" applyProtection="1">
      <alignment horizontal="center" vertical="center" wrapText="1"/>
    </xf>
    <xf numFmtId="0" fontId="8" fillId="12" borderId="39" xfId="12" applyFont="1" applyFill="1" applyBorder="1" applyAlignment="1" applyProtection="1">
      <alignment horizontal="center" vertical="center" wrapText="1"/>
    </xf>
    <xf numFmtId="0" fontId="8" fillId="12" borderId="64" xfId="12" applyFont="1" applyFill="1" applyBorder="1" applyAlignment="1" applyProtection="1">
      <alignment horizontal="center" vertical="center" wrapText="1"/>
    </xf>
    <xf numFmtId="0" fontId="8" fillId="12" borderId="46" xfId="12" applyFont="1" applyFill="1" applyBorder="1" applyAlignment="1" applyProtection="1">
      <alignment horizontal="center" vertical="center" wrapText="1"/>
    </xf>
    <xf numFmtId="0" fontId="8" fillId="12" borderId="56" xfId="12" applyFont="1" applyFill="1" applyBorder="1" applyAlignment="1" applyProtection="1">
      <alignment horizontal="center" vertical="center" wrapText="1"/>
    </xf>
    <xf numFmtId="0" fontId="8" fillId="12" borderId="58" xfId="12" applyFont="1" applyFill="1" applyBorder="1" applyAlignment="1" applyProtection="1">
      <alignment horizontal="center" vertical="center" wrapText="1"/>
    </xf>
    <xf numFmtId="0" fontId="8" fillId="12" borderId="24" xfId="12" applyFont="1" applyFill="1" applyBorder="1" applyAlignment="1" applyProtection="1">
      <alignment horizontal="center" vertical="center" wrapText="1"/>
    </xf>
    <xf numFmtId="0" fontId="8" fillId="12" borderId="48" xfId="12" applyFont="1" applyFill="1" applyBorder="1" applyAlignment="1" applyProtection="1">
      <alignment horizontal="center" vertical="center" wrapText="1"/>
    </xf>
    <xf numFmtId="0" fontId="8" fillId="12" borderId="57" xfId="12" applyFont="1" applyFill="1" applyBorder="1" applyAlignment="1" applyProtection="1">
      <alignment horizontal="center" vertical="center" wrapText="1"/>
    </xf>
    <xf numFmtId="0" fontId="8" fillId="13" borderId="49" xfId="12" applyFont="1" applyFill="1" applyBorder="1" applyAlignment="1" applyProtection="1">
      <alignment horizontal="center" vertical="center" wrapText="1"/>
    </xf>
    <xf numFmtId="0" fontId="8" fillId="13" borderId="55" xfId="12" applyFont="1" applyFill="1" applyBorder="1" applyAlignment="1" applyProtection="1">
      <alignment horizontal="center" vertical="center" wrapText="1"/>
    </xf>
    <xf numFmtId="0" fontId="8" fillId="13" borderId="59" xfId="12" applyFont="1" applyFill="1" applyBorder="1" applyAlignment="1" applyProtection="1">
      <alignment horizontal="center" vertical="center" wrapText="1"/>
    </xf>
    <xf numFmtId="0" fontId="52" fillId="11" borderId="50" xfId="12" applyFont="1" applyFill="1" applyBorder="1" applyAlignment="1" applyProtection="1">
      <alignment horizontal="center" vertical="center"/>
    </xf>
    <xf numFmtId="0" fontId="4" fillId="2" borderId="50" xfId="12" applyFont="1" applyFill="1" applyBorder="1" applyAlignment="1" applyProtection="1">
      <alignment horizontal="center" vertical="center"/>
    </xf>
    <xf numFmtId="0" fontId="8" fillId="12" borderId="61" xfId="12" applyFont="1" applyFill="1" applyBorder="1" applyAlignment="1" applyProtection="1">
      <alignment horizontal="center" vertical="center" wrapText="1"/>
    </xf>
    <xf numFmtId="0" fontId="8" fillId="12" borderId="41" xfId="12" applyFont="1" applyFill="1" applyBorder="1" applyAlignment="1" applyProtection="1">
      <alignment horizontal="center" vertical="center" wrapText="1"/>
    </xf>
    <xf numFmtId="0" fontId="8" fillId="12" borderId="47" xfId="12" applyFont="1" applyFill="1" applyBorder="1" applyAlignment="1" applyProtection="1">
      <alignment horizontal="center" vertical="center" wrapText="1"/>
    </xf>
    <xf numFmtId="0" fontId="8" fillId="15" borderId="24" xfId="12" applyFont="1" applyFill="1" applyBorder="1" applyAlignment="1" applyProtection="1">
      <alignment horizontal="center" vertical="center" wrapText="1"/>
    </xf>
    <xf numFmtId="0" fontId="8" fillId="15" borderId="48" xfId="12" applyFont="1" applyFill="1" applyBorder="1" applyAlignment="1" applyProtection="1">
      <alignment horizontal="center" vertical="center"/>
    </xf>
    <xf numFmtId="0" fontId="8" fillId="15" borderId="33" xfId="12" applyFont="1" applyFill="1" applyBorder="1" applyAlignment="1" applyProtection="1">
      <alignment horizontal="center" vertical="center"/>
    </xf>
    <xf numFmtId="0" fontId="8" fillId="16" borderId="60" xfId="12" applyFont="1" applyFill="1" applyBorder="1" applyAlignment="1" applyProtection="1">
      <alignment horizontal="center" vertical="center" wrapText="1"/>
    </xf>
    <xf numFmtId="0" fontId="8" fillId="16" borderId="55" xfId="12" applyFont="1" applyFill="1" applyBorder="1" applyAlignment="1" applyProtection="1">
      <alignment horizontal="center" vertical="center" wrapText="1"/>
    </xf>
    <xf numFmtId="0" fontId="8" fillId="16" borderId="66" xfId="12" applyFont="1" applyFill="1" applyBorder="1" applyAlignment="1" applyProtection="1">
      <alignment horizontal="center" vertical="center" wrapText="1"/>
    </xf>
    <xf numFmtId="0" fontId="8" fillId="13" borderId="65" xfId="12" applyFont="1" applyFill="1" applyBorder="1" applyAlignment="1" applyProtection="1">
      <alignment horizontal="center" vertical="center" wrapText="1"/>
    </xf>
    <xf numFmtId="0" fontId="8" fillId="13" borderId="56" xfId="12" applyFont="1" applyFill="1" applyBorder="1" applyAlignment="1" applyProtection="1">
      <alignment horizontal="center" vertical="center" wrapText="1"/>
    </xf>
    <xf numFmtId="0" fontId="8" fillId="13" borderId="47" xfId="12" applyFont="1" applyFill="1" applyBorder="1" applyAlignment="1" applyProtection="1">
      <alignment horizontal="center" vertical="center" wrapText="1"/>
    </xf>
    <xf numFmtId="0" fontId="6" fillId="14" borderId="0" xfId="12" applyFont="1" applyFill="1" applyBorder="1" applyAlignment="1" applyProtection="1">
      <alignment horizontal="center" vertical="center" wrapText="1"/>
    </xf>
    <xf numFmtId="0" fontId="7" fillId="22" borderId="1" xfId="12" applyFont="1" applyFill="1" applyBorder="1" applyAlignment="1" applyProtection="1">
      <alignment horizontal="center" vertical="center" wrapText="1"/>
    </xf>
    <xf numFmtId="0" fontId="7" fillId="22" borderId="63" xfId="12" applyFont="1" applyFill="1" applyBorder="1" applyAlignment="1" applyProtection="1">
      <alignment horizontal="center" vertical="center" wrapText="1"/>
    </xf>
    <xf numFmtId="0" fontId="5" fillId="33" borderId="43" xfId="12" applyFont="1" applyFill="1" applyBorder="1" applyAlignment="1" applyProtection="1">
      <alignment horizontal="center" vertical="center"/>
    </xf>
    <xf numFmtId="0" fontId="5" fillId="33" borderId="67" xfId="12" applyFont="1" applyFill="1" applyBorder="1" applyAlignment="1" applyProtection="1">
      <alignment horizontal="center" vertical="center"/>
    </xf>
    <xf numFmtId="0" fontId="5" fillId="33" borderId="53" xfId="12" applyFont="1" applyFill="1" applyBorder="1" applyAlignment="1" applyProtection="1">
      <alignment horizontal="center" vertical="center"/>
    </xf>
    <xf numFmtId="0" fontId="52" fillId="11" borderId="4" xfId="12" applyFont="1" applyFill="1" applyBorder="1" applyAlignment="1" applyProtection="1">
      <alignment horizontal="center" vertical="center"/>
    </xf>
    <xf numFmtId="0" fontId="8" fillId="13" borderId="39" xfId="12" applyFont="1" applyFill="1" applyBorder="1" applyAlignment="1" applyProtection="1">
      <alignment horizontal="center" vertical="center" wrapText="1"/>
    </xf>
    <xf numFmtId="0" fontId="8" fillId="13" borderId="41" xfId="12" applyFont="1" applyFill="1" applyBorder="1" applyAlignment="1" applyProtection="1">
      <alignment horizontal="center" vertical="center" wrapText="1"/>
    </xf>
    <xf numFmtId="0" fontId="8" fillId="15" borderId="48" xfId="12" applyFont="1" applyFill="1" applyBorder="1" applyAlignment="1" applyProtection="1">
      <alignment horizontal="center" vertical="center" wrapText="1"/>
    </xf>
    <xf numFmtId="0" fontId="0" fillId="15" borderId="1" xfId="0" applyFill="1" applyBorder="1" applyAlignment="1">
      <alignment horizontal="center" vertical="center" wrapText="1"/>
    </xf>
    <xf numFmtId="0" fontId="0" fillId="13" borderId="1" xfId="0" applyFill="1" applyBorder="1" applyAlignment="1">
      <alignment horizontal="center" vertical="center" wrapText="1"/>
    </xf>
    <xf numFmtId="0" fontId="0" fillId="16" borderId="1" xfId="0" applyFill="1" applyBorder="1" applyAlignment="1">
      <alignment horizontal="center" vertical="center"/>
    </xf>
    <xf numFmtId="0" fontId="0" fillId="12" borderId="1" xfId="0" applyFill="1" applyBorder="1" applyAlignment="1">
      <alignment horizontal="center" vertical="center"/>
    </xf>
    <xf numFmtId="0" fontId="2" fillId="0" borderId="1" xfId="12" applyFont="1" applyBorder="1" applyAlignment="1" applyProtection="1">
      <alignment horizontal="left" vertical="center" wrapText="1"/>
    </xf>
    <xf numFmtId="0" fontId="5" fillId="11" borderId="1" xfId="12" applyFont="1" applyFill="1" applyBorder="1" applyAlignment="1">
      <alignment horizontal="center" vertical="center"/>
    </xf>
    <xf numFmtId="0" fontId="73" fillId="14" borderId="0" xfId="0" applyFont="1" applyFill="1" applyBorder="1" applyAlignment="1" applyProtection="1">
      <alignment horizontal="left" wrapText="1"/>
      <protection hidden="1"/>
    </xf>
    <xf numFmtId="0" fontId="20" fillId="13" borderId="51" xfId="0" applyFont="1" applyFill="1" applyBorder="1" applyAlignment="1" applyProtection="1">
      <alignment horizontal="center"/>
      <protection hidden="1"/>
    </xf>
    <xf numFmtId="0" fontId="20" fillId="13" borderId="10" xfId="0" applyFont="1" applyFill="1" applyBorder="1" applyAlignment="1" applyProtection="1">
      <alignment horizontal="center"/>
      <protection hidden="1"/>
    </xf>
    <xf numFmtId="0" fontId="34" fillId="24" borderId="0" xfId="0" applyFont="1" applyFill="1" applyBorder="1" applyAlignment="1" applyProtection="1">
      <alignment horizontal="center" vertical="center" wrapText="1"/>
      <protection hidden="1"/>
    </xf>
    <xf numFmtId="0" fontId="32" fillId="24" borderId="0" xfId="0" applyFont="1" applyFill="1" applyBorder="1" applyAlignment="1" applyProtection="1">
      <alignment horizontal="center" vertical="center" wrapText="1"/>
      <protection hidden="1"/>
    </xf>
    <xf numFmtId="0" fontId="73" fillId="14" borderId="0" xfId="0" applyFont="1" applyFill="1" applyBorder="1" applyAlignment="1" applyProtection="1">
      <alignment horizontal="left" vertical="center" wrapText="1"/>
      <protection hidden="1"/>
    </xf>
    <xf numFmtId="0" fontId="72" fillId="14" borderId="0" xfId="0" applyFont="1" applyFill="1" applyBorder="1" applyAlignment="1" applyProtection="1">
      <alignment horizontal="left" vertical="center" wrapText="1"/>
      <protection hidden="1"/>
    </xf>
    <xf numFmtId="0" fontId="22" fillId="19" borderId="35" xfId="0" applyFont="1" applyFill="1" applyBorder="1" applyAlignment="1" applyProtection="1">
      <alignment horizontal="center" vertical="center" wrapText="1"/>
      <protection hidden="1"/>
    </xf>
    <xf numFmtId="0" fontId="22" fillId="19" borderId="25" xfId="0" applyFont="1" applyFill="1" applyBorder="1" applyAlignment="1" applyProtection="1">
      <alignment horizontal="center" vertical="center" wrapText="1"/>
      <protection hidden="1"/>
    </xf>
    <xf numFmtId="0" fontId="22" fillId="19" borderId="36" xfId="0" applyFont="1" applyFill="1" applyBorder="1" applyAlignment="1" applyProtection="1">
      <alignment horizontal="center" vertical="center" wrapText="1"/>
      <protection hidden="1"/>
    </xf>
    <xf numFmtId="0" fontId="22" fillId="19" borderId="29" xfId="0" applyFont="1" applyFill="1" applyBorder="1" applyAlignment="1" applyProtection="1">
      <alignment horizontal="center" vertical="center" wrapText="1"/>
      <protection hidden="1"/>
    </xf>
    <xf numFmtId="0" fontId="20" fillId="13" borderId="42" xfId="0" applyFont="1" applyFill="1" applyBorder="1" applyAlignment="1" applyProtection="1">
      <alignment horizontal="center"/>
      <protection hidden="1"/>
    </xf>
    <xf numFmtId="0" fontId="20" fillId="13" borderId="9" xfId="0" applyFont="1" applyFill="1" applyBorder="1" applyAlignment="1" applyProtection="1">
      <alignment horizontal="center"/>
      <protection hidden="1"/>
    </xf>
    <xf numFmtId="0" fontId="23" fillId="25" borderId="35" xfId="0" applyFont="1" applyFill="1" applyBorder="1" applyAlignment="1" applyProtection="1">
      <alignment horizontal="center" vertical="center" wrapText="1"/>
      <protection hidden="1"/>
    </xf>
    <xf numFmtId="0" fontId="23" fillId="25" borderId="22" xfId="0" applyFont="1" applyFill="1" applyBorder="1" applyAlignment="1" applyProtection="1">
      <alignment horizontal="center" vertical="center" wrapText="1"/>
      <protection hidden="1"/>
    </xf>
    <xf numFmtId="0" fontId="23" fillId="25" borderId="25" xfId="0" applyFont="1" applyFill="1" applyBorder="1" applyAlignment="1" applyProtection="1">
      <alignment horizontal="center" vertical="center" wrapText="1"/>
      <protection hidden="1"/>
    </xf>
    <xf numFmtId="0" fontId="23" fillId="25" borderId="16" xfId="0" applyFont="1" applyFill="1" applyBorder="1" applyAlignment="1" applyProtection="1">
      <alignment horizontal="center" vertical="center" wrapText="1"/>
      <protection hidden="1"/>
    </xf>
    <xf numFmtId="0" fontId="23" fillId="25" borderId="0" xfId="0" applyFont="1" applyFill="1" applyBorder="1" applyAlignment="1" applyProtection="1">
      <alignment horizontal="center" vertical="center" wrapText="1"/>
      <protection hidden="1"/>
    </xf>
    <xf numFmtId="0" fontId="23" fillId="25" borderId="27" xfId="0" applyFont="1" applyFill="1" applyBorder="1" applyAlignment="1" applyProtection="1">
      <alignment horizontal="center" vertical="center" wrapText="1"/>
      <protection hidden="1"/>
    </xf>
    <xf numFmtId="0" fontId="23" fillId="25" borderId="36" xfId="0" applyFont="1" applyFill="1" applyBorder="1" applyAlignment="1" applyProtection="1">
      <alignment horizontal="center" vertical="center" wrapText="1"/>
      <protection hidden="1"/>
    </xf>
    <xf numFmtId="0" fontId="23" fillId="25" borderId="28" xfId="0" applyFont="1" applyFill="1" applyBorder="1" applyAlignment="1" applyProtection="1">
      <alignment horizontal="center" vertical="center" wrapText="1"/>
      <protection hidden="1"/>
    </xf>
    <xf numFmtId="0" fontId="23" fillId="25" borderId="29" xfId="0" applyFont="1" applyFill="1" applyBorder="1" applyAlignment="1" applyProtection="1">
      <alignment horizontal="center" vertical="center" wrapText="1"/>
      <protection hidden="1"/>
    </xf>
    <xf numFmtId="0" fontId="20" fillId="21" borderId="13" xfId="0" applyFont="1" applyFill="1" applyBorder="1" applyAlignment="1" applyProtection="1">
      <alignment horizontal="center"/>
      <protection hidden="1"/>
    </xf>
    <xf numFmtId="0" fontId="20" fillId="21" borderId="14" xfId="0" applyFont="1" applyFill="1" applyBorder="1" applyAlignment="1" applyProtection="1">
      <alignment horizontal="center"/>
      <protection hidden="1"/>
    </xf>
    <xf numFmtId="0" fontId="20" fillId="21" borderId="15" xfId="0" applyFont="1" applyFill="1" applyBorder="1" applyAlignment="1" applyProtection="1">
      <alignment horizontal="center"/>
      <protection hidden="1"/>
    </xf>
    <xf numFmtId="0" fontId="20" fillId="13" borderId="52" xfId="0" applyFont="1" applyFill="1" applyBorder="1" applyAlignment="1" applyProtection="1">
      <alignment horizontal="center"/>
      <protection hidden="1"/>
    </xf>
    <xf numFmtId="0" fontId="20" fillId="13" borderId="11" xfId="0" applyFont="1" applyFill="1" applyBorder="1" applyAlignment="1" applyProtection="1">
      <alignment horizontal="center"/>
      <protection hidden="1"/>
    </xf>
    <xf numFmtId="0" fontId="20" fillId="21" borderId="1" xfId="0" applyFont="1" applyFill="1" applyBorder="1" applyAlignment="1" applyProtection="1">
      <alignment horizontal="center" vertical="center"/>
      <protection hidden="1"/>
    </xf>
    <xf numFmtId="0" fontId="20" fillId="21" borderId="35" xfId="0" applyFont="1" applyFill="1" applyBorder="1" applyAlignment="1" applyProtection="1">
      <alignment horizontal="center" vertical="center" wrapText="1"/>
      <protection hidden="1"/>
    </xf>
    <xf numFmtId="0" fontId="20" fillId="21" borderId="16" xfId="0" applyFont="1" applyFill="1" applyBorder="1" applyAlignment="1" applyProtection="1">
      <alignment horizontal="center" vertical="center" wrapText="1"/>
      <protection hidden="1"/>
    </xf>
    <xf numFmtId="0" fontId="20" fillId="21" borderId="36" xfId="0" applyFont="1" applyFill="1" applyBorder="1" applyAlignment="1" applyProtection="1">
      <alignment horizontal="center" vertical="center" wrapText="1"/>
      <protection hidden="1"/>
    </xf>
    <xf numFmtId="0" fontId="20" fillId="21" borderId="4" xfId="0" applyFont="1" applyFill="1" applyBorder="1" applyAlignment="1" applyProtection="1">
      <alignment horizontal="center" vertical="center" wrapText="1"/>
      <protection hidden="1"/>
    </xf>
    <xf numFmtId="0" fontId="20" fillId="21" borderId="22" xfId="0" applyFont="1" applyFill="1" applyBorder="1" applyAlignment="1" applyProtection="1">
      <alignment horizontal="center" vertical="center"/>
      <protection hidden="1"/>
    </xf>
    <xf numFmtId="0" fontId="20" fillId="21" borderId="25" xfId="0" applyFont="1" applyFill="1" applyBorder="1" applyAlignment="1" applyProtection="1">
      <alignment horizontal="center" vertical="center"/>
      <protection hidden="1"/>
    </xf>
    <xf numFmtId="0" fontId="20" fillId="21" borderId="26" xfId="0" applyFont="1" applyFill="1" applyBorder="1" applyAlignment="1" applyProtection="1">
      <alignment horizontal="center" vertical="center" wrapText="1"/>
      <protection hidden="1"/>
    </xf>
    <xf numFmtId="0" fontId="20" fillId="21" borderId="34" xfId="0" applyFont="1" applyFill="1" applyBorder="1" applyAlignment="1" applyProtection="1">
      <alignment horizontal="center" vertical="center" wrapText="1"/>
      <protection hidden="1"/>
    </xf>
    <xf numFmtId="0" fontId="20" fillId="21" borderId="19" xfId="0" applyFont="1" applyFill="1" applyBorder="1" applyAlignment="1" applyProtection="1">
      <alignment horizontal="center" vertical="center" wrapText="1"/>
      <protection hidden="1"/>
    </xf>
    <xf numFmtId="0" fontId="20" fillId="21" borderId="12" xfId="0" applyFont="1" applyFill="1" applyBorder="1" applyAlignment="1" applyProtection="1">
      <alignment horizontal="center" vertical="center" wrapText="1"/>
      <protection hidden="1"/>
    </xf>
    <xf numFmtId="0" fontId="20" fillId="21" borderId="18" xfId="0" applyFont="1" applyFill="1" applyBorder="1" applyAlignment="1" applyProtection="1">
      <alignment horizontal="center" vertical="top" wrapText="1"/>
      <protection hidden="1"/>
    </xf>
    <xf numFmtId="0" fontId="20" fillId="21" borderId="3" xfId="0" applyFont="1" applyFill="1" applyBorder="1" applyAlignment="1" applyProtection="1">
      <alignment horizontal="center" vertical="top" wrapText="1"/>
      <protection hidden="1"/>
    </xf>
    <xf numFmtId="0" fontId="20" fillId="21" borderId="20" xfId="0" applyFont="1" applyFill="1" applyBorder="1" applyAlignment="1" applyProtection="1">
      <alignment horizontal="center" vertical="center" wrapText="1"/>
      <protection hidden="1"/>
    </xf>
    <xf numFmtId="0" fontId="20" fillId="21" borderId="17" xfId="0" applyFont="1" applyFill="1" applyBorder="1" applyAlignment="1" applyProtection="1">
      <alignment horizontal="center" vertical="center" wrapText="1"/>
      <protection hidden="1"/>
    </xf>
    <xf numFmtId="0" fontId="30" fillId="21" borderId="19" xfId="0" applyFont="1" applyFill="1" applyBorder="1" applyAlignment="1" applyProtection="1">
      <alignment horizontal="center" vertical="center" wrapText="1"/>
      <protection hidden="1"/>
    </xf>
    <xf numFmtId="0" fontId="30" fillId="21" borderId="12" xfId="0" applyFont="1" applyFill="1" applyBorder="1" applyAlignment="1" applyProtection="1">
      <alignment horizontal="center" vertical="center" wrapText="1"/>
      <protection hidden="1"/>
    </xf>
    <xf numFmtId="0" fontId="20" fillId="21" borderId="19" xfId="0" applyFont="1" applyFill="1" applyBorder="1" applyAlignment="1" applyProtection="1">
      <alignment horizontal="center" vertical="top" wrapText="1"/>
      <protection hidden="1"/>
    </xf>
    <xf numFmtId="0" fontId="20" fillId="21" borderId="12" xfId="0" applyFont="1" applyFill="1" applyBorder="1" applyAlignment="1" applyProtection="1">
      <alignment horizontal="center" vertical="top" wrapText="1"/>
      <protection hidden="1"/>
    </xf>
    <xf numFmtId="0" fontId="20" fillId="21" borderId="33" xfId="0" applyFont="1" applyFill="1" applyBorder="1" applyAlignment="1" applyProtection="1">
      <alignment horizontal="center" vertical="center"/>
      <protection hidden="1"/>
    </xf>
    <xf numFmtId="0" fontId="20" fillId="21" borderId="25" xfId="0" applyFont="1" applyFill="1" applyBorder="1" applyAlignment="1" applyProtection="1">
      <alignment horizontal="center"/>
      <protection hidden="1"/>
    </xf>
    <xf numFmtId="0" fontId="20" fillId="21" borderId="1" xfId="0" applyFont="1" applyFill="1" applyBorder="1" applyAlignment="1">
      <alignment horizontal="center" vertical="top"/>
    </xf>
    <xf numFmtId="0" fontId="20" fillId="21" borderId="13" xfId="0" applyFont="1" applyFill="1" applyBorder="1" applyAlignment="1" applyProtection="1">
      <alignment horizontal="center" vertical="center"/>
      <protection hidden="1"/>
    </xf>
    <xf numFmtId="0" fontId="20" fillId="21" borderId="14" xfId="0" applyFont="1" applyFill="1" applyBorder="1" applyAlignment="1" applyProtection="1">
      <alignment horizontal="center" vertical="center"/>
      <protection hidden="1"/>
    </xf>
    <xf numFmtId="0" fontId="20" fillId="21" borderId="15" xfId="0" applyFont="1" applyFill="1" applyBorder="1" applyAlignment="1" applyProtection="1">
      <alignment horizontal="center" vertical="center"/>
      <protection hidden="1"/>
    </xf>
    <xf numFmtId="0" fontId="2" fillId="13" borderId="43" xfId="12" applyFont="1" applyFill="1" applyBorder="1" applyAlignment="1" applyProtection="1">
      <alignment horizontal="center" vertical="center" wrapText="1"/>
    </xf>
    <xf numFmtId="0" fontId="2" fillId="13" borderId="53" xfId="12" applyFont="1" applyFill="1" applyBorder="1" applyAlignment="1" applyProtection="1">
      <alignment horizontal="center" vertical="center" wrapText="1"/>
    </xf>
    <xf numFmtId="0" fontId="21" fillId="13" borderId="13" xfId="0" applyFont="1" applyFill="1" applyBorder="1" applyAlignment="1">
      <alignment horizontal="justify" vertical="center" wrapText="1"/>
    </xf>
    <xf numFmtId="0" fontId="21" fillId="13" borderId="14" xfId="0" applyFont="1" applyFill="1" applyBorder="1" applyAlignment="1">
      <alignment horizontal="justify" vertical="center" wrapText="1"/>
    </xf>
    <xf numFmtId="0" fontId="21" fillId="13" borderId="15" xfId="0" applyFont="1" applyFill="1" applyBorder="1" applyAlignment="1">
      <alignment horizontal="justify" vertical="center" wrapText="1"/>
    </xf>
    <xf numFmtId="0" fontId="2" fillId="15" borderId="43" xfId="12" applyFont="1" applyFill="1" applyBorder="1" applyAlignment="1" applyProtection="1">
      <alignment horizontal="center" vertical="center" wrapText="1"/>
    </xf>
    <xf numFmtId="0" fontId="2" fillId="15" borderId="53" xfId="12" applyFont="1" applyFill="1" applyBorder="1" applyAlignment="1" applyProtection="1">
      <alignment horizontal="center" vertical="center" wrapText="1"/>
    </xf>
    <xf numFmtId="0" fontId="21" fillId="15" borderId="13" xfId="0" applyFont="1" applyFill="1" applyBorder="1" applyAlignment="1">
      <alignment horizontal="justify" vertical="center" wrapText="1"/>
    </xf>
    <xf numFmtId="0" fontId="21" fillId="15" borderId="14" xfId="0" applyFont="1" applyFill="1" applyBorder="1" applyAlignment="1">
      <alignment horizontal="justify" vertical="center" wrapText="1"/>
    </xf>
    <xf numFmtId="0" fontId="21" fillId="15" borderId="15" xfId="0" applyFont="1" applyFill="1" applyBorder="1" applyAlignment="1">
      <alignment horizontal="justify" vertical="center" wrapText="1"/>
    </xf>
    <xf numFmtId="0" fontId="2" fillId="16" borderId="58" xfId="12" applyFont="1" applyFill="1" applyBorder="1" applyAlignment="1" applyProtection="1">
      <alignment horizontal="center" vertical="center" wrapText="1"/>
    </xf>
    <xf numFmtId="0" fontId="2" fillId="16" borderId="59" xfId="12" applyFont="1" applyFill="1" applyBorder="1" applyAlignment="1" applyProtection="1">
      <alignment horizontal="center" vertical="center" wrapText="1"/>
    </xf>
    <xf numFmtId="0" fontId="21" fillId="16" borderId="13" xfId="0" applyFont="1" applyFill="1" applyBorder="1" applyAlignment="1">
      <alignment horizontal="justify" vertical="center" wrapText="1"/>
    </xf>
    <xf numFmtId="0" fontId="21" fillId="16" borderId="14" xfId="0" applyFont="1" applyFill="1" applyBorder="1" applyAlignment="1">
      <alignment horizontal="justify" vertical="center" wrapText="1"/>
    </xf>
    <xf numFmtId="0" fontId="21" fillId="16" borderId="15" xfId="0" applyFont="1" applyFill="1" applyBorder="1" applyAlignment="1">
      <alignment horizontal="justify" vertical="center" wrapText="1"/>
    </xf>
    <xf numFmtId="0" fontId="44" fillId="21" borderId="13" xfId="0" applyFont="1" applyFill="1" applyBorder="1" applyAlignment="1">
      <alignment horizontal="center" vertical="center"/>
    </xf>
    <xf numFmtId="0" fontId="44" fillId="21" borderId="14" xfId="0" applyFont="1" applyFill="1" applyBorder="1" applyAlignment="1">
      <alignment horizontal="center" vertical="center"/>
    </xf>
    <xf numFmtId="0" fontId="44" fillId="21" borderId="15" xfId="0" applyFont="1" applyFill="1" applyBorder="1" applyAlignment="1">
      <alignment horizontal="center" vertical="center"/>
    </xf>
    <xf numFmtId="0" fontId="53" fillId="21" borderId="13" xfId="0" applyFont="1" applyFill="1" applyBorder="1" applyAlignment="1">
      <alignment horizontal="center" vertical="center"/>
    </xf>
    <xf numFmtId="0" fontId="53" fillId="21" borderId="15" xfId="0" applyFont="1" applyFill="1" applyBorder="1" applyAlignment="1">
      <alignment horizontal="center" vertical="center"/>
    </xf>
    <xf numFmtId="0" fontId="54" fillId="21" borderId="22" xfId="12" applyFont="1" applyFill="1" applyBorder="1" applyAlignment="1">
      <alignment horizontal="center" vertical="center"/>
    </xf>
    <xf numFmtId="0" fontId="54" fillId="21" borderId="25" xfId="12" applyFont="1" applyFill="1" applyBorder="1" applyAlignment="1">
      <alignment horizontal="center" vertical="center"/>
    </xf>
    <xf numFmtId="0" fontId="2" fillId="12" borderId="43" xfId="12" applyFont="1" applyFill="1" applyBorder="1" applyAlignment="1" applyProtection="1">
      <alignment horizontal="center" vertical="center" wrapText="1"/>
    </xf>
    <xf numFmtId="0" fontId="2" fillId="12" borderId="53" xfId="12" applyFont="1" applyFill="1" applyBorder="1" applyAlignment="1" applyProtection="1">
      <alignment horizontal="center" vertical="center" wrapText="1"/>
    </xf>
    <xf numFmtId="0" fontId="21" fillId="12" borderId="13" xfId="0" applyFont="1" applyFill="1" applyBorder="1" applyAlignment="1">
      <alignment horizontal="justify" vertical="center" wrapText="1"/>
    </xf>
    <xf numFmtId="0" fontId="21" fillId="12" borderId="14" xfId="0" applyFont="1" applyFill="1" applyBorder="1" applyAlignment="1">
      <alignment horizontal="justify" vertical="center" wrapText="1"/>
    </xf>
    <xf numFmtId="0" fontId="21" fillId="12" borderId="15" xfId="0" applyFont="1" applyFill="1" applyBorder="1" applyAlignment="1">
      <alignment horizontal="justify" vertical="center" wrapText="1"/>
    </xf>
    <xf numFmtId="0" fontId="40" fillId="21" borderId="13" xfId="0" applyFont="1" applyFill="1" applyBorder="1" applyAlignment="1" applyProtection="1">
      <alignment horizontal="center"/>
      <protection hidden="1"/>
    </xf>
    <xf numFmtId="0" fontId="40" fillId="21" borderId="14" xfId="0" applyFont="1" applyFill="1" applyBorder="1" applyAlignment="1" applyProtection="1">
      <alignment horizontal="center"/>
      <protection hidden="1"/>
    </xf>
    <xf numFmtId="0" fontId="40" fillId="21" borderId="15" xfId="0" applyFont="1" applyFill="1" applyBorder="1" applyAlignment="1" applyProtection="1">
      <alignment horizontal="center"/>
      <protection hidden="1"/>
    </xf>
    <xf numFmtId="0" fontId="0" fillId="0" borderId="35" xfId="0" applyBorder="1" applyAlignment="1" applyProtection="1">
      <alignment horizontal="left" vertical="top" wrapText="1"/>
      <protection hidden="1"/>
    </xf>
    <xf numFmtId="0" fontId="0" fillId="0" borderId="22" xfId="0" applyBorder="1" applyAlignment="1" applyProtection="1">
      <alignment horizontal="left" vertical="top" wrapText="1"/>
      <protection hidden="1"/>
    </xf>
    <xf numFmtId="0" fontId="0" fillId="0" borderId="25" xfId="0" applyBorder="1" applyAlignment="1" applyProtection="1">
      <alignment horizontal="left" vertical="top" wrapText="1"/>
      <protection hidden="1"/>
    </xf>
    <xf numFmtId="0" fontId="0" fillId="0" borderId="36" xfId="0" applyBorder="1" applyAlignment="1" applyProtection="1">
      <alignment horizontal="left" vertical="top" wrapText="1"/>
      <protection hidden="1"/>
    </xf>
    <xf numFmtId="0" fontId="0" fillId="0" borderId="28" xfId="0" applyBorder="1" applyAlignment="1" applyProtection="1">
      <alignment horizontal="left" vertical="top" wrapText="1"/>
      <protection hidden="1"/>
    </xf>
    <xf numFmtId="0" fontId="0" fillId="0" borderId="29" xfId="0" applyBorder="1" applyAlignment="1" applyProtection="1">
      <alignment horizontal="left" vertical="top" wrapText="1"/>
      <protection hidden="1"/>
    </xf>
    <xf numFmtId="0" fontId="82" fillId="13" borderId="16" xfId="0" applyFont="1" applyFill="1" applyBorder="1" applyAlignment="1" applyProtection="1">
      <alignment horizontal="center" vertical="center" wrapText="1"/>
      <protection hidden="1"/>
    </xf>
    <xf numFmtId="0" fontId="82" fillId="13" borderId="27" xfId="0" applyFont="1" applyFill="1" applyBorder="1" applyAlignment="1" applyProtection="1">
      <alignment horizontal="center" vertical="center" wrapText="1"/>
      <protection hidden="1"/>
    </xf>
    <xf numFmtId="0" fontId="82" fillId="29" borderId="13" xfId="0" applyFont="1" applyFill="1" applyBorder="1" applyAlignment="1" applyProtection="1">
      <alignment horizontal="center" vertical="center" wrapText="1"/>
      <protection hidden="1"/>
    </xf>
    <xf numFmtId="0" fontId="82" fillId="29" borderId="14" xfId="0" applyFont="1" applyFill="1" applyBorder="1" applyAlignment="1" applyProtection="1">
      <alignment horizontal="center" vertical="center" wrapText="1"/>
      <protection hidden="1"/>
    </xf>
    <xf numFmtId="0" fontId="82" fillId="16" borderId="35" xfId="0" applyFont="1" applyFill="1" applyBorder="1" applyAlignment="1" applyProtection="1">
      <alignment horizontal="center" vertical="center" wrapText="1"/>
      <protection hidden="1"/>
    </xf>
    <xf numFmtId="0" fontId="82" fillId="16" borderId="22" xfId="0" applyFont="1" applyFill="1" applyBorder="1" applyAlignment="1" applyProtection="1">
      <alignment horizontal="center" vertical="center" wrapText="1"/>
      <protection hidden="1"/>
    </xf>
    <xf numFmtId="0" fontId="82" fillId="25" borderId="18" xfId="0" applyFont="1" applyFill="1" applyBorder="1" applyAlignment="1" applyProtection="1">
      <alignment horizontal="center" vertical="center" wrapText="1"/>
      <protection hidden="1"/>
    </xf>
    <xf numFmtId="0" fontId="82" fillId="25" borderId="3" xfId="0" applyFont="1" applyFill="1" applyBorder="1" applyAlignment="1" applyProtection="1">
      <alignment horizontal="center" vertical="center" wrapText="1"/>
      <protection hidden="1"/>
    </xf>
    <xf numFmtId="0" fontId="82" fillId="25" borderId="20" xfId="0" applyFont="1" applyFill="1" applyBorder="1" applyAlignment="1" applyProtection="1">
      <alignment horizontal="center" vertical="center" wrapText="1"/>
      <protection hidden="1"/>
    </xf>
    <xf numFmtId="0" fontId="82" fillId="25" borderId="17" xfId="0" applyFont="1" applyFill="1" applyBorder="1" applyAlignment="1" applyProtection="1">
      <alignment horizontal="center" vertical="center" wrapText="1"/>
      <protection hidden="1"/>
    </xf>
    <xf numFmtId="0" fontId="40" fillId="21" borderId="35" xfId="0" applyFont="1" applyFill="1" applyBorder="1" applyAlignment="1" applyProtection="1">
      <alignment horizontal="center"/>
      <protection hidden="1"/>
    </xf>
    <xf numFmtId="0" fontId="40" fillId="21" borderId="0" xfId="0" applyFont="1" applyFill="1" applyBorder="1" applyAlignment="1" applyProtection="1">
      <alignment horizontal="center"/>
      <protection hidden="1"/>
    </xf>
    <xf numFmtId="0" fontId="40" fillId="21" borderId="22" xfId="0" applyFont="1" applyFill="1" applyBorder="1" applyAlignment="1" applyProtection="1">
      <alignment horizontal="center"/>
      <protection hidden="1"/>
    </xf>
    <xf numFmtId="0" fontId="40" fillId="21" borderId="25" xfId="0" applyFont="1" applyFill="1" applyBorder="1" applyAlignment="1" applyProtection="1">
      <alignment horizontal="center"/>
      <protection hidden="1"/>
    </xf>
    <xf numFmtId="0" fontId="82" fillId="13" borderId="19" xfId="0" applyFont="1" applyFill="1" applyBorder="1" applyAlignment="1" applyProtection="1">
      <alignment horizontal="center" vertical="center" wrapText="1"/>
      <protection hidden="1"/>
    </xf>
    <xf numFmtId="0" fontId="82" fillId="13" borderId="12" xfId="0" applyFont="1" applyFill="1" applyBorder="1" applyAlignment="1" applyProtection="1">
      <alignment horizontal="center" vertical="center" wrapText="1"/>
      <protection hidden="1"/>
    </xf>
    <xf numFmtId="0" fontId="82" fillId="29" borderId="19" xfId="0" applyFont="1" applyFill="1" applyBorder="1" applyAlignment="1" applyProtection="1">
      <alignment horizontal="center" vertical="center" wrapText="1"/>
      <protection hidden="1"/>
    </xf>
    <xf numFmtId="0" fontId="82" fillId="29" borderId="12" xfId="0" applyFont="1" applyFill="1" applyBorder="1" applyAlignment="1" applyProtection="1">
      <alignment horizontal="center" vertical="center" wrapText="1"/>
      <protection hidden="1"/>
    </xf>
    <xf numFmtId="0" fontId="82" fillId="16" borderId="20" xfId="0" applyFont="1" applyFill="1" applyBorder="1" applyAlignment="1" applyProtection="1">
      <alignment horizontal="center" vertical="center" wrapText="1"/>
      <protection hidden="1"/>
    </xf>
    <xf numFmtId="0" fontId="82" fillId="16" borderId="17" xfId="0" applyFont="1" applyFill="1" applyBorder="1" applyAlignment="1" applyProtection="1">
      <alignment horizontal="center" vertical="center" wrapText="1"/>
      <protection hidden="1"/>
    </xf>
    <xf numFmtId="0" fontId="82" fillId="13" borderId="18" xfId="0" applyFont="1" applyFill="1" applyBorder="1" applyAlignment="1" applyProtection="1">
      <alignment horizontal="center" vertical="center" wrapText="1"/>
      <protection hidden="1"/>
    </xf>
    <xf numFmtId="0" fontId="82" fillId="13" borderId="3" xfId="0" applyFont="1" applyFill="1" applyBorder="1" applyAlignment="1" applyProtection="1">
      <alignment horizontal="center" vertical="center" wrapText="1"/>
      <protection hidden="1"/>
    </xf>
    <xf numFmtId="0" fontId="79" fillId="0" borderId="36" xfId="0" applyFont="1" applyBorder="1" applyAlignment="1" applyProtection="1">
      <alignment horizontal="left" vertical="center"/>
      <protection hidden="1"/>
    </xf>
    <xf numFmtId="0" fontId="79" fillId="0" borderId="28" xfId="0" applyFont="1" applyBorder="1" applyAlignment="1" applyProtection="1">
      <alignment horizontal="left" vertical="center"/>
      <protection hidden="1"/>
    </xf>
    <xf numFmtId="0" fontId="79" fillId="0" borderId="29" xfId="0" applyFont="1" applyBorder="1" applyAlignment="1" applyProtection="1">
      <alignment horizontal="left" vertical="center"/>
      <protection hidden="1"/>
    </xf>
    <xf numFmtId="0" fontId="40" fillId="18" borderId="18" xfId="0" applyFont="1" applyFill="1" applyBorder="1" applyAlignment="1" applyProtection="1">
      <alignment horizontal="center" vertical="center"/>
      <protection hidden="1"/>
    </xf>
    <xf numFmtId="0" fontId="40" fillId="18" borderId="16" xfId="0" applyFont="1" applyFill="1" applyBorder="1" applyAlignment="1" applyProtection="1">
      <alignment horizontal="center" vertical="center"/>
      <protection hidden="1"/>
    </xf>
    <xf numFmtId="0" fontId="40" fillId="18" borderId="52" xfId="0" applyFont="1" applyFill="1" applyBorder="1" applyAlignment="1" applyProtection="1">
      <alignment horizontal="center" vertical="center"/>
      <protection hidden="1"/>
    </xf>
    <xf numFmtId="0" fontId="40" fillId="18" borderId="35" xfId="0" applyFont="1" applyFill="1" applyBorder="1" applyAlignment="1" applyProtection="1">
      <alignment horizontal="center" vertical="center" wrapText="1"/>
      <protection hidden="1"/>
    </xf>
    <xf numFmtId="0" fontId="40" fillId="18" borderId="22" xfId="0" applyFont="1" applyFill="1" applyBorder="1" applyAlignment="1" applyProtection="1">
      <alignment horizontal="center" vertical="center" wrapText="1"/>
      <protection hidden="1"/>
    </xf>
    <xf numFmtId="0" fontId="40" fillId="18" borderId="25" xfId="0" applyFont="1" applyFill="1" applyBorder="1" applyAlignment="1" applyProtection="1">
      <alignment horizontal="center" vertical="center" wrapText="1"/>
      <protection hidden="1"/>
    </xf>
    <xf numFmtId="0" fontId="81" fillId="18" borderId="62" xfId="0" applyFont="1" applyFill="1" applyBorder="1" applyAlignment="1" applyProtection="1">
      <alignment horizontal="center" vertical="center" wrapText="1"/>
      <protection hidden="1"/>
    </xf>
    <xf numFmtId="0" fontId="81" fillId="18" borderId="0" xfId="0" applyFont="1" applyFill="1" applyBorder="1" applyAlignment="1" applyProtection="1">
      <alignment horizontal="center" vertical="center" wrapText="1"/>
      <protection hidden="1"/>
    </xf>
    <xf numFmtId="0" fontId="81" fillId="18" borderId="54" xfId="0" applyFont="1" applyFill="1" applyBorder="1" applyAlignment="1" applyProtection="1">
      <alignment horizontal="center" vertical="center" wrapText="1"/>
      <protection hidden="1"/>
    </xf>
    <xf numFmtId="0" fontId="40" fillId="18" borderId="13" xfId="0" applyFont="1" applyFill="1" applyBorder="1" applyAlignment="1" applyProtection="1">
      <alignment horizontal="center" vertical="center" wrapText="1"/>
      <protection hidden="1"/>
    </xf>
    <xf numFmtId="0" fontId="40" fillId="18" borderId="14" xfId="0" applyFont="1" applyFill="1" applyBorder="1" applyAlignment="1" applyProtection="1">
      <alignment horizontal="center" vertical="center" wrapText="1"/>
      <protection hidden="1"/>
    </xf>
    <xf numFmtId="0" fontId="40" fillId="18" borderId="15" xfId="0" applyFont="1" applyFill="1" applyBorder="1" applyAlignment="1" applyProtection="1">
      <alignment horizontal="center" vertical="center" wrapText="1"/>
      <protection hidden="1"/>
    </xf>
    <xf numFmtId="0" fontId="40" fillId="18" borderId="6" xfId="0" applyFont="1" applyFill="1" applyBorder="1" applyAlignment="1" applyProtection="1">
      <alignment horizontal="center" vertical="center" wrapText="1"/>
      <protection hidden="1"/>
    </xf>
    <xf numFmtId="0" fontId="40" fillId="18" borderId="26" xfId="0" applyFont="1" applyFill="1" applyBorder="1" applyAlignment="1" applyProtection="1">
      <alignment horizontal="center" vertical="center" wrapText="1"/>
      <protection hidden="1"/>
    </xf>
    <xf numFmtId="0" fontId="40" fillId="18" borderId="8" xfId="0" applyFont="1" applyFill="1" applyBorder="1" applyAlignment="1" applyProtection="1">
      <alignment horizontal="center" vertical="center" wrapText="1"/>
      <protection hidden="1"/>
    </xf>
    <xf numFmtId="0" fontId="82" fillId="12" borderId="18" xfId="0" applyFont="1" applyFill="1" applyBorder="1" applyAlignment="1" applyProtection="1">
      <alignment horizontal="center" vertical="center" wrapText="1"/>
      <protection hidden="1"/>
    </xf>
    <xf numFmtId="0" fontId="82" fillId="12" borderId="3" xfId="0" applyFont="1" applyFill="1" applyBorder="1" applyAlignment="1" applyProtection="1">
      <alignment horizontal="center" vertical="center" wrapText="1"/>
      <protection hidden="1"/>
    </xf>
    <xf numFmtId="0" fontId="76" fillId="0" borderId="4" xfId="0" applyFont="1" applyBorder="1" applyAlignment="1" applyProtection="1">
      <alignment horizontal="center" vertical="center" wrapText="1"/>
      <protection hidden="1"/>
    </xf>
    <xf numFmtId="0" fontId="76" fillId="0" borderId="26" xfId="0" applyFont="1" applyBorder="1" applyAlignment="1" applyProtection="1">
      <alignment horizontal="center" vertical="center" wrapText="1"/>
      <protection hidden="1"/>
    </xf>
    <xf numFmtId="0" fontId="76" fillId="0" borderId="34" xfId="0" applyFont="1" applyBorder="1" applyAlignment="1" applyProtection="1">
      <alignment horizontal="center" vertical="center" wrapText="1"/>
      <protection hidden="1"/>
    </xf>
    <xf numFmtId="0" fontId="6" fillId="0" borderId="35" xfId="0" applyFont="1" applyBorder="1" applyAlignment="1" applyProtection="1">
      <alignment horizontal="center" vertical="center" wrapText="1"/>
      <protection hidden="1"/>
    </xf>
    <xf numFmtId="0" fontId="6" fillId="0" borderId="22" xfId="0" applyFont="1" applyBorder="1" applyAlignment="1" applyProtection="1">
      <alignment horizontal="center" vertical="center" wrapText="1"/>
      <protection hidden="1"/>
    </xf>
    <xf numFmtId="0" fontId="6" fillId="0" borderId="25" xfId="0" applyFont="1" applyBorder="1" applyAlignment="1" applyProtection="1">
      <alignment horizontal="center" vertical="center" wrapText="1"/>
      <protection hidden="1"/>
    </xf>
    <xf numFmtId="0" fontId="6" fillId="0" borderId="16" xfId="0" applyFont="1" applyBorder="1" applyAlignment="1" applyProtection="1">
      <alignment horizontal="center" vertical="center" wrapText="1"/>
      <protection hidden="1"/>
    </xf>
    <xf numFmtId="0" fontId="6" fillId="0" borderId="0" xfId="0" applyFont="1" applyBorder="1" applyAlignment="1" applyProtection="1">
      <alignment horizontal="center" vertical="center" wrapText="1"/>
      <protection hidden="1"/>
    </xf>
    <xf numFmtId="0" fontId="6" fillId="0" borderId="27" xfId="0" applyFont="1" applyBorder="1" applyAlignment="1" applyProtection="1">
      <alignment horizontal="center" vertical="center" wrapText="1"/>
      <protection hidden="1"/>
    </xf>
    <xf numFmtId="0" fontId="78" fillId="0" borderId="36" xfId="0" applyFont="1" applyBorder="1" applyAlignment="1" applyProtection="1">
      <alignment horizontal="center" vertical="center" wrapText="1"/>
      <protection hidden="1"/>
    </xf>
    <xf numFmtId="0" fontId="78" fillId="0" borderId="28" xfId="0" applyFont="1" applyBorder="1" applyAlignment="1" applyProtection="1">
      <alignment horizontal="center" vertical="center" wrapText="1"/>
      <protection hidden="1"/>
    </xf>
    <xf numFmtId="0" fontId="78" fillId="0" borderId="29" xfId="0" applyFont="1" applyBorder="1" applyAlignment="1" applyProtection="1">
      <alignment horizontal="center" vertical="center" wrapText="1"/>
      <protection hidden="1"/>
    </xf>
    <xf numFmtId="0" fontId="6" fillId="0" borderId="13" xfId="0" applyFont="1" applyBorder="1" applyAlignment="1" applyProtection="1">
      <alignment horizontal="center" vertical="center" wrapText="1"/>
      <protection hidden="1"/>
    </xf>
    <xf numFmtId="0" fontId="6" fillId="0" borderId="14" xfId="0" applyFont="1" applyBorder="1" applyAlignment="1" applyProtection="1">
      <alignment horizontal="center" vertical="center" wrapText="1"/>
      <protection hidden="1"/>
    </xf>
    <xf numFmtId="0" fontId="6" fillId="0" borderId="45" xfId="0" applyFont="1" applyBorder="1" applyAlignment="1" applyProtection="1">
      <alignment horizontal="center" vertical="center" wrapText="1"/>
      <protection hidden="1"/>
    </xf>
    <xf numFmtId="0" fontId="6" fillId="0" borderId="44" xfId="0" applyFont="1" applyBorder="1" applyAlignment="1" applyProtection="1">
      <alignment horizontal="center" vertical="center" wrapText="1"/>
      <protection hidden="1"/>
    </xf>
    <xf numFmtId="0" fontId="6" fillId="0" borderId="15" xfId="0" applyFont="1" applyBorder="1" applyAlignment="1" applyProtection="1">
      <alignment horizontal="center" vertical="center" wrapText="1"/>
      <protection hidden="1"/>
    </xf>
    <xf numFmtId="0" fontId="76" fillId="44" borderId="83" xfId="0" applyFont="1" applyFill="1" applyBorder="1" applyAlignment="1">
      <alignment horizontal="justify" vertical="top" wrapText="1"/>
    </xf>
    <xf numFmtId="0" fontId="112" fillId="26" borderId="85" xfId="0" applyFont="1" applyFill="1" applyBorder="1" applyAlignment="1">
      <alignment horizontal="justify" vertical="center" wrapText="1"/>
    </xf>
    <xf numFmtId="0" fontId="112" fillId="26" borderId="71" xfId="0" applyFont="1" applyFill="1" applyBorder="1" applyAlignment="1">
      <alignment horizontal="justify" vertical="center" wrapText="1"/>
    </xf>
    <xf numFmtId="0" fontId="112" fillId="26" borderId="86" xfId="0" applyFont="1" applyFill="1" applyBorder="1" applyAlignment="1">
      <alignment horizontal="justify" vertical="center" wrapText="1"/>
    </xf>
    <xf numFmtId="0" fontId="112" fillId="26" borderId="87" xfId="0" applyFont="1" applyFill="1" applyBorder="1" applyAlignment="1">
      <alignment horizontal="justify" vertical="center" wrapText="1"/>
    </xf>
    <xf numFmtId="0" fontId="112" fillId="26" borderId="72" xfId="0" applyFont="1" applyFill="1" applyBorder="1" applyAlignment="1">
      <alignment horizontal="justify" vertical="center" wrapText="1"/>
    </xf>
    <xf numFmtId="0" fontId="112" fillId="26" borderId="88" xfId="0" applyFont="1" applyFill="1" applyBorder="1" applyAlignment="1">
      <alignment horizontal="justify" vertical="center" wrapText="1"/>
    </xf>
  </cellXfs>
  <cellStyles count="15">
    <cellStyle name="Estilo 1" xfId="1"/>
    <cellStyle name="Estilo 2" xfId="2"/>
    <cellStyle name="Estilo 3" xfId="3"/>
    <cellStyle name="Estilo 4" xfId="4"/>
    <cellStyle name="Estilo 5" xfId="5"/>
    <cellStyle name="Estilo 6" xfId="6"/>
    <cellStyle name="Estilo 7" xfId="7"/>
    <cellStyle name="Estilo 8" xfId="8"/>
    <cellStyle name="Estilo 9" xfId="9"/>
    <cellStyle name="Hipervínculo" xfId="10" builtinId="8" hidden="1"/>
    <cellStyle name="Hipervínculo" xfId="14" builtinId="8"/>
    <cellStyle name="Moneda 2" xfId="11"/>
    <cellStyle name="Normal" xfId="0" builtinId="0"/>
    <cellStyle name="Normal 2" xfId="12"/>
    <cellStyle name="Porcentaje 2" xfId="13"/>
  </cellStyles>
  <dxfs count="84">
    <dxf>
      <fill>
        <patternFill>
          <bgColor rgb="FF00B050"/>
        </patternFill>
      </fill>
    </dxf>
    <dxf>
      <fill>
        <patternFill>
          <bgColor rgb="FFFFFF00"/>
        </patternFill>
      </fill>
    </dxf>
    <dxf>
      <fill>
        <patternFill>
          <bgColor rgb="FFFFC0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s>
  <tableStyles count="0" defaultTableStyle="TableStyleMedium2" defaultPivotStyle="PivotStyleLight16"/>
  <colors>
    <mruColors>
      <color rgb="FF00CCFF"/>
      <color rgb="FF7DA9DF"/>
      <color rgb="FFEDF496"/>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MAPA DE RIESGOS '!A1"/><Relationship Id="rId2" Type="http://schemas.openxmlformats.org/officeDocument/2006/relationships/image" Target="../media/image2.emf"/><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hyperlink" Target="#'2. MAPA DE RIESGOS '!A1"/></Relationships>
</file>

<file path=xl/drawings/_rels/drawing5.xml.rels><?xml version="1.0" encoding="UTF-8" standalone="yes"?>
<Relationships xmlns="http://schemas.openxmlformats.org/package/2006/relationships"><Relationship Id="rId3" Type="http://schemas.openxmlformats.org/officeDocument/2006/relationships/hyperlink" Target="#'MAPA DE RIESGOS '!A1"/><Relationship Id="rId2" Type="http://schemas.openxmlformats.org/officeDocument/2006/relationships/image" Target="../media/image3.png"/><Relationship Id="rId1" Type="http://schemas.openxmlformats.org/officeDocument/2006/relationships/hyperlink" Target="#'2. MAPA DE RIESGOS '!A1"/></Relationships>
</file>

<file path=xl/drawings/_rels/drawing6.xml.rels><?xml version="1.0" encoding="UTF-8" standalone="yes"?>
<Relationships xmlns="http://schemas.openxmlformats.org/package/2006/relationships"><Relationship Id="rId1" Type="http://schemas.openxmlformats.org/officeDocument/2006/relationships/hyperlink" Target="#'2. MAPA DE RIESGOS '!A1"/></Relationships>
</file>

<file path=xl/drawings/_rels/drawing7.xml.rels><?xml version="1.0" encoding="UTF-8" standalone="yes"?>
<Relationships xmlns="http://schemas.openxmlformats.org/package/2006/relationships"><Relationship Id="rId2" Type="http://schemas.openxmlformats.org/officeDocument/2006/relationships/hyperlink" Target="#'MAPA DE RIESGOS '!A1"/><Relationship Id="rId1" Type="http://schemas.openxmlformats.org/officeDocument/2006/relationships/hyperlink" Target="#'MATRIZ CALIFICACI&#211;N'!A1"/></Relationships>
</file>

<file path=xl/drawings/_rels/drawing8.xml.rels><?xml version="1.0" encoding="UTF-8" standalone="yes"?>
<Relationships xmlns="http://schemas.openxmlformats.org/package/2006/relationships"><Relationship Id="rId1" Type="http://schemas.openxmlformats.org/officeDocument/2006/relationships/hyperlink" Target="#'2. MAPA DE RIESGOS '!A1"/></Relationships>
</file>

<file path=xl/drawings/_rels/drawing9.xml.rels><?xml version="1.0" encoding="UTF-8" standalone="yes"?>
<Relationships xmlns="http://schemas.openxmlformats.org/package/2006/relationships"><Relationship Id="rId2" Type="http://schemas.openxmlformats.org/officeDocument/2006/relationships/hyperlink" Target="#'5. MATRIZ CALIFICACI&#211;N'!A1"/><Relationship Id="rId1" Type="http://schemas.openxmlformats.org/officeDocument/2006/relationships/hyperlink" Target="#'2. MAPA DE RIESGOS '!A1"/></Relationships>
</file>

<file path=xl/drawings/drawing1.xml><?xml version="1.0" encoding="utf-8"?>
<xdr:wsDr xmlns:xdr="http://schemas.openxmlformats.org/drawingml/2006/spreadsheetDrawing" xmlns:a="http://schemas.openxmlformats.org/drawingml/2006/main">
  <xdr:twoCellAnchor editAs="oneCell">
    <xdr:from>
      <xdr:col>1</xdr:col>
      <xdr:colOff>38099</xdr:colOff>
      <xdr:row>1</xdr:row>
      <xdr:rowOff>76200</xdr:rowOff>
    </xdr:from>
    <xdr:to>
      <xdr:col>5</xdr:col>
      <xdr:colOff>0</xdr:colOff>
      <xdr:row>5</xdr:row>
      <xdr:rowOff>152400</xdr:rowOff>
    </xdr:to>
    <xdr:pic>
      <xdr:nvPicPr>
        <xdr:cNvPr id="2" name="Picture 25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099" y="266700"/>
          <a:ext cx="1047751"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190500</xdr:colOff>
      <xdr:row>1</xdr:row>
      <xdr:rowOff>76200</xdr:rowOff>
    </xdr:from>
    <xdr:to>
      <xdr:col>12</xdr:col>
      <xdr:colOff>409575</xdr:colOff>
      <xdr:row>5</xdr:row>
      <xdr:rowOff>104775</xdr:rowOff>
    </xdr:to>
    <xdr:pic>
      <xdr:nvPicPr>
        <xdr:cNvPr id="3" name="Imagen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8296275" y="266700"/>
          <a:ext cx="8953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29</xdr:row>
      <xdr:rowOff>0</xdr:rowOff>
    </xdr:from>
    <xdr:to>
      <xdr:col>9</xdr:col>
      <xdr:colOff>88756</xdr:colOff>
      <xdr:row>32</xdr:row>
      <xdr:rowOff>2164</xdr:rowOff>
    </xdr:to>
    <xdr:sp macro="" textlink="">
      <xdr:nvSpPr>
        <xdr:cNvPr id="4" name="3 Flecha izquierda">
          <a:hlinkClick xmlns:r="http://schemas.openxmlformats.org/officeDocument/2006/relationships" r:id="rId3"/>
        </xdr:cNvPr>
        <xdr:cNvSpPr/>
      </xdr:nvSpPr>
      <xdr:spPr>
        <a:xfrm>
          <a:off x="3524250" y="5524500"/>
          <a:ext cx="2127106" cy="57366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latin typeface="Arial" pitchFamily="34" charset="0"/>
              <a:cs typeface="Arial" pitchFamily="34" charset="0"/>
            </a:rPr>
            <a:t>VOLVER AL MAPA DE </a:t>
          </a:r>
          <a:r>
            <a:rPr lang="es-CO" sz="1100" b="1" baseline="0">
              <a:latin typeface="Arial" pitchFamily="34" charset="0"/>
              <a:cs typeface="Arial" pitchFamily="34" charset="0"/>
            </a:rPr>
            <a:t> RIESGOS</a:t>
          </a:r>
          <a:endParaRPr lang="es-CO" sz="1100" b="1">
            <a:latin typeface="Arial" pitchFamily="34" charset="0"/>
            <a:cs typeface="Arial"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114301</xdr:colOff>
      <xdr:row>0</xdr:row>
      <xdr:rowOff>19050</xdr:rowOff>
    </xdr:from>
    <xdr:to>
      <xdr:col>0</xdr:col>
      <xdr:colOff>1647825</xdr:colOff>
      <xdr:row>3</xdr:row>
      <xdr:rowOff>161925</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1" y="19050"/>
          <a:ext cx="1533524"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552449</xdr:colOff>
      <xdr:row>0</xdr:row>
      <xdr:rowOff>57150</xdr:rowOff>
    </xdr:from>
    <xdr:to>
      <xdr:col>18</xdr:col>
      <xdr:colOff>581024</xdr:colOff>
      <xdr:row>3</xdr:row>
      <xdr:rowOff>152400</xdr:rowOff>
    </xdr:to>
    <xdr:pic>
      <xdr:nvPicPr>
        <xdr:cNvPr id="3" name="Imagen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8421349" y="57150"/>
          <a:ext cx="1952625"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190499</xdr:colOff>
      <xdr:row>0</xdr:row>
      <xdr:rowOff>66675</xdr:rowOff>
    </xdr:from>
    <xdr:to>
      <xdr:col>0</xdr:col>
      <xdr:colOff>1250863</xdr:colOff>
      <xdr:row>0</xdr:row>
      <xdr:rowOff>809625</xdr:rowOff>
    </xdr:to>
    <xdr:pic>
      <xdr:nvPicPr>
        <xdr:cNvPr id="2" name="Picture 252"/>
        <xdr:cNvPicPr>
          <a:picLocks noChangeAspect="1" noChangeArrowheads="1"/>
        </xdr:cNvPicPr>
      </xdr:nvPicPr>
      <xdr:blipFill>
        <a:blip xmlns:r="http://schemas.openxmlformats.org/officeDocument/2006/relationships" r:embed="rId1" cstate="print"/>
        <a:srcRect/>
        <a:stretch>
          <a:fillRect/>
        </a:stretch>
      </xdr:blipFill>
      <xdr:spPr bwMode="auto">
        <a:xfrm>
          <a:off x="190499" y="66675"/>
          <a:ext cx="1050839" cy="7429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366712</xdr:colOff>
      <xdr:row>0</xdr:row>
      <xdr:rowOff>11907</xdr:rowOff>
    </xdr:from>
    <xdr:to>
      <xdr:col>0</xdr:col>
      <xdr:colOff>2141687</xdr:colOff>
      <xdr:row>4</xdr:row>
      <xdr:rowOff>250601</xdr:rowOff>
    </xdr:to>
    <xdr:pic>
      <xdr:nvPicPr>
        <xdr:cNvPr id="26565" name="Picture 252"/>
        <xdr:cNvPicPr>
          <a:picLocks noChangeAspect="1" noChangeArrowheads="1"/>
        </xdr:cNvPicPr>
      </xdr:nvPicPr>
      <xdr:blipFill>
        <a:blip xmlns:r="http://schemas.openxmlformats.org/officeDocument/2006/relationships" r:embed="rId1" cstate="print"/>
        <a:srcRect/>
        <a:stretch>
          <a:fillRect/>
        </a:stretch>
      </xdr:blipFill>
      <xdr:spPr bwMode="auto">
        <a:xfrm>
          <a:off x="1866900" y="11907"/>
          <a:ext cx="1772330" cy="1286444"/>
        </a:xfrm>
        <a:prstGeom prst="rect">
          <a:avLst/>
        </a:prstGeom>
        <a:noFill/>
        <a:ln w="9525">
          <a:noFill/>
          <a:miter lim="800000"/>
          <a:headEnd/>
          <a:tailEnd/>
        </a:ln>
      </xdr:spPr>
    </xdr:pic>
    <xdr:clientData/>
  </xdr:twoCellAnchor>
  <xdr:twoCellAnchor>
    <xdr:from>
      <xdr:col>27</xdr:col>
      <xdr:colOff>734787</xdr:colOff>
      <xdr:row>0</xdr:row>
      <xdr:rowOff>0</xdr:rowOff>
    </xdr:from>
    <xdr:to>
      <xdr:col>28</xdr:col>
      <xdr:colOff>0</xdr:colOff>
      <xdr:row>4</xdr:row>
      <xdr:rowOff>57151</xdr:rowOff>
    </xdr:to>
    <xdr:pic>
      <xdr:nvPicPr>
        <xdr:cNvPr id="3" name="Imagen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38676037" y="0"/>
          <a:ext cx="1900463" cy="1073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166685</xdr:colOff>
      <xdr:row>6</xdr:row>
      <xdr:rowOff>1023937</xdr:rowOff>
    </xdr:from>
    <xdr:to>
      <xdr:col>1</xdr:col>
      <xdr:colOff>1015998</xdr:colOff>
      <xdr:row>9</xdr:row>
      <xdr:rowOff>158749</xdr:rowOff>
    </xdr:to>
    <xdr:sp macro="" textlink="">
      <xdr:nvSpPr>
        <xdr:cNvPr id="2" name="Flecha derecha 1">
          <a:hlinkClick xmlns:r="http://schemas.openxmlformats.org/officeDocument/2006/relationships" r:id="rId1"/>
        </xdr:cNvPr>
        <xdr:cNvSpPr/>
      </xdr:nvSpPr>
      <xdr:spPr>
        <a:xfrm flipH="1">
          <a:off x="166685" y="5381625"/>
          <a:ext cx="1611313" cy="7064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800"/>
            <a:t>REGRESAR AL MAPA DE RIESGOS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940594</xdr:colOff>
      <xdr:row>24</xdr:row>
      <xdr:rowOff>116682</xdr:rowOff>
    </xdr:from>
    <xdr:to>
      <xdr:col>3</xdr:col>
      <xdr:colOff>1564483</xdr:colOff>
      <xdr:row>29</xdr:row>
      <xdr:rowOff>0</xdr:rowOff>
    </xdr:to>
    <xdr:sp macro="" textlink="">
      <xdr:nvSpPr>
        <xdr:cNvPr id="3" name="Flecha derecha 2">
          <a:hlinkClick xmlns:r="http://schemas.openxmlformats.org/officeDocument/2006/relationships" r:id="rId1"/>
        </xdr:cNvPr>
        <xdr:cNvSpPr/>
      </xdr:nvSpPr>
      <xdr:spPr>
        <a:xfrm>
          <a:off x="1428750" y="5593557"/>
          <a:ext cx="4386264" cy="97869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a:t>ESTE TIPO DE IMPACTO ES EL QUE SE DEBE SELECCIONAR EN </a:t>
          </a:r>
          <a:r>
            <a:rPr lang="es-CO" sz="1100" b="1" baseline="0"/>
            <a:t> EL MAPA DE RIESGOS -</a:t>
          </a:r>
          <a:r>
            <a:rPr lang="es-CO" sz="1100" b="1"/>
            <a:t> CASILLA IMPACTO DEL</a:t>
          </a:r>
          <a:r>
            <a:rPr lang="es-CO" sz="1100" b="1" baseline="0"/>
            <a:t> RIESGO INHERENTE</a:t>
          </a:r>
          <a:endParaRPr lang="es-CO" sz="1100" b="1"/>
        </a:p>
      </xdr:txBody>
    </xdr:sp>
    <xdr:clientData/>
  </xdr:twoCellAnchor>
  <xdr:twoCellAnchor editAs="oneCell">
    <xdr:from>
      <xdr:col>0</xdr:col>
      <xdr:colOff>0</xdr:colOff>
      <xdr:row>37</xdr:row>
      <xdr:rowOff>83343</xdr:rowOff>
    </xdr:from>
    <xdr:to>
      <xdr:col>21</xdr:col>
      <xdr:colOff>259556</xdr:colOff>
      <xdr:row>78</xdr:row>
      <xdr:rowOff>16667</xdr:rowOff>
    </xdr:to>
    <xdr:pic>
      <xdr:nvPicPr>
        <xdr:cNvPr id="5" name="Imagen 4"/>
        <xdr:cNvPicPr>
          <a:picLocks noChangeAspect="1"/>
        </xdr:cNvPicPr>
      </xdr:nvPicPr>
      <xdr:blipFill rotWithShape="1">
        <a:blip xmlns:r="http://schemas.openxmlformats.org/officeDocument/2006/relationships" r:embed="rId2"/>
        <a:srcRect l="17263" t="24177" r="17851" b="9944"/>
        <a:stretch/>
      </xdr:blipFill>
      <xdr:spPr>
        <a:xfrm>
          <a:off x="0" y="9077664"/>
          <a:ext cx="15649235" cy="8015967"/>
        </a:xfrm>
        <a:prstGeom prst="rect">
          <a:avLst/>
        </a:prstGeom>
      </xdr:spPr>
    </xdr:pic>
    <xdr:clientData/>
  </xdr:twoCellAnchor>
  <xdr:twoCellAnchor>
    <xdr:from>
      <xdr:col>24</xdr:col>
      <xdr:colOff>130969</xdr:colOff>
      <xdr:row>0</xdr:row>
      <xdr:rowOff>0</xdr:rowOff>
    </xdr:from>
    <xdr:to>
      <xdr:col>29</xdr:col>
      <xdr:colOff>345282</xdr:colOff>
      <xdr:row>3</xdr:row>
      <xdr:rowOff>202406</xdr:rowOff>
    </xdr:to>
    <xdr:sp macro="" textlink="">
      <xdr:nvSpPr>
        <xdr:cNvPr id="6" name="Flecha derecha 5">
          <a:hlinkClick xmlns:r="http://schemas.openxmlformats.org/officeDocument/2006/relationships" r:id="rId3"/>
        </xdr:cNvPr>
        <xdr:cNvSpPr/>
      </xdr:nvSpPr>
      <xdr:spPr>
        <a:xfrm>
          <a:off x="17275969" y="0"/>
          <a:ext cx="3024188" cy="182165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baseline="0"/>
            <a:t>VOLVER AL MAPA DE RIESGOS Y SELECCIONAR EL NIVEL DE RIESGO IDENTIFICADO EN LA</a:t>
          </a:r>
          <a:r>
            <a:rPr lang="es-CO" sz="1100" b="1"/>
            <a:t> CASILLA IMPACTO DEL</a:t>
          </a:r>
          <a:r>
            <a:rPr lang="es-CO" sz="1100" b="1" baseline="0"/>
            <a:t> RIESGO INHERENTE</a:t>
          </a:r>
          <a:endParaRPr lang="es-CO" sz="11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1159220</xdr:colOff>
      <xdr:row>24</xdr:row>
      <xdr:rowOff>78271</xdr:rowOff>
    </xdr:from>
    <xdr:to>
      <xdr:col>6</xdr:col>
      <xdr:colOff>396874</xdr:colOff>
      <xdr:row>29</xdr:row>
      <xdr:rowOff>142875</xdr:rowOff>
    </xdr:to>
    <xdr:sp macro="" textlink="">
      <xdr:nvSpPr>
        <xdr:cNvPr id="2" name="1 Flecha izquierda">
          <a:hlinkClick xmlns:r="http://schemas.openxmlformats.org/officeDocument/2006/relationships" r:id="rId1"/>
        </xdr:cNvPr>
        <xdr:cNvSpPr/>
      </xdr:nvSpPr>
      <xdr:spPr>
        <a:xfrm>
          <a:off x="1159220" y="4926496"/>
          <a:ext cx="1971329" cy="826604"/>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REGRESAR AL MAPA DE RIESGOS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32655</xdr:colOff>
      <xdr:row>8</xdr:row>
      <xdr:rowOff>729342</xdr:rowOff>
    </xdr:from>
    <xdr:to>
      <xdr:col>21</xdr:col>
      <xdr:colOff>381000</xdr:colOff>
      <xdr:row>8</xdr:row>
      <xdr:rowOff>1619250</xdr:rowOff>
    </xdr:to>
    <xdr:sp macro="" textlink="">
      <xdr:nvSpPr>
        <xdr:cNvPr id="3" name="2 Flecha izquierda">
          <a:hlinkClick xmlns:r="http://schemas.openxmlformats.org/officeDocument/2006/relationships" r:id="rId1"/>
        </xdr:cNvPr>
        <xdr:cNvSpPr/>
      </xdr:nvSpPr>
      <xdr:spPr>
        <a:xfrm>
          <a:off x="16582343" y="2431936"/>
          <a:ext cx="2717688" cy="88990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t>MATRIZ DE CALIFICACIÓN</a:t>
          </a:r>
        </a:p>
      </xdr:txBody>
    </xdr:sp>
    <xdr:clientData/>
  </xdr:twoCellAnchor>
  <xdr:twoCellAnchor>
    <xdr:from>
      <xdr:col>15</xdr:col>
      <xdr:colOff>202406</xdr:colOff>
      <xdr:row>6</xdr:row>
      <xdr:rowOff>83342</xdr:rowOff>
    </xdr:from>
    <xdr:to>
      <xdr:col>23</xdr:col>
      <xdr:colOff>547342</xdr:colOff>
      <xdr:row>8</xdr:row>
      <xdr:rowOff>586096</xdr:rowOff>
    </xdr:to>
    <xdr:sp macro="" textlink="">
      <xdr:nvSpPr>
        <xdr:cNvPr id="4" name="1 Flecha izquierda">
          <a:hlinkClick xmlns:r="http://schemas.openxmlformats.org/officeDocument/2006/relationships" r:id="rId2"/>
        </xdr:cNvPr>
        <xdr:cNvSpPr/>
      </xdr:nvSpPr>
      <xdr:spPr>
        <a:xfrm>
          <a:off x="16502062" y="1262061"/>
          <a:ext cx="4488311" cy="1026629"/>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REGRESAR AL MAPA DE RIESGOS</a:t>
          </a:r>
        </a:p>
      </xdr:txBody>
    </xdr:sp>
    <xdr:clientData/>
  </xdr:twoCellAnchor>
  <xdr:twoCellAnchor>
    <xdr:from>
      <xdr:col>13</xdr:col>
      <xdr:colOff>845343</xdr:colOff>
      <xdr:row>2</xdr:row>
      <xdr:rowOff>71438</xdr:rowOff>
    </xdr:from>
    <xdr:to>
      <xdr:col>16</xdr:col>
      <xdr:colOff>11906</xdr:colOff>
      <xdr:row>5</xdr:row>
      <xdr:rowOff>107156</xdr:rowOff>
    </xdr:to>
    <xdr:cxnSp macro="">
      <xdr:nvCxnSpPr>
        <xdr:cNvPr id="7" name="Conector recto 6"/>
        <xdr:cNvCxnSpPr/>
      </xdr:nvCxnSpPr>
      <xdr:spPr>
        <a:xfrm flipH="1">
          <a:off x="14632781" y="464344"/>
          <a:ext cx="1404938" cy="6191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27</xdr:col>
      <xdr:colOff>414867</xdr:colOff>
      <xdr:row>0</xdr:row>
      <xdr:rowOff>0</xdr:rowOff>
    </xdr:from>
    <xdr:to>
      <xdr:col>37</xdr:col>
      <xdr:colOff>1026503</xdr:colOff>
      <xdr:row>2</xdr:row>
      <xdr:rowOff>626579</xdr:rowOff>
    </xdr:to>
    <xdr:sp macro="" textlink="">
      <xdr:nvSpPr>
        <xdr:cNvPr id="2" name="1 Flecha izquierda">
          <a:hlinkClick xmlns:r="http://schemas.openxmlformats.org/officeDocument/2006/relationships" r:id="rId1"/>
        </xdr:cNvPr>
        <xdr:cNvSpPr/>
      </xdr:nvSpPr>
      <xdr:spPr>
        <a:xfrm>
          <a:off x="43933534" y="0"/>
          <a:ext cx="6982802" cy="1018162"/>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CLICK AQUÍ PARA REGRESAR AL MAPA DE RIESGOS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269298</xdr:colOff>
      <xdr:row>6</xdr:row>
      <xdr:rowOff>299360</xdr:rowOff>
    </xdr:from>
    <xdr:to>
      <xdr:col>12</xdr:col>
      <xdr:colOff>190500</xdr:colOff>
      <xdr:row>6</xdr:row>
      <xdr:rowOff>938894</xdr:rowOff>
    </xdr:to>
    <xdr:sp macro="" textlink="">
      <xdr:nvSpPr>
        <xdr:cNvPr id="2" name="1 Flecha izquierda">
          <a:hlinkClick xmlns:r="http://schemas.openxmlformats.org/officeDocument/2006/relationships" r:id="rId1"/>
        </xdr:cNvPr>
        <xdr:cNvSpPr/>
      </xdr:nvSpPr>
      <xdr:spPr>
        <a:xfrm>
          <a:off x="8147834" y="5442860"/>
          <a:ext cx="2710666" cy="63953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latin typeface="Arial" pitchFamily="34" charset="0"/>
              <a:cs typeface="Arial" pitchFamily="34" charset="0"/>
            </a:rPr>
            <a:t>VOLVER AL MAPA DE </a:t>
          </a:r>
          <a:r>
            <a:rPr lang="es-CO" sz="1100" b="1" baseline="0">
              <a:latin typeface="Arial" pitchFamily="34" charset="0"/>
              <a:cs typeface="Arial" pitchFamily="34" charset="0"/>
            </a:rPr>
            <a:t> RIESGOS</a:t>
          </a:r>
          <a:endParaRPr lang="es-CO" sz="1100" b="1">
            <a:latin typeface="Arial" pitchFamily="34" charset="0"/>
            <a:cs typeface="Arial" pitchFamily="34" charset="0"/>
          </a:endParaRPr>
        </a:p>
      </xdr:txBody>
    </xdr:sp>
    <xdr:clientData/>
  </xdr:twoCellAnchor>
  <xdr:twoCellAnchor>
    <xdr:from>
      <xdr:col>8</xdr:col>
      <xdr:colOff>272142</xdr:colOff>
      <xdr:row>6</xdr:row>
      <xdr:rowOff>1047750</xdr:rowOff>
    </xdr:from>
    <xdr:to>
      <xdr:col>12</xdr:col>
      <xdr:colOff>200366</xdr:colOff>
      <xdr:row>7</xdr:row>
      <xdr:rowOff>54428</xdr:rowOff>
    </xdr:to>
    <xdr:sp macro="" textlink="">
      <xdr:nvSpPr>
        <xdr:cNvPr id="3" name="2 Flecha izquierda">
          <a:hlinkClick xmlns:r="http://schemas.openxmlformats.org/officeDocument/2006/relationships" r:id="rId2"/>
        </xdr:cNvPr>
        <xdr:cNvSpPr/>
      </xdr:nvSpPr>
      <xdr:spPr>
        <a:xfrm>
          <a:off x="8150678" y="6191250"/>
          <a:ext cx="2717688" cy="61232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t>MATRIZ DE CALIFICACIÓN</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26"/>
  <sheetViews>
    <sheetView workbookViewId="0">
      <selection activeCell="F33" sqref="F33"/>
    </sheetView>
  </sheetViews>
  <sheetFormatPr baseColWidth="10" defaultRowHeight="15" x14ac:dyDescent="0.25"/>
  <cols>
    <col min="2" max="2" width="3.5703125" customWidth="1"/>
    <col min="3" max="3" width="5.28515625" customWidth="1"/>
    <col min="4" max="4" width="4.42578125" customWidth="1"/>
    <col min="5" max="5" width="3" customWidth="1"/>
    <col min="6" max="6" width="13.7109375" customWidth="1"/>
    <col min="8" max="8" width="25.28515625" customWidth="1"/>
    <col min="9" max="9" width="14.85546875" customWidth="1"/>
    <col min="10" max="10" width="11.42578125" customWidth="1"/>
    <col min="11" max="11" width="10.28515625" customWidth="1"/>
    <col min="12" max="12" width="10.140625" customWidth="1"/>
    <col min="13" max="13" width="9.140625" customWidth="1"/>
    <col min="14" max="14" width="6.42578125" customWidth="1"/>
    <col min="254" max="254" width="3.5703125" customWidth="1"/>
    <col min="255" max="255" width="5.28515625" customWidth="1"/>
    <col min="256" max="256" width="4.42578125" customWidth="1"/>
    <col min="257" max="257" width="3" customWidth="1"/>
    <col min="258" max="258" width="13.7109375" customWidth="1"/>
    <col min="261" max="261" width="19.140625" customWidth="1"/>
    <col min="262" max="265" width="0" hidden="1" customWidth="1"/>
    <col min="266" max="266" width="11.42578125" customWidth="1"/>
    <col min="267" max="267" width="6.28515625" customWidth="1"/>
    <col min="268" max="270" width="6.42578125" customWidth="1"/>
    <col min="510" max="510" width="3.5703125" customWidth="1"/>
    <col min="511" max="511" width="5.28515625" customWidth="1"/>
    <col min="512" max="512" width="4.42578125" customWidth="1"/>
    <col min="513" max="513" width="3" customWidth="1"/>
    <col min="514" max="514" width="13.7109375" customWidth="1"/>
    <col min="517" max="517" width="19.140625" customWidth="1"/>
    <col min="518" max="521" width="0" hidden="1" customWidth="1"/>
    <col min="522" max="522" width="11.42578125" customWidth="1"/>
    <col min="523" max="523" width="6.28515625" customWidth="1"/>
    <col min="524" max="526" width="6.42578125" customWidth="1"/>
    <col min="766" max="766" width="3.5703125" customWidth="1"/>
    <col min="767" max="767" width="5.28515625" customWidth="1"/>
    <col min="768" max="768" width="4.42578125" customWidth="1"/>
    <col min="769" max="769" width="3" customWidth="1"/>
    <col min="770" max="770" width="13.7109375" customWidth="1"/>
    <col min="773" max="773" width="19.140625" customWidth="1"/>
    <col min="774" max="777" width="0" hidden="1" customWidth="1"/>
    <col min="778" max="778" width="11.42578125" customWidth="1"/>
    <col min="779" max="779" width="6.28515625" customWidth="1"/>
    <col min="780" max="782" width="6.42578125" customWidth="1"/>
    <col min="1022" max="1022" width="3.5703125" customWidth="1"/>
    <col min="1023" max="1023" width="5.28515625" customWidth="1"/>
    <col min="1024" max="1024" width="4.42578125" customWidth="1"/>
    <col min="1025" max="1025" width="3" customWidth="1"/>
    <col min="1026" max="1026" width="13.7109375" customWidth="1"/>
    <col min="1029" max="1029" width="19.140625" customWidth="1"/>
    <col min="1030" max="1033" width="0" hidden="1" customWidth="1"/>
    <col min="1034" max="1034" width="11.42578125" customWidth="1"/>
    <col min="1035" max="1035" width="6.28515625" customWidth="1"/>
    <col min="1036" max="1038" width="6.42578125" customWidth="1"/>
    <col min="1278" max="1278" width="3.5703125" customWidth="1"/>
    <col min="1279" max="1279" width="5.28515625" customWidth="1"/>
    <col min="1280" max="1280" width="4.42578125" customWidth="1"/>
    <col min="1281" max="1281" width="3" customWidth="1"/>
    <col min="1282" max="1282" width="13.7109375" customWidth="1"/>
    <col min="1285" max="1285" width="19.140625" customWidth="1"/>
    <col min="1286" max="1289" width="0" hidden="1" customWidth="1"/>
    <col min="1290" max="1290" width="11.42578125" customWidth="1"/>
    <col min="1291" max="1291" width="6.28515625" customWidth="1"/>
    <col min="1292" max="1294" width="6.42578125" customWidth="1"/>
    <col min="1534" max="1534" width="3.5703125" customWidth="1"/>
    <col min="1535" max="1535" width="5.28515625" customWidth="1"/>
    <col min="1536" max="1536" width="4.42578125" customWidth="1"/>
    <col min="1537" max="1537" width="3" customWidth="1"/>
    <col min="1538" max="1538" width="13.7109375" customWidth="1"/>
    <col min="1541" max="1541" width="19.140625" customWidth="1"/>
    <col min="1542" max="1545" width="0" hidden="1" customWidth="1"/>
    <col min="1546" max="1546" width="11.42578125" customWidth="1"/>
    <col min="1547" max="1547" width="6.28515625" customWidth="1"/>
    <col min="1548" max="1550" width="6.42578125" customWidth="1"/>
    <col min="1790" max="1790" width="3.5703125" customWidth="1"/>
    <col min="1791" max="1791" width="5.28515625" customWidth="1"/>
    <col min="1792" max="1792" width="4.42578125" customWidth="1"/>
    <col min="1793" max="1793" width="3" customWidth="1"/>
    <col min="1794" max="1794" width="13.7109375" customWidth="1"/>
    <col min="1797" max="1797" width="19.140625" customWidth="1"/>
    <col min="1798" max="1801" width="0" hidden="1" customWidth="1"/>
    <col min="1802" max="1802" width="11.42578125" customWidth="1"/>
    <col min="1803" max="1803" width="6.28515625" customWidth="1"/>
    <col min="1804" max="1806" width="6.42578125" customWidth="1"/>
    <col min="2046" max="2046" width="3.5703125" customWidth="1"/>
    <col min="2047" max="2047" width="5.28515625" customWidth="1"/>
    <col min="2048" max="2048" width="4.42578125" customWidth="1"/>
    <col min="2049" max="2049" width="3" customWidth="1"/>
    <col min="2050" max="2050" width="13.7109375" customWidth="1"/>
    <col min="2053" max="2053" width="19.140625" customWidth="1"/>
    <col min="2054" max="2057" width="0" hidden="1" customWidth="1"/>
    <col min="2058" max="2058" width="11.42578125" customWidth="1"/>
    <col min="2059" max="2059" width="6.28515625" customWidth="1"/>
    <col min="2060" max="2062" width="6.42578125" customWidth="1"/>
    <col min="2302" max="2302" width="3.5703125" customWidth="1"/>
    <col min="2303" max="2303" width="5.28515625" customWidth="1"/>
    <col min="2304" max="2304" width="4.42578125" customWidth="1"/>
    <col min="2305" max="2305" width="3" customWidth="1"/>
    <col min="2306" max="2306" width="13.7109375" customWidth="1"/>
    <col min="2309" max="2309" width="19.140625" customWidth="1"/>
    <col min="2310" max="2313" width="0" hidden="1" customWidth="1"/>
    <col min="2314" max="2314" width="11.42578125" customWidth="1"/>
    <col min="2315" max="2315" width="6.28515625" customWidth="1"/>
    <col min="2316" max="2318" width="6.42578125" customWidth="1"/>
    <col min="2558" max="2558" width="3.5703125" customWidth="1"/>
    <col min="2559" max="2559" width="5.28515625" customWidth="1"/>
    <col min="2560" max="2560" width="4.42578125" customWidth="1"/>
    <col min="2561" max="2561" width="3" customWidth="1"/>
    <col min="2562" max="2562" width="13.7109375" customWidth="1"/>
    <col min="2565" max="2565" width="19.140625" customWidth="1"/>
    <col min="2566" max="2569" width="0" hidden="1" customWidth="1"/>
    <col min="2570" max="2570" width="11.42578125" customWidth="1"/>
    <col min="2571" max="2571" width="6.28515625" customWidth="1"/>
    <col min="2572" max="2574" width="6.42578125" customWidth="1"/>
    <col min="2814" max="2814" width="3.5703125" customWidth="1"/>
    <col min="2815" max="2815" width="5.28515625" customWidth="1"/>
    <col min="2816" max="2816" width="4.42578125" customWidth="1"/>
    <col min="2817" max="2817" width="3" customWidth="1"/>
    <col min="2818" max="2818" width="13.7109375" customWidth="1"/>
    <col min="2821" max="2821" width="19.140625" customWidth="1"/>
    <col min="2822" max="2825" width="0" hidden="1" customWidth="1"/>
    <col min="2826" max="2826" width="11.42578125" customWidth="1"/>
    <col min="2827" max="2827" width="6.28515625" customWidth="1"/>
    <col min="2828" max="2830" width="6.42578125" customWidth="1"/>
    <col min="3070" max="3070" width="3.5703125" customWidth="1"/>
    <col min="3071" max="3071" width="5.28515625" customWidth="1"/>
    <col min="3072" max="3072" width="4.42578125" customWidth="1"/>
    <col min="3073" max="3073" width="3" customWidth="1"/>
    <col min="3074" max="3074" width="13.7109375" customWidth="1"/>
    <col min="3077" max="3077" width="19.140625" customWidth="1"/>
    <col min="3078" max="3081" width="0" hidden="1" customWidth="1"/>
    <col min="3082" max="3082" width="11.42578125" customWidth="1"/>
    <col min="3083" max="3083" width="6.28515625" customWidth="1"/>
    <col min="3084" max="3086" width="6.42578125" customWidth="1"/>
    <col min="3326" max="3326" width="3.5703125" customWidth="1"/>
    <col min="3327" max="3327" width="5.28515625" customWidth="1"/>
    <col min="3328" max="3328" width="4.42578125" customWidth="1"/>
    <col min="3329" max="3329" width="3" customWidth="1"/>
    <col min="3330" max="3330" width="13.7109375" customWidth="1"/>
    <col min="3333" max="3333" width="19.140625" customWidth="1"/>
    <col min="3334" max="3337" width="0" hidden="1" customWidth="1"/>
    <col min="3338" max="3338" width="11.42578125" customWidth="1"/>
    <col min="3339" max="3339" width="6.28515625" customWidth="1"/>
    <col min="3340" max="3342" width="6.42578125" customWidth="1"/>
    <col min="3582" max="3582" width="3.5703125" customWidth="1"/>
    <col min="3583" max="3583" width="5.28515625" customWidth="1"/>
    <col min="3584" max="3584" width="4.42578125" customWidth="1"/>
    <col min="3585" max="3585" width="3" customWidth="1"/>
    <col min="3586" max="3586" width="13.7109375" customWidth="1"/>
    <col min="3589" max="3589" width="19.140625" customWidth="1"/>
    <col min="3590" max="3593" width="0" hidden="1" customWidth="1"/>
    <col min="3594" max="3594" width="11.42578125" customWidth="1"/>
    <col min="3595" max="3595" width="6.28515625" customWidth="1"/>
    <col min="3596" max="3598" width="6.42578125" customWidth="1"/>
    <col min="3838" max="3838" width="3.5703125" customWidth="1"/>
    <col min="3839" max="3839" width="5.28515625" customWidth="1"/>
    <col min="3840" max="3840" width="4.42578125" customWidth="1"/>
    <col min="3841" max="3841" width="3" customWidth="1"/>
    <col min="3842" max="3842" width="13.7109375" customWidth="1"/>
    <col min="3845" max="3845" width="19.140625" customWidth="1"/>
    <col min="3846" max="3849" width="0" hidden="1" customWidth="1"/>
    <col min="3850" max="3850" width="11.42578125" customWidth="1"/>
    <col min="3851" max="3851" width="6.28515625" customWidth="1"/>
    <col min="3852" max="3854" width="6.42578125" customWidth="1"/>
    <col min="4094" max="4094" width="3.5703125" customWidth="1"/>
    <col min="4095" max="4095" width="5.28515625" customWidth="1"/>
    <col min="4096" max="4096" width="4.42578125" customWidth="1"/>
    <col min="4097" max="4097" width="3" customWidth="1"/>
    <col min="4098" max="4098" width="13.7109375" customWidth="1"/>
    <col min="4101" max="4101" width="19.140625" customWidth="1"/>
    <col min="4102" max="4105" width="0" hidden="1" customWidth="1"/>
    <col min="4106" max="4106" width="11.42578125" customWidth="1"/>
    <col min="4107" max="4107" width="6.28515625" customWidth="1"/>
    <col min="4108" max="4110" width="6.42578125" customWidth="1"/>
    <col min="4350" max="4350" width="3.5703125" customWidth="1"/>
    <col min="4351" max="4351" width="5.28515625" customWidth="1"/>
    <col min="4352" max="4352" width="4.42578125" customWidth="1"/>
    <col min="4353" max="4353" width="3" customWidth="1"/>
    <col min="4354" max="4354" width="13.7109375" customWidth="1"/>
    <col min="4357" max="4357" width="19.140625" customWidth="1"/>
    <col min="4358" max="4361" width="0" hidden="1" customWidth="1"/>
    <col min="4362" max="4362" width="11.42578125" customWidth="1"/>
    <col min="4363" max="4363" width="6.28515625" customWidth="1"/>
    <col min="4364" max="4366" width="6.42578125" customWidth="1"/>
    <col min="4606" max="4606" width="3.5703125" customWidth="1"/>
    <col min="4607" max="4607" width="5.28515625" customWidth="1"/>
    <col min="4608" max="4608" width="4.42578125" customWidth="1"/>
    <col min="4609" max="4609" width="3" customWidth="1"/>
    <col min="4610" max="4610" width="13.7109375" customWidth="1"/>
    <col min="4613" max="4613" width="19.140625" customWidth="1"/>
    <col min="4614" max="4617" width="0" hidden="1" customWidth="1"/>
    <col min="4618" max="4618" width="11.42578125" customWidth="1"/>
    <col min="4619" max="4619" width="6.28515625" customWidth="1"/>
    <col min="4620" max="4622" width="6.42578125" customWidth="1"/>
    <col min="4862" max="4862" width="3.5703125" customWidth="1"/>
    <col min="4863" max="4863" width="5.28515625" customWidth="1"/>
    <col min="4864" max="4864" width="4.42578125" customWidth="1"/>
    <col min="4865" max="4865" width="3" customWidth="1"/>
    <col min="4866" max="4866" width="13.7109375" customWidth="1"/>
    <col min="4869" max="4869" width="19.140625" customWidth="1"/>
    <col min="4870" max="4873" width="0" hidden="1" customWidth="1"/>
    <col min="4874" max="4874" width="11.42578125" customWidth="1"/>
    <col min="4875" max="4875" width="6.28515625" customWidth="1"/>
    <col min="4876" max="4878" width="6.42578125" customWidth="1"/>
    <col min="5118" max="5118" width="3.5703125" customWidth="1"/>
    <col min="5119" max="5119" width="5.28515625" customWidth="1"/>
    <col min="5120" max="5120" width="4.42578125" customWidth="1"/>
    <col min="5121" max="5121" width="3" customWidth="1"/>
    <col min="5122" max="5122" width="13.7109375" customWidth="1"/>
    <col min="5125" max="5125" width="19.140625" customWidth="1"/>
    <col min="5126" max="5129" width="0" hidden="1" customWidth="1"/>
    <col min="5130" max="5130" width="11.42578125" customWidth="1"/>
    <col min="5131" max="5131" width="6.28515625" customWidth="1"/>
    <col min="5132" max="5134" width="6.42578125" customWidth="1"/>
    <col min="5374" max="5374" width="3.5703125" customWidth="1"/>
    <col min="5375" max="5375" width="5.28515625" customWidth="1"/>
    <col min="5376" max="5376" width="4.42578125" customWidth="1"/>
    <col min="5377" max="5377" width="3" customWidth="1"/>
    <col min="5378" max="5378" width="13.7109375" customWidth="1"/>
    <col min="5381" max="5381" width="19.140625" customWidth="1"/>
    <col min="5382" max="5385" width="0" hidden="1" customWidth="1"/>
    <col min="5386" max="5386" width="11.42578125" customWidth="1"/>
    <col min="5387" max="5387" width="6.28515625" customWidth="1"/>
    <col min="5388" max="5390" width="6.42578125" customWidth="1"/>
    <col min="5630" max="5630" width="3.5703125" customWidth="1"/>
    <col min="5631" max="5631" width="5.28515625" customWidth="1"/>
    <col min="5632" max="5632" width="4.42578125" customWidth="1"/>
    <col min="5633" max="5633" width="3" customWidth="1"/>
    <col min="5634" max="5634" width="13.7109375" customWidth="1"/>
    <col min="5637" max="5637" width="19.140625" customWidth="1"/>
    <col min="5638" max="5641" width="0" hidden="1" customWidth="1"/>
    <col min="5642" max="5642" width="11.42578125" customWidth="1"/>
    <col min="5643" max="5643" width="6.28515625" customWidth="1"/>
    <col min="5644" max="5646" width="6.42578125" customWidth="1"/>
    <col min="5886" max="5886" width="3.5703125" customWidth="1"/>
    <col min="5887" max="5887" width="5.28515625" customWidth="1"/>
    <col min="5888" max="5888" width="4.42578125" customWidth="1"/>
    <col min="5889" max="5889" width="3" customWidth="1"/>
    <col min="5890" max="5890" width="13.7109375" customWidth="1"/>
    <col min="5893" max="5893" width="19.140625" customWidth="1"/>
    <col min="5894" max="5897" width="0" hidden="1" customWidth="1"/>
    <col min="5898" max="5898" width="11.42578125" customWidth="1"/>
    <col min="5899" max="5899" width="6.28515625" customWidth="1"/>
    <col min="5900" max="5902" width="6.42578125" customWidth="1"/>
    <col min="6142" max="6142" width="3.5703125" customWidth="1"/>
    <col min="6143" max="6143" width="5.28515625" customWidth="1"/>
    <col min="6144" max="6144" width="4.42578125" customWidth="1"/>
    <col min="6145" max="6145" width="3" customWidth="1"/>
    <col min="6146" max="6146" width="13.7109375" customWidth="1"/>
    <col min="6149" max="6149" width="19.140625" customWidth="1"/>
    <col min="6150" max="6153" width="0" hidden="1" customWidth="1"/>
    <col min="6154" max="6154" width="11.42578125" customWidth="1"/>
    <col min="6155" max="6155" width="6.28515625" customWidth="1"/>
    <col min="6156" max="6158" width="6.42578125" customWidth="1"/>
    <col min="6398" max="6398" width="3.5703125" customWidth="1"/>
    <col min="6399" max="6399" width="5.28515625" customWidth="1"/>
    <col min="6400" max="6400" width="4.42578125" customWidth="1"/>
    <col min="6401" max="6401" width="3" customWidth="1"/>
    <col min="6402" max="6402" width="13.7109375" customWidth="1"/>
    <col min="6405" max="6405" width="19.140625" customWidth="1"/>
    <col min="6406" max="6409" width="0" hidden="1" customWidth="1"/>
    <col min="6410" max="6410" width="11.42578125" customWidth="1"/>
    <col min="6411" max="6411" width="6.28515625" customWidth="1"/>
    <col min="6412" max="6414" width="6.42578125" customWidth="1"/>
    <col min="6654" max="6654" width="3.5703125" customWidth="1"/>
    <col min="6655" max="6655" width="5.28515625" customWidth="1"/>
    <col min="6656" max="6656" width="4.42578125" customWidth="1"/>
    <col min="6657" max="6657" width="3" customWidth="1"/>
    <col min="6658" max="6658" width="13.7109375" customWidth="1"/>
    <col min="6661" max="6661" width="19.140625" customWidth="1"/>
    <col min="6662" max="6665" width="0" hidden="1" customWidth="1"/>
    <col min="6666" max="6666" width="11.42578125" customWidth="1"/>
    <col min="6667" max="6667" width="6.28515625" customWidth="1"/>
    <col min="6668" max="6670" width="6.42578125" customWidth="1"/>
    <col min="6910" max="6910" width="3.5703125" customWidth="1"/>
    <col min="6911" max="6911" width="5.28515625" customWidth="1"/>
    <col min="6912" max="6912" width="4.42578125" customWidth="1"/>
    <col min="6913" max="6913" width="3" customWidth="1"/>
    <col min="6914" max="6914" width="13.7109375" customWidth="1"/>
    <col min="6917" max="6917" width="19.140625" customWidth="1"/>
    <col min="6918" max="6921" width="0" hidden="1" customWidth="1"/>
    <col min="6922" max="6922" width="11.42578125" customWidth="1"/>
    <col min="6923" max="6923" width="6.28515625" customWidth="1"/>
    <col min="6924" max="6926" width="6.42578125" customWidth="1"/>
    <col min="7166" max="7166" width="3.5703125" customWidth="1"/>
    <col min="7167" max="7167" width="5.28515625" customWidth="1"/>
    <col min="7168" max="7168" width="4.42578125" customWidth="1"/>
    <col min="7169" max="7169" width="3" customWidth="1"/>
    <col min="7170" max="7170" width="13.7109375" customWidth="1"/>
    <col min="7173" max="7173" width="19.140625" customWidth="1"/>
    <col min="7174" max="7177" width="0" hidden="1" customWidth="1"/>
    <col min="7178" max="7178" width="11.42578125" customWidth="1"/>
    <col min="7179" max="7179" width="6.28515625" customWidth="1"/>
    <col min="7180" max="7182" width="6.42578125" customWidth="1"/>
    <col min="7422" max="7422" width="3.5703125" customWidth="1"/>
    <col min="7423" max="7423" width="5.28515625" customWidth="1"/>
    <col min="7424" max="7424" width="4.42578125" customWidth="1"/>
    <col min="7425" max="7425" width="3" customWidth="1"/>
    <col min="7426" max="7426" width="13.7109375" customWidth="1"/>
    <col min="7429" max="7429" width="19.140625" customWidth="1"/>
    <col min="7430" max="7433" width="0" hidden="1" customWidth="1"/>
    <col min="7434" max="7434" width="11.42578125" customWidth="1"/>
    <col min="7435" max="7435" width="6.28515625" customWidth="1"/>
    <col min="7436" max="7438" width="6.42578125" customWidth="1"/>
    <col min="7678" max="7678" width="3.5703125" customWidth="1"/>
    <col min="7679" max="7679" width="5.28515625" customWidth="1"/>
    <col min="7680" max="7680" width="4.42578125" customWidth="1"/>
    <col min="7681" max="7681" width="3" customWidth="1"/>
    <col min="7682" max="7682" width="13.7109375" customWidth="1"/>
    <col min="7685" max="7685" width="19.140625" customWidth="1"/>
    <col min="7686" max="7689" width="0" hidden="1" customWidth="1"/>
    <col min="7690" max="7690" width="11.42578125" customWidth="1"/>
    <col min="7691" max="7691" width="6.28515625" customWidth="1"/>
    <col min="7692" max="7694" width="6.42578125" customWidth="1"/>
    <col min="7934" max="7934" width="3.5703125" customWidth="1"/>
    <col min="7935" max="7935" width="5.28515625" customWidth="1"/>
    <col min="7936" max="7936" width="4.42578125" customWidth="1"/>
    <col min="7937" max="7937" width="3" customWidth="1"/>
    <col min="7938" max="7938" width="13.7109375" customWidth="1"/>
    <col min="7941" max="7941" width="19.140625" customWidth="1"/>
    <col min="7942" max="7945" width="0" hidden="1" customWidth="1"/>
    <col min="7946" max="7946" width="11.42578125" customWidth="1"/>
    <col min="7947" max="7947" width="6.28515625" customWidth="1"/>
    <col min="7948" max="7950" width="6.42578125" customWidth="1"/>
    <col min="8190" max="8190" width="3.5703125" customWidth="1"/>
    <col min="8191" max="8191" width="5.28515625" customWidth="1"/>
    <col min="8192" max="8192" width="4.42578125" customWidth="1"/>
    <col min="8193" max="8193" width="3" customWidth="1"/>
    <col min="8194" max="8194" width="13.7109375" customWidth="1"/>
    <col min="8197" max="8197" width="19.140625" customWidth="1"/>
    <col min="8198" max="8201" width="0" hidden="1" customWidth="1"/>
    <col min="8202" max="8202" width="11.42578125" customWidth="1"/>
    <col min="8203" max="8203" width="6.28515625" customWidth="1"/>
    <col min="8204" max="8206" width="6.42578125" customWidth="1"/>
    <col min="8446" max="8446" width="3.5703125" customWidth="1"/>
    <col min="8447" max="8447" width="5.28515625" customWidth="1"/>
    <col min="8448" max="8448" width="4.42578125" customWidth="1"/>
    <col min="8449" max="8449" width="3" customWidth="1"/>
    <col min="8450" max="8450" width="13.7109375" customWidth="1"/>
    <col min="8453" max="8453" width="19.140625" customWidth="1"/>
    <col min="8454" max="8457" width="0" hidden="1" customWidth="1"/>
    <col min="8458" max="8458" width="11.42578125" customWidth="1"/>
    <col min="8459" max="8459" width="6.28515625" customWidth="1"/>
    <col min="8460" max="8462" width="6.42578125" customWidth="1"/>
    <col min="8702" max="8702" width="3.5703125" customWidth="1"/>
    <col min="8703" max="8703" width="5.28515625" customWidth="1"/>
    <col min="8704" max="8704" width="4.42578125" customWidth="1"/>
    <col min="8705" max="8705" width="3" customWidth="1"/>
    <col min="8706" max="8706" width="13.7109375" customWidth="1"/>
    <col min="8709" max="8709" width="19.140625" customWidth="1"/>
    <col min="8710" max="8713" width="0" hidden="1" customWidth="1"/>
    <col min="8714" max="8714" width="11.42578125" customWidth="1"/>
    <col min="8715" max="8715" width="6.28515625" customWidth="1"/>
    <col min="8716" max="8718" width="6.42578125" customWidth="1"/>
    <col min="8958" max="8958" width="3.5703125" customWidth="1"/>
    <col min="8959" max="8959" width="5.28515625" customWidth="1"/>
    <col min="8960" max="8960" width="4.42578125" customWidth="1"/>
    <col min="8961" max="8961" width="3" customWidth="1"/>
    <col min="8962" max="8962" width="13.7109375" customWidth="1"/>
    <col min="8965" max="8965" width="19.140625" customWidth="1"/>
    <col min="8966" max="8969" width="0" hidden="1" customWidth="1"/>
    <col min="8970" max="8970" width="11.42578125" customWidth="1"/>
    <col min="8971" max="8971" width="6.28515625" customWidth="1"/>
    <col min="8972" max="8974" width="6.42578125" customWidth="1"/>
    <col min="9214" max="9214" width="3.5703125" customWidth="1"/>
    <col min="9215" max="9215" width="5.28515625" customWidth="1"/>
    <col min="9216" max="9216" width="4.42578125" customWidth="1"/>
    <col min="9217" max="9217" width="3" customWidth="1"/>
    <col min="9218" max="9218" width="13.7109375" customWidth="1"/>
    <col min="9221" max="9221" width="19.140625" customWidth="1"/>
    <col min="9222" max="9225" width="0" hidden="1" customWidth="1"/>
    <col min="9226" max="9226" width="11.42578125" customWidth="1"/>
    <col min="9227" max="9227" width="6.28515625" customWidth="1"/>
    <col min="9228" max="9230" width="6.42578125" customWidth="1"/>
    <col min="9470" max="9470" width="3.5703125" customWidth="1"/>
    <col min="9471" max="9471" width="5.28515625" customWidth="1"/>
    <col min="9472" max="9472" width="4.42578125" customWidth="1"/>
    <col min="9473" max="9473" width="3" customWidth="1"/>
    <col min="9474" max="9474" width="13.7109375" customWidth="1"/>
    <col min="9477" max="9477" width="19.140625" customWidth="1"/>
    <col min="9478" max="9481" width="0" hidden="1" customWidth="1"/>
    <col min="9482" max="9482" width="11.42578125" customWidth="1"/>
    <col min="9483" max="9483" width="6.28515625" customWidth="1"/>
    <col min="9484" max="9486" width="6.42578125" customWidth="1"/>
    <col min="9726" max="9726" width="3.5703125" customWidth="1"/>
    <col min="9727" max="9727" width="5.28515625" customWidth="1"/>
    <col min="9728" max="9728" width="4.42578125" customWidth="1"/>
    <col min="9729" max="9729" width="3" customWidth="1"/>
    <col min="9730" max="9730" width="13.7109375" customWidth="1"/>
    <col min="9733" max="9733" width="19.140625" customWidth="1"/>
    <col min="9734" max="9737" width="0" hidden="1" customWidth="1"/>
    <col min="9738" max="9738" width="11.42578125" customWidth="1"/>
    <col min="9739" max="9739" width="6.28515625" customWidth="1"/>
    <col min="9740" max="9742" width="6.42578125" customWidth="1"/>
    <col min="9982" max="9982" width="3.5703125" customWidth="1"/>
    <col min="9983" max="9983" width="5.28515625" customWidth="1"/>
    <col min="9984" max="9984" width="4.42578125" customWidth="1"/>
    <col min="9985" max="9985" width="3" customWidth="1"/>
    <col min="9986" max="9986" width="13.7109375" customWidth="1"/>
    <col min="9989" max="9989" width="19.140625" customWidth="1"/>
    <col min="9990" max="9993" width="0" hidden="1" customWidth="1"/>
    <col min="9994" max="9994" width="11.42578125" customWidth="1"/>
    <col min="9995" max="9995" width="6.28515625" customWidth="1"/>
    <col min="9996" max="9998" width="6.42578125" customWidth="1"/>
    <col min="10238" max="10238" width="3.5703125" customWidth="1"/>
    <col min="10239" max="10239" width="5.28515625" customWidth="1"/>
    <col min="10240" max="10240" width="4.42578125" customWidth="1"/>
    <col min="10241" max="10241" width="3" customWidth="1"/>
    <col min="10242" max="10242" width="13.7109375" customWidth="1"/>
    <col min="10245" max="10245" width="19.140625" customWidth="1"/>
    <col min="10246" max="10249" width="0" hidden="1" customWidth="1"/>
    <col min="10250" max="10250" width="11.42578125" customWidth="1"/>
    <col min="10251" max="10251" width="6.28515625" customWidth="1"/>
    <col min="10252" max="10254" width="6.42578125" customWidth="1"/>
    <col min="10494" max="10494" width="3.5703125" customWidth="1"/>
    <col min="10495" max="10495" width="5.28515625" customWidth="1"/>
    <col min="10496" max="10496" width="4.42578125" customWidth="1"/>
    <col min="10497" max="10497" width="3" customWidth="1"/>
    <col min="10498" max="10498" width="13.7109375" customWidth="1"/>
    <col min="10501" max="10501" width="19.140625" customWidth="1"/>
    <col min="10502" max="10505" width="0" hidden="1" customWidth="1"/>
    <col min="10506" max="10506" width="11.42578125" customWidth="1"/>
    <col min="10507" max="10507" width="6.28515625" customWidth="1"/>
    <col min="10508" max="10510" width="6.42578125" customWidth="1"/>
    <col min="10750" max="10750" width="3.5703125" customWidth="1"/>
    <col min="10751" max="10751" width="5.28515625" customWidth="1"/>
    <col min="10752" max="10752" width="4.42578125" customWidth="1"/>
    <col min="10753" max="10753" width="3" customWidth="1"/>
    <col min="10754" max="10754" width="13.7109375" customWidth="1"/>
    <col min="10757" max="10757" width="19.140625" customWidth="1"/>
    <col min="10758" max="10761" width="0" hidden="1" customWidth="1"/>
    <col min="10762" max="10762" width="11.42578125" customWidth="1"/>
    <col min="10763" max="10763" width="6.28515625" customWidth="1"/>
    <col min="10764" max="10766" width="6.42578125" customWidth="1"/>
    <col min="11006" max="11006" width="3.5703125" customWidth="1"/>
    <col min="11007" max="11007" width="5.28515625" customWidth="1"/>
    <col min="11008" max="11008" width="4.42578125" customWidth="1"/>
    <col min="11009" max="11009" width="3" customWidth="1"/>
    <col min="11010" max="11010" width="13.7109375" customWidth="1"/>
    <col min="11013" max="11013" width="19.140625" customWidth="1"/>
    <col min="11014" max="11017" width="0" hidden="1" customWidth="1"/>
    <col min="11018" max="11018" width="11.42578125" customWidth="1"/>
    <col min="11019" max="11019" width="6.28515625" customWidth="1"/>
    <col min="11020" max="11022" width="6.42578125" customWidth="1"/>
    <col min="11262" max="11262" width="3.5703125" customWidth="1"/>
    <col min="11263" max="11263" width="5.28515625" customWidth="1"/>
    <col min="11264" max="11264" width="4.42578125" customWidth="1"/>
    <col min="11265" max="11265" width="3" customWidth="1"/>
    <col min="11266" max="11266" width="13.7109375" customWidth="1"/>
    <col min="11269" max="11269" width="19.140625" customWidth="1"/>
    <col min="11270" max="11273" width="0" hidden="1" customWidth="1"/>
    <col min="11274" max="11274" width="11.42578125" customWidth="1"/>
    <col min="11275" max="11275" width="6.28515625" customWidth="1"/>
    <col min="11276" max="11278" width="6.42578125" customWidth="1"/>
    <col min="11518" max="11518" width="3.5703125" customWidth="1"/>
    <col min="11519" max="11519" width="5.28515625" customWidth="1"/>
    <col min="11520" max="11520" width="4.42578125" customWidth="1"/>
    <col min="11521" max="11521" width="3" customWidth="1"/>
    <col min="11522" max="11522" width="13.7109375" customWidth="1"/>
    <col min="11525" max="11525" width="19.140625" customWidth="1"/>
    <col min="11526" max="11529" width="0" hidden="1" customWidth="1"/>
    <col min="11530" max="11530" width="11.42578125" customWidth="1"/>
    <col min="11531" max="11531" width="6.28515625" customWidth="1"/>
    <col min="11532" max="11534" width="6.42578125" customWidth="1"/>
    <col min="11774" max="11774" width="3.5703125" customWidth="1"/>
    <col min="11775" max="11775" width="5.28515625" customWidth="1"/>
    <col min="11776" max="11776" width="4.42578125" customWidth="1"/>
    <col min="11777" max="11777" width="3" customWidth="1"/>
    <col min="11778" max="11778" width="13.7109375" customWidth="1"/>
    <col min="11781" max="11781" width="19.140625" customWidth="1"/>
    <col min="11782" max="11785" width="0" hidden="1" customWidth="1"/>
    <col min="11786" max="11786" width="11.42578125" customWidth="1"/>
    <col min="11787" max="11787" width="6.28515625" customWidth="1"/>
    <col min="11788" max="11790" width="6.42578125" customWidth="1"/>
    <col min="12030" max="12030" width="3.5703125" customWidth="1"/>
    <col min="12031" max="12031" width="5.28515625" customWidth="1"/>
    <col min="12032" max="12032" width="4.42578125" customWidth="1"/>
    <col min="12033" max="12033" width="3" customWidth="1"/>
    <col min="12034" max="12034" width="13.7109375" customWidth="1"/>
    <col min="12037" max="12037" width="19.140625" customWidth="1"/>
    <col min="12038" max="12041" width="0" hidden="1" customWidth="1"/>
    <col min="12042" max="12042" width="11.42578125" customWidth="1"/>
    <col min="12043" max="12043" width="6.28515625" customWidth="1"/>
    <col min="12044" max="12046" width="6.42578125" customWidth="1"/>
    <col min="12286" max="12286" width="3.5703125" customWidth="1"/>
    <col min="12287" max="12287" width="5.28515625" customWidth="1"/>
    <col min="12288" max="12288" width="4.42578125" customWidth="1"/>
    <col min="12289" max="12289" width="3" customWidth="1"/>
    <col min="12290" max="12290" width="13.7109375" customWidth="1"/>
    <col min="12293" max="12293" width="19.140625" customWidth="1"/>
    <col min="12294" max="12297" width="0" hidden="1" customWidth="1"/>
    <col min="12298" max="12298" width="11.42578125" customWidth="1"/>
    <col min="12299" max="12299" width="6.28515625" customWidth="1"/>
    <col min="12300" max="12302" width="6.42578125" customWidth="1"/>
    <col min="12542" max="12542" width="3.5703125" customWidth="1"/>
    <col min="12543" max="12543" width="5.28515625" customWidth="1"/>
    <col min="12544" max="12544" width="4.42578125" customWidth="1"/>
    <col min="12545" max="12545" width="3" customWidth="1"/>
    <col min="12546" max="12546" width="13.7109375" customWidth="1"/>
    <col min="12549" max="12549" width="19.140625" customWidth="1"/>
    <col min="12550" max="12553" width="0" hidden="1" customWidth="1"/>
    <col min="12554" max="12554" width="11.42578125" customWidth="1"/>
    <col min="12555" max="12555" width="6.28515625" customWidth="1"/>
    <col min="12556" max="12558" width="6.42578125" customWidth="1"/>
    <col min="12798" max="12798" width="3.5703125" customWidth="1"/>
    <col min="12799" max="12799" width="5.28515625" customWidth="1"/>
    <col min="12800" max="12800" width="4.42578125" customWidth="1"/>
    <col min="12801" max="12801" width="3" customWidth="1"/>
    <col min="12802" max="12802" width="13.7109375" customWidth="1"/>
    <col min="12805" max="12805" width="19.140625" customWidth="1"/>
    <col min="12806" max="12809" width="0" hidden="1" customWidth="1"/>
    <col min="12810" max="12810" width="11.42578125" customWidth="1"/>
    <col min="12811" max="12811" width="6.28515625" customWidth="1"/>
    <col min="12812" max="12814" width="6.42578125" customWidth="1"/>
    <col min="13054" max="13054" width="3.5703125" customWidth="1"/>
    <col min="13055" max="13055" width="5.28515625" customWidth="1"/>
    <col min="13056" max="13056" width="4.42578125" customWidth="1"/>
    <col min="13057" max="13057" width="3" customWidth="1"/>
    <col min="13058" max="13058" width="13.7109375" customWidth="1"/>
    <col min="13061" max="13061" width="19.140625" customWidth="1"/>
    <col min="13062" max="13065" width="0" hidden="1" customWidth="1"/>
    <col min="13066" max="13066" width="11.42578125" customWidth="1"/>
    <col min="13067" max="13067" width="6.28515625" customWidth="1"/>
    <col min="13068" max="13070" width="6.42578125" customWidth="1"/>
    <col min="13310" max="13310" width="3.5703125" customWidth="1"/>
    <col min="13311" max="13311" width="5.28515625" customWidth="1"/>
    <col min="13312" max="13312" width="4.42578125" customWidth="1"/>
    <col min="13313" max="13313" width="3" customWidth="1"/>
    <col min="13314" max="13314" width="13.7109375" customWidth="1"/>
    <col min="13317" max="13317" width="19.140625" customWidth="1"/>
    <col min="13318" max="13321" width="0" hidden="1" customWidth="1"/>
    <col min="13322" max="13322" width="11.42578125" customWidth="1"/>
    <col min="13323" max="13323" width="6.28515625" customWidth="1"/>
    <col min="13324" max="13326" width="6.42578125" customWidth="1"/>
    <col min="13566" max="13566" width="3.5703125" customWidth="1"/>
    <col min="13567" max="13567" width="5.28515625" customWidth="1"/>
    <col min="13568" max="13568" width="4.42578125" customWidth="1"/>
    <col min="13569" max="13569" width="3" customWidth="1"/>
    <col min="13570" max="13570" width="13.7109375" customWidth="1"/>
    <col min="13573" max="13573" width="19.140625" customWidth="1"/>
    <col min="13574" max="13577" width="0" hidden="1" customWidth="1"/>
    <col min="13578" max="13578" width="11.42578125" customWidth="1"/>
    <col min="13579" max="13579" width="6.28515625" customWidth="1"/>
    <col min="13580" max="13582" width="6.42578125" customWidth="1"/>
    <col min="13822" max="13822" width="3.5703125" customWidth="1"/>
    <col min="13823" max="13823" width="5.28515625" customWidth="1"/>
    <col min="13824" max="13824" width="4.42578125" customWidth="1"/>
    <col min="13825" max="13825" width="3" customWidth="1"/>
    <col min="13826" max="13826" width="13.7109375" customWidth="1"/>
    <col min="13829" max="13829" width="19.140625" customWidth="1"/>
    <col min="13830" max="13833" width="0" hidden="1" customWidth="1"/>
    <col min="13834" max="13834" width="11.42578125" customWidth="1"/>
    <col min="13835" max="13835" width="6.28515625" customWidth="1"/>
    <col min="13836" max="13838" width="6.42578125" customWidth="1"/>
    <col min="14078" max="14078" width="3.5703125" customWidth="1"/>
    <col min="14079" max="14079" width="5.28515625" customWidth="1"/>
    <col min="14080" max="14080" width="4.42578125" customWidth="1"/>
    <col min="14081" max="14081" width="3" customWidth="1"/>
    <col min="14082" max="14082" width="13.7109375" customWidth="1"/>
    <col min="14085" max="14085" width="19.140625" customWidth="1"/>
    <col min="14086" max="14089" width="0" hidden="1" customWidth="1"/>
    <col min="14090" max="14090" width="11.42578125" customWidth="1"/>
    <col min="14091" max="14091" width="6.28515625" customWidth="1"/>
    <col min="14092" max="14094" width="6.42578125" customWidth="1"/>
    <col min="14334" max="14334" width="3.5703125" customWidth="1"/>
    <col min="14335" max="14335" width="5.28515625" customWidth="1"/>
    <col min="14336" max="14336" width="4.42578125" customWidth="1"/>
    <col min="14337" max="14337" width="3" customWidth="1"/>
    <col min="14338" max="14338" width="13.7109375" customWidth="1"/>
    <col min="14341" max="14341" width="19.140625" customWidth="1"/>
    <col min="14342" max="14345" width="0" hidden="1" customWidth="1"/>
    <col min="14346" max="14346" width="11.42578125" customWidth="1"/>
    <col min="14347" max="14347" width="6.28515625" customWidth="1"/>
    <col min="14348" max="14350" width="6.42578125" customWidth="1"/>
    <col min="14590" max="14590" width="3.5703125" customWidth="1"/>
    <col min="14591" max="14591" width="5.28515625" customWidth="1"/>
    <col min="14592" max="14592" width="4.42578125" customWidth="1"/>
    <col min="14593" max="14593" width="3" customWidth="1"/>
    <col min="14594" max="14594" width="13.7109375" customWidth="1"/>
    <col min="14597" max="14597" width="19.140625" customWidth="1"/>
    <col min="14598" max="14601" width="0" hidden="1" customWidth="1"/>
    <col min="14602" max="14602" width="11.42578125" customWidth="1"/>
    <col min="14603" max="14603" width="6.28515625" customWidth="1"/>
    <col min="14604" max="14606" width="6.42578125" customWidth="1"/>
    <col min="14846" max="14846" width="3.5703125" customWidth="1"/>
    <col min="14847" max="14847" width="5.28515625" customWidth="1"/>
    <col min="14848" max="14848" width="4.42578125" customWidth="1"/>
    <col min="14849" max="14849" width="3" customWidth="1"/>
    <col min="14850" max="14850" width="13.7109375" customWidth="1"/>
    <col min="14853" max="14853" width="19.140625" customWidth="1"/>
    <col min="14854" max="14857" width="0" hidden="1" customWidth="1"/>
    <col min="14858" max="14858" width="11.42578125" customWidth="1"/>
    <col min="14859" max="14859" width="6.28515625" customWidth="1"/>
    <col min="14860" max="14862" width="6.42578125" customWidth="1"/>
    <col min="15102" max="15102" width="3.5703125" customWidth="1"/>
    <col min="15103" max="15103" width="5.28515625" customWidth="1"/>
    <col min="15104" max="15104" width="4.42578125" customWidth="1"/>
    <col min="15105" max="15105" width="3" customWidth="1"/>
    <col min="15106" max="15106" width="13.7109375" customWidth="1"/>
    <col min="15109" max="15109" width="19.140625" customWidth="1"/>
    <col min="15110" max="15113" width="0" hidden="1" customWidth="1"/>
    <col min="15114" max="15114" width="11.42578125" customWidth="1"/>
    <col min="15115" max="15115" width="6.28515625" customWidth="1"/>
    <col min="15116" max="15118" width="6.42578125" customWidth="1"/>
    <col min="15358" max="15358" width="3.5703125" customWidth="1"/>
    <col min="15359" max="15359" width="5.28515625" customWidth="1"/>
    <col min="15360" max="15360" width="4.42578125" customWidth="1"/>
    <col min="15361" max="15361" width="3" customWidth="1"/>
    <col min="15362" max="15362" width="13.7109375" customWidth="1"/>
    <col min="15365" max="15365" width="19.140625" customWidth="1"/>
    <col min="15366" max="15369" width="0" hidden="1" customWidth="1"/>
    <col min="15370" max="15370" width="11.42578125" customWidth="1"/>
    <col min="15371" max="15371" width="6.28515625" customWidth="1"/>
    <col min="15372" max="15374" width="6.42578125" customWidth="1"/>
    <col min="15614" max="15614" width="3.5703125" customWidth="1"/>
    <col min="15615" max="15615" width="5.28515625" customWidth="1"/>
    <col min="15616" max="15616" width="4.42578125" customWidth="1"/>
    <col min="15617" max="15617" width="3" customWidth="1"/>
    <col min="15618" max="15618" width="13.7109375" customWidth="1"/>
    <col min="15621" max="15621" width="19.140625" customWidth="1"/>
    <col min="15622" max="15625" width="0" hidden="1" customWidth="1"/>
    <col min="15626" max="15626" width="11.42578125" customWidth="1"/>
    <col min="15627" max="15627" width="6.28515625" customWidth="1"/>
    <col min="15628" max="15630" width="6.42578125" customWidth="1"/>
    <col min="15870" max="15870" width="3.5703125" customWidth="1"/>
    <col min="15871" max="15871" width="5.28515625" customWidth="1"/>
    <col min="15872" max="15872" width="4.42578125" customWidth="1"/>
    <col min="15873" max="15873" width="3" customWidth="1"/>
    <col min="15874" max="15874" width="13.7109375" customWidth="1"/>
    <col min="15877" max="15877" width="19.140625" customWidth="1"/>
    <col min="15878" max="15881" width="0" hidden="1" customWidth="1"/>
    <col min="15882" max="15882" width="11.42578125" customWidth="1"/>
    <col min="15883" max="15883" width="6.28515625" customWidth="1"/>
    <col min="15884" max="15886" width="6.42578125" customWidth="1"/>
    <col min="16126" max="16126" width="3.5703125" customWidth="1"/>
    <col min="16127" max="16127" width="5.28515625" customWidth="1"/>
    <col min="16128" max="16128" width="4.42578125" customWidth="1"/>
    <col min="16129" max="16129" width="3" customWidth="1"/>
    <col min="16130" max="16130" width="13.7109375" customWidth="1"/>
    <col min="16133" max="16133" width="19.140625" customWidth="1"/>
    <col min="16134" max="16137" width="0" hidden="1" customWidth="1"/>
    <col min="16138" max="16138" width="11.42578125" customWidth="1"/>
    <col min="16139" max="16139" width="6.28515625" customWidth="1"/>
    <col min="16140" max="16142" width="6.42578125" customWidth="1"/>
  </cols>
  <sheetData>
    <row r="2" spans="2:13" x14ac:dyDescent="0.25">
      <c r="B2" s="597"/>
      <c r="C2" s="597"/>
      <c r="D2" s="597"/>
      <c r="E2" s="597"/>
      <c r="F2" s="598" t="s">
        <v>72</v>
      </c>
      <c r="G2" s="598"/>
      <c r="H2" s="598"/>
      <c r="I2" s="598"/>
      <c r="J2" s="598"/>
      <c r="K2" s="598"/>
      <c r="L2" s="598"/>
      <c r="M2" s="598"/>
    </row>
    <row r="3" spans="2:13" x14ac:dyDescent="0.25">
      <c r="B3" s="597"/>
      <c r="C3" s="597"/>
      <c r="D3" s="597"/>
      <c r="E3" s="597"/>
      <c r="F3" s="598" t="s">
        <v>291</v>
      </c>
      <c r="G3" s="598"/>
      <c r="H3" s="598"/>
      <c r="I3" s="598"/>
      <c r="J3" s="598"/>
      <c r="K3" s="598"/>
      <c r="L3" s="598"/>
      <c r="M3" s="598"/>
    </row>
    <row r="4" spans="2:13" x14ac:dyDescent="0.25">
      <c r="B4" s="597"/>
      <c r="C4" s="597"/>
      <c r="D4" s="597"/>
      <c r="E4" s="597"/>
      <c r="F4" s="599" t="s">
        <v>296</v>
      </c>
      <c r="G4" s="599"/>
      <c r="H4" s="599"/>
      <c r="I4" s="599"/>
      <c r="J4" s="599"/>
      <c r="K4" s="599"/>
      <c r="L4" s="598"/>
      <c r="M4" s="598"/>
    </row>
    <row r="5" spans="2:13" x14ac:dyDescent="0.25">
      <c r="B5" s="597"/>
      <c r="C5" s="597"/>
      <c r="D5" s="597"/>
      <c r="E5" s="597"/>
      <c r="F5" s="600" t="s">
        <v>292</v>
      </c>
      <c r="G5" s="601"/>
      <c r="H5" s="601"/>
      <c r="I5" s="601"/>
      <c r="J5" s="602" t="s">
        <v>297</v>
      </c>
      <c r="K5" s="603"/>
      <c r="L5" s="598"/>
      <c r="M5" s="598"/>
    </row>
    <row r="6" spans="2:13" x14ac:dyDescent="0.25">
      <c r="B6" s="597"/>
      <c r="C6" s="597"/>
      <c r="D6" s="597"/>
      <c r="E6" s="597"/>
      <c r="F6" s="604" t="s">
        <v>321</v>
      </c>
      <c r="G6" s="604"/>
      <c r="H6" s="604"/>
      <c r="I6" s="604"/>
      <c r="J6" s="605" t="s">
        <v>320</v>
      </c>
      <c r="K6" s="606"/>
      <c r="L6" s="598"/>
      <c r="M6" s="598"/>
    </row>
    <row r="7" spans="2:13" x14ac:dyDescent="0.25">
      <c r="B7" s="594" t="s">
        <v>76</v>
      </c>
      <c r="C7" s="594"/>
      <c r="D7" s="594"/>
      <c r="E7" s="594"/>
      <c r="F7" s="594"/>
      <c r="G7" s="594"/>
      <c r="H7" s="594"/>
      <c r="I7" s="594"/>
      <c r="J7" s="594"/>
      <c r="K7" s="594"/>
      <c r="L7" s="594"/>
      <c r="M7" s="594"/>
    </row>
    <row r="8" spans="2:13" x14ac:dyDescent="0.25">
      <c r="B8" s="595" t="s">
        <v>39</v>
      </c>
      <c r="C8" s="595"/>
      <c r="D8" s="595"/>
      <c r="E8" s="595"/>
      <c r="F8" s="596" t="s">
        <v>77</v>
      </c>
      <c r="G8" s="607" t="s">
        <v>17</v>
      </c>
      <c r="H8" s="608"/>
      <c r="I8" s="608"/>
      <c r="J8" s="608"/>
      <c r="K8" s="608"/>
      <c r="L8" s="608"/>
      <c r="M8" s="609"/>
    </row>
    <row r="9" spans="2:13" x14ac:dyDescent="0.25">
      <c r="B9" s="595"/>
      <c r="C9" s="595"/>
      <c r="D9" s="595"/>
      <c r="E9" s="595"/>
      <c r="F9" s="596"/>
      <c r="G9" s="610"/>
      <c r="H9" s="611"/>
      <c r="I9" s="611"/>
      <c r="J9" s="611"/>
      <c r="K9" s="611"/>
      <c r="L9" s="611"/>
      <c r="M9" s="612"/>
    </row>
    <row r="10" spans="2:13" ht="48" customHeight="1" x14ac:dyDescent="0.25">
      <c r="B10" s="589">
        <v>43343</v>
      </c>
      <c r="C10" s="590"/>
      <c r="D10" s="590"/>
      <c r="E10" s="590"/>
      <c r="F10" s="34" t="s">
        <v>318</v>
      </c>
      <c r="G10" s="591" t="s">
        <v>319</v>
      </c>
      <c r="H10" s="592"/>
      <c r="I10" s="592"/>
      <c r="J10" s="592"/>
      <c r="K10" s="592"/>
      <c r="L10" s="592"/>
      <c r="M10" s="593"/>
    </row>
    <row r="11" spans="2:13" ht="54.75" customHeight="1" x14ac:dyDescent="0.25">
      <c r="B11" s="585"/>
      <c r="C11" s="585"/>
      <c r="D11" s="585"/>
      <c r="E11" s="585"/>
      <c r="F11" s="242"/>
      <c r="G11" s="586"/>
      <c r="H11" s="587"/>
      <c r="I11" s="587"/>
      <c r="J11" s="587"/>
      <c r="K11" s="587"/>
      <c r="L11" s="587"/>
      <c r="M11" s="588"/>
    </row>
    <row r="12" spans="2:13" x14ac:dyDescent="0.25">
      <c r="B12" s="585"/>
      <c r="C12" s="585"/>
      <c r="D12" s="585"/>
      <c r="E12" s="585"/>
      <c r="F12" s="32"/>
      <c r="G12" s="586"/>
      <c r="H12" s="587"/>
      <c r="I12" s="587"/>
      <c r="J12" s="587"/>
      <c r="K12" s="587"/>
      <c r="L12" s="587"/>
      <c r="M12" s="588"/>
    </row>
    <row r="13" spans="2:13" x14ac:dyDescent="0.25">
      <c r="B13" s="585"/>
      <c r="C13" s="585"/>
      <c r="D13" s="585"/>
      <c r="E13" s="585"/>
      <c r="F13" s="32"/>
      <c r="G13" s="586"/>
      <c r="H13" s="587"/>
      <c r="I13" s="587"/>
      <c r="J13" s="587"/>
      <c r="K13" s="587"/>
      <c r="L13" s="587"/>
      <c r="M13" s="588"/>
    </row>
    <row r="14" spans="2:13" x14ac:dyDescent="0.25">
      <c r="B14" s="585"/>
      <c r="C14" s="585"/>
      <c r="D14" s="585"/>
      <c r="E14" s="585"/>
      <c r="F14" s="32"/>
      <c r="G14" s="586"/>
      <c r="H14" s="587"/>
      <c r="I14" s="587"/>
      <c r="J14" s="587"/>
      <c r="K14" s="587"/>
      <c r="L14" s="587"/>
      <c r="M14" s="588"/>
    </row>
    <row r="15" spans="2:13" x14ac:dyDescent="0.25">
      <c r="B15" s="585"/>
      <c r="C15" s="585"/>
      <c r="D15" s="585"/>
      <c r="E15" s="585"/>
      <c r="F15" s="32"/>
      <c r="G15" s="586"/>
      <c r="H15" s="587"/>
      <c r="I15" s="587"/>
      <c r="J15" s="587"/>
      <c r="K15" s="587"/>
      <c r="L15" s="587"/>
      <c r="M15" s="588"/>
    </row>
    <row r="16" spans="2:13" x14ac:dyDescent="0.25">
      <c r="B16" s="585"/>
      <c r="C16" s="585"/>
      <c r="D16" s="585"/>
      <c r="E16" s="585"/>
      <c r="F16" s="32"/>
      <c r="G16" s="586"/>
      <c r="H16" s="587"/>
      <c r="I16" s="587"/>
      <c r="J16" s="587"/>
      <c r="K16" s="587"/>
      <c r="L16" s="587"/>
      <c r="M16" s="588"/>
    </row>
    <row r="17" spans="2:13" x14ac:dyDescent="0.25">
      <c r="B17" s="585"/>
      <c r="C17" s="585"/>
      <c r="D17" s="585"/>
      <c r="E17" s="585"/>
      <c r="F17" s="32"/>
      <c r="G17" s="586"/>
      <c r="H17" s="587"/>
      <c r="I17" s="587"/>
      <c r="J17" s="587"/>
      <c r="K17" s="587"/>
      <c r="L17" s="587"/>
      <c r="M17" s="588"/>
    </row>
    <row r="18" spans="2:13" x14ac:dyDescent="0.25">
      <c r="B18" s="585"/>
      <c r="C18" s="585"/>
      <c r="D18" s="585"/>
      <c r="E18" s="585"/>
      <c r="F18" s="32"/>
      <c r="G18" s="586"/>
      <c r="H18" s="587"/>
      <c r="I18" s="587"/>
      <c r="J18" s="587"/>
      <c r="K18" s="587"/>
      <c r="L18" s="587"/>
      <c r="M18" s="588"/>
    </row>
    <row r="19" spans="2:13" x14ac:dyDescent="0.25">
      <c r="B19" s="585"/>
      <c r="C19" s="585"/>
      <c r="D19" s="585"/>
      <c r="E19" s="585"/>
      <c r="F19" s="32"/>
      <c r="G19" s="586"/>
      <c r="H19" s="587"/>
      <c r="I19" s="587"/>
      <c r="J19" s="587"/>
      <c r="K19" s="587"/>
      <c r="L19" s="587"/>
      <c r="M19" s="588"/>
    </row>
    <row r="20" spans="2:13" x14ac:dyDescent="0.25">
      <c r="B20" s="585"/>
      <c r="C20" s="585"/>
      <c r="D20" s="585"/>
      <c r="E20" s="585"/>
      <c r="F20" s="32"/>
      <c r="G20" s="586"/>
      <c r="H20" s="587"/>
      <c r="I20" s="587"/>
      <c r="J20" s="587"/>
      <c r="K20" s="587"/>
      <c r="L20" s="587"/>
      <c r="M20" s="588"/>
    </row>
    <row r="21" spans="2:13" x14ac:dyDescent="0.25">
      <c r="B21" s="585"/>
      <c r="C21" s="585"/>
      <c r="D21" s="585"/>
      <c r="E21" s="585"/>
      <c r="F21" s="32"/>
      <c r="G21" s="586"/>
      <c r="H21" s="587"/>
      <c r="I21" s="587"/>
      <c r="J21" s="587"/>
      <c r="K21" s="587"/>
      <c r="L21" s="587"/>
      <c r="M21" s="588"/>
    </row>
    <row r="22" spans="2:13" x14ac:dyDescent="0.25">
      <c r="B22" s="585"/>
      <c r="C22" s="585"/>
      <c r="D22" s="585"/>
      <c r="E22" s="585"/>
      <c r="F22" s="32"/>
      <c r="G22" s="586"/>
      <c r="H22" s="587"/>
      <c r="I22" s="587"/>
      <c r="J22" s="587"/>
      <c r="K22" s="587"/>
      <c r="L22" s="587"/>
      <c r="M22" s="588"/>
    </row>
    <row r="23" spans="2:13" x14ac:dyDescent="0.25">
      <c r="B23" s="585"/>
      <c r="C23" s="585"/>
      <c r="D23" s="585"/>
      <c r="E23" s="585"/>
      <c r="F23" s="32"/>
      <c r="G23" s="586"/>
      <c r="H23" s="587"/>
      <c r="I23" s="587"/>
      <c r="J23" s="587"/>
      <c r="K23" s="587"/>
      <c r="L23" s="587"/>
      <c r="M23" s="588"/>
    </row>
    <row r="24" spans="2:13" x14ac:dyDescent="0.25">
      <c r="B24" s="585"/>
      <c r="C24" s="585"/>
      <c r="D24" s="585"/>
      <c r="E24" s="585"/>
      <c r="F24" s="32"/>
      <c r="G24" s="586"/>
      <c r="H24" s="587"/>
      <c r="I24" s="587"/>
      <c r="J24" s="587"/>
      <c r="K24" s="587"/>
      <c r="L24" s="587"/>
      <c r="M24" s="588"/>
    </row>
    <row r="25" spans="2:13" x14ac:dyDescent="0.25">
      <c r="B25" s="585"/>
      <c r="C25" s="585"/>
      <c r="D25" s="585"/>
      <c r="E25" s="585"/>
      <c r="F25" s="32"/>
      <c r="G25" s="586"/>
      <c r="H25" s="587"/>
      <c r="I25" s="587"/>
      <c r="J25" s="587"/>
      <c r="K25" s="587"/>
      <c r="L25" s="587"/>
      <c r="M25" s="588"/>
    </row>
    <row r="26" spans="2:13" x14ac:dyDescent="0.25">
      <c r="B26" s="585"/>
      <c r="C26" s="585"/>
      <c r="D26" s="585"/>
      <c r="E26" s="585"/>
      <c r="F26" s="32"/>
      <c r="G26" s="586"/>
      <c r="H26" s="587"/>
      <c r="I26" s="587"/>
      <c r="J26" s="587"/>
      <c r="K26" s="587"/>
      <c r="L26" s="587"/>
      <c r="M26" s="588"/>
    </row>
  </sheetData>
  <mergeCells count="47">
    <mergeCell ref="B7:M7"/>
    <mergeCell ref="B8:E9"/>
    <mergeCell ref="F8:F9"/>
    <mergeCell ref="B2:E6"/>
    <mergeCell ref="F2:K2"/>
    <mergeCell ref="L2:M6"/>
    <mergeCell ref="F3:K3"/>
    <mergeCell ref="F4:K4"/>
    <mergeCell ref="F5:I5"/>
    <mergeCell ref="J5:K5"/>
    <mergeCell ref="F6:I6"/>
    <mergeCell ref="J6:K6"/>
    <mergeCell ref="G8:M9"/>
    <mergeCell ref="B10:E10"/>
    <mergeCell ref="B13:E13"/>
    <mergeCell ref="B11:E11"/>
    <mergeCell ref="B12:E12"/>
    <mergeCell ref="G10:M10"/>
    <mergeCell ref="G11:M11"/>
    <mergeCell ref="G12:M12"/>
    <mergeCell ref="G13:M13"/>
    <mergeCell ref="B14:E14"/>
    <mergeCell ref="B15:E15"/>
    <mergeCell ref="G14:M14"/>
    <mergeCell ref="G15:M15"/>
    <mergeCell ref="B16:E16"/>
    <mergeCell ref="B17:E17"/>
    <mergeCell ref="G16:M16"/>
    <mergeCell ref="G17:M17"/>
    <mergeCell ref="B18:E18"/>
    <mergeCell ref="B19:E19"/>
    <mergeCell ref="G18:M18"/>
    <mergeCell ref="G19:M19"/>
    <mergeCell ref="B20:E20"/>
    <mergeCell ref="B21:E21"/>
    <mergeCell ref="G20:M20"/>
    <mergeCell ref="G21:M21"/>
    <mergeCell ref="B22:E22"/>
    <mergeCell ref="B23:E23"/>
    <mergeCell ref="G22:M22"/>
    <mergeCell ref="G23:M23"/>
    <mergeCell ref="B26:E26"/>
    <mergeCell ref="B24:E24"/>
    <mergeCell ref="B25:E25"/>
    <mergeCell ref="G24:M24"/>
    <mergeCell ref="G25:M25"/>
    <mergeCell ref="G26:M26"/>
  </mergeCells>
  <pageMargins left="0.7" right="0.7" top="0.75" bottom="0.75" header="0.3" footer="0.3"/>
  <pageSetup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1"/>
  <sheetViews>
    <sheetView zoomScale="80" zoomScaleNormal="80" workbookViewId="0">
      <selection activeCell="V11" sqref="V11"/>
    </sheetView>
  </sheetViews>
  <sheetFormatPr baseColWidth="10" defaultRowHeight="15" x14ac:dyDescent="0.25"/>
  <cols>
    <col min="1" max="1" width="25.42578125" style="94" customWidth="1"/>
    <col min="2" max="2" width="6" style="94" customWidth="1"/>
    <col min="3" max="3" width="8.7109375" style="94" customWidth="1"/>
    <col min="4" max="4" width="5.5703125" style="94" customWidth="1"/>
    <col min="5" max="5" width="8.85546875" style="94" customWidth="1"/>
    <col min="6" max="6" width="10.28515625" style="94" customWidth="1"/>
    <col min="7" max="7" width="9.85546875" style="94" customWidth="1"/>
    <col min="8" max="9" width="8.42578125" style="94" customWidth="1"/>
    <col min="10" max="10" width="11.5703125" style="94" customWidth="1"/>
    <col min="11" max="11" width="49" style="94" customWidth="1"/>
    <col min="12" max="12" width="40.42578125" style="94" customWidth="1"/>
    <col min="13" max="13" width="59.140625" style="94" customWidth="1"/>
    <col min="14" max="14" width="23" style="94" customWidth="1"/>
    <col min="15" max="15" width="12" style="94" customWidth="1"/>
    <col min="16" max="16" width="14.28515625" style="94" customWidth="1"/>
    <col min="17" max="17" width="12.28515625" style="94" customWidth="1"/>
    <col min="18" max="18" width="16.28515625" style="94" customWidth="1"/>
    <col min="19" max="19" width="75.28515625" style="94" customWidth="1"/>
    <col min="20" max="16384" width="11.42578125" style="94"/>
  </cols>
  <sheetData>
    <row r="1" spans="1:19" ht="15" customHeight="1" x14ac:dyDescent="0.25">
      <c r="A1" s="964"/>
      <c r="B1" s="967" t="s">
        <v>211</v>
      </c>
      <c r="C1" s="968"/>
      <c r="D1" s="968"/>
      <c r="E1" s="968"/>
      <c r="F1" s="968"/>
      <c r="G1" s="968"/>
      <c r="H1" s="968"/>
      <c r="I1" s="968"/>
      <c r="J1" s="968"/>
      <c r="K1" s="968"/>
      <c r="L1" s="968"/>
      <c r="M1" s="968"/>
      <c r="N1" s="968"/>
      <c r="O1" s="969"/>
      <c r="P1" s="159"/>
      <c r="Q1" s="160"/>
      <c r="R1" s="160"/>
      <c r="S1" s="161"/>
    </row>
    <row r="2" spans="1:19" ht="15" customHeight="1" x14ac:dyDescent="0.25">
      <c r="A2" s="965"/>
      <c r="B2" s="970" t="s">
        <v>73</v>
      </c>
      <c r="C2" s="971"/>
      <c r="D2" s="971"/>
      <c r="E2" s="971"/>
      <c r="F2" s="971"/>
      <c r="G2" s="971"/>
      <c r="H2" s="971"/>
      <c r="I2" s="971"/>
      <c r="J2" s="971"/>
      <c r="K2" s="971"/>
      <c r="L2" s="971"/>
      <c r="M2" s="971"/>
      <c r="N2" s="971"/>
      <c r="O2" s="972"/>
      <c r="P2" s="162"/>
      <c r="Q2" s="163"/>
      <c r="R2" s="163"/>
      <c r="S2" s="164"/>
    </row>
    <row r="3" spans="1:19" ht="19.5" thickBot="1" x14ac:dyDescent="0.3">
      <c r="A3" s="965"/>
      <c r="B3" s="973" t="s">
        <v>212</v>
      </c>
      <c r="C3" s="974"/>
      <c r="D3" s="974"/>
      <c r="E3" s="974"/>
      <c r="F3" s="974"/>
      <c r="G3" s="974"/>
      <c r="H3" s="974"/>
      <c r="I3" s="974"/>
      <c r="J3" s="974"/>
      <c r="K3" s="974"/>
      <c r="L3" s="974"/>
      <c r="M3" s="974"/>
      <c r="N3" s="974"/>
      <c r="O3" s="975"/>
      <c r="P3" s="162"/>
      <c r="Q3" s="163"/>
      <c r="R3" s="163"/>
      <c r="S3" s="164"/>
    </row>
    <row r="4" spans="1:19" ht="15.75" thickBot="1" x14ac:dyDescent="0.3">
      <c r="A4" s="966"/>
      <c r="B4" s="976" t="s">
        <v>213</v>
      </c>
      <c r="C4" s="977"/>
      <c r="D4" s="977"/>
      <c r="E4" s="977"/>
      <c r="F4" s="977"/>
      <c r="G4" s="977"/>
      <c r="H4" s="977"/>
      <c r="I4" s="977"/>
      <c r="J4" s="978"/>
      <c r="K4" s="979" t="s">
        <v>214</v>
      </c>
      <c r="L4" s="977"/>
      <c r="M4" s="977"/>
      <c r="N4" s="977"/>
      <c r="O4" s="980"/>
      <c r="P4" s="165"/>
      <c r="Q4" s="166"/>
      <c r="R4" s="166"/>
      <c r="S4" s="167"/>
    </row>
    <row r="5" spans="1:19" ht="19.5" thickBot="1" x14ac:dyDescent="0.3">
      <c r="A5" s="944" t="s">
        <v>215</v>
      </c>
      <c r="B5" s="945"/>
      <c r="C5" s="945"/>
      <c r="D5" s="945"/>
      <c r="E5" s="945"/>
      <c r="F5" s="945"/>
      <c r="G5" s="945"/>
      <c r="H5" s="945"/>
      <c r="I5" s="945"/>
      <c r="J5" s="945"/>
      <c r="K5" s="945"/>
      <c r="L5" s="945"/>
      <c r="M5" s="945"/>
      <c r="N5" s="945"/>
      <c r="O5" s="945"/>
      <c r="P5" s="945"/>
      <c r="Q5" s="945"/>
      <c r="R5" s="945"/>
      <c r="S5" s="946"/>
    </row>
    <row r="6" spans="1:19" ht="53.25" customHeight="1" thickBot="1" x14ac:dyDescent="0.3">
      <c r="A6" s="947" t="s">
        <v>216</v>
      </c>
      <c r="B6" s="950" t="s">
        <v>284</v>
      </c>
      <c r="C6" s="951"/>
      <c r="D6" s="951"/>
      <c r="E6" s="952"/>
      <c r="F6" s="953" t="s">
        <v>285</v>
      </c>
      <c r="G6" s="950" t="s">
        <v>286</v>
      </c>
      <c r="H6" s="951"/>
      <c r="I6" s="952"/>
      <c r="J6" s="953" t="s">
        <v>287</v>
      </c>
      <c r="K6" s="956" t="s">
        <v>217</v>
      </c>
      <c r="L6" s="957"/>
      <c r="M6" s="957"/>
      <c r="N6" s="957"/>
      <c r="O6" s="957"/>
      <c r="P6" s="958"/>
      <c r="Q6" s="950" t="s">
        <v>218</v>
      </c>
      <c r="R6" s="952"/>
      <c r="S6" s="959" t="s">
        <v>219</v>
      </c>
    </row>
    <row r="7" spans="1:19" ht="15.75" thickBot="1" x14ac:dyDescent="0.3">
      <c r="A7" s="948"/>
      <c r="B7" s="962" t="s">
        <v>220</v>
      </c>
      <c r="C7" s="936" t="s">
        <v>221</v>
      </c>
      <c r="D7" s="938" t="s">
        <v>222</v>
      </c>
      <c r="E7" s="940" t="s">
        <v>223</v>
      </c>
      <c r="F7" s="954"/>
      <c r="G7" s="942" t="s">
        <v>221</v>
      </c>
      <c r="H7" s="938" t="s">
        <v>222</v>
      </c>
      <c r="I7" s="940" t="s">
        <v>223</v>
      </c>
      <c r="J7" s="954"/>
      <c r="K7" s="922" t="s">
        <v>224</v>
      </c>
      <c r="L7" s="923"/>
      <c r="M7" s="924" t="s">
        <v>225</v>
      </c>
      <c r="N7" s="925"/>
      <c r="O7" s="926" t="s">
        <v>226</v>
      </c>
      <c r="P7" s="927"/>
      <c r="Q7" s="928" t="s">
        <v>288</v>
      </c>
      <c r="R7" s="930" t="s">
        <v>227</v>
      </c>
      <c r="S7" s="960"/>
    </row>
    <row r="8" spans="1:19" ht="26.25" thickBot="1" x14ac:dyDescent="0.3">
      <c r="A8" s="949"/>
      <c r="B8" s="963"/>
      <c r="C8" s="937"/>
      <c r="D8" s="939"/>
      <c r="E8" s="941"/>
      <c r="F8" s="955"/>
      <c r="G8" s="943"/>
      <c r="H8" s="939"/>
      <c r="I8" s="941"/>
      <c r="J8" s="955"/>
      <c r="K8" s="168" t="s">
        <v>288</v>
      </c>
      <c r="L8" s="169" t="s">
        <v>227</v>
      </c>
      <c r="M8" s="170" t="s">
        <v>288</v>
      </c>
      <c r="N8" s="171" t="s">
        <v>227</v>
      </c>
      <c r="O8" s="172" t="s">
        <v>288</v>
      </c>
      <c r="P8" s="173" t="s">
        <v>227</v>
      </c>
      <c r="Q8" s="929"/>
      <c r="R8" s="931"/>
      <c r="S8" s="961"/>
    </row>
    <row r="9" spans="1:19" ht="15.75" thickBot="1" x14ac:dyDescent="0.3">
      <c r="A9" s="932" t="s">
        <v>228</v>
      </c>
      <c r="B9" s="933"/>
      <c r="C9" s="933"/>
      <c r="D9" s="933"/>
      <c r="E9" s="933"/>
      <c r="F9" s="934"/>
      <c r="G9" s="933"/>
      <c r="H9" s="933"/>
      <c r="I9" s="933"/>
      <c r="J9" s="934"/>
      <c r="K9" s="933"/>
      <c r="L9" s="933"/>
      <c r="M9" s="934"/>
      <c r="N9" s="934"/>
      <c r="O9" s="933"/>
      <c r="P9" s="933"/>
      <c r="Q9" s="933"/>
      <c r="R9" s="933"/>
      <c r="S9" s="935"/>
    </row>
    <row r="10" spans="1:19" ht="135" x14ac:dyDescent="0.25">
      <c r="A10" s="174" t="s">
        <v>229</v>
      </c>
      <c r="B10" s="199">
        <v>3</v>
      </c>
      <c r="C10" s="199">
        <v>4</v>
      </c>
      <c r="D10" s="199">
        <v>0</v>
      </c>
      <c r="E10" s="199">
        <v>0</v>
      </c>
      <c r="F10" s="176">
        <f>SUM(B10:E10)</f>
        <v>7</v>
      </c>
      <c r="G10" s="199">
        <v>1</v>
      </c>
      <c r="H10" s="199">
        <v>0</v>
      </c>
      <c r="I10" s="199">
        <v>0</v>
      </c>
      <c r="J10" s="176">
        <f>SUM(G10:I10)</f>
        <v>1</v>
      </c>
      <c r="K10" s="202" t="s">
        <v>230</v>
      </c>
      <c r="L10" s="203" t="s">
        <v>231</v>
      </c>
      <c r="M10" s="204" t="s">
        <v>232</v>
      </c>
      <c r="N10" s="205"/>
      <c r="O10" s="205"/>
      <c r="P10" s="205"/>
      <c r="Q10" s="199" t="s">
        <v>26</v>
      </c>
      <c r="R10" s="199" t="s">
        <v>26</v>
      </c>
      <c r="S10" s="206" t="s">
        <v>233</v>
      </c>
    </row>
    <row r="11" spans="1:19" ht="60" x14ac:dyDescent="0.25">
      <c r="A11" s="175" t="s">
        <v>234</v>
      </c>
      <c r="B11" s="200">
        <v>6</v>
      </c>
      <c r="C11" s="200">
        <v>5</v>
      </c>
      <c r="D11" s="200">
        <v>0</v>
      </c>
      <c r="E11" s="200">
        <v>0</v>
      </c>
      <c r="F11" s="176">
        <f t="shared" ref="F11:F27" si="0">SUM(B11:E11)</f>
        <v>11</v>
      </c>
      <c r="G11" s="200">
        <v>0</v>
      </c>
      <c r="H11" s="200">
        <v>0</v>
      </c>
      <c r="I11" s="200">
        <v>0</v>
      </c>
      <c r="J11" s="176">
        <f t="shared" ref="J11:J27" si="1">SUM(G11:I11)</f>
        <v>0</v>
      </c>
      <c r="K11" s="207"/>
      <c r="L11" s="208" t="s">
        <v>232</v>
      </c>
      <c r="M11" s="208" t="s">
        <v>232</v>
      </c>
      <c r="N11" s="209"/>
      <c r="O11" s="209"/>
      <c r="P11" s="209"/>
      <c r="Q11" s="210" t="s">
        <v>26</v>
      </c>
      <c r="R11" s="210" t="s">
        <v>26</v>
      </c>
      <c r="S11" s="211" t="s">
        <v>235</v>
      </c>
    </row>
    <row r="12" spans="1:19" ht="60.75" thickBot="1" x14ac:dyDescent="0.3">
      <c r="A12" s="177" t="s">
        <v>236</v>
      </c>
      <c r="B12" s="201">
        <v>9</v>
      </c>
      <c r="C12" s="201">
        <v>1</v>
      </c>
      <c r="D12" s="201">
        <v>0</v>
      </c>
      <c r="E12" s="201">
        <v>0</v>
      </c>
      <c r="F12" s="178">
        <f t="shared" si="0"/>
        <v>10</v>
      </c>
      <c r="G12" s="201">
        <v>0</v>
      </c>
      <c r="H12" s="201">
        <v>0</v>
      </c>
      <c r="I12" s="201">
        <v>0</v>
      </c>
      <c r="J12" s="178">
        <f t="shared" si="1"/>
        <v>0</v>
      </c>
      <c r="K12" s="212"/>
      <c r="L12" s="213" t="s">
        <v>232</v>
      </c>
      <c r="M12" s="214"/>
      <c r="N12" s="214"/>
      <c r="O12" s="214"/>
      <c r="P12" s="214"/>
      <c r="Q12" s="215" t="s">
        <v>26</v>
      </c>
      <c r="R12" s="215" t="s">
        <v>26</v>
      </c>
      <c r="S12" s="216" t="s">
        <v>237</v>
      </c>
    </row>
    <row r="13" spans="1:19" ht="15.75" thickBot="1" x14ac:dyDescent="0.3">
      <c r="A13" s="913" t="s">
        <v>238</v>
      </c>
      <c r="B13" s="914"/>
      <c r="C13" s="914"/>
      <c r="D13" s="914"/>
      <c r="E13" s="914"/>
      <c r="F13" s="914"/>
      <c r="G13" s="914"/>
      <c r="H13" s="914"/>
      <c r="I13" s="914"/>
      <c r="J13" s="914"/>
      <c r="K13" s="914"/>
      <c r="L13" s="914"/>
      <c r="M13" s="914"/>
      <c r="N13" s="914"/>
      <c r="O13" s="914"/>
      <c r="P13" s="914"/>
      <c r="Q13" s="914"/>
      <c r="R13" s="914"/>
      <c r="S13" s="915"/>
    </row>
    <row r="14" spans="1:19" ht="150" x14ac:dyDescent="0.25">
      <c r="A14" s="179" t="s">
        <v>239</v>
      </c>
      <c r="B14" s="210">
        <v>1</v>
      </c>
      <c r="C14" s="210">
        <v>5</v>
      </c>
      <c r="D14" s="210">
        <v>1</v>
      </c>
      <c r="E14" s="210">
        <v>0</v>
      </c>
      <c r="F14" s="178">
        <f t="shared" si="0"/>
        <v>7</v>
      </c>
      <c r="G14" s="210">
        <v>0</v>
      </c>
      <c r="H14" s="210">
        <v>0</v>
      </c>
      <c r="I14" s="210">
        <v>0</v>
      </c>
      <c r="J14" s="178">
        <f t="shared" si="1"/>
        <v>0</v>
      </c>
      <c r="K14" s="217" t="s">
        <v>240</v>
      </c>
      <c r="L14" s="208" t="s">
        <v>232</v>
      </c>
      <c r="M14" s="218" t="s">
        <v>241</v>
      </c>
      <c r="N14" s="219"/>
      <c r="O14" s="219"/>
      <c r="P14" s="219"/>
      <c r="Q14" s="199" t="s">
        <v>26</v>
      </c>
      <c r="R14" s="199" t="s">
        <v>26</v>
      </c>
      <c r="S14" s="211" t="s">
        <v>242</v>
      </c>
    </row>
    <row r="15" spans="1:19" ht="150" x14ac:dyDescent="0.25">
      <c r="A15" s="180" t="s">
        <v>243</v>
      </c>
      <c r="B15" s="200">
        <v>4</v>
      </c>
      <c r="C15" s="200">
        <v>4</v>
      </c>
      <c r="D15" s="200">
        <v>0</v>
      </c>
      <c r="E15" s="200">
        <v>0</v>
      </c>
      <c r="F15" s="178">
        <f t="shared" si="0"/>
        <v>8</v>
      </c>
      <c r="G15" s="200">
        <v>0</v>
      </c>
      <c r="H15" s="200">
        <v>0</v>
      </c>
      <c r="I15" s="200">
        <v>0</v>
      </c>
      <c r="J15" s="178">
        <f t="shared" si="1"/>
        <v>0</v>
      </c>
      <c r="K15" s="207" t="s">
        <v>244</v>
      </c>
      <c r="L15" s="208" t="s">
        <v>232</v>
      </c>
      <c r="M15" s="208" t="s">
        <v>232</v>
      </c>
      <c r="N15" s="209"/>
      <c r="O15" s="209"/>
      <c r="P15" s="209"/>
      <c r="Q15" s="200" t="s">
        <v>26</v>
      </c>
      <c r="R15" s="200" t="s">
        <v>26</v>
      </c>
      <c r="S15" s="220" t="s">
        <v>245</v>
      </c>
    </row>
    <row r="16" spans="1:19" ht="150" x14ac:dyDescent="0.25">
      <c r="A16" s="180" t="s">
        <v>246</v>
      </c>
      <c r="B16" s="200">
        <v>8</v>
      </c>
      <c r="C16" s="200">
        <v>3</v>
      </c>
      <c r="D16" s="200">
        <v>2</v>
      </c>
      <c r="E16" s="200">
        <v>0</v>
      </c>
      <c r="F16" s="178">
        <f t="shared" si="0"/>
        <v>13</v>
      </c>
      <c r="G16" s="200">
        <v>0</v>
      </c>
      <c r="H16" s="200">
        <v>0</v>
      </c>
      <c r="I16" s="200">
        <v>0</v>
      </c>
      <c r="J16" s="178">
        <f t="shared" si="1"/>
        <v>0</v>
      </c>
      <c r="K16" s="207" t="s">
        <v>247</v>
      </c>
      <c r="L16" s="208" t="s">
        <v>232</v>
      </c>
      <c r="M16" s="221" t="s">
        <v>248</v>
      </c>
      <c r="N16" s="222"/>
      <c r="O16" s="222"/>
      <c r="P16" s="222"/>
      <c r="Q16" s="200" t="s">
        <v>26</v>
      </c>
      <c r="R16" s="210" t="s">
        <v>26</v>
      </c>
      <c r="S16" s="220" t="s">
        <v>249</v>
      </c>
    </row>
    <row r="17" spans="1:19" ht="409.5" x14ac:dyDescent="0.25">
      <c r="A17" s="180" t="s">
        <v>250</v>
      </c>
      <c r="B17" s="200">
        <v>7</v>
      </c>
      <c r="C17" s="200">
        <v>6</v>
      </c>
      <c r="D17" s="200">
        <v>0</v>
      </c>
      <c r="E17" s="200">
        <v>0</v>
      </c>
      <c r="F17" s="178">
        <f t="shared" si="0"/>
        <v>13</v>
      </c>
      <c r="G17" s="200">
        <v>1</v>
      </c>
      <c r="H17" s="200">
        <v>0</v>
      </c>
      <c r="I17" s="200">
        <v>0</v>
      </c>
      <c r="J17" s="178">
        <f t="shared" si="1"/>
        <v>1</v>
      </c>
      <c r="K17" s="207" t="s">
        <v>251</v>
      </c>
      <c r="L17" s="207" t="s">
        <v>252</v>
      </c>
      <c r="M17" s="208" t="s">
        <v>232</v>
      </c>
      <c r="N17" s="222"/>
      <c r="O17" s="222"/>
      <c r="P17" s="222"/>
      <c r="Q17" s="223" t="s">
        <v>10</v>
      </c>
      <c r="R17" s="210" t="s">
        <v>26</v>
      </c>
      <c r="S17" s="224" t="s">
        <v>253</v>
      </c>
    </row>
    <row r="18" spans="1:19" ht="60.75" thickBot="1" x14ac:dyDescent="0.3">
      <c r="A18" s="181" t="s">
        <v>254</v>
      </c>
      <c r="B18" s="201">
        <v>8</v>
      </c>
      <c r="C18" s="201">
        <v>0</v>
      </c>
      <c r="D18" s="201">
        <v>0</v>
      </c>
      <c r="E18" s="201">
        <v>0</v>
      </c>
      <c r="F18" s="178">
        <f t="shared" si="0"/>
        <v>8</v>
      </c>
      <c r="G18" s="201">
        <v>0</v>
      </c>
      <c r="H18" s="201">
        <v>0</v>
      </c>
      <c r="I18" s="201">
        <v>0</v>
      </c>
      <c r="J18" s="178">
        <f t="shared" si="1"/>
        <v>0</v>
      </c>
      <c r="K18" s="212" t="s">
        <v>232</v>
      </c>
      <c r="L18" s="213" t="s">
        <v>232</v>
      </c>
      <c r="M18" s="225" t="s">
        <v>232</v>
      </c>
      <c r="N18" s="214"/>
      <c r="O18" s="214"/>
      <c r="P18" s="214"/>
      <c r="Q18" s="210" t="s">
        <v>26</v>
      </c>
      <c r="R18" s="201" t="s">
        <v>26</v>
      </c>
      <c r="S18" s="226" t="s">
        <v>255</v>
      </c>
    </row>
    <row r="19" spans="1:19" ht="15.75" thickBot="1" x14ac:dyDescent="0.3">
      <c r="A19" s="913" t="s">
        <v>256</v>
      </c>
      <c r="B19" s="914"/>
      <c r="C19" s="914"/>
      <c r="D19" s="914"/>
      <c r="E19" s="914"/>
      <c r="F19" s="914"/>
      <c r="G19" s="914"/>
      <c r="H19" s="914"/>
      <c r="I19" s="914"/>
      <c r="J19" s="914"/>
      <c r="K19" s="914"/>
      <c r="L19" s="914"/>
      <c r="M19" s="914"/>
      <c r="N19" s="914"/>
      <c r="O19" s="914"/>
      <c r="P19" s="914"/>
      <c r="Q19" s="914"/>
      <c r="R19" s="914"/>
      <c r="S19" s="915"/>
    </row>
    <row r="20" spans="1:19" ht="60" x14ac:dyDescent="0.25">
      <c r="A20" s="182" t="s">
        <v>257</v>
      </c>
      <c r="B20" s="210">
        <v>9</v>
      </c>
      <c r="C20" s="210">
        <v>0</v>
      </c>
      <c r="D20" s="210">
        <v>0</v>
      </c>
      <c r="E20" s="210">
        <v>0</v>
      </c>
      <c r="F20" s="178">
        <f t="shared" si="0"/>
        <v>9</v>
      </c>
      <c r="G20" s="210">
        <v>0</v>
      </c>
      <c r="H20" s="210">
        <v>0</v>
      </c>
      <c r="I20" s="210">
        <v>0</v>
      </c>
      <c r="J20" s="178">
        <f t="shared" si="1"/>
        <v>0</v>
      </c>
      <c r="K20" s="217" t="s">
        <v>232</v>
      </c>
      <c r="L20" s="217" t="s">
        <v>232</v>
      </c>
      <c r="M20" s="217" t="s">
        <v>232</v>
      </c>
      <c r="N20" s="228"/>
      <c r="O20" s="228"/>
      <c r="P20" s="228"/>
      <c r="Q20" s="199" t="s">
        <v>26</v>
      </c>
      <c r="R20" s="199" t="s">
        <v>26</v>
      </c>
      <c r="S20" s="211" t="s">
        <v>258</v>
      </c>
    </row>
    <row r="21" spans="1:19" ht="60" x14ac:dyDescent="0.25">
      <c r="A21" s="180" t="s">
        <v>259</v>
      </c>
      <c r="B21" s="200">
        <v>9</v>
      </c>
      <c r="C21" s="200">
        <v>0</v>
      </c>
      <c r="D21" s="200">
        <v>0</v>
      </c>
      <c r="E21" s="200">
        <v>0</v>
      </c>
      <c r="F21" s="178">
        <f t="shared" si="0"/>
        <v>9</v>
      </c>
      <c r="G21" s="200">
        <v>1</v>
      </c>
      <c r="H21" s="200">
        <v>0</v>
      </c>
      <c r="I21" s="200">
        <v>0</v>
      </c>
      <c r="J21" s="178">
        <f t="shared" si="1"/>
        <v>1</v>
      </c>
      <c r="K21" s="207" t="s">
        <v>232</v>
      </c>
      <c r="L21" s="207" t="s">
        <v>260</v>
      </c>
      <c r="M21" s="207" t="s">
        <v>232</v>
      </c>
      <c r="N21" s="209"/>
      <c r="O21" s="209"/>
      <c r="P21" s="209"/>
      <c r="Q21" s="200" t="s">
        <v>26</v>
      </c>
      <c r="R21" s="200" t="s">
        <v>26</v>
      </c>
      <c r="S21" s="220" t="s">
        <v>261</v>
      </c>
    </row>
    <row r="22" spans="1:19" ht="60" x14ac:dyDescent="0.25">
      <c r="A22" s="183" t="s">
        <v>262</v>
      </c>
      <c r="B22" s="200">
        <v>9</v>
      </c>
      <c r="C22" s="200">
        <v>2</v>
      </c>
      <c r="D22" s="200">
        <v>0</v>
      </c>
      <c r="E22" s="200">
        <v>0</v>
      </c>
      <c r="F22" s="178">
        <f t="shared" si="0"/>
        <v>11</v>
      </c>
      <c r="G22" s="200">
        <v>0</v>
      </c>
      <c r="H22" s="200">
        <v>0</v>
      </c>
      <c r="I22" s="200">
        <v>0</v>
      </c>
      <c r="J22" s="178">
        <f t="shared" si="1"/>
        <v>0</v>
      </c>
      <c r="K22" s="207" t="s">
        <v>263</v>
      </c>
      <c r="L22" s="207" t="s">
        <v>232</v>
      </c>
      <c r="M22" s="207" t="s">
        <v>232</v>
      </c>
      <c r="N22" s="209"/>
      <c r="O22" s="209"/>
      <c r="P22" s="209"/>
      <c r="Q22" s="200" t="s">
        <v>26</v>
      </c>
      <c r="R22" s="210" t="s">
        <v>26</v>
      </c>
      <c r="S22" s="220" t="s">
        <v>264</v>
      </c>
    </row>
    <row r="23" spans="1:19" ht="60" x14ac:dyDescent="0.25">
      <c r="A23" s="180" t="s">
        <v>265</v>
      </c>
      <c r="B23" s="200">
        <v>7</v>
      </c>
      <c r="C23" s="200">
        <v>0</v>
      </c>
      <c r="D23" s="200">
        <v>0</v>
      </c>
      <c r="E23" s="200">
        <v>0</v>
      </c>
      <c r="F23" s="178">
        <f t="shared" si="0"/>
        <v>7</v>
      </c>
      <c r="G23" s="200">
        <v>0</v>
      </c>
      <c r="H23" s="200">
        <v>0</v>
      </c>
      <c r="I23" s="200">
        <v>0</v>
      </c>
      <c r="J23" s="178">
        <f t="shared" si="1"/>
        <v>0</v>
      </c>
      <c r="K23" s="207" t="s">
        <v>232</v>
      </c>
      <c r="L23" s="208" t="s">
        <v>232</v>
      </c>
      <c r="M23" s="207" t="s">
        <v>232</v>
      </c>
      <c r="N23" s="209"/>
      <c r="O23" s="209"/>
      <c r="P23" s="209"/>
      <c r="Q23" s="200" t="s">
        <v>26</v>
      </c>
      <c r="R23" s="200" t="s">
        <v>26</v>
      </c>
      <c r="S23" s="229" t="s">
        <v>266</v>
      </c>
    </row>
    <row r="24" spans="1:19" ht="360.75" thickBot="1" x14ac:dyDescent="0.3">
      <c r="A24" s="184" t="s">
        <v>267</v>
      </c>
      <c r="B24" s="227">
        <v>1</v>
      </c>
      <c r="C24" s="227">
        <v>0</v>
      </c>
      <c r="D24" s="227">
        <v>12</v>
      </c>
      <c r="E24" s="227">
        <v>0</v>
      </c>
      <c r="F24" s="178">
        <f t="shared" si="0"/>
        <v>13</v>
      </c>
      <c r="G24" s="227">
        <v>0</v>
      </c>
      <c r="H24" s="227">
        <v>0</v>
      </c>
      <c r="I24" s="201">
        <v>0</v>
      </c>
      <c r="J24" s="178">
        <f t="shared" si="1"/>
        <v>0</v>
      </c>
      <c r="K24" s="230" t="s">
        <v>232</v>
      </c>
      <c r="L24" s="213" t="s">
        <v>232</v>
      </c>
      <c r="M24" s="231" t="s">
        <v>268</v>
      </c>
      <c r="N24" s="232"/>
      <c r="O24" s="232"/>
      <c r="P24" s="232"/>
      <c r="Q24" s="233" t="s">
        <v>10</v>
      </c>
      <c r="R24" s="210" t="s">
        <v>26</v>
      </c>
      <c r="S24" s="234" t="s">
        <v>269</v>
      </c>
    </row>
    <row r="25" spans="1:19" ht="15.75" thickBot="1" x14ac:dyDescent="0.3">
      <c r="A25" s="913" t="s">
        <v>270</v>
      </c>
      <c r="B25" s="914"/>
      <c r="C25" s="914"/>
      <c r="D25" s="914"/>
      <c r="E25" s="914"/>
      <c r="F25" s="914"/>
      <c r="G25" s="914"/>
      <c r="H25" s="914"/>
      <c r="I25" s="914"/>
      <c r="J25" s="914"/>
      <c r="K25" s="914"/>
      <c r="L25" s="914"/>
      <c r="M25" s="914"/>
      <c r="N25" s="914"/>
      <c r="O25" s="914"/>
      <c r="P25" s="914"/>
      <c r="Q25" s="914"/>
      <c r="R25" s="914"/>
      <c r="S25" s="915"/>
    </row>
    <row r="26" spans="1:19" ht="60" x14ac:dyDescent="0.25">
      <c r="A26" s="185" t="s">
        <v>271</v>
      </c>
      <c r="B26" s="210">
        <v>6</v>
      </c>
      <c r="C26" s="210">
        <v>0</v>
      </c>
      <c r="D26" s="210">
        <v>0</v>
      </c>
      <c r="E26" s="210">
        <v>0</v>
      </c>
      <c r="F26" s="178">
        <f t="shared" si="0"/>
        <v>6</v>
      </c>
      <c r="G26" s="210">
        <v>0</v>
      </c>
      <c r="H26" s="210">
        <v>0</v>
      </c>
      <c r="I26" s="210">
        <v>0</v>
      </c>
      <c r="J26" s="178">
        <f t="shared" si="1"/>
        <v>0</v>
      </c>
      <c r="K26" s="236" t="s">
        <v>232</v>
      </c>
      <c r="L26" s="236" t="s">
        <v>232</v>
      </c>
      <c r="M26" s="236" t="s">
        <v>232</v>
      </c>
      <c r="N26" s="228"/>
      <c r="O26" s="228"/>
      <c r="P26" s="228"/>
      <c r="Q26" s="210" t="s">
        <v>26</v>
      </c>
      <c r="R26" s="210" t="s">
        <v>26</v>
      </c>
      <c r="S26" s="211" t="s">
        <v>272</v>
      </c>
    </row>
    <row r="27" spans="1:19" ht="210.75" thickBot="1" x14ac:dyDescent="0.3">
      <c r="A27" s="186" t="s">
        <v>273</v>
      </c>
      <c r="B27" s="235">
        <v>2</v>
      </c>
      <c r="C27" s="235">
        <v>4</v>
      </c>
      <c r="D27" s="235">
        <v>1</v>
      </c>
      <c r="E27" s="235">
        <v>0</v>
      </c>
      <c r="F27" s="178">
        <f t="shared" si="0"/>
        <v>7</v>
      </c>
      <c r="G27" s="235">
        <v>3</v>
      </c>
      <c r="H27" s="235">
        <v>0</v>
      </c>
      <c r="I27" s="235">
        <v>0</v>
      </c>
      <c r="J27" s="178">
        <f t="shared" si="1"/>
        <v>3</v>
      </c>
      <c r="K27" s="237" t="s">
        <v>274</v>
      </c>
      <c r="L27" s="237" t="s">
        <v>275</v>
      </c>
      <c r="M27" s="238" t="s">
        <v>276</v>
      </c>
      <c r="N27" s="239"/>
      <c r="O27" s="239"/>
      <c r="P27" s="239"/>
      <c r="Q27" s="239"/>
      <c r="R27" s="239"/>
      <c r="S27" s="240" t="s">
        <v>277</v>
      </c>
    </row>
    <row r="28" spans="1:19" ht="34.5" thickBot="1" x14ac:dyDescent="0.3">
      <c r="A28" s="187" t="s">
        <v>278</v>
      </c>
      <c r="B28" s="188">
        <f t="shared" ref="B28:J28" si="2">SUM(B10:B27)</f>
        <v>89</v>
      </c>
      <c r="C28" s="189">
        <f t="shared" si="2"/>
        <v>34</v>
      </c>
      <c r="D28" s="189">
        <f t="shared" si="2"/>
        <v>16</v>
      </c>
      <c r="E28" s="190">
        <f t="shared" si="2"/>
        <v>0</v>
      </c>
      <c r="F28" s="197">
        <f t="shared" si="2"/>
        <v>139</v>
      </c>
      <c r="G28" s="188">
        <f t="shared" si="2"/>
        <v>6</v>
      </c>
      <c r="H28" s="189">
        <f t="shared" si="2"/>
        <v>0</v>
      </c>
      <c r="I28" s="190">
        <f t="shared" si="2"/>
        <v>0</v>
      </c>
      <c r="J28" s="198">
        <f t="shared" si="2"/>
        <v>6</v>
      </c>
      <c r="K28" s="191"/>
      <c r="L28" s="192"/>
      <c r="M28" s="192"/>
      <c r="N28" s="193"/>
      <c r="O28" s="193"/>
      <c r="P28" s="193"/>
      <c r="Q28" s="193"/>
      <c r="R28" s="194"/>
      <c r="S28" s="241" t="s">
        <v>279</v>
      </c>
    </row>
    <row r="29" spans="1:19" ht="15.75" thickBot="1" x14ac:dyDescent="0.3">
      <c r="A29" s="195"/>
      <c r="B29" s="95"/>
      <c r="C29" s="95"/>
      <c r="D29" s="95"/>
      <c r="E29" s="95"/>
      <c r="F29" s="95"/>
      <c r="G29" s="95"/>
      <c r="H29" s="95"/>
      <c r="I29" s="95"/>
      <c r="J29" s="95"/>
      <c r="K29" s="95"/>
      <c r="L29" s="95"/>
      <c r="M29" s="95"/>
      <c r="N29" s="95"/>
      <c r="O29" s="95"/>
      <c r="P29" s="95"/>
      <c r="Q29" s="95"/>
      <c r="R29" s="95"/>
      <c r="S29" s="196"/>
    </row>
    <row r="30" spans="1:19" ht="409.5" customHeight="1" x14ac:dyDescent="0.25">
      <c r="A30" s="916" t="s">
        <v>280</v>
      </c>
      <c r="B30" s="917"/>
      <c r="C30" s="917"/>
      <c r="D30" s="917"/>
      <c r="E30" s="917"/>
      <c r="F30" s="917"/>
      <c r="G30" s="917"/>
      <c r="H30" s="917"/>
      <c r="I30" s="917"/>
      <c r="J30" s="917"/>
      <c r="K30" s="917"/>
      <c r="L30" s="917"/>
      <c r="M30" s="917"/>
      <c r="N30" s="917"/>
      <c r="O30" s="917"/>
      <c r="P30" s="917"/>
      <c r="Q30" s="917"/>
      <c r="R30" s="917"/>
      <c r="S30" s="918"/>
    </row>
    <row r="31" spans="1:19" ht="15.75" thickBot="1" x14ac:dyDescent="0.3">
      <c r="A31" s="919"/>
      <c r="B31" s="920"/>
      <c r="C31" s="920"/>
      <c r="D31" s="920"/>
      <c r="E31" s="920"/>
      <c r="F31" s="920"/>
      <c r="G31" s="920"/>
      <c r="H31" s="920"/>
      <c r="I31" s="920"/>
      <c r="J31" s="920"/>
      <c r="K31" s="920"/>
      <c r="L31" s="920"/>
      <c r="M31" s="920"/>
      <c r="N31" s="920"/>
      <c r="O31" s="920"/>
      <c r="P31" s="920"/>
      <c r="Q31" s="920"/>
      <c r="R31" s="920"/>
      <c r="S31" s="921"/>
    </row>
  </sheetData>
  <sheetProtection algorithmName="SHA-512" hashValue="BNnz+v7F75CnTm0LyKj8KxvxXK+LWjuBz5mnkPx6452CkMVpRlw9bZx9WF+U4XmTHze2TRwWolg89wAVFbtUFQ==" saltValue="2T2U/Rl2RBdHijXwYETnvg==" spinCount="100000" sheet="1" objects="1" scenarios="1" autoFilter="0"/>
  <mergeCells count="32">
    <mergeCell ref="A1:A4"/>
    <mergeCell ref="B1:O1"/>
    <mergeCell ref="B2:O2"/>
    <mergeCell ref="B3:O3"/>
    <mergeCell ref="B4:J4"/>
    <mergeCell ref="K4:O4"/>
    <mergeCell ref="A5:S5"/>
    <mergeCell ref="A6:A8"/>
    <mergeCell ref="B6:E6"/>
    <mergeCell ref="F6:F8"/>
    <mergeCell ref="G6:I6"/>
    <mergeCell ref="J6:J8"/>
    <mergeCell ref="K6:P6"/>
    <mergeCell ref="Q6:R6"/>
    <mergeCell ref="S6:S8"/>
    <mergeCell ref="B7:B8"/>
    <mergeCell ref="A13:S13"/>
    <mergeCell ref="A19:S19"/>
    <mergeCell ref="A25:S25"/>
    <mergeCell ref="A30:S31"/>
    <mergeCell ref="K7:L7"/>
    <mergeCell ref="M7:N7"/>
    <mergeCell ref="O7:P7"/>
    <mergeCell ref="Q7:Q8"/>
    <mergeCell ref="R7:R8"/>
    <mergeCell ref="A9:S9"/>
    <mergeCell ref="C7:C8"/>
    <mergeCell ref="D7:D8"/>
    <mergeCell ref="E7:E8"/>
    <mergeCell ref="G7:G8"/>
    <mergeCell ref="H7:H8"/>
    <mergeCell ref="I7:I8"/>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15"/>
  <sheetViews>
    <sheetView view="pageBreakPreview" topLeftCell="A7" zoomScale="110" zoomScaleNormal="100" zoomScaleSheetLayoutView="110" workbookViewId="0">
      <selection activeCell="B9" sqref="B9"/>
    </sheetView>
  </sheetViews>
  <sheetFormatPr baseColWidth="10" defaultRowHeight="15" x14ac:dyDescent="0.25"/>
  <cols>
    <col min="1" max="1" width="43.85546875" customWidth="1"/>
    <col min="2" max="2" width="70.42578125" customWidth="1"/>
    <col min="3" max="3" width="78.5703125" customWidth="1"/>
  </cols>
  <sheetData>
    <row r="1" spans="1:6" ht="67.5" customHeight="1" thickBot="1" x14ac:dyDescent="0.3">
      <c r="A1" s="613" t="s">
        <v>151</v>
      </c>
      <c r="B1" s="614"/>
      <c r="C1" s="615"/>
    </row>
    <row r="2" spans="1:6" ht="13.5" customHeight="1" x14ac:dyDescent="0.25">
      <c r="C2" s="63"/>
    </row>
    <row r="3" spans="1:6" ht="18.75" customHeight="1" x14ac:dyDescent="0.35">
      <c r="A3" s="620" t="s">
        <v>293</v>
      </c>
      <c r="B3" s="621"/>
      <c r="C3" s="622"/>
    </row>
    <row r="4" spans="1:6" ht="269.25" customHeight="1" x14ac:dyDescent="0.25">
      <c r="A4" s="623" t="s">
        <v>289</v>
      </c>
      <c r="B4" s="624"/>
      <c r="C4" s="625"/>
    </row>
    <row r="5" spans="1:6" ht="18.75" customHeight="1" x14ac:dyDescent="0.35">
      <c r="A5" s="620" t="s">
        <v>294</v>
      </c>
      <c r="B5" s="621"/>
      <c r="C5" s="622"/>
    </row>
    <row r="6" spans="1:6" ht="162" customHeight="1" x14ac:dyDescent="0.25">
      <c r="A6" s="623" t="s">
        <v>298</v>
      </c>
      <c r="B6" s="624"/>
      <c r="C6" s="626"/>
    </row>
    <row r="7" spans="1:6" ht="23.25" customHeight="1" x14ac:dyDescent="0.25">
      <c r="A7" s="71" t="s">
        <v>208</v>
      </c>
      <c r="B7" s="71" t="s">
        <v>202</v>
      </c>
      <c r="C7" s="71" t="s">
        <v>203</v>
      </c>
    </row>
    <row r="8" spans="1:6" ht="101.25" customHeight="1" x14ac:dyDescent="0.25">
      <c r="A8" s="65" t="s">
        <v>6</v>
      </c>
      <c r="B8" s="72" t="s">
        <v>290</v>
      </c>
      <c r="C8" s="73" t="s">
        <v>295</v>
      </c>
      <c r="D8" s="70"/>
      <c r="E8" s="70"/>
      <c r="F8" s="69"/>
    </row>
    <row r="9" spans="1:6" ht="101.25" customHeight="1" x14ac:dyDescent="0.25">
      <c r="A9" s="66" t="s">
        <v>28</v>
      </c>
      <c r="B9" s="72" t="s">
        <v>209</v>
      </c>
      <c r="C9" s="73" t="s">
        <v>204</v>
      </c>
      <c r="D9" s="70"/>
      <c r="E9" s="70"/>
      <c r="F9" s="69"/>
    </row>
    <row r="10" spans="1:6" ht="101.25" customHeight="1" x14ac:dyDescent="0.25">
      <c r="A10" s="67" t="s">
        <v>29</v>
      </c>
      <c r="B10" s="72" t="s">
        <v>205</v>
      </c>
      <c r="C10" s="73" t="s">
        <v>206</v>
      </c>
      <c r="D10" s="70"/>
      <c r="E10" s="70"/>
      <c r="F10" s="69"/>
    </row>
    <row r="11" spans="1:6" ht="101.25" customHeight="1" x14ac:dyDescent="0.25">
      <c r="A11" s="68" t="s">
        <v>30</v>
      </c>
      <c r="B11" s="72" t="s">
        <v>207</v>
      </c>
      <c r="C11" s="73" t="s">
        <v>210</v>
      </c>
      <c r="D11" s="70"/>
      <c r="E11" s="70"/>
      <c r="F11" s="69"/>
    </row>
    <row r="12" spans="1:6" ht="18.75" customHeight="1" x14ac:dyDescent="0.35">
      <c r="A12" s="620" t="s">
        <v>299</v>
      </c>
      <c r="B12" s="621"/>
      <c r="C12" s="622"/>
    </row>
    <row r="13" spans="1:6" ht="279.75" customHeight="1" x14ac:dyDescent="0.25">
      <c r="A13" s="616" t="s">
        <v>317</v>
      </c>
      <c r="B13" s="617"/>
      <c r="C13" s="618"/>
    </row>
    <row r="14" spans="1:6" ht="105.75" customHeight="1" x14ac:dyDescent="0.25">
      <c r="A14" s="616"/>
      <c r="B14" s="617"/>
      <c r="C14" s="618"/>
    </row>
    <row r="15" spans="1:6" ht="33" customHeight="1" x14ac:dyDescent="0.25">
      <c r="A15" s="619" t="s">
        <v>150</v>
      </c>
      <c r="B15" s="619"/>
      <c r="C15" s="619"/>
    </row>
  </sheetData>
  <sheetProtection algorithmName="SHA-512" hashValue="/luSBLtBA4fuY5t1CmzE0Rvvp9q+sEqq0VVrFocBga7yvouOyJxmqWQQojyw+7DZRMtMpO346h6ceWY6X3NGFQ==" saltValue="WkklNwwnTtB5k3+4IhAI7g==" spinCount="100000" sheet="1" objects="1" scenarios="1"/>
  <mergeCells count="8">
    <mergeCell ref="A1:C1"/>
    <mergeCell ref="A13:C14"/>
    <mergeCell ref="A15:C15"/>
    <mergeCell ref="A3:C3"/>
    <mergeCell ref="A12:C12"/>
    <mergeCell ref="A4:C4"/>
    <mergeCell ref="A6:C6"/>
    <mergeCell ref="A5:C5"/>
  </mergeCells>
  <pageMargins left="0.70866141732283472" right="0.70866141732283472" top="0.74803149606299213" bottom="0.74803149606299213" header="0.31496062992125984" footer="0.31496062992125984"/>
  <pageSetup scale="46"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filterMode="1">
    <tabColor rgb="FF00B050"/>
  </sheetPr>
  <dimension ref="A1:EQ197"/>
  <sheetViews>
    <sheetView tabSelected="1" topLeftCell="A8" zoomScaleNormal="100" zoomScaleSheetLayoutView="70" workbookViewId="0">
      <selection activeCell="B25" sqref="B25"/>
    </sheetView>
  </sheetViews>
  <sheetFormatPr baseColWidth="10" defaultRowHeight="20.25" customHeight="1" x14ac:dyDescent="0.2"/>
  <cols>
    <col min="1" max="1" width="41.5703125" style="77" customWidth="1"/>
    <col min="2" max="2" width="35" style="78" customWidth="1"/>
    <col min="3" max="3" width="23.42578125" style="78" customWidth="1"/>
    <col min="4" max="4" width="31.28515625" style="78" customWidth="1"/>
    <col min="5" max="5" width="16.7109375" style="78" customWidth="1"/>
    <col min="6" max="6" width="14.28515625" style="78" customWidth="1"/>
    <col min="7" max="7" width="17.140625" style="78" customWidth="1"/>
    <col min="8" max="8" width="4.5703125" style="78" customWidth="1"/>
    <col min="9" max="9" width="3.85546875" style="78" customWidth="1"/>
    <col min="10" max="10" width="6.28515625" style="78" customWidth="1"/>
    <col min="11" max="11" width="20.28515625" style="78" customWidth="1"/>
    <col min="12" max="12" width="58.7109375" style="78" customWidth="1"/>
    <col min="13" max="13" width="34.28515625" style="78" customWidth="1"/>
    <col min="14" max="14" width="12.140625" style="78" customWidth="1"/>
    <col min="15" max="15" width="12.42578125" style="78" customWidth="1"/>
    <col min="16" max="16" width="4.5703125" style="78" bestFit="1" customWidth="1"/>
    <col min="17" max="17" width="3.85546875" style="78" bestFit="1" customWidth="1"/>
    <col min="18" max="18" width="10.42578125" style="78" bestFit="1" customWidth="1"/>
    <col min="19" max="19" width="23.42578125" style="78" customWidth="1"/>
    <col min="20" max="20" width="27.140625" style="78" customWidth="1"/>
    <col min="21" max="21" width="61.7109375" style="78" customWidth="1"/>
    <col min="22" max="22" width="20.5703125" style="78" customWidth="1"/>
    <col min="23" max="23" width="43.140625" style="78" customWidth="1"/>
    <col min="24" max="24" width="66" style="78" customWidth="1"/>
    <col min="25" max="25" width="57" style="78" customWidth="1"/>
    <col min="26" max="26" width="29.42578125" style="78" customWidth="1"/>
    <col min="27" max="27" width="35.5703125" style="78" hidden="1" customWidth="1"/>
    <col min="28" max="28" width="43.85546875" style="78" hidden="1" customWidth="1"/>
    <col min="29" max="29" width="45.28515625" style="78" hidden="1" customWidth="1"/>
    <col min="30" max="30" width="31.85546875" style="78" hidden="1" customWidth="1"/>
    <col min="31" max="31" width="28.140625" style="78" customWidth="1"/>
    <col min="32" max="32" width="67" style="78" customWidth="1"/>
    <col min="33" max="33" width="56.7109375" style="78" customWidth="1"/>
    <col min="34" max="34" width="24.85546875" style="78" customWidth="1"/>
    <col min="35" max="35" width="27.140625" style="78" hidden="1" customWidth="1"/>
    <col min="36" max="36" width="22.140625" style="78" hidden="1" customWidth="1"/>
    <col min="37" max="37" width="53.5703125" style="78" hidden="1" customWidth="1"/>
    <col min="38" max="38" width="31.28515625" style="78" hidden="1" customWidth="1"/>
    <col min="39" max="39" width="25.5703125" style="78" hidden="1" customWidth="1"/>
    <col min="40" max="40" width="80.28515625" style="78" customWidth="1"/>
    <col min="41" max="41" width="24.7109375" style="78" hidden="1" customWidth="1"/>
    <col min="42" max="42" width="11.42578125" style="78"/>
    <col min="43" max="43" width="0" style="78" hidden="1" customWidth="1"/>
    <col min="44" max="44" width="12.85546875" style="78" hidden="1" customWidth="1"/>
    <col min="45" max="45" width="0" style="78" hidden="1" customWidth="1"/>
    <col min="46" max="46" width="13" style="78" hidden="1" customWidth="1"/>
    <col min="47" max="47" width="0" style="78" hidden="1" customWidth="1"/>
    <col min="48" max="48" width="12.7109375" style="78" hidden="1" customWidth="1"/>
    <col min="49" max="54" width="0" style="78" hidden="1" customWidth="1"/>
    <col min="55" max="55" width="8.5703125" style="78" hidden="1" customWidth="1"/>
    <col min="56" max="56" width="23.140625" style="78" hidden="1" customWidth="1"/>
    <col min="57" max="65" width="0" style="78" hidden="1" customWidth="1"/>
    <col min="66" max="66" width="23.140625" style="78" hidden="1" customWidth="1"/>
    <col min="67" max="67" width="11.42578125" style="78"/>
    <col min="68" max="68" width="19.42578125" style="78" customWidth="1"/>
    <col min="69" max="69" width="12.7109375" style="78" bestFit="1" customWidth="1"/>
    <col min="70" max="70" width="11.42578125" style="78"/>
    <col min="71" max="71" width="15.5703125" style="78" customWidth="1"/>
    <col min="72" max="16384" width="11.42578125" style="78"/>
  </cols>
  <sheetData>
    <row r="1" spans="1:147" ht="20.25" customHeight="1" x14ac:dyDescent="0.25">
      <c r="A1" s="130"/>
      <c r="B1" s="698" t="s">
        <v>72</v>
      </c>
      <c r="C1" s="699"/>
      <c r="D1" s="699"/>
      <c r="E1" s="699"/>
      <c r="F1" s="699"/>
      <c r="G1" s="699"/>
      <c r="H1" s="699"/>
      <c r="I1" s="699"/>
      <c r="J1" s="699"/>
      <c r="K1" s="699"/>
      <c r="L1" s="699"/>
      <c r="M1" s="699"/>
      <c r="N1" s="699"/>
      <c r="O1" s="699"/>
      <c r="P1" s="699"/>
      <c r="Q1" s="699"/>
      <c r="R1" s="699"/>
      <c r="S1" s="699"/>
      <c r="T1" s="699"/>
      <c r="U1" s="699"/>
      <c r="V1" s="699"/>
      <c r="W1" s="699"/>
      <c r="X1" s="699"/>
      <c r="Y1" s="699"/>
      <c r="Z1" s="699"/>
      <c r="AA1" s="699"/>
      <c r="AB1" s="700"/>
      <c r="AC1" s="691"/>
      <c r="AD1" s="692"/>
      <c r="AE1" s="692"/>
      <c r="AF1" s="692"/>
      <c r="AG1" s="692"/>
      <c r="AH1" s="692"/>
      <c r="AI1" s="692"/>
      <c r="AJ1" s="692"/>
      <c r="AK1" s="692"/>
      <c r="AL1" s="692"/>
      <c r="AM1" s="692"/>
      <c r="AN1" s="692"/>
      <c r="AO1" s="692"/>
      <c r="AR1" s="131" t="s">
        <v>30</v>
      </c>
      <c r="AT1" s="132" t="s">
        <v>6</v>
      </c>
      <c r="AV1" s="131" t="s">
        <v>30</v>
      </c>
      <c r="BC1" s="133"/>
      <c r="BD1" s="134" t="s">
        <v>8</v>
      </c>
      <c r="BE1" s="135"/>
    </row>
    <row r="2" spans="1:147" ht="20.25" customHeight="1" x14ac:dyDescent="0.25">
      <c r="A2" s="130"/>
      <c r="B2" s="698" t="s">
        <v>300</v>
      </c>
      <c r="C2" s="699"/>
      <c r="D2" s="699"/>
      <c r="E2" s="699"/>
      <c r="F2" s="699"/>
      <c r="G2" s="699"/>
      <c r="H2" s="699"/>
      <c r="I2" s="699"/>
      <c r="J2" s="699"/>
      <c r="K2" s="699"/>
      <c r="L2" s="699"/>
      <c r="M2" s="699"/>
      <c r="N2" s="699"/>
      <c r="O2" s="699"/>
      <c r="P2" s="699"/>
      <c r="Q2" s="699"/>
      <c r="R2" s="699"/>
      <c r="S2" s="699"/>
      <c r="T2" s="699"/>
      <c r="U2" s="699"/>
      <c r="V2" s="699"/>
      <c r="W2" s="699"/>
      <c r="X2" s="699"/>
      <c r="Y2" s="699"/>
      <c r="Z2" s="699"/>
      <c r="AA2" s="699"/>
      <c r="AB2" s="700"/>
      <c r="AC2" s="691"/>
      <c r="AD2" s="692"/>
      <c r="AE2" s="692"/>
      <c r="AF2" s="692"/>
      <c r="AG2" s="692"/>
      <c r="AH2" s="692"/>
      <c r="AI2" s="692"/>
      <c r="AJ2" s="692"/>
      <c r="AK2" s="692"/>
      <c r="AL2" s="692"/>
      <c r="AM2" s="692"/>
      <c r="AN2" s="692"/>
      <c r="AO2" s="692"/>
      <c r="AR2" s="136" t="s">
        <v>29</v>
      </c>
      <c r="AT2" s="137" t="s">
        <v>28</v>
      </c>
      <c r="AV2" s="136" t="s">
        <v>29</v>
      </c>
      <c r="BC2" s="133"/>
      <c r="BD2" s="134" t="s">
        <v>24</v>
      </c>
      <c r="BE2" s="135"/>
    </row>
    <row r="3" spans="1:147" ht="20.25" customHeight="1" x14ac:dyDescent="0.25">
      <c r="A3" s="130"/>
      <c r="B3" s="698" t="s">
        <v>296</v>
      </c>
      <c r="C3" s="699"/>
      <c r="D3" s="699"/>
      <c r="E3" s="699"/>
      <c r="F3" s="699"/>
      <c r="G3" s="699"/>
      <c r="H3" s="699"/>
      <c r="I3" s="699"/>
      <c r="J3" s="699"/>
      <c r="K3" s="699"/>
      <c r="L3" s="699"/>
      <c r="M3" s="699"/>
      <c r="N3" s="699"/>
      <c r="O3" s="699"/>
      <c r="P3" s="699"/>
      <c r="Q3" s="699"/>
      <c r="R3" s="699"/>
      <c r="S3" s="699"/>
      <c r="T3" s="699"/>
      <c r="U3" s="699"/>
      <c r="V3" s="699"/>
      <c r="W3" s="699"/>
      <c r="X3" s="699"/>
      <c r="Y3" s="699"/>
      <c r="Z3" s="699"/>
      <c r="AA3" s="699"/>
      <c r="AB3" s="700"/>
      <c r="AC3" s="691"/>
      <c r="AD3" s="692"/>
      <c r="AE3" s="692"/>
      <c r="AF3" s="692"/>
      <c r="AG3" s="692"/>
      <c r="AH3" s="692"/>
      <c r="AI3" s="692"/>
      <c r="AJ3" s="692"/>
      <c r="AK3" s="692"/>
      <c r="AL3" s="692"/>
      <c r="AM3" s="692"/>
      <c r="AN3" s="692"/>
      <c r="AO3" s="692"/>
      <c r="AR3" s="138" t="s">
        <v>28</v>
      </c>
      <c r="AT3" s="139" t="s">
        <v>29</v>
      </c>
      <c r="AV3" s="138" t="s">
        <v>28</v>
      </c>
      <c r="BC3" s="133"/>
      <c r="BD3" s="134" t="s">
        <v>9</v>
      </c>
      <c r="BE3" s="135"/>
    </row>
    <row r="4" spans="1:147" ht="20.25" customHeight="1" thickBot="1" x14ac:dyDescent="0.3">
      <c r="A4" s="130"/>
      <c r="B4" s="701" t="s">
        <v>301</v>
      </c>
      <c r="C4" s="702"/>
      <c r="D4" s="702"/>
      <c r="E4" s="702"/>
      <c r="F4" s="702"/>
      <c r="G4" s="702"/>
      <c r="H4" s="702"/>
      <c r="I4" s="702"/>
      <c r="J4" s="702"/>
      <c r="K4" s="702"/>
      <c r="L4" s="702"/>
      <c r="M4" s="702"/>
      <c r="N4" s="702"/>
      <c r="O4" s="703"/>
      <c r="P4" s="270"/>
      <c r="Q4" s="270"/>
      <c r="R4" s="270"/>
      <c r="S4" s="695" t="s">
        <v>75</v>
      </c>
      <c r="T4" s="696"/>
      <c r="U4" s="696"/>
      <c r="V4" s="696"/>
      <c r="W4" s="696"/>
      <c r="X4" s="696"/>
      <c r="Y4" s="696"/>
      <c r="Z4" s="697"/>
      <c r="AA4" s="693"/>
      <c r="AB4" s="694"/>
      <c r="AC4" s="694"/>
      <c r="AD4" s="694"/>
      <c r="AE4" s="694"/>
      <c r="AF4" s="694"/>
      <c r="AG4" s="694"/>
      <c r="AH4" s="694"/>
      <c r="AI4" s="694"/>
      <c r="AJ4" s="694"/>
      <c r="AK4" s="694"/>
      <c r="AL4" s="694"/>
      <c r="AM4" s="694"/>
      <c r="AN4" s="694"/>
      <c r="AO4" s="694"/>
      <c r="AR4" s="140" t="s">
        <v>6</v>
      </c>
      <c r="AT4" s="141" t="s">
        <v>30</v>
      </c>
      <c r="AV4" s="140" t="s">
        <v>6</v>
      </c>
      <c r="BC4" s="142"/>
      <c r="BD4" s="143" t="s">
        <v>25</v>
      </c>
      <c r="BE4" s="135"/>
    </row>
    <row r="5" spans="1:147" ht="20.25" customHeight="1" x14ac:dyDescent="0.25">
      <c r="A5" s="130"/>
      <c r="B5" s="695" t="s">
        <v>302</v>
      </c>
      <c r="C5" s="696"/>
      <c r="D5" s="696"/>
      <c r="E5" s="696"/>
      <c r="F5" s="696"/>
      <c r="G5" s="696"/>
      <c r="H5" s="696"/>
      <c r="I5" s="696"/>
      <c r="J5" s="696"/>
      <c r="K5" s="696"/>
      <c r="L5" s="696"/>
      <c r="M5" s="696"/>
      <c r="N5" s="696"/>
      <c r="O5" s="697"/>
      <c r="P5" s="271"/>
      <c r="Q5" s="271"/>
      <c r="R5" s="271"/>
      <c r="S5" s="704" t="s">
        <v>90</v>
      </c>
      <c r="T5" s="705"/>
      <c r="U5" s="705"/>
      <c r="V5" s="705"/>
      <c r="W5" s="705"/>
      <c r="X5" s="705"/>
      <c r="Y5" s="705"/>
      <c r="Z5" s="706"/>
      <c r="AA5" s="691"/>
      <c r="AB5" s="692"/>
      <c r="AC5" s="692"/>
      <c r="AD5" s="692"/>
      <c r="AE5" s="692"/>
      <c r="AF5" s="692"/>
      <c r="AG5" s="692"/>
      <c r="AH5" s="692"/>
      <c r="AI5" s="692"/>
      <c r="AJ5" s="692"/>
      <c r="AK5" s="692"/>
      <c r="AL5" s="692"/>
      <c r="AM5" s="692"/>
      <c r="AN5" s="692"/>
      <c r="AO5" s="692"/>
    </row>
    <row r="6" spans="1:147" ht="48.75" customHeight="1" x14ac:dyDescent="0.25">
      <c r="A6" s="144"/>
      <c r="B6" s="269"/>
      <c r="C6" s="269"/>
      <c r="D6" s="269"/>
      <c r="E6" s="269"/>
      <c r="F6" s="269"/>
      <c r="G6" s="269"/>
      <c r="H6" s="269"/>
      <c r="I6" s="269"/>
      <c r="J6" s="269"/>
      <c r="K6" s="269"/>
      <c r="L6" s="269"/>
      <c r="M6" s="269"/>
      <c r="N6" s="269"/>
      <c r="O6" s="269"/>
      <c r="P6" s="305"/>
      <c r="Q6" s="305"/>
      <c r="R6" s="305"/>
      <c r="S6" s="305"/>
      <c r="T6" s="305"/>
      <c r="U6" s="305"/>
      <c r="V6" s="269"/>
      <c r="W6" s="269"/>
      <c r="X6" s="269"/>
      <c r="Y6" s="269"/>
      <c r="Z6" s="269"/>
      <c r="AA6" s="268"/>
      <c r="AB6" s="268"/>
      <c r="AC6" s="268"/>
      <c r="AD6" s="268"/>
      <c r="AE6" s="268"/>
      <c r="AF6" s="268"/>
      <c r="AG6" s="268"/>
      <c r="AH6" s="268"/>
      <c r="AI6" s="268"/>
      <c r="AJ6" s="268"/>
      <c r="AK6" s="268"/>
      <c r="AL6" s="268"/>
      <c r="AM6" s="268"/>
      <c r="AN6" s="268"/>
      <c r="AO6" s="268"/>
    </row>
    <row r="7" spans="1:147" ht="20.25" customHeight="1" thickBot="1" x14ac:dyDescent="0.3">
      <c r="A7" s="145"/>
      <c r="B7" s="269"/>
      <c r="C7" s="269"/>
      <c r="D7" s="269"/>
      <c r="E7" s="269"/>
      <c r="F7" s="269"/>
      <c r="G7" s="269"/>
      <c r="H7" s="269"/>
      <c r="I7" s="269"/>
      <c r="J7" s="269"/>
      <c r="K7" s="269"/>
      <c r="L7" s="269"/>
      <c r="M7" s="269"/>
      <c r="N7" s="269"/>
      <c r="O7" s="269"/>
      <c r="P7" s="269"/>
      <c r="Q7" s="269"/>
      <c r="R7" s="269"/>
      <c r="S7" s="269"/>
      <c r="T7" s="269"/>
      <c r="U7" s="269"/>
      <c r="V7" s="269"/>
      <c r="W7" s="269"/>
      <c r="X7" s="269"/>
      <c r="Y7" s="269"/>
      <c r="Z7" s="269"/>
      <c r="AA7" s="268"/>
      <c r="AB7" s="268"/>
      <c r="AC7" s="268"/>
      <c r="AD7" s="268"/>
      <c r="AE7" s="268"/>
      <c r="AF7" s="268"/>
      <c r="AG7" s="268"/>
      <c r="AH7" s="268"/>
      <c r="AI7" s="268"/>
      <c r="AJ7" s="268"/>
      <c r="AK7" s="268"/>
      <c r="AL7" s="268"/>
      <c r="AM7" s="268"/>
      <c r="AN7" s="268"/>
      <c r="AO7" s="268"/>
    </row>
    <row r="8" spans="1:147" s="146" customFormat="1" ht="41.25" thickBot="1" x14ac:dyDescent="0.35">
      <c r="A8" s="313" t="s">
        <v>92</v>
      </c>
      <c r="B8" s="707" t="s">
        <v>149</v>
      </c>
      <c r="C8" s="708"/>
      <c r="D8" s="708"/>
      <c r="E8" s="708"/>
      <c r="F8" s="708"/>
      <c r="G8" s="708"/>
      <c r="H8" s="708"/>
      <c r="I8" s="708"/>
      <c r="J8" s="708"/>
      <c r="K8" s="708"/>
      <c r="L8" s="627" t="s">
        <v>166</v>
      </c>
      <c r="M8" s="627"/>
      <c r="N8" s="627"/>
      <c r="O8" s="627"/>
      <c r="P8" s="627"/>
      <c r="Q8" s="627"/>
      <c r="R8" s="627"/>
      <c r="S8" s="627"/>
      <c r="T8" s="627"/>
      <c r="U8" s="627"/>
      <c r="V8" s="627"/>
      <c r="W8" s="627"/>
      <c r="X8" s="627"/>
      <c r="Y8" s="627"/>
      <c r="Z8" s="628"/>
      <c r="AA8" s="629" t="s">
        <v>93</v>
      </c>
      <c r="AB8" s="630"/>
      <c r="AC8" s="630"/>
      <c r="AD8" s="630"/>
      <c r="AE8" s="630"/>
      <c r="AF8" s="630"/>
      <c r="AG8" s="630"/>
      <c r="AH8" s="630"/>
      <c r="AI8" s="630"/>
      <c r="AJ8" s="630"/>
      <c r="AK8" s="630"/>
      <c r="AL8" s="630"/>
      <c r="AM8" s="630"/>
      <c r="AN8" s="630"/>
      <c r="AO8" s="631"/>
    </row>
    <row r="9" spans="1:147" s="148" customFormat="1" ht="39.75" customHeight="1" thickBot="1" x14ac:dyDescent="0.25">
      <c r="A9" s="687" t="s">
        <v>328</v>
      </c>
      <c r="B9" s="662" t="s">
        <v>37</v>
      </c>
      <c r="C9" s="663"/>
      <c r="D9" s="663"/>
      <c r="E9" s="664"/>
      <c r="F9" s="656" t="s">
        <v>307</v>
      </c>
      <c r="G9" s="657"/>
      <c r="H9" s="248"/>
      <c r="I9" s="249"/>
      <c r="J9" s="249"/>
      <c r="K9" s="660" t="s">
        <v>154</v>
      </c>
      <c r="L9" s="684" t="s">
        <v>308</v>
      </c>
      <c r="M9" s="685"/>
      <c r="N9" s="685"/>
      <c r="O9" s="686"/>
      <c r="P9" s="243"/>
      <c r="Q9" s="243"/>
      <c r="R9" s="243"/>
      <c r="S9" s="642" t="s">
        <v>155</v>
      </c>
      <c r="T9" s="676" t="s">
        <v>38</v>
      </c>
      <c r="U9" s="677"/>
      <c r="V9" s="677"/>
      <c r="W9" s="677"/>
      <c r="X9" s="677"/>
      <c r="Y9" s="677"/>
      <c r="Z9" s="678"/>
      <c r="AA9" s="637" t="s">
        <v>87</v>
      </c>
      <c r="AB9" s="638"/>
      <c r="AC9" s="638"/>
      <c r="AD9" s="639"/>
      <c r="AE9" s="637" t="s">
        <v>88</v>
      </c>
      <c r="AF9" s="638"/>
      <c r="AG9" s="638"/>
      <c r="AH9" s="639"/>
      <c r="AI9" s="637" t="s">
        <v>89</v>
      </c>
      <c r="AJ9" s="638"/>
      <c r="AK9" s="638"/>
      <c r="AL9" s="639"/>
      <c r="AM9" s="632" t="s">
        <v>97</v>
      </c>
      <c r="AN9" s="633"/>
      <c r="AO9" s="634"/>
      <c r="AP9" s="147"/>
      <c r="AQ9" s="147"/>
      <c r="AR9" s="147"/>
      <c r="AS9" s="147"/>
      <c r="AT9" s="147"/>
      <c r="AU9" s="147"/>
      <c r="AV9" s="147"/>
      <c r="AW9" s="147"/>
      <c r="AX9" s="147"/>
      <c r="AY9" s="147"/>
      <c r="AZ9" s="147"/>
      <c r="BA9" s="147"/>
      <c r="BB9" s="147"/>
      <c r="BC9" s="147"/>
      <c r="BD9" s="147"/>
      <c r="BE9" s="147"/>
      <c r="BF9" s="147"/>
      <c r="BG9" s="147"/>
      <c r="BH9" s="147"/>
      <c r="BI9" s="147"/>
      <c r="BJ9" s="147"/>
      <c r="BK9" s="147"/>
      <c r="BL9" s="147"/>
      <c r="BM9" s="147"/>
      <c r="BN9" s="147"/>
      <c r="BO9" s="147"/>
      <c r="BP9" s="147"/>
      <c r="BQ9" s="147"/>
      <c r="BR9" s="147"/>
      <c r="BS9" s="147"/>
      <c r="BT9" s="147"/>
      <c r="BU9" s="147"/>
      <c r="BV9" s="147"/>
      <c r="BW9" s="147"/>
      <c r="BX9" s="147"/>
      <c r="BY9" s="147"/>
      <c r="BZ9" s="147"/>
      <c r="CA9" s="147"/>
      <c r="CB9" s="147"/>
      <c r="CC9" s="147"/>
      <c r="CD9" s="147"/>
      <c r="CE9" s="147"/>
      <c r="CF9" s="147"/>
      <c r="CG9" s="147"/>
      <c r="CH9" s="147"/>
      <c r="CI9" s="147"/>
      <c r="CJ9" s="147"/>
      <c r="CK9" s="147"/>
      <c r="CL9" s="147"/>
      <c r="CM9" s="147"/>
      <c r="CN9" s="147"/>
      <c r="CO9" s="147"/>
      <c r="CP9" s="147"/>
      <c r="CQ9" s="147"/>
      <c r="CR9" s="147"/>
      <c r="CS9" s="147"/>
      <c r="CT9" s="147"/>
      <c r="CU9" s="147"/>
      <c r="CV9" s="147"/>
      <c r="CW9" s="147"/>
      <c r="CX9" s="147"/>
      <c r="CY9" s="147"/>
      <c r="CZ9" s="147"/>
      <c r="DA9" s="147"/>
      <c r="DB9" s="147"/>
      <c r="DC9" s="147"/>
      <c r="DD9" s="147"/>
      <c r="DE9" s="147"/>
      <c r="DF9" s="147"/>
      <c r="DG9" s="147"/>
      <c r="DH9" s="147"/>
      <c r="DI9" s="147"/>
      <c r="DJ9" s="147"/>
      <c r="DK9" s="147"/>
      <c r="DL9" s="147"/>
      <c r="DM9" s="147"/>
      <c r="DN9" s="147"/>
      <c r="DO9" s="147"/>
      <c r="DP9" s="147"/>
      <c r="DQ9" s="147"/>
      <c r="DR9" s="147"/>
      <c r="DS9" s="147"/>
      <c r="DT9" s="147"/>
      <c r="DU9" s="147"/>
      <c r="DV9" s="147"/>
      <c r="DW9" s="147"/>
      <c r="DX9" s="147"/>
      <c r="DY9" s="147"/>
      <c r="DZ9" s="147"/>
      <c r="EA9" s="147"/>
      <c r="EB9" s="147"/>
      <c r="EC9" s="147"/>
      <c r="ED9" s="147"/>
      <c r="EE9" s="147"/>
      <c r="EF9" s="147"/>
      <c r="EG9" s="147"/>
      <c r="EH9" s="147"/>
      <c r="EI9" s="147"/>
      <c r="EJ9" s="147"/>
      <c r="EK9" s="147"/>
      <c r="EL9" s="147"/>
      <c r="EM9" s="147"/>
      <c r="EN9" s="147"/>
      <c r="EO9" s="147"/>
      <c r="EP9" s="147"/>
      <c r="EQ9" s="147"/>
    </row>
    <row r="10" spans="1:147" s="148" customFormat="1" ht="28.5" customHeight="1" thickBot="1" x14ac:dyDescent="0.25">
      <c r="A10" s="688"/>
      <c r="B10" s="665" t="s">
        <v>91</v>
      </c>
      <c r="C10" s="665" t="s">
        <v>324</v>
      </c>
      <c r="D10" s="665" t="s">
        <v>329</v>
      </c>
      <c r="E10" s="665" t="s">
        <v>148</v>
      </c>
      <c r="F10" s="658"/>
      <c r="G10" s="659"/>
      <c r="H10" s="247"/>
      <c r="I10" s="246"/>
      <c r="J10" s="246"/>
      <c r="K10" s="661"/>
      <c r="L10" s="652" t="s">
        <v>536</v>
      </c>
      <c r="M10" s="654" t="s">
        <v>418</v>
      </c>
      <c r="N10" s="682" t="s">
        <v>387</v>
      </c>
      <c r="O10" s="682" t="s">
        <v>388</v>
      </c>
      <c r="P10" s="244"/>
      <c r="Q10" s="244"/>
      <c r="R10" s="244"/>
      <c r="S10" s="643"/>
      <c r="T10" s="679"/>
      <c r="U10" s="680"/>
      <c r="V10" s="680"/>
      <c r="W10" s="680"/>
      <c r="X10" s="680"/>
      <c r="Y10" s="680"/>
      <c r="Z10" s="681"/>
      <c r="AA10" s="640" t="s">
        <v>344</v>
      </c>
      <c r="AB10" s="640" t="s">
        <v>74</v>
      </c>
      <c r="AC10" s="640" t="s">
        <v>310</v>
      </c>
      <c r="AD10" s="644" t="s">
        <v>309</v>
      </c>
      <c r="AE10" s="640" t="s">
        <v>344</v>
      </c>
      <c r="AF10" s="640" t="s">
        <v>74</v>
      </c>
      <c r="AG10" s="640" t="s">
        <v>310</v>
      </c>
      <c r="AH10" s="644" t="s">
        <v>309</v>
      </c>
      <c r="AI10" s="640" t="s">
        <v>344</v>
      </c>
      <c r="AJ10" s="640" t="s">
        <v>74</v>
      </c>
      <c r="AK10" s="640" t="s">
        <v>310</v>
      </c>
      <c r="AL10" s="644" t="s">
        <v>309</v>
      </c>
      <c r="AM10" s="635" t="s">
        <v>94</v>
      </c>
      <c r="AN10" s="635" t="s">
        <v>95</v>
      </c>
      <c r="AO10" s="635" t="s">
        <v>96</v>
      </c>
      <c r="AP10" s="147"/>
      <c r="AQ10" s="147"/>
      <c r="AR10" s="147"/>
      <c r="AS10" s="147"/>
      <c r="AT10" s="147"/>
      <c r="AU10" s="147"/>
      <c r="AV10" s="147"/>
      <c r="AW10" s="147"/>
      <c r="AX10" s="147"/>
      <c r="AY10" s="147"/>
      <c r="AZ10" s="147"/>
      <c r="BA10" s="147"/>
      <c r="BB10" s="147"/>
      <c r="BC10" s="147"/>
      <c r="BD10" s="147"/>
      <c r="BE10" s="147"/>
      <c r="BF10" s="147"/>
      <c r="BG10" s="147"/>
      <c r="BH10" s="147"/>
      <c r="BI10" s="147"/>
      <c r="BJ10" s="147"/>
      <c r="BK10" s="147"/>
      <c r="BL10" s="147"/>
      <c r="BM10" s="147"/>
      <c r="BN10" s="147"/>
      <c r="BO10" s="147"/>
      <c r="BP10" s="147"/>
      <c r="BQ10" s="147"/>
      <c r="BR10" s="147"/>
      <c r="BS10" s="147"/>
      <c r="BT10" s="147"/>
      <c r="BU10" s="147"/>
      <c r="BV10" s="147"/>
      <c r="BW10" s="147"/>
      <c r="BX10" s="147"/>
      <c r="BY10" s="147"/>
      <c r="BZ10" s="147"/>
      <c r="CA10" s="147"/>
      <c r="CB10" s="147"/>
      <c r="CC10" s="147"/>
      <c r="CD10" s="147"/>
      <c r="CE10" s="147"/>
      <c r="CF10" s="147"/>
      <c r="CG10" s="147"/>
      <c r="CH10" s="147"/>
      <c r="CI10" s="147"/>
      <c r="CJ10" s="147"/>
      <c r="CK10" s="147"/>
      <c r="CL10" s="147"/>
      <c r="CM10" s="147"/>
      <c r="CN10" s="147"/>
      <c r="CO10" s="147"/>
      <c r="CP10" s="147"/>
      <c r="CQ10" s="147"/>
      <c r="CR10" s="147"/>
      <c r="CS10" s="147"/>
      <c r="CT10" s="147"/>
      <c r="CU10" s="147"/>
      <c r="CV10" s="147"/>
      <c r="CW10" s="147"/>
      <c r="CX10" s="147"/>
      <c r="CY10" s="147"/>
      <c r="CZ10" s="147"/>
      <c r="DA10" s="147"/>
      <c r="DB10" s="147"/>
      <c r="DC10" s="147"/>
      <c r="DD10" s="147"/>
      <c r="DE10" s="147"/>
      <c r="DF10" s="147"/>
      <c r="DG10" s="147"/>
      <c r="DH10" s="147"/>
      <c r="DI10" s="147"/>
      <c r="DJ10" s="147"/>
      <c r="DK10" s="147"/>
      <c r="DL10" s="147"/>
      <c r="DM10" s="147"/>
      <c r="DN10" s="147"/>
      <c r="DO10" s="147"/>
      <c r="DP10" s="147"/>
      <c r="DQ10" s="147"/>
      <c r="DR10" s="147"/>
      <c r="DS10" s="147"/>
      <c r="DT10" s="147"/>
      <c r="DU10" s="147"/>
      <c r="DV10" s="147"/>
      <c r="DW10" s="147"/>
      <c r="DX10" s="147"/>
      <c r="DY10" s="147"/>
      <c r="DZ10" s="147"/>
      <c r="EA10" s="147"/>
      <c r="EB10" s="147"/>
      <c r="EC10" s="147"/>
      <c r="ED10" s="147"/>
      <c r="EE10" s="147"/>
      <c r="EF10" s="147"/>
      <c r="EG10" s="147"/>
      <c r="EH10" s="147"/>
      <c r="EI10" s="147"/>
      <c r="EJ10" s="147"/>
      <c r="EK10" s="147"/>
      <c r="EL10" s="147"/>
      <c r="EM10" s="147"/>
      <c r="EN10" s="147"/>
      <c r="EO10" s="147"/>
      <c r="EP10" s="147"/>
      <c r="EQ10" s="147"/>
    </row>
    <row r="11" spans="1:147" s="148" customFormat="1" ht="63.75" customHeight="1" thickBot="1" x14ac:dyDescent="0.25">
      <c r="A11" s="689"/>
      <c r="B11" s="666"/>
      <c r="C11" s="666"/>
      <c r="D11" s="666"/>
      <c r="E11" s="666"/>
      <c r="F11" s="317" t="s">
        <v>533</v>
      </c>
      <c r="G11" s="317" t="s">
        <v>534</v>
      </c>
      <c r="H11" s="245" t="s">
        <v>281</v>
      </c>
      <c r="I11" s="245" t="s">
        <v>282</v>
      </c>
      <c r="J11" s="245" t="s">
        <v>283</v>
      </c>
      <c r="K11" s="285" t="s">
        <v>535</v>
      </c>
      <c r="L11" s="653"/>
      <c r="M11" s="655"/>
      <c r="N11" s="683"/>
      <c r="O11" s="683"/>
      <c r="P11" s="64" t="str">
        <f>'6. EVALUACIÓN CONTROLES'!AH4</f>
        <v>NP</v>
      </c>
      <c r="Q11" s="64" t="str">
        <f>'6. EVALUACIÓN CONTROLES'!AJ4</f>
        <v>NI</v>
      </c>
      <c r="R11" s="76" t="s">
        <v>283</v>
      </c>
      <c r="S11" s="302" t="s">
        <v>535</v>
      </c>
      <c r="T11" s="407" t="s">
        <v>543</v>
      </c>
      <c r="U11" s="149" t="s">
        <v>341</v>
      </c>
      <c r="V11" s="149" t="s">
        <v>165</v>
      </c>
      <c r="W11" s="149" t="s">
        <v>338</v>
      </c>
      <c r="X11" s="149" t="s">
        <v>342</v>
      </c>
      <c r="Y11" s="149" t="s">
        <v>354</v>
      </c>
      <c r="Z11" s="149" t="s">
        <v>156</v>
      </c>
      <c r="AA11" s="641"/>
      <c r="AB11" s="641"/>
      <c r="AC11" s="641"/>
      <c r="AD11" s="645"/>
      <c r="AE11" s="641"/>
      <c r="AF11" s="641"/>
      <c r="AG11" s="641"/>
      <c r="AH11" s="645"/>
      <c r="AI11" s="641"/>
      <c r="AJ11" s="641"/>
      <c r="AK11" s="641"/>
      <c r="AL11" s="645"/>
      <c r="AM11" s="636"/>
      <c r="AN11" s="636"/>
      <c r="AO11" s="636"/>
      <c r="AP11" s="147"/>
      <c r="AQ11" s="147"/>
      <c r="AR11" s="147"/>
      <c r="AS11" s="147"/>
      <c r="AT11" s="147"/>
      <c r="AU11" s="147"/>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7"/>
      <c r="CI11" s="147"/>
      <c r="CJ11" s="147"/>
      <c r="CK11" s="147"/>
      <c r="CL11" s="147"/>
      <c r="CM11" s="147"/>
      <c r="CN11" s="147"/>
      <c r="CO11" s="147"/>
      <c r="CP11" s="147"/>
      <c r="CQ11" s="147"/>
      <c r="CR11" s="147"/>
      <c r="CS11" s="147"/>
      <c r="CT11" s="147"/>
      <c r="CU11" s="147"/>
      <c r="CV11" s="147"/>
      <c r="CW11" s="147"/>
      <c r="CX11" s="147"/>
      <c r="CY11" s="147"/>
      <c r="CZ11" s="147"/>
      <c r="DA11" s="147"/>
      <c r="DB11" s="147"/>
      <c r="DC11" s="147"/>
      <c r="DD11" s="147"/>
      <c r="DE11" s="147"/>
      <c r="DF11" s="147"/>
      <c r="DG11" s="147"/>
      <c r="DH11" s="147"/>
      <c r="DI11" s="147"/>
      <c r="DJ11" s="147"/>
      <c r="DK11" s="147"/>
      <c r="DL11" s="147"/>
      <c r="DM11" s="147"/>
      <c r="DN11" s="147"/>
      <c r="DO11" s="147"/>
      <c r="DP11" s="147"/>
      <c r="DQ11" s="147"/>
      <c r="DR11" s="147"/>
      <c r="DS11" s="147"/>
      <c r="DT11" s="147"/>
      <c r="DU11" s="147"/>
      <c r="DV11" s="147"/>
      <c r="DW11" s="147"/>
      <c r="DX11" s="147"/>
      <c r="DY11" s="147"/>
      <c r="DZ11" s="147"/>
      <c r="EA11" s="147"/>
      <c r="EB11" s="147"/>
      <c r="EC11" s="147"/>
      <c r="ED11" s="147"/>
      <c r="EE11" s="147"/>
      <c r="EF11" s="147"/>
      <c r="EG11" s="147"/>
      <c r="EH11" s="147"/>
      <c r="EI11" s="147"/>
      <c r="EJ11" s="147"/>
      <c r="EK11" s="147"/>
      <c r="EL11" s="147"/>
      <c r="EM11" s="147"/>
      <c r="EN11" s="147"/>
      <c r="EO11" s="147"/>
      <c r="EP11" s="147"/>
      <c r="EQ11" s="147"/>
    </row>
    <row r="12" spans="1:147" s="150" customFormat="1" ht="300" hidden="1" thickBot="1" x14ac:dyDescent="0.25">
      <c r="A12" s="527" t="s">
        <v>675</v>
      </c>
      <c r="B12" s="521" t="s">
        <v>676</v>
      </c>
      <c r="C12" s="528" t="s">
        <v>677</v>
      </c>
      <c r="D12" s="529" t="s">
        <v>415</v>
      </c>
      <c r="E12" s="529" t="s">
        <v>152</v>
      </c>
      <c r="F12" s="530" t="s">
        <v>18</v>
      </c>
      <c r="G12" s="530" t="s">
        <v>3</v>
      </c>
      <c r="H12" s="531">
        <v>2</v>
      </c>
      <c r="I12" s="531">
        <v>5</v>
      </c>
      <c r="J12" s="532">
        <v>10</v>
      </c>
      <c r="K12" s="533" t="s">
        <v>6</v>
      </c>
      <c r="L12" s="529" t="s">
        <v>678</v>
      </c>
      <c r="M12" s="529" t="s">
        <v>679</v>
      </c>
      <c r="N12" s="530" t="s">
        <v>40</v>
      </c>
      <c r="O12" s="530" t="s">
        <v>169</v>
      </c>
      <c r="P12" s="531">
        <v>1</v>
      </c>
      <c r="Q12" s="531">
        <v>1</v>
      </c>
      <c r="R12" s="532">
        <v>1</v>
      </c>
      <c r="S12" s="533" t="s">
        <v>6</v>
      </c>
      <c r="T12" s="529" t="s">
        <v>680</v>
      </c>
      <c r="U12" s="521" t="s">
        <v>576</v>
      </c>
      <c r="V12" s="521" t="s">
        <v>577</v>
      </c>
      <c r="W12" s="521" t="s">
        <v>578</v>
      </c>
      <c r="X12" s="521" t="s">
        <v>579</v>
      </c>
      <c r="Y12" s="521" t="s">
        <v>580</v>
      </c>
      <c r="Z12" s="522"/>
      <c r="AA12" s="75" t="s">
        <v>343</v>
      </c>
      <c r="AB12" s="75" t="s">
        <v>346</v>
      </c>
      <c r="AC12" s="75" t="s">
        <v>345</v>
      </c>
      <c r="AD12" s="75" t="s">
        <v>343</v>
      </c>
      <c r="AE12" s="552" t="s">
        <v>752</v>
      </c>
      <c r="AF12" s="553" t="s">
        <v>753</v>
      </c>
      <c r="AG12" s="553" t="s">
        <v>754</v>
      </c>
      <c r="AH12" s="553" t="s">
        <v>755</v>
      </c>
      <c r="AI12" s="75" t="s">
        <v>343</v>
      </c>
      <c r="AJ12" s="75" t="s">
        <v>346</v>
      </c>
      <c r="AK12" s="75" t="s">
        <v>345</v>
      </c>
      <c r="AL12" s="75" t="s">
        <v>343</v>
      </c>
      <c r="AM12" s="75" t="s">
        <v>343</v>
      </c>
      <c r="AN12" s="75" t="s">
        <v>343</v>
      </c>
      <c r="AO12" s="75" t="s">
        <v>343</v>
      </c>
    </row>
    <row r="13" spans="1:147" s="150" customFormat="1" ht="186" hidden="1" customHeight="1" thickBot="1" x14ac:dyDescent="0.25">
      <c r="A13" s="709" t="s">
        <v>681</v>
      </c>
      <c r="B13" s="534" t="s">
        <v>416</v>
      </c>
      <c r="C13" s="535" t="s">
        <v>383</v>
      </c>
      <c r="D13" s="534" t="s">
        <v>392</v>
      </c>
      <c r="E13" s="534" t="s">
        <v>152</v>
      </c>
      <c r="F13" s="536" t="s">
        <v>19</v>
      </c>
      <c r="G13" s="536" t="s">
        <v>22</v>
      </c>
      <c r="H13" s="537">
        <v>3</v>
      </c>
      <c r="I13" s="537">
        <v>10</v>
      </c>
      <c r="J13" s="538">
        <v>30</v>
      </c>
      <c r="K13" s="539" t="s">
        <v>29</v>
      </c>
      <c r="L13" s="534" t="s">
        <v>417</v>
      </c>
      <c r="M13" s="534" t="s">
        <v>505</v>
      </c>
      <c r="N13" s="540" t="s">
        <v>40</v>
      </c>
      <c r="O13" s="540" t="s">
        <v>22</v>
      </c>
      <c r="P13" s="541">
        <v>1</v>
      </c>
      <c r="Q13" s="541">
        <v>10</v>
      </c>
      <c r="R13" s="542">
        <v>10</v>
      </c>
      <c r="S13" s="543" t="s">
        <v>6</v>
      </c>
      <c r="T13" s="534" t="s">
        <v>680</v>
      </c>
      <c r="U13" s="523" t="s">
        <v>581</v>
      </c>
      <c r="V13" s="523" t="s">
        <v>582</v>
      </c>
      <c r="W13" s="523" t="s">
        <v>583</v>
      </c>
      <c r="X13" s="523" t="s">
        <v>584</v>
      </c>
      <c r="Y13" s="523" t="s">
        <v>585</v>
      </c>
      <c r="Z13" s="523" t="s">
        <v>586</v>
      </c>
      <c r="AA13" s="263" t="s">
        <v>343</v>
      </c>
      <c r="AB13" s="263" t="s">
        <v>346</v>
      </c>
      <c r="AC13" s="263" t="s">
        <v>345</v>
      </c>
      <c r="AD13" s="263" t="s">
        <v>343</v>
      </c>
      <c r="AE13" s="554" t="s">
        <v>756</v>
      </c>
      <c r="AF13" s="555" t="s">
        <v>757</v>
      </c>
      <c r="AG13" s="555" t="s">
        <v>758</v>
      </c>
      <c r="AH13" s="556" t="s">
        <v>759</v>
      </c>
      <c r="AI13" s="263" t="s">
        <v>343</v>
      </c>
      <c r="AJ13" s="263" t="s">
        <v>346</v>
      </c>
      <c r="AK13" s="263" t="s">
        <v>345</v>
      </c>
      <c r="AL13" s="263" t="s">
        <v>343</v>
      </c>
      <c r="AM13" s="303" t="s">
        <v>343</v>
      </c>
      <c r="AN13" s="303" t="s">
        <v>343</v>
      </c>
      <c r="AO13" s="303" t="s">
        <v>343</v>
      </c>
    </row>
    <row r="14" spans="1:147" s="150" customFormat="1" ht="171" hidden="1" customHeight="1" thickBot="1" x14ac:dyDescent="0.25">
      <c r="A14" s="710"/>
      <c r="B14" s="523" t="s">
        <v>682</v>
      </c>
      <c r="C14" s="535" t="s">
        <v>394</v>
      </c>
      <c r="D14" s="534" t="s">
        <v>393</v>
      </c>
      <c r="E14" s="534" t="s">
        <v>152</v>
      </c>
      <c r="F14" s="536" t="s">
        <v>18</v>
      </c>
      <c r="G14" s="536" t="s">
        <v>22</v>
      </c>
      <c r="H14" s="537">
        <v>2</v>
      </c>
      <c r="I14" s="537">
        <v>10</v>
      </c>
      <c r="J14" s="538">
        <v>20</v>
      </c>
      <c r="K14" s="544" t="s">
        <v>28</v>
      </c>
      <c r="L14" s="534" t="s">
        <v>683</v>
      </c>
      <c r="M14" s="534" t="s">
        <v>684</v>
      </c>
      <c r="N14" s="540" t="s">
        <v>40</v>
      </c>
      <c r="O14" s="540" t="s">
        <v>168</v>
      </c>
      <c r="P14" s="541">
        <v>1</v>
      </c>
      <c r="Q14" s="541">
        <v>3</v>
      </c>
      <c r="R14" s="542">
        <v>3</v>
      </c>
      <c r="S14" s="543" t="s">
        <v>6</v>
      </c>
      <c r="T14" s="534" t="s">
        <v>680</v>
      </c>
      <c r="U14" s="523" t="s">
        <v>587</v>
      </c>
      <c r="V14" s="523" t="s">
        <v>588</v>
      </c>
      <c r="W14" s="523" t="s">
        <v>589</v>
      </c>
      <c r="X14" s="523" t="s">
        <v>590</v>
      </c>
      <c r="Y14" s="523" t="s">
        <v>591</v>
      </c>
      <c r="Z14" s="523" t="s">
        <v>592</v>
      </c>
      <c r="AA14" s="263" t="s">
        <v>343</v>
      </c>
      <c r="AB14" s="263" t="s">
        <v>346</v>
      </c>
      <c r="AC14" s="263" t="s">
        <v>345</v>
      </c>
      <c r="AD14" s="263" t="s">
        <v>343</v>
      </c>
      <c r="AE14" s="554" t="s">
        <v>760</v>
      </c>
      <c r="AF14" s="555" t="s">
        <v>761</v>
      </c>
      <c r="AG14" s="555" t="s">
        <v>762</v>
      </c>
      <c r="AH14" s="556" t="s">
        <v>759</v>
      </c>
      <c r="AI14" s="263" t="s">
        <v>343</v>
      </c>
      <c r="AJ14" s="263" t="s">
        <v>346</v>
      </c>
      <c r="AK14" s="263" t="s">
        <v>345</v>
      </c>
      <c r="AL14" s="263" t="s">
        <v>343</v>
      </c>
      <c r="AM14" s="303" t="s">
        <v>343</v>
      </c>
      <c r="AN14" s="303" t="s">
        <v>343</v>
      </c>
      <c r="AO14" s="303" t="s">
        <v>343</v>
      </c>
    </row>
    <row r="15" spans="1:147" s="150" customFormat="1" ht="366.75" hidden="1" customHeight="1" thickBot="1" x14ac:dyDescent="0.25">
      <c r="A15" s="545" t="s">
        <v>685</v>
      </c>
      <c r="B15" s="524" t="s">
        <v>686</v>
      </c>
      <c r="C15" s="546" t="s">
        <v>687</v>
      </c>
      <c r="D15" s="547" t="s">
        <v>401</v>
      </c>
      <c r="E15" s="547" t="s">
        <v>152</v>
      </c>
      <c r="F15" s="540" t="s">
        <v>19</v>
      </c>
      <c r="G15" s="540" t="s">
        <v>22</v>
      </c>
      <c r="H15" s="541">
        <v>3</v>
      </c>
      <c r="I15" s="541">
        <v>10</v>
      </c>
      <c r="J15" s="542">
        <v>30</v>
      </c>
      <c r="K15" s="539" t="s">
        <v>29</v>
      </c>
      <c r="L15" s="547" t="s">
        <v>688</v>
      </c>
      <c r="M15" s="547" t="s">
        <v>507</v>
      </c>
      <c r="N15" s="540" t="s">
        <v>40</v>
      </c>
      <c r="O15" s="540" t="s">
        <v>168</v>
      </c>
      <c r="P15" s="541">
        <v>1</v>
      </c>
      <c r="Q15" s="541">
        <v>3</v>
      </c>
      <c r="R15" s="542">
        <v>3</v>
      </c>
      <c r="S15" s="543" t="s">
        <v>6</v>
      </c>
      <c r="T15" s="547" t="s">
        <v>680</v>
      </c>
      <c r="U15" s="524" t="s">
        <v>657</v>
      </c>
      <c r="V15" s="524" t="s">
        <v>658</v>
      </c>
      <c r="W15" s="524" t="s">
        <v>672</v>
      </c>
      <c r="X15" s="524" t="s">
        <v>659</v>
      </c>
      <c r="Y15" s="524" t="s">
        <v>660</v>
      </c>
      <c r="Z15" s="524" t="s">
        <v>661</v>
      </c>
      <c r="AA15" s="75" t="s">
        <v>343</v>
      </c>
      <c r="AB15" s="75" t="s">
        <v>346</v>
      </c>
      <c r="AC15" s="75" t="s">
        <v>345</v>
      </c>
      <c r="AD15" s="75" t="s">
        <v>343</v>
      </c>
      <c r="AE15" s="557" t="s">
        <v>763</v>
      </c>
      <c r="AF15" s="558" t="s">
        <v>764</v>
      </c>
      <c r="AG15" s="558" t="s">
        <v>765</v>
      </c>
      <c r="AH15" s="559" t="s">
        <v>759</v>
      </c>
      <c r="AI15" s="75" t="s">
        <v>343</v>
      </c>
      <c r="AJ15" s="75" t="s">
        <v>346</v>
      </c>
      <c r="AK15" s="75" t="s">
        <v>345</v>
      </c>
      <c r="AL15" s="75" t="s">
        <v>343</v>
      </c>
      <c r="AM15" s="75" t="s">
        <v>343</v>
      </c>
      <c r="AN15" s="75" t="s">
        <v>343</v>
      </c>
      <c r="AO15" s="75" t="s">
        <v>343</v>
      </c>
    </row>
    <row r="16" spans="1:147" s="150" customFormat="1" ht="183.75" hidden="1" customHeight="1" thickBot="1" x14ac:dyDescent="0.25">
      <c r="A16" s="709" t="s">
        <v>689</v>
      </c>
      <c r="B16" s="523" t="s">
        <v>690</v>
      </c>
      <c r="C16" s="535" t="s">
        <v>402</v>
      </c>
      <c r="D16" s="534" t="s">
        <v>400</v>
      </c>
      <c r="E16" s="534" t="s">
        <v>152</v>
      </c>
      <c r="F16" s="536" t="s">
        <v>40</v>
      </c>
      <c r="G16" s="536" t="s">
        <v>3</v>
      </c>
      <c r="H16" s="537">
        <v>1</v>
      </c>
      <c r="I16" s="537">
        <v>5</v>
      </c>
      <c r="J16" s="538">
        <v>5</v>
      </c>
      <c r="K16" s="543" t="s">
        <v>6</v>
      </c>
      <c r="L16" s="534" t="s">
        <v>691</v>
      </c>
      <c r="M16" s="534" t="s">
        <v>506</v>
      </c>
      <c r="N16" s="540" t="s">
        <v>40</v>
      </c>
      <c r="O16" s="540" t="s">
        <v>169</v>
      </c>
      <c r="P16" s="541">
        <v>1</v>
      </c>
      <c r="Q16" s="541">
        <v>1</v>
      </c>
      <c r="R16" s="542">
        <v>1</v>
      </c>
      <c r="S16" s="543" t="s">
        <v>6</v>
      </c>
      <c r="T16" s="534" t="s">
        <v>680</v>
      </c>
      <c r="U16" s="523" t="s">
        <v>593</v>
      </c>
      <c r="V16" s="523" t="s">
        <v>594</v>
      </c>
      <c r="W16" s="523" t="s">
        <v>595</v>
      </c>
      <c r="X16" s="523" t="s">
        <v>596</v>
      </c>
      <c r="Y16" s="523" t="s">
        <v>597</v>
      </c>
      <c r="Z16" s="523" t="s">
        <v>598</v>
      </c>
      <c r="AA16" s="263" t="s">
        <v>343</v>
      </c>
      <c r="AB16" s="263" t="s">
        <v>346</v>
      </c>
      <c r="AC16" s="263" t="s">
        <v>345</v>
      </c>
      <c r="AD16" s="263" t="s">
        <v>343</v>
      </c>
      <c r="AE16" s="554" t="s">
        <v>766</v>
      </c>
      <c r="AF16" s="555" t="s">
        <v>767</v>
      </c>
      <c r="AG16" s="555" t="s">
        <v>768</v>
      </c>
      <c r="AH16" s="556" t="s">
        <v>759</v>
      </c>
      <c r="AI16" s="263" t="s">
        <v>343</v>
      </c>
      <c r="AJ16" s="263" t="s">
        <v>346</v>
      </c>
      <c r="AK16" s="263" t="s">
        <v>345</v>
      </c>
      <c r="AL16" s="263" t="s">
        <v>343</v>
      </c>
      <c r="AM16" s="303" t="s">
        <v>343</v>
      </c>
      <c r="AN16" s="303" t="s">
        <v>343</v>
      </c>
      <c r="AO16" s="303" t="s">
        <v>343</v>
      </c>
    </row>
    <row r="17" spans="1:43" s="150" customFormat="1" ht="408.75" hidden="1" customHeight="1" thickBot="1" x14ac:dyDescent="0.25">
      <c r="A17" s="711"/>
      <c r="B17" s="563" t="s">
        <v>692</v>
      </c>
      <c r="C17" s="564" t="s">
        <v>693</v>
      </c>
      <c r="D17" s="565" t="s">
        <v>391</v>
      </c>
      <c r="E17" s="565" t="s">
        <v>351</v>
      </c>
      <c r="F17" s="566" t="s">
        <v>40</v>
      </c>
      <c r="G17" s="566" t="s">
        <v>22</v>
      </c>
      <c r="H17" s="567">
        <v>1</v>
      </c>
      <c r="I17" s="567">
        <v>10</v>
      </c>
      <c r="J17" s="564">
        <v>10</v>
      </c>
      <c r="K17" s="568" t="s">
        <v>6</v>
      </c>
      <c r="L17" s="565" t="s">
        <v>694</v>
      </c>
      <c r="M17" s="565" t="s">
        <v>695</v>
      </c>
      <c r="N17" s="569" t="s">
        <v>40</v>
      </c>
      <c r="O17" s="569" t="s">
        <v>3</v>
      </c>
      <c r="P17" s="570">
        <v>1</v>
      </c>
      <c r="Q17" s="570">
        <v>5</v>
      </c>
      <c r="R17" s="571">
        <v>5</v>
      </c>
      <c r="S17" s="568" t="s">
        <v>6</v>
      </c>
      <c r="T17" s="565" t="s">
        <v>696</v>
      </c>
      <c r="U17" s="563" t="s">
        <v>599</v>
      </c>
      <c r="V17" s="563" t="s">
        <v>600</v>
      </c>
      <c r="W17" s="563" t="s">
        <v>601</v>
      </c>
      <c r="X17" s="563" t="s">
        <v>602</v>
      </c>
      <c r="Y17" s="563" t="s">
        <v>603</v>
      </c>
      <c r="Z17" s="572"/>
      <c r="AA17" s="263" t="s">
        <v>343</v>
      </c>
      <c r="AB17" s="263" t="s">
        <v>346</v>
      </c>
      <c r="AC17" s="263" t="s">
        <v>345</v>
      </c>
      <c r="AD17" s="263" t="s">
        <v>343</v>
      </c>
      <c r="AE17" s="579" t="s">
        <v>769</v>
      </c>
      <c r="AF17" s="562" t="s">
        <v>770</v>
      </c>
      <c r="AG17" s="562" t="s">
        <v>771</v>
      </c>
      <c r="AH17" s="562" t="s">
        <v>755</v>
      </c>
      <c r="AI17" s="263" t="s">
        <v>343</v>
      </c>
      <c r="AJ17" s="263" t="s">
        <v>346</v>
      </c>
      <c r="AK17" s="263" t="s">
        <v>345</v>
      </c>
      <c r="AL17" s="263" t="s">
        <v>343</v>
      </c>
      <c r="AM17" s="303" t="s">
        <v>343</v>
      </c>
      <c r="AN17" s="981" t="s">
        <v>816</v>
      </c>
      <c r="AO17" s="303" t="s">
        <v>343</v>
      </c>
    </row>
    <row r="18" spans="1:43" s="150" customFormat="1" ht="376.5" hidden="1" customHeight="1" thickBot="1" x14ac:dyDescent="0.25">
      <c r="A18" s="712" t="s">
        <v>697</v>
      </c>
      <c r="B18" s="573" t="s">
        <v>698</v>
      </c>
      <c r="C18" s="571" t="s">
        <v>384</v>
      </c>
      <c r="D18" s="573" t="s">
        <v>385</v>
      </c>
      <c r="E18" s="573" t="s">
        <v>350</v>
      </c>
      <c r="F18" s="569" t="s">
        <v>40</v>
      </c>
      <c r="G18" s="569" t="s">
        <v>23</v>
      </c>
      <c r="H18" s="570">
        <v>1</v>
      </c>
      <c r="I18" s="570">
        <v>20</v>
      </c>
      <c r="J18" s="571">
        <v>20</v>
      </c>
      <c r="K18" s="574" t="s">
        <v>28</v>
      </c>
      <c r="L18" s="573" t="s">
        <v>531</v>
      </c>
      <c r="M18" s="573" t="s">
        <v>532</v>
      </c>
      <c r="N18" s="569" t="s">
        <v>40</v>
      </c>
      <c r="O18" s="569" t="s">
        <v>22</v>
      </c>
      <c r="P18" s="570">
        <v>1</v>
      </c>
      <c r="Q18" s="570">
        <v>10</v>
      </c>
      <c r="R18" s="571">
        <v>10</v>
      </c>
      <c r="S18" s="568" t="s">
        <v>6</v>
      </c>
      <c r="T18" s="573" t="s">
        <v>696</v>
      </c>
      <c r="U18" s="575" t="s">
        <v>604</v>
      </c>
      <c r="V18" s="575" t="s">
        <v>605</v>
      </c>
      <c r="W18" s="575" t="s">
        <v>606</v>
      </c>
      <c r="X18" s="575" t="s">
        <v>607</v>
      </c>
      <c r="Y18" s="575" t="s">
        <v>608</v>
      </c>
      <c r="Z18" s="575" t="s">
        <v>609</v>
      </c>
      <c r="AA18" s="75" t="s">
        <v>343</v>
      </c>
      <c r="AB18" s="75" t="s">
        <v>346</v>
      </c>
      <c r="AC18" s="75" t="s">
        <v>345</v>
      </c>
      <c r="AD18" s="75" t="s">
        <v>343</v>
      </c>
      <c r="AE18" s="580" t="s">
        <v>772</v>
      </c>
      <c r="AF18" s="583" t="s">
        <v>773</v>
      </c>
      <c r="AG18" s="581" t="s">
        <v>774</v>
      </c>
      <c r="AH18" s="581" t="s">
        <v>759</v>
      </c>
      <c r="AI18" s="75" t="s">
        <v>343</v>
      </c>
      <c r="AJ18" s="75" t="s">
        <v>346</v>
      </c>
      <c r="AK18" s="75" t="s">
        <v>345</v>
      </c>
      <c r="AL18" s="75" t="s">
        <v>343</v>
      </c>
      <c r="AM18" s="75" t="s">
        <v>343</v>
      </c>
      <c r="AN18" s="584" t="s">
        <v>817</v>
      </c>
      <c r="AO18" s="75" t="s">
        <v>343</v>
      </c>
    </row>
    <row r="19" spans="1:43" s="150" customFormat="1" ht="334.5" hidden="1" customHeight="1" thickBot="1" x14ac:dyDescent="0.25">
      <c r="A19" s="713"/>
      <c r="B19" s="575" t="s">
        <v>403</v>
      </c>
      <c r="C19" s="571" t="s">
        <v>414</v>
      </c>
      <c r="D19" s="573" t="s">
        <v>385</v>
      </c>
      <c r="E19" s="573" t="s">
        <v>351</v>
      </c>
      <c r="F19" s="569" t="s">
        <v>18</v>
      </c>
      <c r="G19" s="569" t="s">
        <v>23</v>
      </c>
      <c r="H19" s="570">
        <v>2</v>
      </c>
      <c r="I19" s="570">
        <v>20</v>
      </c>
      <c r="J19" s="571">
        <v>40</v>
      </c>
      <c r="K19" s="576" t="s">
        <v>29</v>
      </c>
      <c r="L19" s="573" t="s">
        <v>699</v>
      </c>
      <c r="M19" s="573" t="s">
        <v>553</v>
      </c>
      <c r="N19" s="569" t="s">
        <v>40</v>
      </c>
      <c r="O19" s="569" t="s">
        <v>23</v>
      </c>
      <c r="P19" s="570">
        <v>1</v>
      </c>
      <c r="Q19" s="570">
        <v>20</v>
      </c>
      <c r="R19" s="571">
        <v>20</v>
      </c>
      <c r="S19" s="574" t="s">
        <v>28</v>
      </c>
      <c r="T19" s="573" t="s">
        <v>700</v>
      </c>
      <c r="U19" s="575" t="s">
        <v>610</v>
      </c>
      <c r="V19" s="575" t="s">
        <v>611</v>
      </c>
      <c r="W19" s="575" t="s">
        <v>612</v>
      </c>
      <c r="X19" s="575" t="s">
        <v>613</v>
      </c>
      <c r="Y19" s="575" t="s">
        <v>614</v>
      </c>
      <c r="Z19" s="577"/>
      <c r="AA19" s="75" t="s">
        <v>343</v>
      </c>
      <c r="AB19" s="75" t="s">
        <v>346</v>
      </c>
      <c r="AC19" s="75" t="s">
        <v>345</v>
      </c>
      <c r="AD19" s="75" t="s">
        <v>343</v>
      </c>
      <c r="AE19" s="580" t="s">
        <v>775</v>
      </c>
      <c r="AF19" s="581" t="s">
        <v>776</v>
      </c>
      <c r="AG19" s="581" t="s">
        <v>777</v>
      </c>
      <c r="AH19" s="581" t="s">
        <v>759</v>
      </c>
      <c r="AI19" s="75" t="s">
        <v>343</v>
      </c>
      <c r="AJ19" s="75" t="s">
        <v>346</v>
      </c>
      <c r="AK19" s="75" t="s">
        <v>345</v>
      </c>
      <c r="AL19" s="75" t="s">
        <v>343</v>
      </c>
      <c r="AM19" s="75" t="s">
        <v>343</v>
      </c>
      <c r="AN19" s="584" t="s">
        <v>818</v>
      </c>
      <c r="AO19" s="75" t="s">
        <v>343</v>
      </c>
    </row>
    <row r="20" spans="1:43" s="150" customFormat="1" ht="290.25" hidden="1" customHeight="1" thickBot="1" x14ac:dyDescent="0.25">
      <c r="A20" s="713"/>
      <c r="B20" s="575" t="s">
        <v>396</v>
      </c>
      <c r="C20" s="571" t="s">
        <v>395</v>
      </c>
      <c r="D20" s="573" t="s">
        <v>398</v>
      </c>
      <c r="E20" s="573" t="s">
        <v>353</v>
      </c>
      <c r="F20" s="569" t="s">
        <v>18</v>
      </c>
      <c r="G20" s="569" t="s">
        <v>23</v>
      </c>
      <c r="H20" s="570">
        <v>2</v>
      </c>
      <c r="I20" s="570">
        <v>20</v>
      </c>
      <c r="J20" s="571">
        <v>40</v>
      </c>
      <c r="K20" s="576" t="s">
        <v>29</v>
      </c>
      <c r="L20" s="573" t="s">
        <v>701</v>
      </c>
      <c r="M20" s="573" t="s">
        <v>508</v>
      </c>
      <c r="N20" s="569" t="s">
        <v>40</v>
      </c>
      <c r="O20" s="569" t="s">
        <v>22</v>
      </c>
      <c r="P20" s="570">
        <v>1</v>
      </c>
      <c r="Q20" s="570">
        <v>10</v>
      </c>
      <c r="R20" s="571">
        <v>10</v>
      </c>
      <c r="S20" s="568" t="s">
        <v>6</v>
      </c>
      <c r="T20" s="573" t="s">
        <v>696</v>
      </c>
      <c r="U20" s="575" t="s">
        <v>662</v>
      </c>
      <c r="V20" s="575" t="s">
        <v>663</v>
      </c>
      <c r="W20" s="575" t="s">
        <v>615</v>
      </c>
      <c r="X20" s="575" t="s">
        <v>664</v>
      </c>
      <c r="Y20" s="575" t="s">
        <v>665</v>
      </c>
      <c r="Z20" s="577"/>
      <c r="AA20" s="75" t="s">
        <v>343</v>
      </c>
      <c r="AB20" s="75" t="s">
        <v>346</v>
      </c>
      <c r="AC20" s="75" t="s">
        <v>345</v>
      </c>
      <c r="AD20" s="75" t="s">
        <v>343</v>
      </c>
      <c r="AE20" s="582" t="s">
        <v>778</v>
      </c>
      <c r="AF20" s="581" t="s">
        <v>779</v>
      </c>
      <c r="AG20" s="581" t="s">
        <v>780</v>
      </c>
      <c r="AH20" s="581" t="s">
        <v>759</v>
      </c>
      <c r="AI20" s="75" t="s">
        <v>343</v>
      </c>
      <c r="AJ20" s="75" t="s">
        <v>346</v>
      </c>
      <c r="AK20" s="75" t="s">
        <v>345</v>
      </c>
      <c r="AL20" s="75" t="s">
        <v>343</v>
      </c>
      <c r="AM20" s="75" t="s">
        <v>343</v>
      </c>
      <c r="AN20" s="584" t="s">
        <v>819</v>
      </c>
      <c r="AO20" s="75" t="s">
        <v>343</v>
      </c>
    </row>
    <row r="21" spans="1:43" s="150" customFormat="1" ht="295.5" hidden="1" customHeight="1" thickBot="1" x14ac:dyDescent="0.25">
      <c r="A21" s="713"/>
      <c r="B21" s="575" t="s">
        <v>397</v>
      </c>
      <c r="C21" s="571" t="s">
        <v>404</v>
      </c>
      <c r="D21" s="573" t="s">
        <v>398</v>
      </c>
      <c r="E21" s="573" t="s">
        <v>353</v>
      </c>
      <c r="F21" s="569" t="s">
        <v>19</v>
      </c>
      <c r="G21" s="569" t="s">
        <v>23</v>
      </c>
      <c r="H21" s="570">
        <v>3</v>
      </c>
      <c r="I21" s="570">
        <v>20</v>
      </c>
      <c r="J21" s="571">
        <v>60</v>
      </c>
      <c r="K21" s="578" t="s">
        <v>30</v>
      </c>
      <c r="L21" s="573" t="s">
        <v>701</v>
      </c>
      <c r="M21" s="573" t="s">
        <v>508</v>
      </c>
      <c r="N21" s="569" t="s">
        <v>18</v>
      </c>
      <c r="O21" s="569" t="s">
        <v>22</v>
      </c>
      <c r="P21" s="570">
        <v>2</v>
      </c>
      <c r="Q21" s="570">
        <v>10</v>
      </c>
      <c r="R21" s="571">
        <v>20</v>
      </c>
      <c r="S21" s="574" t="s">
        <v>28</v>
      </c>
      <c r="T21" s="573" t="s">
        <v>700</v>
      </c>
      <c r="U21" s="575" t="s">
        <v>666</v>
      </c>
      <c r="V21" s="575" t="s">
        <v>667</v>
      </c>
      <c r="W21" s="575" t="s">
        <v>616</v>
      </c>
      <c r="X21" s="575" t="s">
        <v>668</v>
      </c>
      <c r="Y21" s="575" t="s">
        <v>669</v>
      </c>
      <c r="Z21" s="577"/>
      <c r="AA21" s="75" t="s">
        <v>343</v>
      </c>
      <c r="AB21" s="75" t="s">
        <v>346</v>
      </c>
      <c r="AC21" s="75" t="s">
        <v>345</v>
      </c>
      <c r="AD21" s="75" t="s">
        <v>343</v>
      </c>
      <c r="AE21" s="580" t="s">
        <v>781</v>
      </c>
      <c r="AF21" s="581" t="s">
        <v>782</v>
      </c>
      <c r="AG21" s="581" t="s">
        <v>783</v>
      </c>
      <c r="AH21" s="581" t="s">
        <v>759</v>
      </c>
      <c r="AI21" s="75" t="s">
        <v>343</v>
      </c>
      <c r="AJ21" s="75" t="s">
        <v>346</v>
      </c>
      <c r="AK21" s="75" t="s">
        <v>345</v>
      </c>
      <c r="AL21" s="75" t="s">
        <v>343</v>
      </c>
      <c r="AM21" s="75" t="s">
        <v>343</v>
      </c>
      <c r="AN21" s="551" t="s">
        <v>820</v>
      </c>
      <c r="AO21" s="75" t="s">
        <v>343</v>
      </c>
    </row>
    <row r="22" spans="1:43" s="150" customFormat="1" ht="198.75" hidden="1" customHeight="1" thickBot="1" x14ac:dyDescent="0.25">
      <c r="A22" s="714"/>
      <c r="B22" s="524" t="s">
        <v>702</v>
      </c>
      <c r="C22" s="546" t="s">
        <v>399</v>
      </c>
      <c r="D22" s="547" t="s">
        <v>405</v>
      </c>
      <c r="E22" s="547" t="s">
        <v>152</v>
      </c>
      <c r="F22" s="540" t="s">
        <v>21</v>
      </c>
      <c r="G22" s="540" t="s">
        <v>3</v>
      </c>
      <c r="H22" s="541">
        <v>5</v>
      </c>
      <c r="I22" s="541">
        <v>5</v>
      </c>
      <c r="J22" s="542">
        <v>25</v>
      </c>
      <c r="K22" s="544" t="s">
        <v>28</v>
      </c>
      <c r="L22" s="547" t="s">
        <v>560</v>
      </c>
      <c r="M22" s="547" t="s">
        <v>703</v>
      </c>
      <c r="N22" s="540" t="s">
        <v>20</v>
      </c>
      <c r="O22" s="540" t="s">
        <v>168</v>
      </c>
      <c r="P22" s="541">
        <v>4</v>
      </c>
      <c r="Q22" s="541">
        <v>3</v>
      </c>
      <c r="R22" s="542">
        <v>12</v>
      </c>
      <c r="S22" s="543" t="s">
        <v>6</v>
      </c>
      <c r="T22" s="547" t="s">
        <v>680</v>
      </c>
      <c r="U22" s="524" t="s">
        <v>617</v>
      </c>
      <c r="V22" s="524" t="s">
        <v>618</v>
      </c>
      <c r="W22" s="524" t="s">
        <v>619</v>
      </c>
      <c r="X22" s="524" t="s">
        <v>620</v>
      </c>
      <c r="Y22" s="524" t="s">
        <v>621</v>
      </c>
      <c r="Z22" s="526"/>
      <c r="AA22" s="75" t="s">
        <v>343</v>
      </c>
      <c r="AB22" s="75" t="s">
        <v>346</v>
      </c>
      <c r="AC22" s="75" t="s">
        <v>345</v>
      </c>
      <c r="AD22" s="75" t="s">
        <v>343</v>
      </c>
      <c r="AE22" s="557" t="s">
        <v>784</v>
      </c>
      <c r="AF22" s="558" t="s">
        <v>785</v>
      </c>
      <c r="AG22" s="558" t="s">
        <v>786</v>
      </c>
      <c r="AH22" s="559" t="s">
        <v>759</v>
      </c>
      <c r="AI22" s="75" t="s">
        <v>343</v>
      </c>
      <c r="AJ22" s="75" t="s">
        <v>346</v>
      </c>
      <c r="AK22" s="75" t="s">
        <v>345</v>
      </c>
      <c r="AL22" s="75" t="s">
        <v>343</v>
      </c>
      <c r="AM22" s="75" t="s">
        <v>343</v>
      </c>
      <c r="AN22" s="75" t="s">
        <v>343</v>
      </c>
      <c r="AO22" s="75" t="s">
        <v>343</v>
      </c>
    </row>
    <row r="23" spans="1:43" s="150" customFormat="1" ht="153.75" hidden="1" customHeight="1" thickBot="1" x14ac:dyDescent="0.25">
      <c r="A23" s="715"/>
      <c r="B23" s="524" t="s">
        <v>406</v>
      </c>
      <c r="C23" s="546" t="s">
        <v>704</v>
      </c>
      <c r="D23" s="547" t="s">
        <v>407</v>
      </c>
      <c r="E23" s="547" t="s">
        <v>152</v>
      </c>
      <c r="F23" s="540" t="s">
        <v>40</v>
      </c>
      <c r="G23" s="540" t="s">
        <v>3</v>
      </c>
      <c r="H23" s="541">
        <v>1</v>
      </c>
      <c r="I23" s="541">
        <v>5</v>
      </c>
      <c r="J23" s="542">
        <v>5</v>
      </c>
      <c r="K23" s="543" t="s">
        <v>6</v>
      </c>
      <c r="L23" s="547" t="s">
        <v>562</v>
      </c>
      <c r="M23" s="547" t="s">
        <v>705</v>
      </c>
      <c r="N23" s="540" t="s">
        <v>40</v>
      </c>
      <c r="O23" s="540" t="s">
        <v>168</v>
      </c>
      <c r="P23" s="541">
        <v>1</v>
      </c>
      <c r="Q23" s="541">
        <v>3</v>
      </c>
      <c r="R23" s="542">
        <v>3</v>
      </c>
      <c r="S23" s="543" t="s">
        <v>6</v>
      </c>
      <c r="T23" s="547" t="s">
        <v>680</v>
      </c>
      <c r="U23" s="524" t="s">
        <v>622</v>
      </c>
      <c r="V23" s="524" t="s">
        <v>623</v>
      </c>
      <c r="W23" s="524" t="s">
        <v>623</v>
      </c>
      <c r="X23" s="524" t="s">
        <v>624</v>
      </c>
      <c r="Y23" s="524" t="s">
        <v>625</v>
      </c>
      <c r="Z23" s="526"/>
      <c r="AA23" s="75" t="s">
        <v>343</v>
      </c>
      <c r="AB23" s="75" t="s">
        <v>346</v>
      </c>
      <c r="AC23" s="75" t="s">
        <v>345</v>
      </c>
      <c r="AD23" s="75" t="s">
        <v>343</v>
      </c>
      <c r="AE23" s="557" t="s">
        <v>787</v>
      </c>
      <c r="AF23" s="558" t="s">
        <v>788</v>
      </c>
      <c r="AG23" s="558" t="s">
        <v>789</v>
      </c>
      <c r="AH23" s="559" t="s">
        <v>759</v>
      </c>
      <c r="AI23" s="75" t="s">
        <v>343</v>
      </c>
      <c r="AJ23" s="75" t="s">
        <v>346</v>
      </c>
      <c r="AK23" s="75" t="s">
        <v>345</v>
      </c>
      <c r="AL23" s="75" t="s">
        <v>343</v>
      </c>
      <c r="AM23" s="75" t="s">
        <v>343</v>
      </c>
      <c r="AN23" s="75" t="s">
        <v>343</v>
      </c>
      <c r="AO23" s="75" t="s">
        <v>343</v>
      </c>
    </row>
    <row r="24" spans="1:43" s="150" customFormat="1" ht="82.5" hidden="1" customHeight="1" thickBot="1" x14ac:dyDescent="0.25">
      <c r="A24" s="548" t="s">
        <v>706</v>
      </c>
      <c r="B24" s="523" t="s">
        <v>707</v>
      </c>
      <c r="C24" s="535" t="s">
        <v>708</v>
      </c>
      <c r="D24" s="534" t="s">
        <v>709</v>
      </c>
      <c r="E24" s="534" t="s">
        <v>152</v>
      </c>
      <c r="F24" s="536" t="s">
        <v>19</v>
      </c>
      <c r="G24" s="536" t="s">
        <v>22</v>
      </c>
      <c r="H24" s="537">
        <v>3</v>
      </c>
      <c r="I24" s="537">
        <v>10</v>
      </c>
      <c r="J24" s="538">
        <v>30</v>
      </c>
      <c r="K24" s="539" t="s">
        <v>29</v>
      </c>
      <c r="L24" s="534" t="s">
        <v>710</v>
      </c>
      <c r="M24" s="534" t="s">
        <v>711</v>
      </c>
      <c r="N24" s="540" t="s">
        <v>18</v>
      </c>
      <c r="O24" s="540" t="s">
        <v>3</v>
      </c>
      <c r="P24" s="541">
        <v>2</v>
      </c>
      <c r="Q24" s="541">
        <v>5</v>
      </c>
      <c r="R24" s="542">
        <v>10</v>
      </c>
      <c r="S24" s="543" t="s">
        <v>6</v>
      </c>
      <c r="T24" s="534" t="s">
        <v>680</v>
      </c>
      <c r="U24" s="523" t="s">
        <v>626</v>
      </c>
      <c r="V24" s="523" t="s">
        <v>627</v>
      </c>
      <c r="W24" s="523" t="s">
        <v>628</v>
      </c>
      <c r="X24" s="523" t="s">
        <v>629</v>
      </c>
      <c r="Y24" s="523" t="s">
        <v>630</v>
      </c>
      <c r="Z24" s="525"/>
      <c r="AA24" s="263" t="s">
        <v>343</v>
      </c>
      <c r="AB24" s="263" t="s">
        <v>346</v>
      </c>
      <c r="AC24" s="263" t="s">
        <v>345</v>
      </c>
      <c r="AD24" s="263" t="s">
        <v>343</v>
      </c>
      <c r="AE24" s="554" t="s">
        <v>790</v>
      </c>
      <c r="AF24" s="555" t="s">
        <v>791</v>
      </c>
      <c r="AG24" s="555" t="s">
        <v>792</v>
      </c>
      <c r="AH24" s="556" t="s">
        <v>759</v>
      </c>
      <c r="AI24" s="263" t="s">
        <v>343</v>
      </c>
      <c r="AJ24" s="263" t="s">
        <v>346</v>
      </c>
      <c r="AK24" s="263" t="s">
        <v>345</v>
      </c>
      <c r="AL24" s="263" t="s">
        <v>343</v>
      </c>
      <c r="AM24" s="303" t="s">
        <v>343</v>
      </c>
      <c r="AN24" s="303" t="s">
        <v>343</v>
      </c>
      <c r="AO24" s="303" t="s">
        <v>343</v>
      </c>
    </row>
    <row r="25" spans="1:43" s="150" customFormat="1" ht="357.75" customHeight="1" thickBot="1" x14ac:dyDescent="0.25">
      <c r="A25" s="709" t="s">
        <v>712</v>
      </c>
      <c r="B25" s="523" t="s">
        <v>713</v>
      </c>
      <c r="C25" s="535" t="s">
        <v>413</v>
      </c>
      <c r="D25" s="534" t="s">
        <v>714</v>
      </c>
      <c r="E25" s="534" t="s">
        <v>152</v>
      </c>
      <c r="F25" s="536" t="s">
        <v>21</v>
      </c>
      <c r="G25" s="536" t="s">
        <v>22</v>
      </c>
      <c r="H25" s="537">
        <v>5</v>
      </c>
      <c r="I25" s="537">
        <v>10</v>
      </c>
      <c r="J25" s="538">
        <v>50</v>
      </c>
      <c r="K25" s="539" t="s">
        <v>29</v>
      </c>
      <c r="L25" s="534" t="s">
        <v>715</v>
      </c>
      <c r="M25" s="534" t="s">
        <v>716</v>
      </c>
      <c r="N25" s="540" t="s">
        <v>19</v>
      </c>
      <c r="O25" s="540" t="s">
        <v>22</v>
      </c>
      <c r="P25" s="541">
        <v>3</v>
      </c>
      <c r="Q25" s="541">
        <v>10</v>
      </c>
      <c r="R25" s="542">
        <v>30</v>
      </c>
      <c r="S25" s="539" t="s">
        <v>29</v>
      </c>
      <c r="T25" s="534" t="s">
        <v>700</v>
      </c>
      <c r="U25" s="523" t="s">
        <v>717</v>
      </c>
      <c r="V25" s="523" t="s">
        <v>718</v>
      </c>
      <c r="W25" s="523" t="s">
        <v>719</v>
      </c>
      <c r="X25" s="523" t="s">
        <v>720</v>
      </c>
      <c r="Y25" s="523" t="s">
        <v>721</v>
      </c>
      <c r="Z25" s="525"/>
      <c r="AA25" s="263" t="s">
        <v>343</v>
      </c>
      <c r="AB25" s="263" t="s">
        <v>346</v>
      </c>
      <c r="AC25" s="263" t="s">
        <v>345</v>
      </c>
      <c r="AD25" s="263" t="s">
        <v>343</v>
      </c>
      <c r="AE25" s="554" t="s">
        <v>793</v>
      </c>
      <c r="AF25" s="555" t="s">
        <v>794</v>
      </c>
      <c r="AG25" s="555" t="s">
        <v>795</v>
      </c>
      <c r="AH25" s="556" t="s">
        <v>759</v>
      </c>
      <c r="AI25" s="263" t="s">
        <v>343</v>
      </c>
      <c r="AJ25" s="263" t="s">
        <v>346</v>
      </c>
      <c r="AK25" s="263" t="s">
        <v>345</v>
      </c>
      <c r="AL25" s="263" t="s">
        <v>343</v>
      </c>
      <c r="AM25" s="303" t="s">
        <v>343</v>
      </c>
      <c r="AN25" s="303" t="s">
        <v>822</v>
      </c>
      <c r="AO25" s="303" t="s">
        <v>343</v>
      </c>
    </row>
    <row r="26" spans="1:43" s="150" customFormat="1" ht="77.25" hidden="1" customHeight="1" thickBot="1" x14ac:dyDescent="0.25">
      <c r="A26" s="710"/>
      <c r="B26" s="523" t="s">
        <v>419</v>
      </c>
      <c r="C26" s="535" t="s">
        <v>410</v>
      </c>
      <c r="D26" s="534" t="s">
        <v>722</v>
      </c>
      <c r="E26" s="534" t="s">
        <v>152</v>
      </c>
      <c r="F26" s="536" t="s">
        <v>20</v>
      </c>
      <c r="G26" s="536" t="s">
        <v>22</v>
      </c>
      <c r="H26" s="537">
        <v>4</v>
      </c>
      <c r="I26" s="537">
        <v>10</v>
      </c>
      <c r="J26" s="538">
        <v>40</v>
      </c>
      <c r="K26" s="539" t="s">
        <v>29</v>
      </c>
      <c r="L26" s="534" t="s">
        <v>421</v>
      </c>
      <c r="M26" s="534" t="s">
        <v>420</v>
      </c>
      <c r="N26" s="540" t="s">
        <v>18</v>
      </c>
      <c r="O26" s="540" t="s">
        <v>168</v>
      </c>
      <c r="P26" s="541">
        <v>2</v>
      </c>
      <c r="Q26" s="541">
        <v>3</v>
      </c>
      <c r="R26" s="542">
        <v>6</v>
      </c>
      <c r="S26" s="543" t="s">
        <v>6</v>
      </c>
      <c r="T26" s="534" t="s">
        <v>680</v>
      </c>
      <c r="U26" s="523" t="s">
        <v>631</v>
      </c>
      <c r="V26" s="523" t="s">
        <v>632</v>
      </c>
      <c r="W26" s="523" t="s">
        <v>633</v>
      </c>
      <c r="X26" s="523" t="s">
        <v>634</v>
      </c>
      <c r="Y26" s="523" t="s">
        <v>635</v>
      </c>
      <c r="Z26" s="525"/>
      <c r="AA26" s="263" t="s">
        <v>343</v>
      </c>
      <c r="AB26" s="263" t="s">
        <v>346</v>
      </c>
      <c r="AC26" s="263" t="s">
        <v>345</v>
      </c>
      <c r="AD26" s="263" t="s">
        <v>343</v>
      </c>
      <c r="AE26" s="554" t="s">
        <v>796</v>
      </c>
      <c r="AF26" s="555" t="s">
        <v>797</v>
      </c>
      <c r="AG26" s="555" t="s">
        <v>798</v>
      </c>
      <c r="AH26" s="556" t="s">
        <v>759</v>
      </c>
      <c r="AI26" s="263" t="s">
        <v>343</v>
      </c>
      <c r="AJ26" s="263" t="s">
        <v>346</v>
      </c>
      <c r="AK26" s="263" t="s">
        <v>345</v>
      </c>
      <c r="AL26" s="263" t="s">
        <v>343</v>
      </c>
      <c r="AM26" s="303" t="s">
        <v>343</v>
      </c>
      <c r="AN26" s="303" t="s">
        <v>343</v>
      </c>
      <c r="AO26" s="303" t="s">
        <v>343</v>
      </c>
    </row>
    <row r="27" spans="1:43" ht="78" hidden="1" customHeight="1" thickBot="1" x14ac:dyDescent="0.25">
      <c r="A27" s="545" t="s">
        <v>723</v>
      </c>
      <c r="B27" s="549" t="s">
        <v>724</v>
      </c>
      <c r="C27" s="546" t="s">
        <v>725</v>
      </c>
      <c r="D27" s="549" t="s">
        <v>726</v>
      </c>
      <c r="E27" s="547" t="s">
        <v>152</v>
      </c>
      <c r="F27" s="540" t="s">
        <v>18</v>
      </c>
      <c r="G27" s="540" t="s">
        <v>22</v>
      </c>
      <c r="H27" s="541">
        <v>2</v>
      </c>
      <c r="I27" s="541">
        <v>10</v>
      </c>
      <c r="J27" s="542">
        <v>20</v>
      </c>
      <c r="K27" s="544" t="s">
        <v>28</v>
      </c>
      <c r="L27" s="547" t="s">
        <v>727</v>
      </c>
      <c r="M27" s="547" t="s">
        <v>728</v>
      </c>
      <c r="N27" s="540" t="s">
        <v>40</v>
      </c>
      <c r="O27" s="540" t="s">
        <v>168</v>
      </c>
      <c r="P27" s="541">
        <v>1</v>
      </c>
      <c r="Q27" s="541">
        <v>3</v>
      </c>
      <c r="R27" s="542">
        <v>3</v>
      </c>
      <c r="S27" s="543" t="s">
        <v>6</v>
      </c>
      <c r="T27" s="547" t="s">
        <v>680</v>
      </c>
      <c r="U27" s="524" t="s">
        <v>636</v>
      </c>
      <c r="V27" s="524" t="s">
        <v>670</v>
      </c>
      <c r="W27" s="524" t="s">
        <v>729</v>
      </c>
      <c r="X27" s="524" t="s">
        <v>730</v>
      </c>
      <c r="Y27" s="524" t="s">
        <v>671</v>
      </c>
      <c r="Z27" s="526"/>
      <c r="AA27" s="75" t="s">
        <v>343</v>
      </c>
      <c r="AB27" s="75" t="s">
        <v>346</v>
      </c>
      <c r="AC27" s="75" t="s">
        <v>345</v>
      </c>
      <c r="AD27" s="75" t="s">
        <v>343</v>
      </c>
      <c r="AE27" s="557" t="s">
        <v>799</v>
      </c>
      <c r="AF27" s="558" t="s">
        <v>800</v>
      </c>
      <c r="AG27" s="558" t="s">
        <v>801</v>
      </c>
      <c r="AH27" s="559" t="s">
        <v>759</v>
      </c>
      <c r="AI27" s="75" t="s">
        <v>343</v>
      </c>
      <c r="AJ27" s="75" t="s">
        <v>346</v>
      </c>
      <c r="AK27" s="75" t="s">
        <v>345</v>
      </c>
      <c r="AL27" s="75" t="s">
        <v>343</v>
      </c>
      <c r="AM27" s="75" t="s">
        <v>343</v>
      </c>
      <c r="AN27" s="75" t="s">
        <v>343</v>
      </c>
      <c r="AO27" s="75" t="s">
        <v>343</v>
      </c>
      <c r="AP27" s="77"/>
      <c r="AQ27" s="250"/>
    </row>
    <row r="28" spans="1:43" ht="298.5" customHeight="1" thickBot="1" x14ac:dyDescent="0.25">
      <c r="A28" s="548" t="s">
        <v>731</v>
      </c>
      <c r="B28" s="550" t="s">
        <v>732</v>
      </c>
      <c r="C28" s="535" t="s">
        <v>411</v>
      </c>
      <c r="D28" s="550" t="s">
        <v>733</v>
      </c>
      <c r="E28" s="550" t="s">
        <v>152</v>
      </c>
      <c r="F28" s="536" t="s">
        <v>21</v>
      </c>
      <c r="G28" s="536" t="s">
        <v>22</v>
      </c>
      <c r="H28" s="537">
        <v>5</v>
      </c>
      <c r="I28" s="537">
        <v>10</v>
      </c>
      <c r="J28" s="538">
        <v>50</v>
      </c>
      <c r="K28" s="539" t="s">
        <v>29</v>
      </c>
      <c r="L28" s="534" t="s">
        <v>734</v>
      </c>
      <c r="M28" s="534" t="s">
        <v>735</v>
      </c>
      <c r="N28" s="540" t="s">
        <v>19</v>
      </c>
      <c r="O28" s="540" t="s">
        <v>22</v>
      </c>
      <c r="P28" s="541">
        <v>3</v>
      </c>
      <c r="Q28" s="541">
        <v>10</v>
      </c>
      <c r="R28" s="542">
        <v>30</v>
      </c>
      <c r="S28" s="539" t="s">
        <v>29</v>
      </c>
      <c r="T28" s="534" t="s">
        <v>700</v>
      </c>
      <c r="U28" s="523" t="s">
        <v>637</v>
      </c>
      <c r="V28" s="523" t="s">
        <v>638</v>
      </c>
      <c r="W28" s="523" t="s">
        <v>639</v>
      </c>
      <c r="X28" s="523" t="s">
        <v>640</v>
      </c>
      <c r="Y28" s="523" t="s">
        <v>641</v>
      </c>
      <c r="Z28" s="525"/>
      <c r="AA28" s="263" t="s">
        <v>343</v>
      </c>
      <c r="AB28" s="263" t="s">
        <v>346</v>
      </c>
      <c r="AC28" s="263" t="s">
        <v>345</v>
      </c>
      <c r="AD28" s="263" t="s">
        <v>343</v>
      </c>
      <c r="AE28" s="554" t="s">
        <v>802</v>
      </c>
      <c r="AF28" s="555" t="s">
        <v>803</v>
      </c>
      <c r="AG28" s="555" t="s">
        <v>804</v>
      </c>
      <c r="AH28" s="556" t="s">
        <v>759</v>
      </c>
      <c r="AI28" s="263" t="s">
        <v>343</v>
      </c>
      <c r="AJ28" s="263" t="s">
        <v>346</v>
      </c>
      <c r="AK28" s="263" t="s">
        <v>345</v>
      </c>
      <c r="AL28" s="263" t="s">
        <v>343</v>
      </c>
      <c r="AM28" s="303" t="s">
        <v>343</v>
      </c>
      <c r="AN28" s="303" t="s">
        <v>823</v>
      </c>
      <c r="AO28" s="303" t="s">
        <v>343</v>
      </c>
    </row>
    <row r="29" spans="1:43" ht="315.75" customHeight="1" thickBot="1" x14ac:dyDescent="0.25">
      <c r="A29" s="545" t="s">
        <v>736</v>
      </c>
      <c r="B29" s="549" t="s">
        <v>737</v>
      </c>
      <c r="C29" s="546" t="s">
        <v>738</v>
      </c>
      <c r="D29" s="549" t="s">
        <v>739</v>
      </c>
      <c r="E29" s="547" t="s">
        <v>152</v>
      </c>
      <c r="F29" s="540" t="s">
        <v>21</v>
      </c>
      <c r="G29" s="540" t="s">
        <v>22</v>
      </c>
      <c r="H29" s="541">
        <v>5</v>
      </c>
      <c r="I29" s="541">
        <v>10</v>
      </c>
      <c r="J29" s="542">
        <v>50</v>
      </c>
      <c r="K29" s="539" t="s">
        <v>29</v>
      </c>
      <c r="L29" s="547" t="s">
        <v>740</v>
      </c>
      <c r="M29" s="547" t="s">
        <v>741</v>
      </c>
      <c r="N29" s="540" t="s">
        <v>19</v>
      </c>
      <c r="O29" s="540" t="s">
        <v>22</v>
      </c>
      <c r="P29" s="541">
        <v>3</v>
      </c>
      <c r="Q29" s="541">
        <v>10</v>
      </c>
      <c r="R29" s="542">
        <v>30</v>
      </c>
      <c r="S29" s="539" t="s">
        <v>29</v>
      </c>
      <c r="T29" s="547" t="s">
        <v>700</v>
      </c>
      <c r="U29" s="524" t="s">
        <v>642</v>
      </c>
      <c r="V29" s="524" t="s">
        <v>643</v>
      </c>
      <c r="W29" s="524" t="s">
        <v>644</v>
      </c>
      <c r="X29" s="524" t="s">
        <v>645</v>
      </c>
      <c r="Y29" s="524" t="s">
        <v>646</v>
      </c>
      <c r="Z29" s="526"/>
      <c r="AA29" s="75" t="s">
        <v>343</v>
      </c>
      <c r="AB29" s="75" t="s">
        <v>346</v>
      </c>
      <c r="AC29" s="75" t="s">
        <v>345</v>
      </c>
      <c r="AD29" s="75" t="s">
        <v>343</v>
      </c>
      <c r="AE29" s="557" t="s">
        <v>805</v>
      </c>
      <c r="AF29" s="558" t="s">
        <v>806</v>
      </c>
      <c r="AG29" s="558" t="s">
        <v>807</v>
      </c>
      <c r="AH29" s="559" t="s">
        <v>759</v>
      </c>
      <c r="AI29" s="75" t="s">
        <v>343</v>
      </c>
      <c r="AJ29" s="75" t="s">
        <v>346</v>
      </c>
      <c r="AK29" s="75" t="s">
        <v>345</v>
      </c>
      <c r="AL29" s="75" t="s">
        <v>343</v>
      </c>
      <c r="AM29" s="75" t="s">
        <v>343</v>
      </c>
      <c r="AN29" s="75" t="s">
        <v>821</v>
      </c>
      <c r="AO29" s="75" t="s">
        <v>343</v>
      </c>
    </row>
    <row r="30" spans="1:43" ht="57" hidden="1" customHeight="1" thickBot="1" x14ac:dyDescent="0.25">
      <c r="A30" s="548" t="s">
        <v>742</v>
      </c>
      <c r="B30" s="550" t="s">
        <v>743</v>
      </c>
      <c r="C30" s="535" t="s">
        <v>412</v>
      </c>
      <c r="D30" s="550" t="s">
        <v>408</v>
      </c>
      <c r="E30" s="550" t="s">
        <v>152</v>
      </c>
      <c r="F30" s="536" t="s">
        <v>18</v>
      </c>
      <c r="G30" s="536" t="s">
        <v>23</v>
      </c>
      <c r="H30" s="537">
        <v>2</v>
      </c>
      <c r="I30" s="537">
        <v>20</v>
      </c>
      <c r="J30" s="538">
        <v>40</v>
      </c>
      <c r="K30" s="539" t="s">
        <v>29</v>
      </c>
      <c r="L30" s="534" t="s">
        <v>423</v>
      </c>
      <c r="M30" s="534" t="s">
        <v>744</v>
      </c>
      <c r="N30" s="540" t="s">
        <v>40</v>
      </c>
      <c r="O30" s="540" t="s">
        <v>22</v>
      </c>
      <c r="P30" s="541">
        <v>1</v>
      </c>
      <c r="Q30" s="541">
        <v>10</v>
      </c>
      <c r="R30" s="542">
        <v>10</v>
      </c>
      <c r="S30" s="543" t="s">
        <v>6</v>
      </c>
      <c r="T30" s="534" t="s">
        <v>680</v>
      </c>
      <c r="U30" s="523" t="s">
        <v>647</v>
      </c>
      <c r="V30" s="523" t="s">
        <v>648</v>
      </c>
      <c r="W30" s="523" t="s">
        <v>649</v>
      </c>
      <c r="X30" s="523" t="s">
        <v>650</v>
      </c>
      <c r="Y30" s="523" t="s">
        <v>651</v>
      </c>
      <c r="Z30" s="525"/>
      <c r="AA30" s="263" t="s">
        <v>343</v>
      </c>
      <c r="AB30" s="263" t="s">
        <v>346</v>
      </c>
      <c r="AC30" s="263" t="s">
        <v>345</v>
      </c>
      <c r="AD30" s="263" t="s">
        <v>343</v>
      </c>
      <c r="AE30" s="560" t="s">
        <v>808</v>
      </c>
      <c r="AF30" s="558" t="s">
        <v>809</v>
      </c>
      <c r="AG30" s="558" t="s">
        <v>810</v>
      </c>
      <c r="AH30" s="556" t="s">
        <v>759</v>
      </c>
      <c r="AI30" s="263" t="s">
        <v>343</v>
      </c>
      <c r="AJ30" s="263" t="s">
        <v>346</v>
      </c>
      <c r="AK30" s="263" t="s">
        <v>345</v>
      </c>
      <c r="AL30" s="263" t="s">
        <v>343</v>
      </c>
      <c r="AM30" s="303" t="s">
        <v>343</v>
      </c>
      <c r="AN30" s="303" t="s">
        <v>343</v>
      </c>
      <c r="AO30" s="303" t="s">
        <v>343</v>
      </c>
    </row>
    <row r="31" spans="1:43" ht="264" customHeight="1" thickBot="1" x14ac:dyDescent="0.25">
      <c r="A31" s="545" t="s">
        <v>745</v>
      </c>
      <c r="B31" s="549" t="s">
        <v>746</v>
      </c>
      <c r="C31" s="546" t="s">
        <v>747</v>
      </c>
      <c r="D31" s="549" t="s">
        <v>409</v>
      </c>
      <c r="E31" s="547" t="s">
        <v>152</v>
      </c>
      <c r="F31" s="540" t="s">
        <v>20</v>
      </c>
      <c r="G31" s="540" t="s">
        <v>22</v>
      </c>
      <c r="H31" s="541">
        <v>4</v>
      </c>
      <c r="I31" s="541">
        <v>10</v>
      </c>
      <c r="J31" s="542">
        <v>40</v>
      </c>
      <c r="K31" s="539" t="s">
        <v>29</v>
      </c>
      <c r="L31" s="547" t="s">
        <v>748</v>
      </c>
      <c r="M31" s="547" t="s">
        <v>749</v>
      </c>
      <c r="N31" s="540" t="s">
        <v>19</v>
      </c>
      <c r="O31" s="540" t="s">
        <v>3</v>
      </c>
      <c r="P31" s="541">
        <v>3</v>
      </c>
      <c r="Q31" s="541">
        <v>5</v>
      </c>
      <c r="R31" s="542">
        <v>15</v>
      </c>
      <c r="S31" s="544" t="s">
        <v>28</v>
      </c>
      <c r="T31" s="547" t="s">
        <v>700</v>
      </c>
      <c r="U31" s="524" t="s">
        <v>652</v>
      </c>
      <c r="V31" s="524" t="s">
        <v>653</v>
      </c>
      <c r="W31" s="524" t="s">
        <v>654</v>
      </c>
      <c r="X31" s="524" t="s">
        <v>655</v>
      </c>
      <c r="Y31" s="524" t="s">
        <v>656</v>
      </c>
      <c r="Z31" s="526"/>
      <c r="AA31" s="75" t="s">
        <v>343</v>
      </c>
      <c r="AB31" s="75" t="s">
        <v>346</v>
      </c>
      <c r="AC31" s="75" t="s">
        <v>345</v>
      </c>
      <c r="AD31" s="75" t="s">
        <v>343</v>
      </c>
      <c r="AE31" s="557" t="s">
        <v>811</v>
      </c>
      <c r="AF31" s="558" t="s">
        <v>812</v>
      </c>
      <c r="AG31" s="561" t="s">
        <v>813</v>
      </c>
      <c r="AH31" s="559" t="s">
        <v>759</v>
      </c>
      <c r="AI31" s="75" t="s">
        <v>343</v>
      </c>
      <c r="AJ31" s="75" t="s">
        <v>346</v>
      </c>
      <c r="AK31" s="75" t="s">
        <v>345</v>
      </c>
      <c r="AL31" s="75" t="s">
        <v>343</v>
      </c>
      <c r="AM31" s="75" t="s">
        <v>343</v>
      </c>
      <c r="AN31" s="75" t="s">
        <v>824</v>
      </c>
      <c r="AO31" s="75" t="s">
        <v>343</v>
      </c>
    </row>
    <row r="33" spans="1:11" ht="20.25" customHeight="1" thickBot="1" x14ac:dyDescent="0.25"/>
    <row r="34" spans="1:11" ht="20.25" customHeight="1" x14ac:dyDescent="0.2">
      <c r="A34" s="719" t="s">
        <v>825</v>
      </c>
      <c r="B34" s="720"/>
      <c r="C34" s="720"/>
      <c r="D34" s="721"/>
      <c r="E34" s="670" t="s">
        <v>814</v>
      </c>
      <c r="F34" s="671"/>
      <c r="G34" s="671"/>
      <c r="H34" s="671"/>
      <c r="I34" s="671"/>
      <c r="J34" s="671"/>
      <c r="K34" s="672"/>
    </row>
    <row r="35" spans="1:11" ht="84" customHeight="1" x14ac:dyDescent="0.2">
      <c r="A35" s="716" t="s">
        <v>832</v>
      </c>
      <c r="B35" s="717"/>
      <c r="C35" s="717"/>
      <c r="D35" s="718"/>
      <c r="E35" s="982" t="s">
        <v>833</v>
      </c>
      <c r="F35" s="983"/>
      <c r="G35" s="983"/>
      <c r="H35" s="983"/>
      <c r="I35" s="983"/>
      <c r="J35" s="983"/>
      <c r="K35" s="984"/>
    </row>
    <row r="36" spans="1:11" ht="60.75" customHeight="1" x14ac:dyDescent="0.2">
      <c r="A36" s="716" t="s">
        <v>826</v>
      </c>
      <c r="B36" s="717"/>
      <c r="C36" s="717"/>
      <c r="D36" s="718"/>
      <c r="E36" s="985"/>
      <c r="F36" s="986"/>
      <c r="G36" s="986"/>
      <c r="H36" s="986"/>
      <c r="I36" s="986"/>
      <c r="J36" s="986"/>
      <c r="K36" s="987"/>
    </row>
    <row r="37" spans="1:11" ht="136.5" customHeight="1" thickBot="1" x14ac:dyDescent="0.25">
      <c r="A37" s="673" t="s">
        <v>827</v>
      </c>
      <c r="B37" s="674"/>
      <c r="C37" s="674"/>
      <c r="D37" s="675"/>
      <c r="E37" s="667" t="s">
        <v>834</v>
      </c>
      <c r="F37" s="668"/>
      <c r="G37" s="668"/>
      <c r="H37" s="668"/>
      <c r="I37" s="668"/>
      <c r="J37" s="668"/>
      <c r="K37" s="669"/>
    </row>
    <row r="38" spans="1:11" ht="103.5" customHeight="1" thickBot="1" x14ac:dyDescent="0.25">
      <c r="A38" s="673" t="s">
        <v>815</v>
      </c>
      <c r="B38" s="674"/>
      <c r="C38" s="674"/>
      <c r="D38" s="675"/>
      <c r="E38" s="667" t="s">
        <v>835</v>
      </c>
      <c r="F38" s="668"/>
      <c r="G38" s="668"/>
      <c r="H38" s="668"/>
      <c r="I38" s="668"/>
      <c r="J38" s="668"/>
      <c r="K38" s="669"/>
    </row>
    <row r="39" spans="1:11" ht="74.25" customHeight="1" thickBot="1" x14ac:dyDescent="0.25">
      <c r="A39" s="673" t="s">
        <v>828</v>
      </c>
      <c r="B39" s="674"/>
      <c r="C39" s="674"/>
      <c r="D39" s="675"/>
      <c r="E39" s="667" t="s">
        <v>836</v>
      </c>
      <c r="F39" s="668"/>
      <c r="G39" s="668"/>
      <c r="H39" s="668"/>
      <c r="I39" s="668"/>
      <c r="J39" s="668"/>
      <c r="K39" s="669"/>
    </row>
    <row r="40" spans="1:11" ht="66.75" customHeight="1" thickBot="1" x14ac:dyDescent="0.25">
      <c r="A40" s="673" t="s">
        <v>829</v>
      </c>
      <c r="B40" s="674"/>
      <c r="C40" s="674"/>
      <c r="D40" s="675"/>
      <c r="E40" s="667" t="s">
        <v>837</v>
      </c>
      <c r="F40" s="668"/>
      <c r="G40" s="668"/>
      <c r="H40" s="668"/>
      <c r="I40" s="668"/>
      <c r="J40" s="668"/>
      <c r="K40" s="669"/>
    </row>
    <row r="41" spans="1:11" ht="78.75" customHeight="1" thickBot="1" x14ac:dyDescent="0.25">
      <c r="A41" s="673" t="s">
        <v>830</v>
      </c>
      <c r="B41" s="674"/>
      <c r="C41" s="674"/>
      <c r="D41" s="675"/>
      <c r="E41" s="667" t="s">
        <v>838</v>
      </c>
      <c r="F41" s="668"/>
      <c r="G41" s="668"/>
      <c r="H41" s="668"/>
      <c r="I41" s="668"/>
      <c r="J41" s="668"/>
      <c r="K41" s="669"/>
    </row>
    <row r="42" spans="1:11" ht="78" customHeight="1" thickBot="1" x14ac:dyDescent="0.25">
      <c r="A42" s="673" t="s">
        <v>831</v>
      </c>
      <c r="B42" s="674"/>
      <c r="C42" s="674"/>
      <c r="D42" s="675"/>
      <c r="E42" s="667" t="s">
        <v>839</v>
      </c>
      <c r="F42" s="668"/>
      <c r="G42" s="668"/>
      <c r="H42" s="668"/>
      <c r="I42" s="668"/>
      <c r="J42" s="668"/>
      <c r="K42" s="669"/>
    </row>
    <row r="96" spans="5:5" ht="20.25" customHeight="1" x14ac:dyDescent="0.2">
      <c r="E96" s="78" t="s">
        <v>152</v>
      </c>
    </row>
    <row r="97" spans="5:5" ht="20.25" customHeight="1" x14ac:dyDescent="0.2">
      <c r="E97" s="80" t="s">
        <v>350</v>
      </c>
    </row>
    <row r="98" spans="5:5" ht="20.25" customHeight="1" x14ac:dyDescent="0.2">
      <c r="E98" s="85" t="s">
        <v>351</v>
      </c>
    </row>
    <row r="99" spans="5:5" ht="20.25" customHeight="1" x14ac:dyDescent="0.2">
      <c r="E99" s="80" t="s">
        <v>352</v>
      </c>
    </row>
    <row r="100" spans="5:5" ht="20.25" customHeight="1" x14ac:dyDescent="0.2">
      <c r="E100" s="80" t="s">
        <v>353</v>
      </c>
    </row>
    <row r="166" spans="4:15" ht="20.25" customHeight="1" thickBot="1" x14ac:dyDescent="0.25">
      <c r="E166" s="78" t="s">
        <v>157</v>
      </c>
      <c r="G166" s="78" t="s">
        <v>158</v>
      </c>
      <c r="K166" s="78" t="s">
        <v>160</v>
      </c>
      <c r="M166" s="78" t="s">
        <v>365</v>
      </c>
      <c r="N166" s="78" t="s">
        <v>167</v>
      </c>
    </row>
    <row r="167" spans="4:15" ht="20.25" customHeight="1" thickBot="1" x14ac:dyDescent="0.25">
      <c r="E167" s="78" t="s">
        <v>152</v>
      </c>
      <c r="G167" s="78" t="s">
        <v>64</v>
      </c>
      <c r="K167" s="79" t="s">
        <v>161</v>
      </c>
      <c r="L167" s="78">
        <v>1</v>
      </c>
      <c r="M167" s="23" t="s">
        <v>40</v>
      </c>
      <c r="N167" s="78">
        <v>1</v>
      </c>
      <c r="O167" s="78" t="s">
        <v>169</v>
      </c>
    </row>
    <row r="168" spans="4:15" ht="20.25" customHeight="1" thickBot="1" x14ac:dyDescent="0.25">
      <c r="D168" s="646"/>
      <c r="E168" s="80" t="s">
        <v>350</v>
      </c>
      <c r="G168" s="78" t="s">
        <v>159</v>
      </c>
      <c r="K168" s="81" t="s">
        <v>162</v>
      </c>
      <c r="L168" s="78">
        <v>2</v>
      </c>
      <c r="M168" s="24" t="s">
        <v>18</v>
      </c>
      <c r="N168" s="78">
        <v>3</v>
      </c>
      <c r="O168" s="78" t="s">
        <v>168</v>
      </c>
    </row>
    <row r="169" spans="4:15" ht="20.25" customHeight="1" x14ac:dyDescent="0.2">
      <c r="D169" s="647"/>
      <c r="E169" s="85" t="s">
        <v>351</v>
      </c>
      <c r="K169" s="82" t="s">
        <v>163</v>
      </c>
      <c r="L169" s="78">
        <v>3</v>
      </c>
      <c r="M169" s="24" t="s">
        <v>19</v>
      </c>
      <c r="N169" s="83">
        <v>5</v>
      </c>
      <c r="O169" s="84" t="s">
        <v>3</v>
      </c>
    </row>
    <row r="170" spans="4:15" ht="20.25" customHeight="1" thickBot="1" x14ac:dyDescent="0.25">
      <c r="D170" s="647"/>
      <c r="E170" s="80" t="s">
        <v>352</v>
      </c>
      <c r="K170" s="86" t="s">
        <v>164</v>
      </c>
      <c r="L170" s="78">
        <v>4</v>
      </c>
      <c r="M170" s="24" t="s">
        <v>20</v>
      </c>
      <c r="N170" s="83">
        <v>10</v>
      </c>
      <c r="O170" s="84" t="s">
        <v>22</v>
      </c>
    </row>
    <row r="171" spans="4:15" ht="20.25" customHeight="1" thickBot="1" x14ac:dyDescent="0.25">
      <c r="D171" s="647"/>
      <c r="E171" s="80" t="s">
        <v>353</v>
      </c>
      <c r="K171" s="86" t="s">
        <v>325</v>
      </c>
      <c r="L171" s="78">
        <v>5</v>
      </c>
      <c r="M171" s="25" t="s">
        <v>21</v>
      </c>
      <c r="N171" s="87">
        <v>20</v>
      </c>
      <c r="O171" s="88" t="s">
        <v>23</v>
      </c>
    </row>
    <row r="172" spans="4:15" ht="20.25" customHeight="1" x14ac:dyDescent="0.2">
      <c r="D172" s="647"/>
      <c r="E172" s="89"/>
    </row>
    <row r="173" spans="4:15" ht="20.25" customHeight="1" x14ac:dyDescent="0.2">
      <c r="D173" s="648"/>
      <c r="E173" s="80"/>
    </row>
    <row r="174" spans="4:15" ht="20.25" customHeight="1" x14ac:dyDescent="0.2">
      <c r="D174" s="649"/>
    </row>
    <row r="175" spans="4:15" ht="20.25" customHeight="1" x14ac:dyDescent="0.2">
      <c r="D175" s="650"/>
      <c r="E175" s="80"/>
    </row>
    <row r="176" spans="4:15" ht="20.25" customHeight="1" x14ac:dyDescent="0.2">
      <c r="D176" s="650"/>
      <c r="E176" s="89"/>
    </row>
    <row r="177" spans="4:5" ht="20.25" customHeight="1" x14ac:dyDescent="0.2">
      <c r="D177" s="650"/>
      <c r="E177" s="80"/>
    </row>
    <row r="178" spans="4:5" ht="20.25" customHeight="1" x14ac:dyDescent="0.2">
      <c r="D178" s="650"/>
      <c r="E178" s="80"/>
    </row>
    <row r="179" spans="4:5" ht="20.25" customHeight="1" x14ac:dyDescent="0.2">
      <c r="D179" s="651"/>
      <c r="E179" s="80"/>
    </row>
    <row r="180" spans="4:5" ht="20.25" customHeight="1" x14ac:dyDescent="0.2">
      <c r="D180" s="646"/>
    </row>
    <row r="181" spans="4:5" ht="20.25" customHeight="1" x14ac:dyDescent="0.2">
      <c r="D181" s="647"/>
      <c r="E181" s="80"/>
    </row>
    <row r="182" spans="4:5" ht="20.25" customHeight="1" x14ac:dyDescent="0.2">
      <c r="D182" s="647"/>
      <c r="E182" s="80"/>
    </row>
    <row r="183" spans="4:5" ht="20.25" customHeight="1" x14ac:dyDescent="0.2">
      <c r="D183" s="647"/>
      <c r="E183" s="80"/>
    </row>
    <row r="184" spans="4:5" ht="20.25" customHeight="1" x14ac:dyDescent="0.2">
      <c r="D184" s="648"/>
      <c r="E184" s="80"/>
    </row>
    <row r="185" spans="4:5" ht="20.25" customHeight="1" x14ac:dyDescent="0.2">
      <c r="D185" s="646"/>
    </row>
    <row r="186" spans="4:5" ht="20.25" customHeight="1" x14ac:dyDescent="0.2">
      <c r="D186" s="647"/>
      <c r="E186" s="80"/>
    </row>
    <row r="187" spans="4:5" ht="20.25" customHeight="1" x14ac:dyDescent="0.2">
      <c r="D187" s="647"/>
      <c r="E187" s="80"/>
    </row>
    <row r="188" spans="4:5" ht="20.25" customHeight="1" x14ac:dyDescent="0.2">
      <c r="D188" s="647"/>
      <c r="E188" s="80"/>
    </row>
    <row r="189" spans="4:5" ht="20.25" customHeight="1" x14ac:dyDescent="0.2">
      <c r="D189" s="647"/>
      <c r="E189" s="80"/>
    </row>
    <row r="190" spans="4:5" ht="20.25" customHeight="1" x14ac:dyDescent="0.2">
      <c r="D190" s="647"/>
      <c r="E190" s="80"/>
    </row>
    <row r="191" spans="4:5" ht="20.25" customHeight="1" x14ac:dyDescent="0.2">
      <c r="D191" s="647"/>
      <c r="E191" s="80"/>
    </row>
    <row r="192" spans="4:5" ht="20.25" customHeight="1" x14ac:dyDescent="0.2">
      <c r="D192" s="647"/>
      <c r="E192" s="80"/>
    </row>
    <row r="193" spans="4:5" ht="20.25" customHeight="1" x14ac:dyDescent="0.2">
      <c r="D193" s="647"/>
      <c r="E193" s="80"/>
    </row>
    <row r="194" spans="4:5" ht="20.25" customHeight="1" x14ac:dyDescent="0.2">
      <c r="D194" s="647"/>
      <c r="E194" s="80"/>
    </row>
    <row r="195" spans="4:5" ht="20.25" customHeight="1" x14ac:dyDescent="0.2">
      <c r="D195" s="647"/>
      <c r="E195" s="80"/>
    </row>
    <row r="196" spans="4:5" ht="20.25" customHeight="1" x14ac:dyDescent="0.2">
      <c r="D196" s="647"/>
      <c r="E196" s="80"/>
    </row>
    <row r="197" spans="4:5" ht="20.25" customHeight="1" thickBot="1" x14ac:dyDescent="0.25">
      <c r="D197" s="690"/>
      <c r="E197" s="90"/>
    </row>
  </sheetData>
  <sheetProtection formatCells="0" formatColumns="0" formatRows="0" insertColumns="0" insertRows="0" deleteColumns="0" deleteRows="0" autoFilter="0"/>
  <autoFilter ref="A11:EQ31">
    <filterColumn colId="4">
      <filters>
        <filter val="Gestión"/>
      </filters>
    </filterColumn>
    <filterColumn colId="18">
      <filters>
        <filter val="ALTA"/>
        <filter val="MODERADA"/>
      </filters>
    </filterColumn>
  </autoFilter>
  <dataConsolidate/>
  <mergeCells count="74">
    <mergeCell ref="B8:K8"/>
    <mergeCell ref="D168:D173"/>
    <mergeCell ref="E38:K38"/>
    <mergeCell ref="A25:A26"/>
    <mergeCell ref="A16:A17"/>
    <mergeCell ref="A18:A23"/>
    <mergeCell ref="A13:A14"/>
    <mergeCell ref="A35:D35"/>
    <mergeCell ref="A36:D36"/>
    <mergeCell ref="A34:D34"/>
    <mergeCell ref="A37:D37"/>
    <mergeCell ref="A39:D39"/>
    <mergeCell ref="A40:D40"/>
    <mergeCell ref="A41:D41"/>
    <mergeCell ref="A42:D42"/>
    <mergeCell ref="E39:K39"/>
    <mergeCell ref="AC1:AO1"/>
    <mergeCell ref="AA4:AO4"/>
    <mergeCell ref="S4:Z4"/>
    <mergeCell ref="AA5:AO5"/>
    <mergeCell ref="AC3:AO3"/>
    <mergeCell ref="AC2:AO2"/>
    <mergeCell ref="B1:AB1"/>
    <mergeCell ref="B2:AB2"/>
    <mergeCell ref="B3:AB3"/>
    <mergeCell ref="B4:O4"/>
    <mergeCell ref="B5:O5"/>
    <mergeCell ref="S5:Z5"/>
    <mergeCell ref="AC10:AC11"/>
    <mergeCell ref="AD10:AD11"/>
    <mergeCell ref="L9:O9"/>
    <mergeCell ref="A9:A11"/>
    <mergeCell ref="D185:D197"/>
    <mergeCell ref="E40:K40"/>
    <mergeCell ref="E41:K41"/>
    <mergeCell ref="E42:K42"/>
    <mergeCell ref="E35:K36"/>
    <mergeCell ref="E37:K37"/>
    <mergeCell ref="E34:K34"/>
    <mergeCell ref="A38:D38"/>
    <mergeCell ref="T9:Z10"/>
    <mergeCell ref="N10:N11"/>
    <mergeCell ref="O10:O11"/>
    <mergeCell ref="AE10:AE11"/>
    <mergeCell ref="AF10:AF11"/>
    <mergeCell ref="AG10:AG11"/>
    <mergeCell ref="AH10:AH11"/>
    <mergeCell ref="D180:D184"/>
    <mergeCell ref="D174:D179"/>
    <mergeCell ref="L10:L11"/>
    <mergeCell ref="M10:M11"/>
    <mergeCell ref="F9:G10"/>
    <mergeCell ref="K9:K10"/>
    <mergeCell ref="B9:E9"/>
    <mergeCell ref="E10:E11"/>
    <mergeCell ref="B10:B11"/>
    <mergeCell ref="C10:C11"/>
    <mergeCell ref="D10:D11"/>
    <mergeCell ref="L8:Z8"/>
    <mergeCell ref="AA8:AO8"/>
    <mergeCell ref="AM9:AO9"/>
    <mergeCell ref="AN10:AN11"/>
    <mergeCell ref="AI9:AL9"/>
    <mergeCell ref="AI10:AI11"/>
    <mergeCell ref="AO10:AO11"/>
    <mergeCell ref="AM10:AM11"/>
    <mergeCell ref="AB10:AB11"/>
    <mergeCell ref="AA10:AA11"/>
    <mergeCell ref="S9:S10"/>
    <mergeCell ref="AA9:AD9"/>
    <mergeCell ref="AJ10:AJ11"/>
    <mergeCell ref="AK10:AK11"/>
    <mergeCell ref="AL10:AL11"/>
    <mergeCell ref="AE9:AH9"/>
  </mergeCells>
  <dataValidations disablePrompts="1" count="1">
    <dataValidation type="list" allowBlank="1" showInputMessage="1" showErrorMessage="1" sqref="BQ1 AT1:AT4">
      <formula1>$AT$1:$AT$4</formula1>
    </dataValidation>
  </dataValidations>
  <hyperlinks>
    <hyperlink ref="F11" location="'3.DETERMINACIÓN DE PROBABILIDAD'!Área_de_impresión" display="'3.DETERMINACIÓN DE PROBABILIDAD'!Área_de_impresión"/>
    <hyperlink ref="G11" location="'4. IMPACTO CORRUPCIÓN_GESTIÓN'!Área_de_impresión" display="'4. IMPACTO CORRUPCIÓN_GESTIÓN'!Área_de_impresión"/>
    <hyperlink ref="L10:L11" location="'6. EVALUACIÓN CONTROLES'!A1" display="'6. EVALUACIÓN CONTROLES'!A1"/>
    <hyperlink ref="K11" location="'5. MATRIZ CALIFICACIÓN'!A1" display="'5. MATRIZ CALIFICACIÓN'!A1"/>
    <hyperlink ref="O10" location="'IMPACTO CORRUPCIÓN_GESTIÓN'!A1" display="'IMPACTO CORRUPCIÓN_GESTIÓN'!A1"/>
    <hyperlink ref="N10" location="'DETERMINACIÓN DE PROBABILIDAD'!A1" display="'DETERMINACIÓN DE PROBABILIDAD'!A1"/>
    <hyperlink ref="S11" location="'5. MATRIZ CALIFICACIÓN'!A1" display="'5. MATRIZ CALIFICACIÓN'!A1"/>
    <hyperlink ref="T11" location="'7.OPCIONES DE MANEJO DEL RIESGO'!A1" display="'7.OPCIONES DE MANEJO DEL RIESGO'!A1"/>
  </hyperlinks>
  <printOptions horizontalCentered="1"/>
  <pageMargins left="0" right="0" top="0" bottom="0.74803149606299213" header="0.31496062992125984" footer="0.31496062992125984"/>
  <pageSetup paperSize="9" scale="4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D7"/>
  <sheetViews>
    <sheetView view="pageBreakPreview" zoomScale="90" zoomScaleNormal="100" zoomScaleSheetLayoutView="90" workbookViewId="0">
      <selection activeCell="D3" sqref="D3"/>
    </sheetView>
  </sheetViews>
  <sheetFormatPr baseColWidth="10" defaultRowHeight="15" x14ac:dyDescent="0.25"/>
  <cols>
    <col min="1" max="1" width="6.42578125" bestFit="1" customWidth="1"/>
    <col min="2" max="2" width="16.5703125" customWidth="1"/>
    <col min="3" max="3" width="45.5703125" customWidth="1"/>
    <col min="4" max="4" width="27.5703125" customWidth="1"/>
  </cols>
  <sheetData>
    <row r="1" spans="1:4" ht="19.5" thickBot="1" x14ac:dyDescent="0.35">
      <c r="A1" s="722" t="s">
        <v>31</v>
      </c>
      <c r="B1" s="723"/>
      <c r="C1" s="723"/>
      <c r="D1" s="723"/>
    </row>
    <row r="2" spans="1:4" ht="15.75" thickBot="1" x14ac:dyDescent="0.3">
      <c r="A2" s="16" t="s">
        <v>15</v>
      </c>
      <c r="B2" s="16" t="s">
        <v>16</v>
      </c>
      <c r="C2" s="16" t="s">
        <v>27</v>
      </c>
      <c r="D2" s="264" t="s">
        <v>330</v>
      </c>
    </row>
    <row r="3" spans="1:4" ht="57.75" customHeight="1" x14ac:dyDescent="0.25">
      <c r="A3" s="17">
        <v>1</v>
      </c>
      <c r="B3" s="23" t="s">
        <v>40</v>
      </c>
      <c r="C3" s="20" t="s">
        <v>336</v>
      </c>
      <c r="D3" s="265" t="s">
        <v>331</v>
      </c>
    </row>
    <row r="4" spans="1:4" ht="53.25" customHeight="1" x14ac:dyDescent="0.25">
      <c r="A4" s="18">
        <v>2</v>
      </c>
      <c r="B4" s="24" t="s">
        <v>18</v>
      </c>
      <c r="C4" s="21" t="s">
        <v>337</v>
      </c>
      <c r="D4" s="266" t="s">
        <v>335</v>
      </c>
    </row>
    <row r="5" spans="1:4" ht="53.25" customHeight="1" x14ac:dyDescent="0.25">
      <c r="A5" s="18">
        <v>3</v>
      </c>
      <c r="B5" s="24" t="s">
        <v>19</v>
      </c>
      <c r="C5" s="21" t="s">
        <v>303</v>
      </c>
      <c r="D5" s="266" t="s">
        <v>332</v>
      </c>
    </row>
    <row r="6" spans="1:4" ht="53.25" customHeight="1" x14ac:dyDescent="0.25">
      <c r="A6" s="18">
        <v>4</v>
      </c>
      <c r="B6" s="24" t="s">
        <v>20</v>
      </c>
      <c r="C6" s="21" t="s">
        <v>305</v>
      </c>
      <c r="D6" s="266" t="s">
        <v>333</v>
      </c>
    </row>
    <row r="7" spans="1:4" ht="53.25" customHeight="1" thickBot="1" x14ac:dyDescent="0.3">
      <c r="A7" s="19">
        <v>5</v>
      </c>
      <c r="B7" s="25" t="s">
        <v>21</v>
      </c>
      <c r="C7" s="22" t="s">
        <v>304</v>
      </c>
      <c r="D7" s="267" t="s">
        <v>334</v>
      </c>
    </row>
  </sheetData>
  <sheetProtection algorithmName="SHA-512" hashValue="eiQHXCOE9PFXdl1vzW55P4jP7NiVKLC9/NFU/tIJIdP8aZaRAbLoGN5WOg5HCuCoJF+xMDCt4jTOt3iQZRbtVg==" saltValue="35GF1UhB6A5nQDa3+fa3oQ==" spinCount="100000" sheet="1" objects="1" scenarios="1"/>
  <mergeCells count="1">
    <mergeCell ref="A1:D1"/>
  </mergeCells>
  <pageMargins left="0.7" right="0.7" top="0.75" bottom="0.75" header="0.3" footer="0.3"/>
  <pageSetup scale="8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P86"/>
  <sheetViews>
    <sheetView topLeftCell="B4" zoomScale="90" zoomScaleNormal="90" zoomScaleSheetLayoutView="80" workbookViewId="0">
      <pane xSplit="3" ySplit="4" topLeftCell="P8" activePane="bottomRight" state="frozen"/>
      <selection activeCell="B4" sqref="B4"/>
      <selection pane="topRight" activeCell="E4" sqref="E4"/>
      <selection pane="bottomLeft" activeCell="B8" sqref="B8"/>
      <selection pane="bottomRight" activeCell="A4" sqref="A4:AX18"/>
    </sheetView>
  </sheetViews>
  <sheetFormatPr baseColWidth="10" defaultRowHeight="15" x14ac:dyDescent="0.25"/>
  <cols>
    <col min="1" max="1" width="7.28515625" style="94" customWidth="1"/>
    <col min="2" max="2" width="29.7109375" style="94" customWidth="1"/>
    <col min="3" max="3" width="26.7109375" style="94" customWidth="1"/>
    <col min="4" max="4" width="24" style="94" customWidth="1"/>
    <col min="5" max="5" width="8.7109375" style="94" customWidth="1"/>
    <col min="6" max="6" width="8" style="94" customWidth="1"/>
    <col min="7" max="7" width="7.7109375" style="94" customWidth="1"/>
    <col min="8" max="8" width="8" style="94" customWidth="1"/>
    <col min="9" max="9" width="8.42578125" style="94" customWidth="1"/>
    <col min="10" max="10" width="9" style="94" customWidth="1"/>
    <col min="11" max="11" width="8.140625" style="94" customWidth="1"/>
    <col min="12" max="12" width="8.42578125" style="94" customWidth="1"/>
    <col min="13" max="13" width="8.5703125" style="94" customWidth="1"/>
    <col min="14" max="14" width="9.28515625" style="94" customWidth="1"/>
    <col min="15" max="15" width="7" style="94" customWidth="1"/>
    <col min="16" max="16" width="6.5703125" style="94" customWidth="1"/>
    <col min="17" max="17" width="8.85546875" style="94" customWidth="1"/>
    <col min="18" max="18" width="10.85546875" style="94" customWidth="1"/>
    <col min="19" max="19" width="8.42578125" style="94" customWidth="1"/>
    <col min="20" max="20" width="9" style="94" customWidth="1"/>
    <col min="21" max="21" width="8.140625" style="94" customWidth="1"/>
    <col min="22" max="22" width="8.42578125" style="94" customWidth="1"/>
    <col min="23" max="23" width="8.5703125" style="94" customWidth="1"/>
    <col min="24" max="24" width="9.28515625" style="94" customWidth="1"/>
    <col min="25" max="25" width="7" style="94" customWidth="1"/>
    <col min="26" max="26" width="6.5703125" style="94" customWidth="1"/>
    <col min="27" max="27" width="8.85546875" style="94" customWidth="1"/>
    <col min="28" max="28" width="10.85546875" style="94" customWidth="1"/>
    <col min="29" max="30" width="8.7109375" style="94" customWidth="1"/>
    <col min="31" max="31" width="8.85546875" style="94" customWidth="1"/>
    <col min="32" max="32" width="10.85546875" style="94" customWidth="1"/>
    <col min="33" max="33" width="8.85546875" style="94" customWidth="1"/>
    <col min="34" max="34" width="10.85546875" style="94" customWidth="1"/>
    <col min="35" max="36" width="8.7109375" style="94" customWidth="1"/>
    <col min="37" max="37" width="8.85546875" style="94" customWidth="1"/>
    <col min="38" max="38" width="10.85546875" style="94" customWidth="1"/>
    <col min="39" max="39" width="8.85546875" style="94" customWidth="1"/>
    <col min="40" max="40" width="10.85546875" style="94" customWidth="1"/>
    <col min="41" max="42" width="8.7109375" style="94" customWidth="1"/>
    <col min="43" max="43" width="8.85546875" style="94" customWidth="1"/>
    <col min="44" max="44" width="10.85546875" style="94" customWidth="1"/>
    <col min="45" max="45" width="8.5703125" style="94" customWidth="1"/>
    <col min="46" max="46" width="8.42578125" style="94" customWidth="1"/>
    <col min="47" max="16384" width="11.42578125" style="94"/>
  </cols>
  <sheetData>
    <row r="1" spans="1:68" ht="10.5" customHeight="1" x14ac:dyDescent="0.25"/>
    <row r="2" spans="1:68" ht="102" customHeight="1" x14ac:dyDescent="0.3">
      <c r="A2" s="737" t="s">
        <v>316</v>
      </c>
      <c r="B2" s="737"/>
      <c r="C2" s="737"/>
      <c r="D2" s="737"/>
      <c r="E2" s="737"/>
      <c r="F2" s="737"/>
      <c r="G2" s="737"/>
      <c r="H2" s="737"/>
      <c r="I2" s="737"/>
      <c r="J2" s="737"/>
      <c r="K2" s="737"/>
      <c r="L2" s="737"/>
      <c r="M2" s="737"/>
      <c r="N2" s="737"/>
      <c r="O2" s="737"/>
      <c r="P2" s="737"/>
      <c r="Q2" s="737"/>
      <c r="R2" s="737"/>
      <c r="S2" s="737"/>
      <c r="T2" s="737"/>
      <c r="U2" s="737"/>
      <c r="V2" s="737"/>
      <c r="W2" s="737"/>
      <c r="X2" s="737"/>
      <c r="Y2" s="737"/>
      <c r="Z2" s="737"/>
      <c r="AA2" s="737"/>
      <c r="AB2" s="737"/>
      <c r="AC2" s="737"/>
      <c r="AD2" s="737"/>
      <c r="AE2" s="737"/>
      <c r="AF2" s="737"/>
      <c r="AG2" s="737"/>
      <c r="AH2" s="737"/>
      <c r="AI2" s="737"/>
      <c r="AJ2" s="737"/>
      <c r="AK2" s="737"/>
      <c r="AL2" s="737"/>
      <c r="AM2" s="737"/>
      <c r="AN2" s="737"/>
      <c r="AO2" s="737"/>
      <c r="AP2" s="737"/>
      <c r="AQ2" s="737"/>
      <c r="AR2" s="737"/>
      <c r="AS2" s="737"/>
      <c r="AT2" s="737"/>
    </row>
    <row r="3" spans="1:68" x14ac:dyDescent="0.25">
      <c r="A3" s="96"/>
      <c r="B3" s="96"/>
      <c r="C3" s="96"/>
      <c r="D3" s="96"/>
      <c r="E3" s="96"/>
      <c r="F3" s="96"/>
      <c r="G3" s="96"/>
      <c r="H3" s="96"/>
      <c r="I3" s="96"/>
      <c r="J3" s="96"/>
      <c r="K3" s="96"/>
      <c r="L3" s="96"/>
      <c r="M3" s="96"/>
      <c r="N3" s="96"/>
      <c r="S3" s="96"/>
      <c r="T3" s="96"/>
      <c r="U3" s="96"/>
      <c r="V3" s="96"/>
      <c r="W3" s="96"/>
      <c r="X3" s="96"/>
    </row>
    <row r="4" spans="1:68" ht="24" thickBot="1" x14ac:dyDescent="0.4">
      <c r="A4" s="759" t="s">
        <v>382</v>
      </c>
      <c r="B4" s="760"/>
      <c r="C4" s="760"/>
      <c r="D4" s="760"/>
      <c r="E4" s="760"/>
      <c r="F4" s="760"/>
      <c r="G4" s="760"/>
      <c r="H4" s="760"/>
      <c r="I4" s="760"/>
      <c r="J4" s="760"/>
      <c r="K4" s="760"/>
      <c r="L4" s="760"/>
      <c r="M4" s="760"/>
      <c r="N4" s="760"/>
      <c r="O4" s="760"/>
      <c r="P4" s="760"/>
      <c r="Q4" s="760"/>
      <c r="R4" s="760"/>
      <c r="S4" s="760"/>
      <c r="T4" s="760"/>
      <c r="U4" s="760"/>
      <c r="V4" s="760"/>
      <c r="W4" s="760"/>
      <c r="X4" s="760"/>
      <c r="Y4" s="760"/>
      <c r="Z4" s="760"/>
      <c r="AA4" s="760"/>
      <c r="AB4" s="760"/>
      <c r="AC4" s="760"/>
      <c r="AD4" s="760"/>
      <c r="AE4" s="760"/>
      <c r="AF4" s="760"/>
      <c r="AG4" s="760"/>
      <c r="AH4" s="760"/>
      <c r="AI4" s="760"/>
      <c r="AJ4" s="760"/>
      <c r="AK4" s="760"/>
      <c r="AL4" s="760"/>
      <c r="AM4" s="760"/>
      <c r="AN4" s="760"/>
      <c r="AO4" s="760"/>
      <c r="AP4" s="760"/>
      <c r="AQ4" s="760"/>
      <c r="AR4" s="760"/>
      <c r="AS4" s="760"/>
      <c r="AT4" s="760"/>
      <c r="AU4" s="760"/>
      <c r="AV4" s="760"/>
      <c r="AW4" s="760"/>
      <c r="AX4" s="760"/>
      <c r="AY4" s="276"/>
      <c r="AZ4" s="276"/>
      <c r="BA4" s="276"/>
      <c r="BB4" s="276"/>
      <c r="BC4" s="276"/>
      <c r="BD4" s="276"/>
      <c r="BE4" s="276"/>
      <c r="BF4" s="276"/>
      <c r="BG4" s="276"/>
      <c r="BH4" s="276"/>
      <c r="BI4" s="276"/>
      <c r="BJ4" s="276"/>
      <c r="BK4" s="276"/>
      <c r="BL4" s="276"/>
      <c r="BM4" s="276"/>
      <c r="BN4" s="276"/>
      <c r="BO4" s="276"/>
    </row>
    <row r="5" spans="1:68" ht="19.5" customHeight="1" thickBot="1" x14ac:dyDescent="0.35">
      <c r="A5" s="97"/>
      <c r="B5" s="96"/>
      <c r="C5" s="96"/>
      <c r="D5" s="96"/>
      <c r="E5" s="724" t="s">
        <v>78</v>
      </c>
      <c r="F5" s="725"/>
      <c r="G5" s="732" t="s">
        <v>79</v>
      </c>
      <c r="H5" s="746"/>
      <c r="I5" s="724" t="s">
        <v>170</v>
      </c>
      <c r="J5" s="725"/>
      <c r="K5" s="732" t="s">
        <v>171</v>
      </c>
      <c r="L5" s="746"/>
      <c r="M5" s="724" t="s">
        <v>172</v>
      </c>
      <c r="N5" s="725"/>
      <c r="O5" s="732" t="s">
        <v>173</v>
      </c>
      <c r="P5" s="725"/>
      <c r="Q5" s="724" t="s">
        <v>174</v>
      </c>
      <c r="R5" s="725"/>
      <c r="S5" s="724" t="s">
        <v>366</v>
      </c>
      <c r="T5" s="725"/>
      <c r="U5" s="732" t="s">
        <v>367</v>
      </c>
      <c r="V5" s="746"/>
      <c r="W5" s="724" t="s">
        <v>368</v>
      </c>
      <c r="X5" s="725"/>
      <c r="Y5" s="732" t="s">
        <v>369</v>
      </c>
      <c r="Z5" s="725"/>
      <c r="AA5" s="724" t="s">
        <v>370</v>
      </c>
      <c r="AB5" s="725"/>
      <c r="AC5" s="724" t="s">
        <v>372</v>
      </c>
      <c r="AD5" s="725"/>
      <c r="AE5" s="724" t="s">
        <v>373</v>
      </c>
      <c r="AF5" s="725"/>
      <c r="AG5" s="762" t="s">
        <v>374</v>
      </c>
      <c r="AH5" s="763"/>
      <c r="AI5" s="762" t="s">
        <v>375</v>
      </c>
      <c r="AJ5" s="763"/>
      <c r="AK5" s="762" t="s">
        <v>376</v>
      </c>
      <c r="AL5" s="763"/>
      <c r="AM5" s="762" t="s">
        <v>377</v>
      </c>
      <c r="AN5" s="763"/>
      <c r="AO5" s="762" t="s">
        <v>378</v>
      </c>
      <c r="AP5" s="763"/>
      <c r="AQ5" s="762" t="s">
        <v>379</v>
      </c>
      <c r="AR5" s="763"/>
      <c r="AS5" s="724" t="s">
        <v>313</v>
      </c>
      <c r="AT5" s="725"/>
      <c r="AW5"/>
      <c r="AX5"/>
      <c r="AY5"/>
      <c r="AZ5"/>
      <c r="BA5"/>
      <c r="BB5"/>
      <c r="BC5"/>
      <c r="BD5"/>
      <c r="BE5"/>
      <c r="BF5"/>
      <c r="BG5"/>
      <c r="BH5"/>
      <c r="BI5"/>
      <c r="BJ5"/>
      <c r="BK5"/>
      <c r="BL5"/>
      <c r="BM5"/>
      <c r="BN5"/>
      <c r="BO5"/>
      <c r="BP5"/>
    </row>
    <row r="6" spans="1:68" ht="15" customHeight="1" thickBot="1" x14ac:dyDescent="0.3">
      <c r="A6" s="735" t="s">
        <v>59</v>
      </c>
      <c r="B6" s="738" t="s">
        <v>193</v>
      </c>
      <c r="C6" s="739"/>
      <c r="D6" s="740"/>
      <c r="E6" s="730" t="s">
        <v>60</v>
      </c>
      <c r="F6" s="731"/>
      <c r="G6" s="730" t="s">
        <v>60</v>
      </c>
      <c r="H6" s="731"/>
      <c r="I6" s="730" t="s">
        <v>60</v>
      </c>
      <c r="J6" s="731"/>
      <c r="K6" s="730" t="s">
        <v>60</v>
      </c>
      <c r="L6" s="731"/>
      <c r="M6" s="730" t="s">
        <v>60</v>
      </c>
      <c r="N6" s="731"/>
      <c r="O6" s="730" t="s">
        <v>60</v>
      </c>
      <c r="P6" s="731"/>
      <c r="Q6" s="730" t="s">
        <v>60</v>
      </c>
      <c r="R6" s="731"/>
      <c r="S6" s="730" t="s">
        <v>60</v>
      </c>
      <c r="T6" s="731"/>
      <c r="U6" s="730" t="s">
        <v>60</v>
      </c>
      <c r="V6" s="731"/>
      <c r="W6" s="730" t="s">
        <v>60</v>
      </c>
      <c r="X6" s="731"/>
      <c r="Y6" s="730" t="s">
        <v>60</v>
      </c>
      <c r="Z6" s="731"/>
      <c r="AA6" s="730" t="s">
        <v>60</v>
      </c>
      <c r="AB6" s="731"/>
      <c r="AC6" s="730" t="s">
        <v>60</v>
      </c>
      <c r="AD6" s="731"/>
      <c r="AE6" s="730" t="s">
        <v>60</v>
      </c>
      <c r="AF6" s="731"/>
      <c r="AG6" s="757" t="s">
        <v>60</v>
      </c>
      <c r="AH6" s="758"/>
      <c r="AI6" s="757" t="s">
        <v>60</v>
      </c>
      <c r="AJ6" s="758"/>
      <c r="AK6" s="757" t="s">
        <v>60</v>
      </c>
      <c r="AL6" s="758"/>
      <c r="AM6" s="757" t="s">
        <v>60</v>
      </c>
      <c r="AN6" s="758"/>
      <c r="AO6" s="757" t="s">
        <v>60</v>
      </c>
      <c r="AP6" s="758"/>
      <c r="AQ6" s="757" t="s">
        <v>60</v>
      </c>
      <c r="AR6" s="758"/>
      <c r="AS6" s="730" t="s">
        <v>60</v>
      </c>
      <c r="AT6" s="731"/>
      <c r="AW6"/>
      <c r="AX6"/>
      <c r="AY6"/>
      <c r="AZ6"/>
      <c r="BA6"/>
      <c r="BB6"/>
      <c r="BC6"/>
      <c r="BD6"/>
      <c r="BE6"/>
      <c r="BF6"/>
      <c r="BG6"/>
      <c r="BH6"/>
      <c r="BI6"/>
      <c r="BJ6"/>
      <c r="BK6"/>
      <c r="BL6"/>
      <c r="BM6"/>
      <c r="BN6"/>
      <c r="BO6"/>
      <c r="BP6"/>
    </row>
    <row r="7" spans="1:68" ht="15.75" customHeight="1" thickBot="1" x14ac:dyDescent="0.3">
      <c r="A7" s="736"/>
      <c r="B7" s="741"/>
      <c r="C7" s="742"/>
      <c r="D7" s="743"/>
      <c r="E7" s="251" t="s">
        <v>10</v>
      </c>
      <c r="F7" s="252" t="s">
        <v>26</v>
      </c>
      <c r="G7" s="251" t="s">
        <v>10</v>
      </c>
      <c r="H7" s="252" t="s">
        <v>26</v>
      </c>
      <c r="I7" s="251" t="s">
        <v>10</v>
      </c>
      <c r="J7" s="252" t="s">
        <v>26</v>
      </c>
      <c r="K7" s="251" t="s">
        <v>10</v>
      </c>
      <c r="L7" s="252" t="s">
        <v>26</v>
      </c>
      <c r="M7" s="251" t="s">
        <v>10</v>
      </c>
      <c r="N7" s="252" t="s">
        <v>26</v>
      </c>
      <c r="O7" s="251" t="s">
        <v>10</v>
      </c>
      <c r="P7" s="252" t="s">
        <v>26</v>
      </c>
      <c r="Q7" s="251" t="s">
        <v>10</v>
      </c>
      <c r="R7" s="252" t="s">
        <v>26</v>
      </c>
      <c r="S7" s="251" t="s">
        <v>10</v>
      </c>
      <c r="T7" s="252" t="s">
        <v>26</v>
      </c>
      <c r="U7" s="251" t="s">
        <v>10</v>
      </c>
      <c r="V7" s="252" t="s">
        <v>26</v>
      </c>
      <c r="W7" s="251" t="s">
        <v>10</v>
      </c>
      <c r="X7" s="252" t="s">
        <v>26</v>
      </c>
      <c r="Y7" s="251" t="s">
        <v>10</v>
      </c>
      <c r="Z7" s="252" t="s">
        <v>26</v>
      </c>
      <c r="AA7" s="251" t="s">
        <v>10</v>
      </c>
      <c r="AB7" s="252" t="s">
        <v>26</v>
      </c>
      <c r="AC7" s="251" t="s">
        <v>10</v>
      </c>
      <c r="AD7" s="252" t="s">
        <v>26</v>
      </c>
      <c r="AE7" s="251" t="s">
        <v>10</v>
      </c>
      <c r="AF7" s="252" t="s">
        <v>26</v>
      </c>
      <c r="AG7" s="251" t="s">
        <v>10</v>
      </c>
      <c r="AH7" s="252" t="s">
        <v>26</v>
      </c>
      <c r="AI7" s="251" t="s">
        <v>10</v>
      </c>
      <c r="AJ7" s="252" t="s">
        <v>26</v>
      </c>
      <c r="AK7" s="251" t="s">
        <v>10</v>
      </c>
      <c r="AL7" s="252" t="s">
        <v>26</v>
      </c>
      <c r="AM7" s="251" t="s">
        <v>10</v>
      </c>
      <c r="AN7" s="252" t="s">
        <v>26</v>
      </c>
      <c r="AO7" s="251" t="s">
        <v>10</v>
      </c>
      <c r="AP7" s="252" t="s">
        <v>26</v>
      </c>
      <c r="AQ7" s="251" t="s">
        <v>10</v>
      </c>
      <c r="AR7" s="252" t="s">
        <v>26</v>
      </c>
      <c r="AS7" s="251" t="s">
        <v>10</v>
      </c>
      <c r="AT7" s="252" t="s">
        <v>26</v>
      </c>
      <c r="AW7"/>
      <c r="AX7"/>
      <c r="AY7"/>
      <c r="AZ7"/>
      <c r="BA7"/>
      <c r="BB7"/>
      <c r="BC7"/>
      <c r="BD7"/>
      <c r="BE7"/>
      <c r="BF7"/>
      <c r="BG7"/>
      <c r="BH7"/>
      <c r="BI7"/>
      <c r="BJ7"/>
      <c r="BK7"/>
      <c r="BL7"/>
      <c r="BM7"/>
      <c r="BN7"/>
      <c r="BO7"/>
      <c r="BP7"/>
    </row>
    <row r="8" spans="1:68" ht="21" customHeight="1" x14ac:dyDescent="0.25">
      <c r="A8" s="98">
        <v>1</v>
      </c>
      <c r="B8" s="733" t="s">
        <v>176</v>
      </c>
      <c r="C8" s="733"/>
      <c r="D8" s="734"/>
      <c r="E8" s="126"/>
      <c r="F8" s="119"/>
      <c r="G8" s="120"/>
      <c r="H8" s="121"/>
      <c r="I8" s="120"/>
      <c r="J8" s="121"/>
      <c r="K8" s="120"/>
      <c r="L8" s="121"/>
      <c r="M8" s="118" t="s">
        <v>306</v>
      </c>
      <c r="N8" s="119"/>
      <c r="O8" s="120"/>
      <c r="P8" s="121"/>
      <c r="Q8" s="120" t="s">
        <v>306</v>
      </c>
      <c r="R8" s="121"/>
      <c r="S8" s="120" t="s">
        <v>306</v>
      </c>
      <c r="T8" s="121"/>
      <c r="U8" s="120" t="s">
        <v>306</v>
      </c>
      <c r="V8" s="121"/>
      <c r="W8" s="118" t="s">
        <v>306</v>
      </c>
      <c r="X8" s="119"/>
      <c r="Y8" s="120"/>
      <c r="Z8" s="121"/>
      <c r="AA8" s="120"/>
      <c r="AB8" s="121"/>
      <c r="AC8" s="277"/>
      <c r="AD8" s="277"/>
      <c r="AE8" s="120"/>
      <c r="AF8" s="121"/>
      <c r="AG8" s="120" t="s">
        <v>306</v>
      </c>
      <c r="AH8" s="121"/>
      <c r="AI8" s="277"/>
      <c r="AJ8" s="277"/>
      <c r="AK8" s="120"/>
      <c r="AL8" s="121"/>
      <c r="AM8" s="120"/>
      <c r="AN8" s="121"/>
      <c r="AO8" s="283"/>
      <c r="AP8" s="277"/>
      <c r="AQ8" s="120"/>
      <c r="AR8" s="121"/>
      <c r="AS8" s="120" t="s">
        <v>306</v>
      </c>
      <c r="AT8" s="121"/>
      <c r="AW8"/>
      <c r="AX8"/>
      <c r="AY8"/>
      <c r="AZ8"/>
      <c r="BA8"/>
      <c r="BB8"/>
      <c r="BC8"/>
      <c r="BD8"/>
      <c r="BE8"/>
      <c r="BF8"/>
      <c r="BG8"/>
      <c r="BH8"/>
      <c r="BI8"/>
      <c r="BJ8"/>
      <c r="BK8"/>
      <c r="BL8"/>
      <c r="BM8"/>
      <c r="BN8"/>
      <c r="BO8"/>
      <c r="BP8"/>
    </row>
    <row r="9" spans="1:68" ht="13.5" customHeight="1" x14ac:dyDescent="0.25">
      <c r="A9" s="99">
        <v>2</v>
      </c>
      <c r="B9" s="728" t="s">
        <v>177</v>
      </c>
      <c r="C9" s="728"/>
      <c r="D9" s="729"/>
      <c r="E9" s="126"/>
      <c r="F9" s="123"/>
      <c r="G9" s="124"/>
      <c r="H9" s="125"/>
      <c r="I9" s="124"/>
      <c r="J9" s="125"/>
      <c r="K9" s="124"/>
      <c r="L9" s="125"/>
      <c r="M9" s="122" t="s">
        <v>306</v>
      </c>
      <c r="N9" s="123"/>
      <c r="O9" s="124"/>
      <c r="P9" s="125"/>
      <c r="Q9" s="124" t="s">
        <v>306</v>
      </c>
      <c r="R9" s="125"/>
      <c r="S9" s="124" t="s">
        <v>306</v>
      </c>
      <c r="T9" s="125"/>
      <c r="U9" s="124" t="s">
        <v>306</v>
      </c>
      <c r="V9" s="125"/>
      <c r="W9" s="122" t="s">
        <v>306</v>
      </c>
      <c r="X9" s="123"/>
      <c r="Y9" s="124"/>
      <c r="Z9" s="125"/>
      <c r="AA9" s="124"/>
      <c r="AB9" s="125"/>
      <c r="AC9" s="278"/>
      <c r="AD9" s="278"/>
      <c r="AE9" s="124"/>
      <c r="AF9" s="125"/>
      <c r="AG9" s="124" t="s">
        <v>306</v>
      </c>
      <c r="AH9" s="125"/>
      <c r="AI9" s="278"/>
      <c r="AJ9" s="278"/>
      <c r="AK9" s="124"/>
      <c r="AL9" s="125"/>
      <c r="AM9" s="124"/>
      <c r="AN9" s="125"/>
      <c r="AO9" s="124"/>
      <c r="AP9" s="278"/>
      <c r="AQ9" s="124"/>
      <c r="AR9" s="125"/>
      <c r="AS9" s="124" t="s">
        <v>306</v>
      </c>
      <c r="AT9" s="125"/>
      <c r="AW9"/>
      <c r="AX9"/>
      <c r="AY9"/>
      <c r="AZ9"/>
      <c r="BA9"/>
      <c r="BB9"/>
      <c r="BC9"/>
      <c r="BD9"/>
      <c r="BE9"/>
      <c r="BF9"/>
      <c r="BG9"/>
      <c r="BH9"/>
      <c r="BI9"/>
      <c r="BJ9"/>
      <c r="BK9"/>
      <c r="BL9"/>
      <c r="BM9"/>
      <c r="BN9"/>
      <c r="BO9"/>
      <c r="BP9"/>
    </row>
    <row r="10" spans="1:68" ht="13.5" customHeight="1" x14ac:dyDescent="0.25">
      <c r="A10" s="99">
        <v>3</v>
      </c>
      <c r="B10" s="728" t="s">
        <v>178</v>
      </c>
      <c r="C10" s="728"/>
      <c r="D10" s="729"/>
      <c r="E10" s="126"/>
      <c r="F10" s="123"/>
      <c r="G10" s="124"/>
      <c r="H10" s="125"/>
      <c r="I10" s="124"/>
      <c r="J10" s="125"/>
      <c r="K10" s="124"/>
      <c r="L10" s="125"/>
      <c r="M10" s="122" t="s">
        <v>306</v>
      </c>
      <c r="N10" s="123"/>
      <c r="O10" s="124"/>
      <c r="P10" s="125"/>
      <c r="Q10" s="124" t="s">
        <v>306</v>
      </c>
      <c r="R10" s="125"/>
      <c r="S10" s="124" t="s">
        <v>306</v>
      </c>
      <c r="T10" s="125"/>
      <c r="U10" s="124" t="s">
        <v>306</v>
      </c>
      <c r="V10" s="125"/>
      <c r="W10" s="122" t="s">
        <v>306</v>
      </c>
      <c r="X10" s="123"/>
      <c r="Y10" s="124"/>
      <c r="Z10" s="125"/>
      <c r="AA10" s="124"/>
      <c r="AB10" s="125"/>
      <c r="AC10" s="278"/>
      <c r="AD10" s="278"/>
      <c r="AE10" s="124"/>
      <c r="AF10" s="125"/>
      <c r="AG10" s="124" t="s">
        <v>306</v>
      </c>
      <c r="AH10" s="125"/>
      <c r="AI10" s="278"/>
      <c r="AJ10" s="278"/>
      <c r="AK10" s="124"/>
      <c r="AL10" s="125"/>
      <c r="AM10" s="124"/>
      <c r="AN10" s="125"/>
      <c r="AO10" s="124"/>
      <c r="AP10" s="278"/>
      <c r="AQ10" s="124"/>
      <c r="AR10" s="125"/>
      <c r="AS10" s="124" t="s">
        <v>306</v>
      </c>
      <c r="AT10" s="125"/>
      <c r="AW10"/>
      <c r="AX10"/>
      <c r="AY10"/>
      <c r="AZ10"/>
      <c r="BA10"/>
      <c r="BB10"/>
      <c r="BC10"/>
      <c r="BD10"/>
      <c r="BE10"/>
      <c r="BF10"/>
      <c r="BG10"/>
      <c r="BH10"/>
      <c r="BI10"/>
      <c r="BJ10"/>
      <c r="BK10"/>
      <c r="BL10"/>
      <c r="BM10"/>
      <c r="BN10"/>
      <c r="BO10"/>
      <c r="BP10"/>
    </row>
    <row r="11" spans="1:68" ht="14.25" customHeight="1" x14ac:dyDescent="0.25">
      <c r="A11" s="99">
        <v>4</v>
      </c>
      <c r="B11" s="728" t="s">
        <v>179</v>
      </c>
      <c r="C11" s="728"/>
      <c r="D11" s="729"/>
      <c r="E11" s="126"/>
      <c r="F11" s="123"/>
      <c r="G11" s="124"/>
      <c r="H11" s="125"/>
      <c r="I11" s="124"/>
      <c r="J11" s="125"/>
      <c r="K11" s="124"/>
      <c r="L11" s="125"/>
      <c r="M11" s="122"/>
      <c r="N11" s="123" t="s">
        <v>306</v>
      </c>
      <c r="O11" s="124"/>
      <c r="P11" s="125"/>
      <c r="Q11" s="124"/>
      <c r="R11" s="125" t="s">
        <v>306</v>
      </c>
      <c r="S11" s="124" t="s">
        <v>306</v>
      </c>
      <c r="T11" s="125"/>
      <c r="U11" s="124"/>
      <c r="V11" s="125" t="s">
        <v>306</v>
      </c>
      <c r="W11" s="122"/>
      <c r="X11" s="123" t="s">
        <v>306</v>
      </c>
      <c r="Y11" s="124"/>
      <c r="Z11" s="125"/>
      <c r="AA11" s="124"/>
      <c r="AB11" s="125"/>
      <c r="AC11" s="278"/>
      <c r="AD11" s="278"/>
      <c r="AE11" s="124"/>
      <c r="AF11" s="125"/>
      <c r="AG11" s="124"/>
      <c r="AH11" s="125" t="s">
        <v>306</v>
      </c>
      <c r="AI11" s="278"/>
      <c r="AJ11" s="278"/>
      <c r="AK11" s="124"/>
      <c r="AL11" s="125"/>
      <c r="AM11" s="124"/>
      <c r="AN11" s="125"/>
      <c r="AO11" s="124"/>
      <c r="AP11" s="278"/>
      <c r="AQ11" s="124"/>
      <c r="AR11" s="125"/>
      <c r="AS11" s="124" t="s">
        <v>306</v>
      </c>
      <c r="AT11" s="125"/>
      <c r="AW11"/>
      <c r="AX11"/>
      <c r="AY11"/>
      <c r="AZ11"/>
      <c r="BA11"/>
      <c r="BB11"/>
      <c r="BC11"/>
      <c r="BD11"/>
      <c r="BE11"/>
      <c r="BF11"/>
      <c r="BG11"/>
      <c r="BH11"/>
      <c r="BI11"/>
      <c r="BJ11"/>
      <c r="BK11"/>
      <c r="BL11"/>
      <c r="BM11"/>
      <c r="BN11"/>
      <c r="BO11"/>
      <c r="BP11"/>
    </row>
    <row r="12" spans="1:68" x14ac:dyDescent="0.25">
      <c r="A12" s="99">
        <v>5</v>
      </c>
      <c r="B12" s="728" t="s">
        <v>180</v>
      </c>
      <c r="C12" s="728"/>
      <c r="D12" s="729"/>
      <c r="E12" s="126"/>
      <c r="F12" s="123"/>
      <c r="G12" s="124"/>
      <c r="H12" s="125"/>
      <c r="I12" s="124"/>
      <c r="J12" s="125"/>
      <c r="K12" s="124"/>
      <c r="L12" s="125"/>
      <c r="M12" s="122" t="s">
        <v>306</v>
      </c>
      <c r="N12" s="123"/>
      <c r="O12" s="124"/>
      <c r="P12" s="125"/>
      <c r="Q12" s="124" t="s">
        <v>306</v>
      </c>
      <c r="R12" s="125"/>
      <c r="S12" s="124" t="s">
        <v>306</v>
      </c>
      <c r="T12" s="125"/>
      <c r="U12" s="124" t="s">
        <v>306</v>
      </c>
      <c r="V12" s="125"/>
      <c r="W12" s="122" t="s">
        <v>306</v>
      </c>
      <c r="X12" s="123"/>
      <c r="Y12" s="124"/>
      <c r="Z12" s="125"/>
      <c r="AA12" s="124"/>
      <c r="AB12" s="125"/>
      <c r="AC12" s="278"/>
      <c r="AD12" s="278"/>
      <c r="AE12" s="124"/>
      <c r="AF12" s="125"/>
      <c r="AG12" s="124" t="s">
        <v>306</v>
      </c>
      <c r="AH12" s="125"/>
      <c r="AI12" s="278"/>
      <c r="AJ12" s="278"/>
      <c r="AK12" s="124"/>
      <c r="AL12" s="125"/>
      <c r="AM12" s="124"/>
      <c r="AN12" s="125"/>
      <c r="AO12" s="124"/>
      <c r="AP12" s="278"/>
      <c r="AQ12" s="124"/>
      <c r="AR12" s="125"/>
      <c r="AS12" s="124" t="s">
        <v>306</v>
      </c>
      <c r="AT12" s="125"/>
      <c r="AW12"/>
      <c r="AX12"/>
      <c r="AY12"/>
      <c r="AZ12"/>
      <c r="BA12"/>
      <c r="BB12"/>
      <c r="BC12"/>
      <c r="BD12"/>
      <c r="BE12"/>
      <c r="BF12"/>
      <c r="BG12"/>
      <c r="BH12"/>
      <c r="BI12"/>
      <c r="BJ12"/>
      <c r="BK12"/>
      <c r="BL12"/>
      <c r="BM12"/>
      <c r="BN12"/>
      <c r="BO12"/>
      <c r="BP12"/>
    </row>
    <row r="13" spans="1:68" x14ac:dyDescent="0.25">
      <c r="A13" s="99">
        <v>6</v>
      </c>
      <c r="B13" s="728" t="s">
        <v>61</v>
      </c>
      <c r="C13" s="728"/>
      <c r="D13" s="729"/>
      <c r="E13" s="126"/>
      <c r="F13" s="123"/>
      <c r="G13" s="124"/>
      <c r="H13" s="125"/>
      <c r="I13" s="124"/>
      <c r="J13" s="125"/>
      <c r="K13" s="124"/>
      <c r="L13" s="125"/>
      <c r="M13" s="122" t="s">
        <v>306</v>
      </c>
      <c r="N13" s="123"/>
      <c r="O13" s="124"/>
      <c r="P13" s="125"/>
      <c r="Q13" s="124" t="s">
        <v>306</v>
      </c>
      <c r="R13" s="125"/>
      <c r="S13" s="124" t="s">
        <v>306</v>
      </c>
      <c r="T13" s="125"/>
      <c r="U13" s="124" t="s">
        <v>306</v>
      </c>
      <c r="V13" s="125"/>
      <c r="W13" s="122" t="s">
        <v>306</v>
      </c>
      <c r="X13" s="123"/>
      <c r="Y13" s="124"/>
      <c r="Z13" s="125"/>
      <c r="AA13" s="124"/>
      <c r="AB13" s="125"/>
      <c r="AC13" s="278"/>
      <c r="AD13" s="278"/>
      <c r="AE13" s="124"/>
      <c r="AF13" s="125"/>
      <c r="AG13" s="124" t="s">
        <v>306</v>
      </c>
      <c r="AH13" s="125"/>
      <c r="AI13" s="278"/>
      <c r="AJ13" s="278"/>
      <c r="AK13" s="124"/>
      <c r="AL13" s="125"/>
      <c r="AM13" s="124"/>
      <c r="AN13" s="125"/>
      <c r="AO13" s="124"/>
      <c r="AP13" s="278"/>
      <c r="AQ13" s="124"/>
      <c r="AR13" s="125"/>
      <c r="AS13" s="124" t="s">
        <v>306</v>
      </c>
      <c r="AT13" s="125"/>
      <c r="AW13"/>
      <c r="AX13"/>
      <c r="AY13"/>
      <c r="AZ13"/>
      <c r="BA13"/>
      <c r="BB13"/>
      <c r="BC13"/>
      <c r="BD13"/>
      <c r="BE13"/>
      <c r="BF13"/>
      <c r="BG13"/>
      <c r="BH13"/>
      <c r="BI13"/>
      <c r="BJ13"/>
      <c r="BK13"/>
      <c r="BL13"/>
      <c r="BM13"/>
      <c r="BN13"/>
      <c r="BO13"/>
      <c r="BP13"/>
    </row>
    <row r="14" spans="1:68" x14ac:dyDescent="0.25">
      <c r="A14" s="99">
        <v>7</v>
      </c>
      <c r="B14" s="728" t="s">
        <v>181</v>
      </c>
      <c r="C14" s="728"/>
      <c r="D14" s="729"/>
      <c r="E14" s="126"/>
      <c r="F14" s="123"/>
      <c r="G14" s="124"/>
      <c r="H14" s="125"/>
      <c r="I14" s="124"/>
      <c r="J14" s="125"/>
      <c r="K14" s="124"/>
      <c r="L14" s="125"/>
      <c r="M14" s="122"/>
      <c r="N14" s="123" t="s">
        <v>306</v>
      </c>
      <c r="O14" s="124"/>
      <c r="P14" s="125"/>
      <c r="Q14" s="124" t="s">
        <v>306</v>
      </c>
      <c r="R14" s="125"/>
      <c r="S14" s="124" t="s">
        <v>306</v>
      </c>
      <c r="T14" s="125"/>
      <c r="U14" s="124" t="s">
        <v>306</v>
      </c>
      <c r="V14" s="125"/>
      <c r="W14" s="122" t="s">
        <v>306</v>
      </c>
      <c r="X14" s="123"/>
      <c r="Y14" s="124"/>
      <c r="Z14" s="125"/>
      <c r="AA14" s="124"/>
      <c r="AB14" s="125"/>
      <c r="AC14" s="278"/>
      <c r="AD14" s="278"/>
      <c r="AE14" s="124"/>
      <c r="AF14" s="125"/>
      <c r="AG14" s="124" t="s">
        <v>306</v>
      </c>
      <c r="AH14" s="125"/>
      <c r="AI14" s="278"/>
      <c r="AJ14" s="278"/>
      <c r="AK14" s="124"/>
      <c r="AL14" s="125"/>
      <c r="AM14" s="124"/>
      <c r="AN14" s="125"/>
      <c r="AO14" s="124"/>
      <c r="AP14" s="278"/>
      <c r="AQ14" s="124"/>
      <c r="AR14" s="125"/>
      <c r="AS14" s="124" t="s">
        <v>306</v>
      </c>
      <c r="AT14" s="125"/>
      <c r="AW14"/>
      <c r="AX14"/>
      <c r="AY14"/>
      <c r="AZ14"/>
      <c r="BA14"/>
      <c r="BB14"/>
      <c r="BC14"/>
      <c r="BD14"/>
      <c r="BE14"/>
      <c r="BF14"/>
      <c r="BG14"/>
      <c r="BH14"/>
      <c r="BI14"/>
      <c r="BJ14"/>
      <c r="BK14"/>
      <c r="BL14"/>
      <c r="BM14"/>
      <c r="BN14"/>
      <c r="BO14"/>
      <c r="BP14"/>
    </row>
    <row r="15" spans="1:68" ht="27.75" customHeight="1" x14ac:dyDescent="0.25">
      <c r="A15" s="100">
        <v>8</v>
      </c>
      <c r="B15" s="728" t="s">
        <v>182</v>
      </c>
      <c r="C15" s="728"/>
      <c r="D15" s="729"/>
      <c r="E15" s="126"/>
      <c r="F15" s="123"/>
      <c r="G15" s="124"/>
      <c r="H15" s="125"/>
      <c r="I15" s="124"/>
      <c r="J15" s="125"/>
      <c r="K15" s="124"/>
      <c r="L15" s="125"/>
      <c r="M15" s="122"/>
      <c r="N15" s="123" t="s">
        <v>306</v>
      </c>
      <c r="O15" s="124"/>
      <c r="P15" s="125"/>
      <c r="Q15" s="124" t="s">
        <v>306</v>
      </c>
      <c r="R15" s="125"/>
      <c r="S15" s="124"/>
      <c r="T15" s="125" t="s">
        <v>306</v>
      </c>
      <c r="U15" s="124" t="s">
        <v>306</v>
      </c>
      <c r="V15" s="125"/>
      <c r="W15" s="122" t="s">
        <v>306</v>
      </c>
      <c r="X15" s="123"/>
      <c r="Y15" s="124"/>
      <c r="Z15" s="125"/>
      <c r="AA15" s="124"/>
      <c r="AB15" s="125"/>
      <c r="AC15" s="278"/>
      <c r="AD15" s="278"/>
      <c r="AE15" s="124"/>
      <c r="AF15" s="125"/>
      <c r="AG15" s="124"/>
      <c r="AH15" s="125" t="s">
        <v>306</v>
      </c>
      <c r="AI15" s="278"/>
      <c r="AJ15" s="278"/>
      <c r="AK15" s="124"/>
      <c r="AL15" s="125"/>
      <c r="AM15" s="124"/>
      <c r="AN15" s="125"/>
      <c r="AO15" s="124"/>
      <c r="AP15" s="278"/>
      <c r="AQ15" s="124"/>
      <c r="AR15" s="125"/>
      <c r="AS15" s="124" t="s">
        <v>306</v>
      </c>
      <c r="AT15" s="125"/>
      <c r="AW15"/>
      <c r="AX15"/>
      <c r="AY15"/>
      <c r="AZ15"/>
      <c r="BA15"/>
      <c r="BB15"/>
      <c r="BC15"/>
      <c r="BD15"/>
      <c r="BE15"/>
      <c r="BF15"/>
      <c r="BG15"/>
      <c r="BH15"/>
      <c r="BI15"/>
      <c r="BJ15"/>
      <c r="BK15"/>
      <c r="BL15"/>
      <c r="BM15"/>
      <c r="BN15"/>
      <c r="BO15"/>
      <c r="BP15"/>
    </row>
    <row r="16" spans="1:68" x14ac:dyDescent="0.25">
      <c r="A16" s="99">
        <v>9</v>
      </c>
      <c r="B16" s="728" t="s">
        <v>183</v>
      </c>
      <c r="C16" s="728"/>
      <c r="D16" s="729"/>
      <c r="E16" s="126"/>
      <c r="F16" s="123"/>
      <c r="G16" s="124"/>
      <c r="H16" s="125"/>
      <c r="I16" s="124"/>
      <c r="J16" s="125"/>
      <c r="K16" s="124"/>
      <c r="L16" s="125"/>
      <c r="M16" s="122"/>
      <c r="N16" s="123" t="s">
        <v>306</v>
      </c>
      <c r="O16" s="124"/>
      <c r="P16" s="125"/>
      <c r="Q16" s="124"/>
      <c r="R16" s="125" t="s">
        <v>306</v>
      </c>
      <c r="S16" s="124" t="s">
        <v>306</v>
      </c>
      <c r="T16" s="125"/>
      <c r="U16" s="124" t="s">
        <v>306</v>
      </c>
      <c r="V16" s="125"/>
      <c r="W16" s="122" t="s">
        <v>306</v>
      </c>
      <c r="X16" s="123"/>
      <c r="Y16" s="124"/>
      <c r="Z16" s="125"/>
      <c r="AA16" s="124"/>
      <c r="AB16" s="125"/>
      <c r="AC16" s="278"/>
      <c r="AD16" s="278"/>
      <c r="AE16" s="124"/>
      <c r="AF16" s="125"/>
      <c r="AG16" s="124"/>
      <c r="AH16" s="125" t="s">
        <v>306</v>
      </c>
      <c r="AI16" s="278"/>
      <c r="AJ16" s="278"/>
      <c r="AK16" s="124"/>
      <c r="AL16" s="125"/>
      <c r="AM16" s="124"/>
      <c r="AN16" s="125"/>
      <c r="AO16" s="124"/>
      <c r="AP16" s="278"/>
      <c r="AQ16" s="124"/>
      <c r="AR16" s="125"/>
      <c r="AS16" s="124" t="s">
        <v>306</v>
      </c>
      <c r="AT16" s="125"/>
      <c r="AW16"/>
      <c r="AX16"/>
      <c r="AY16"/>
      <c r="AZ16"/>
      <c r="BA16"/>
      <c r="BB16"/>
      <c r="BC16"/>
      <c r="BD16"/>
      <c r="BE16"/>
      <c r="BF16"/>
      <c r="BG16"/>
      <c r="BH16"/>
      <c r="BI16"/>
      <c r="BJ16"/>
      <c r="BK16"/>
      <c r="BL16"/>
      <c r="BM16"/>
      <c r="BN16"/>
      <c r="BO16"/>
      <c r="BP16"/>
    </row>
    <row r="17" spans="1:68" x14ac:dyDescent="0.25">
      <c r="A17" s="99">
        <v>10</v>
      </c>
      <c r="B17" s="728" t="s">
        <v>184</v>
      </c>
      <c r="C17" s="728"/>
      <c r="D17" s="729"/>
      <c r="E17" s="126"/>
      <c r="F17" s="123"/>
      <c r="G17" s="124"/>
      <c r="H17" s="125"/>
      <c r="I17" s="124"/>
      <c r="J17" s="125"/>
      <c r="K17" s="124"/>
      <c r="L17" s="125"/>
      <c r="M17" s="122" t="s">
        <v>306</v>
      </c>
      <c r="N17" s="123"/>
      <c r="O17" s="124"/>
      <c r="P17" s="125"/>
      <c r="Q17" s="124" t="s">
        <v>306</v>
      </c>
      <c r="R17" s="125"/>
      <c r="S17" s="124" t="s">
        <v>306</v>
      </c>
      <c r="T17" s="125"/>
      <c r="U17" s="124" t="s">
        <v>306</v>
      </c>
      <c r="V17" s="125"/>
      <c r="W17" s="122" t="s">
        <v>306</v>
      </c>
      <c r="X17" s="123"/>
      <c r="Y17" s="124"/>
      <c r="Z17" s="125"/>
      <c r="AA17" s="124"/>
      <c r="AB17" s="125"/>
      <c r="AC17" s="278"/>
      <c r="AD17" s="278"/>
      <c r="AE17" s="124"/>
      <c r="AF17" s="125"/>
      <c r="AG17" s="124" t="s">
        <v>306</v>
      </c>
      <c r="AH17" s="125"/>
      <c r="AI17" s="278"/>
      <c r="AJ17" s="278"/>
      <c r="AK17" s="124"/>
      <c r="AL17" s="125"/>
      <c r="AM17" s="124"/>
      <c r="AN17" s="125"/>
      <c r="AO17" s="124"/>
      <c r="AP17" s="278"/>
      <c r="AQ17" s="124"/>
      <c r="AR17" s="125"/>
      <c r="AS17" s="124" t="s">
        <v>306</v>
      </c>
      <c r="AT17" s="125"/>
      <c r="AW17"/>
      <c r="AX17"/>
      <c r="AY17"/>
      <c r="AZ17"/>
      <c r="BA17"/>
      <c r="BB17"/>
      <c r="BC17"/>
      <c r="BD17"/>
      <c r="BE17"/>
      <c r="BF17"/>
      <c r="BG17"/>
      <c r="BH17"/>
      <c r="BI17"/>
      <c r="BJ17"/>
      <c r="BK17"/>
      <c r="BL17"/>
      <c r="BM17"/>
      <c r="BN17"/>
      <c r="BO17"/>
      <c r="BP17"/>
    </row>
    <row r="18" spans="1:68" x14ac:dyDescent="0.25">
      <c r="A18" s="99">
        <v>11</v>
      </c>
      <c r="B18" s="728" t="s">
        <v>185</v>
      </c>
      <c r="C18" s="728"/>
      <c r="D18" s="729"/>
      <c r="E18" s="126"/>
      <c r="F18" s="123"/>
      <c r="G18" s="124"/>
      <c r="H18" s="125"/>
      <c r="I18" s="124"/>
      <c r="J18" s="125"/>
      <c r="K18" s="124"/>
      <c r="L18" s="125"/>
      <c r="M18" s="122" t="s">
        <v>306</v>
      </c>
      <c r="N18" s="123"/>
      <c r="O18" s="124"/>
      <c r="P18" s="125"/>
      <c r="Q18" s="124" t="s">
        <v>306</v>
      </c>
      <c r="R18" s="125"/>
      <c r="S18" s="124" t="s">
        <v>306</v>
      </c>
      <c r="T18" s="125"/>
      <c r="U18" s="124" t="s">
        <v>306</v>
      </c>
      <c r="V18" s="125"/>
      <c r="W18" s="122" t="s">
        <v>306</v>
      </c>
      <c r="X18" s="123"/>
      <c r="Y18" s="124"/>
      <c r="Z18" s="125"/>
      <c r="AA18" s="124"/>
      <c r="AB18" s="125"/>
      <c r="AC18" s="278"/>
      <c r="AD18" s="278"/>
      <c r="AE18" s="124"/>
      <c r="AF18" s="125"/>
      <c r="AG18" s="124" t="s">
        <v>306</v>
      </c>
      <c r="AH18" s="125"/>
      <c r="AI18" s="278"/>
      <c r="AJ18" s="278"/>
      <c r="AK18" s="124"/>
      <c r="AL18" s="125"/>
      <c r="AM18" s="124"/>
      <c r="AN18" s="125"/>
      <c r="AO18" s="124"/>
      <c r="AP18" s="278"/>
      <c r="AQ18" s="124"/>
      <c r="AR18" s="125"/>
      <c r="AS18" s="124" t="s">
        <v>306</v>
      </c>
      <c r="AT18" s="125"/>
      <c r="AW18"/>
      <c r="AX18"/>
      <c r="AY18"/>
      <c r="AZ18"/>
      <c r="BA18"/>
      <c r="BB18"/>
      <c r="BC18"/>
      <c r="BD18"/>
      <c r="BE18"/>
      <c r="BF18"/>
      <c r="BG18"/>
      <c r="BH18"/>
      <c r="BI18"/>
      <c r="BJ18"/>
      <c r="BK18"/>
      <c r="BL18"/>
      <c r="BM18"/>
      <c r="BN18"/>
      <c r="BO18"/>
      <c r="BP18"/>
    </row>
    <row r="19" spans="1:68" x14ac:dyDescent="0.25">
      <c r="A19" s="99">
        <v>12</v>
      </c>
      <c r="B19" s="728" t="s">
        <v>186</v>
      </c>
      <c r="C19" s="728"/>
      <c r="D19" s="729"/>
      <c r="E19" s="126"/>
      <c r="F19" s="123"/>
      <c r="G19" s="124"/>
      <c r="H19" s="125"/>
      <c r="I19" s="124"/>
      <c r="J19" s="125"/>
      <c r="K19" s="124"/>
      <c r="L19" s="125"/>
      <c r="M19" s="122" t="s">
        <v>306</v>
      </c>
      <c r="N19" s="123"/>
      <c r="O19" s="124"/>
      <c r="P19" s="125"/>
      <c r="Q19" s="124" t="s">
        <v>306</v>
      </c>
      <c r="R19" s="125"/>
      <c r="S19" s="124" t="s">
        <v>306</v>
      </c>
      <c r="T19" s="125"/>
      <c r="U19" s="124" t="s">
        <v>306</v>
      </c>
      <c r="V19" s="125"/>
      <c r="W19" s="122" t="s">
        <v>306</v>
      </c>
      <c r="X19" s="123"/>
      <c r="Y19" s="124"/>
      <c r="Z19" s="125"/>
      <c r="AA19" s="124"/>
      <c r="AB19" s="125"/>
      <c r="AC19" s="278"/>
      <c r="AD19" s="278"/>
      <c r="AE19" s="124"/>
      <c r="AF19" s="125"/>
      <c r="AG19" s="124" t="s">
        <v>306</v>
      </c>
      <c r="AH19" s="125"/>
      <c r="AI19" s="278"/>
      <c r="AJ19" s="278"/>
      <c r="AK19" s="124"/>
      <c r="AL19" s="125"/>
      <c r="AM19" s="124"/>
      <c r="AN19" s="125"/>
      <c r="AO19" s="124"/>
      <c r="AP19" s="278"/>
      <c r="AQ19" s="124"/>
      <c r="AR19" s="125"/>
      <c r="AS19" s="124" t="s">
        <v>306</v>
      </c>
      <c r="AT19" s="125"/>
      <c r="AW19"/>
      <c r="AX19"/>
      <c r="AY19"/>
      <c r="AZ19"/>
      <c r="BA19"/>
      <c r="BB19"/>
      <c r="BC19"/>
      <c r="BD19"/>
      <c r="BE19"/>
      <c r="BF19"/>
      <c r="BG19"/>
      <c r="BH19"/>
      <c r="BI19"/>
      <c r="BJ19"/>
      <c r="BK19"/>
      <c r="BL19"/>
      <c r="BM19"/>
      <c r="BN19"/>
      <c r="BO19"/>
      <c r="BP19"/>
    </row>
    <row r="20" spans="1:68" x14ac:dyDescent="0.25">
      <c r="A20" s="99">
        <v>13</v>
      </c>
      <c r="B20" s="728" t="s">
        <v>187</v>
      </c>
      <c r="C20" s="728"/>
      <c r="D20" s="729"/>
      <c r="E20" s="126"/>
      <c r="F20" s="123"/>
      <c r="G20" s="124"/>
      <c r="H20" s="125"/>
      <c r="I20" s="124"/>
      <c r="J20" s="125"/>
      <c r="K20" s="124"/>
      <c r="L20" s="125"/>
      <c r="M20" s="122" t="s">
        <v>306</v>
      </c>
      <c r="N20" s="123"/>
      <c r="O20" s="124"/>
      <c r="P20" s="125"/>
      <c r="Q20" s="124" t="s">
        <v>306</v>
      </c>
      <c r="R20" s="125"/>
      <c r="S20" s="124" t="s">
        <v>306</v>
      </c>
      <c r="T20" s="125"/>
      <c r="U20" s="124" t="s">
        <v>306</v>
      </c>
      <c r="V20" s="125"/>
      <c r="W20" s="122" t="s">
        <v>306</v>
      </c>
      <c r="X20" s="123"/>
      <c r="Y20" s="124"/>
      <c r="Z20" s="125"/>
      <c r="AA20" s="124"/>
      <c r="AB20" s="125"/>
      <c r="AC20" s="278"/>
      <c r="AD20" s="278"/>
      <c r="AE20" s="124"/>
      <c r="AF20" s="125"/>
      <c r="AG20" s="124" t="s">
        <v>306</v>
      </c>
      <c r="AH20" s="125"/>
      <c r="AI20" s="278"/>
      <c r="AJ20" s="278"/>
      <c r="AK20" s="124"/>
      <c r="AL20" s="125"/>
      <c r="AM20" s="124"/>
      <c r="AN20" s="125"/>
      <c r="AO20" s="124"/>
      <c r="AP20" s="278"/>
      <c r="AQ20" s="124"/>
      <c r="AR20" s="125"/>
      <c r="AS20" s="124" t="s">
        <v>306</v>
      </c>
      <c r="AT20" s="125"/>
      <c r="AW20"/>
      <c r="AX20"/>
      <c r="AY20"/>
      <c r="AZ20"/>
      <c r="BA20"/>
      <c r="BB20"/>
      <c r="BC20"/>
      <c r="BD20"/>
      <c r="BE20"/>
      <c r="BF20"/>
      <c r="BG20"/>
      <c r="BH20"/>
      <c r="BI20"/>
      <c r="BJ20"/>
      <c r="BK20"/>
      <c r="BL20"/>
      <c r="BM20"/>
      <c r="BN20"/>
      <c r="BO20"/>
      <c r="BP20"/>
    </row>
    <row r="21" spans="1:68" x14ac:dyDescent="0.25">
      <c r="A21" s="99">
        <v>14</v>
      </c>
      <c r="B21" s="728" t="s">
        <v>188</v>
      </c>
      <c r="C21" s="728"/>
      <c r="D21" s="729"/>
      <c r="E21" s="126"/>
      <c r="F21" s="123"/>
      <c r="G21" s="124"/>
      <c r="H21" s="125"/>
      <c r="I21" s="124"/>
      <c r="J21" s="125"/>
      <c r="K21" s="124"/>
      <c r="L21" s="125"/>
      <c r="M21" s="122" t="s">
        <v>306</v>
      </c>
      <c r="N21" s="123"/>
      <c r="O21" s="124"/>
      <c r="P21" s="125"/>
      <c r="Q21" s="124" t="s">
        <v>306</v>
      </c>
      <c r="R21" s="125"/>
      <c r="S21" s="124" t="s">
        <v>306</v>
      </c>
      <c r="T21" s="125"/>
      <c r="U21" s="124" t="s">
        <v>306</v>
      </c>
      <c r="V21" s="125"/>
      <c r="W21" s="122" t="s">
        <v>306</v>
      </c>
      <c r="X21" s="123"/>
      <c r="Y21" s="124"/>
      <c r="Z21" s="125"/>
      <c r="AA21" s="124"/>
      <c r="AB21" s="125"/>
      <c r="AC21" s="278"/>
      <c r="AD21" s="278"/>
      <c r="AE21" s="124"/>
      <c r="AF21" s="125"/>
      <c r="AG21" s="124" t="s">
        <v>306</v>
      </c>
      <c r="AH21" s="125"/>
      <c r="AI21" s="278"/>
      <c r="AJ21" s="278"/>
      <c r="AK21" s="124"/>
      <c r="AL21" s="125"/>
      <c r="AM21" s="124"/>
      <c r="AN21" s="125"/>
      <c r="AO21" s="124"/>
      <c r="AP21" s="278"/>
      <c r="AQ21" s="124"/>
      <c r="AR21" s="125"/>
      <c r="AS21" s="124" t="s">
        <v>306</v>
      </c>
      <c r="AT21" s="125"/>
      <c r="AW21"/>
      <c r="AX21"/>
      <c r="AY21"/>
      <c r="AZ21"/>
      <c r="BA21"/>
      <c r="BB21"/>
      <c r="BC21"/>
      <c r="BD21"/>
      <c r="BE21"/>
      <c r="BF21"/>
      <c r="BG21"/>
      <c r="BH21"/>
      <c r="BI21"/>
      <c r="BJ21"/>
      <c r="BK21"/>
      <c r="BL21"/>
      <c r="BM21"/>
      <c r="BN21"/>
      <c r="BO21"/>
      <c r="BP21"/>
    </row>
    <row r="22" spans="1:68" x14ac:dyDescent="0.25">
      <c r="A22" s="99">
        <v>15</v>
      </c>
      <c r="B22" s="728" t="s">
        <v>189</v>
      </c>
      <c r="C22" s="728"/>
      <c r="D22" s="729"/>
      <c r="E22" s="126"/>
      <c r="F22" s="123"/>
      <c r="G22" s="124"/>
      <c r="H22" s="125"/>
      <c r="I22" s="124"/>
      <c r="J22" s="125"/>
      <c r="K22" s="124"/>
      <c r="L22" s="125"/>
      <c r="M22" s="122"/>
      <c r="N22" s="123" t="s">
        <v>306</v>
      </c>
      <c r="O22" s="124"/>
      <c r="P22" s="125"/>
      <c r="Q22" s="124"/>
      <c r="R22" s="125" t="s">
        <v>306</v>
      </c>
      <c r="S22" s="124"/>
      <c r="T22" s="125" t="s">
        <v>306</v>
      </c>
      <c r="U22" s="124" t="s">
        <v>306</v>
      </c>
      <c r="V22" s="125"/>
      <c r="W22" s="122"/>
      <c r="X22" s="123" t="s">
        <v>306</v>
      </c>
      <c r="Y22" s="124"/>
      <c r="Z22" s="125"/>
      <c r="AA22" s="124"/>
      <c r="AB22" s="125"/>
      <c r="AC22" s="278"/>
      <c r="AD22" s="278"/>
      <c r="AE22" s="124"/>
      <c r="AF22" s="125"/>
      <c r="AG22" s="124"/>
      <c r="AH22" s="125" t="s">
        <v>306</v>
      </c>
      <c r="AI22" s="278"/>
      <c r="AJ22" s="278"/>
      <c r="AK22" s="124"/>
      <c r="AL22" s="125"/>
      <c r="AM22" s="124"/>
      <c r="AN22" s="125"/>
      <c r="AO22" s="124"/>
      <c r="AP22" s="278"/>
      <c r="AQ22" s="124"/>
      <c r="AR22" s="125"/>
      <c r="AS22" s="124" t="s">
        <v>306</v>
      </c>
      <c r="AT22" s="125"/>
      <c r="AW22"/>
      <c r="AX22"/>
      <c r="AY22"/>
      <c r="AZ22"/>
      <c r="BA22"/>
      <c r="BB22"/>
      <c r="BC22"/>
      <c r="BD22"/>
      <c r="BE22"/>
      <c r="BF22"/>
      <c r="BG22"/>
      <c r="BH22"/>
      <c r="BI22"/>
      <c r="BJ22"/>
      <c r="BK22"/>
      <c r="BL22"/>
      <c r="BM22"/>
      <c r="BN22"/>
      <c r="BO22"/>
      <c r="BP22"/>
    </row>
    <row r="23" spans="1:68" x14ac:dyDescent="0.25">
      <c r="A23" s="99">
        <v>16</v>
      </c>
      <c r="B23" s="728" t="s">
        <v>190</v>
      </c>
      <c r="C23" s="728"/>
      <c r="D23" s="729"/>
      <c r="E23" s="126"/>
      <c r="F23" s="123"/>
      <c r="G23" s="124"/>
      <c r="H23" s="125"/>
      <c r="I23" s="124"/>
      <c r="J23" s="125"/>
      <c r="K23" s="124"/>
      <c r="L23" s="125"/>
      <c r="M23" s="122"/>
      <c r="N23" s="123" t="s">
        <v>306</v>
      </c>
      <c r="O23" s="124"/>
      <c r="P23" s="125"/>
      <c r="Q23" s="124"/>
      <c r="R23" s="125" t="s">
        <v>306</v>
      </c>
      <c r="S23" s="124"/>
      <c r="T23" s="125" t="s">
        <v>306</v>
      </c>
      <c r="U23" s="124"/>
      <c r="V23" s="125" t="s">
        <v>306</v>
      </c>
      <c r="W23" s="122"/>
      <c r="X23" s="123" t="s">
        <v>306</v>
      </c>
      <c r="Y23" s="124"/>
      <c r="Z23" s="125"/>
      <c r="AA23" s="124"/>
      <c r="AB23" s="125"/>
      <c r="AC23" s="278"/>
      <c r="AD23" s="278"/>
      <c r="AE23" s="124"/>
      <c r="AF23" s="125"/>
      <c r="AG23" s="124"/>
      <c r="AH23" s="125" t="s">
        <v>306</v>
      </c>
      <c r="AI23" s="278"/>
      <c r="AJ23" s="278"/>
      <c r="AK23" s="124"/>
      <c r="AL23" s="125"/>
      <c r="AM23" s="124"/>
      <c r="AN23" s="125"/>
      <c r="AO23" s="124"/>
      <c r="AP23" s="278"/>
      <c r="AQ23" s="124"/>
      <c r="AR23" s="125"/>
      <c r="AS23" s="124" t="s">
        <v>306</v>
      </c>
      <c r="AT23" s="125"/>
      <c r="AW23"/>
      <c r="AX23"/>
      <c r="AY23"/>
      <c r="AZ23"/>
      <c r="BA23"/>
      <c r="BB23"/>
      <c r="BC23"/>
      <c r="BD23"/>
      <c r="BE23"/>
      <c r="BF23"/>
      <c r="BG23"/>
      <c r="BH23"/>
      <c r="BI23"/>
      <c r="BJ23"/>
      <c r="BK23"/>
      <c r="BL23"/>
      <c r="BM23"/>
      <c r="BN23"/>
      <c r="BO23"/>
      <c r="BP23"/>
    </row>
    <row r="24" spans="1:68" x14ac:dyDescent="0.25">
      <c r="A24" s="99">
        <v>17</v>
      </c>
      <c r="B24" s="728" t="s">
        <v>191</v>
      </c>
      <c r="C24" s="728"/>
      <c r="D24" s="729"/>
      <c r="E24" s="126"/>
      <c r="F24" s="123"/>
      <c r="G24" s="124"/>
      <c r="H24" s="125"/>
      <c r="I24" s="124"/>
      <c r="J24" s="125"/>
      <c r="K24" s="124"/>
      <c r="L24" s="125"/>
      <c r="M24" s="122"/>
      <c r="N24" s="123" t="s">
        <v>306</v>
      </c>
      <c r="O24" s="124"/>
      <c r="P24" s="125"/>
      <c r="Q24" s="124"/>
      <c r="R24" s="125" t="s">
        <v>306</v>
      </c>
      <c r="S24" s="124"/>
      <c r="T24" s="125" t="s">
        <v>306</v>
      </c>
      <c r="U24" s="124"/>
      <c r="V24" s="125" t="s">
        <v>306</v>
      </c>
      <c r="W24" s="122"/>
      <c r="X24" s="123" t="s">
        <v>306</v>
      </c>
      <c r="Y24" s="124"/>
      <c r="Z24" s="125"/>
      <c r="AA24" s="124"/>
      <c r="AB24" s="125"/>
      <c r="AC24" s="278"/>
      <c r="AD24" s="278"/>
      <c r="AE24" s="124"/>
      <c r="AF24" s="125"/>
      <c r="AG24" s="124"/>
      <c r="AH24" s="125" t="s">
        <v>306</v>
      </c>
      <c r="AI24" s="278"/>
      <c r="AJ24" s="278"/>
      <c r="AK24" s="124"/>
      <c r="AL24" s="125"/>
      <c r="AM24" s="124"/>
      <c r="AN24" s="125"/>
      <c r="AO24" s="124"/>
      <c r="AP24" s="278"/>
      <c r="AQ24" s="124"/>
      <c r="AR24" s="125"/>
      <c r="AS24" s="124" t="s">
        <v>306</v>
      </c>
      <c r="AT24" s="125"/>
      <c r="AW24"/>
      <c r="AX24"/>
      <c r="AY24"/>
      <c r="AZ24"/>
      <c r="BA24"/>
      <c r="BB24"/>
      <c r="BC24"/>
      <c r="BD24"/>
      <c r="BE24"/>
      <c r="BF24"/>
      <c r="BG24"/>
      <c r="BH24"/>
      <c r="BI24"/>
      <c r="BJ24"/>
      <c r="BK24"/>
      <c r="BL24"/>
      <c r="BM24"/>
      <c r="BN24"/>
      <c r="BO24"/>
      <c r="BP24"/>
    </row>
    <row r="25" spans="1:68" ht="15.75" thickBot="1" x14ac:dyDescent="0.3">
      <c r="A25" s="101">
        <v>18</v>
      </c>
      <c r="B25" s="749" t="s">
        <v>192</v>
      </c>
      <c r="C25" s="749"/>
      <c r="D25" s="750"/>
      <c r="E25" s="126"/>
      <c r="F25" s="127"/>
      <c r="G25" s="128"/>
      <c r="H25" s="129"/>
      <c r="I25" s="128"/>
      <c r="J25" s="129"/>
      <c r="K25" s="128"/>
      <c r="L25" s="129"/>
      <c r="M25" s="126"/>
      <c r="N25" s="127" t="s">
        <v>306</v>
      </c>
      <c r="O25" s="128"/>
      <c r="P25" s="129"/>
      <c r="Q25" s="128"/>
      <c r="R25" s="129" t="s">
        <v>306</v>
      </c>
      <c r="S25" s="128"/>
      <c r="T25" s="129" t="s">
        <v>306</v>
      </c>
      <c r="U25" s="128"/>
      <c r="V25" s="129" t="s">
        <v>306</v>
      </c>
      <c r="W25" s="126"/>
      <c r="X25" s="127" t="s">
        <v>306</v>
      </c>
      <c r="Y25" s="128"/>
      <c r="Z25" s="129"/>
      <c r="AA25" s="128"/>
      <c r="AB25" s="129"/>
      <c r="AC25" s="279"/>
      <c r="AD25" s="279"/>
      <c r="AE25" s="128"/>
      <c r="AF25" s="129"/>
      <c r="AG25" s="128"/>
      <c r="AH25" s="129" t="s">
        <v>306</v>
      </c>
      <c r="AI25" s="279"/>
      <c r="AJ25" s="279"/>
      <c r="AK25" s="128"/>
      <c r="AL25" s="129"/>
      <c r="AM25" s="128"/>
      <c r="AN25" s="129"/>
      <c r="AO25" s="284"/>
      <c r="AP25" s="279"/>
      <c r="AQ25" s="128"/>
      <c r="AR25" s="129"/>
      <c r="AS25" s="128" t="s">
        <v>306</v>
      </c>
      <c r="AT25" s="129"/>
      <c r="AW25"/>
      <c r="AX25"/>
      <c r="AY25"/>
      <c r="AZ25"/>
      <c r="BA25"/>
      <c r="BB25"/>
      <c r="BC25"/>
      <c r="BD25"/>
      <c r="BE25"/>
      <c r="BF25"/>
      <c r="BG25"/>
      <c r="BH25"/>
      <c r="BI25"/>
      <c r="BJ25"/>
      <c r="BK25"/>
      <c r="BL25"/>
      <c r="BM25"/>
      <c r="BN25"/>
      <c r="BO25"/>
      <c r="BP25"/>
    </row>
    <row r="26" spans="1:68" ht="16.5" thickBot="1" x14ac:dyDescent="0.3">
      <c r="A26" s="726" t="s">
        <v>80</v>
      </c>
      <c r="B26" s="727"/>
      <c r="C26" s="727"/>
      <c r="D26" s="727"/>
      <c r="E26" s="91">
        <f t="shared" ref="E26:P26" si="0">COUNTA(E8:E25)</f>
        <v>0</v>
      </c>
      <c r="F26" s="91">
        <f t="shared" si="0"/>
        <v>0</v>
      </c>
      <c r="G26" s="91">
        <f t="shared" si="0"/>
        <v>0</v>
      </c>
      <c r="H26" s="91">
        <f t="shared" si="0"/>
        <v>0</v>
      </c>
      <c r="I26" s="91">
        <f t="shared" si="0"/>
        <v>0</v>
      </c>
      <c r="J26" s="91">
        <f t="shared" si="0"/>
        <v>0</v>
      </c>
      <c r="K26" s="91">
        <f t="shared" si="0"/>
        <v>0</v>
      </c>
      <c r="L26" s="91">
        <f t="shared" si="0"/>
        <v>0</v>
      </c>
      <c r="M26" s="91">
        <f t="shared" si="0"/>
        <v>10</v>
      </c>
      <c r="N26" s="91">
        <f t="shared" si="0"/>
        <v>8</v>
      </c>
      <c r="O26" s="91">
        <f t="shared" si="0"/>
        <v>0</v>
      </c>
      <c r="P26" s="91">
        <f t="shared" si="0"/>
        <v>0</v>
      </c>
      <c r="Q26" s="91">
        <f t="shared" ref="Q26:Z26" si="1">COUNTA(Q8:Q25)</f>
        <v>12</v>
      </c>
      <c r="R26" s="91">
        <f t="shared" si="1"/>
        <v>6</v>
      </c>
      <c r="S26" s="91">
        <f t="shared" si="1"/>
        <v>13</v>
      </c>
      <c r="T26" s="91">
        <f t="shared" si="1"/>
        <v>5</v>
      </c>
      <c r="U26" s="91">
        <f t="shared" si="1"/>
        <v>14</v>
      </c>
      <c r="V26" s="91">
        <f t="shared" si="1"/>
        <v>4</v>
      </c>
      <c r="W26" s="91">
        <f t="shared" si="1"/>
        <v>13</v>
      </c>
      <c r="X26" s="91">
        <f t="shared" si="1"/>
        <v>5</v>
      </c>
      <c r="Y26" s="91">
        <f t="shared" si="1"/>
        <v>0</v>
      </c>
      <c r="Z26" s="91">
        <f t="shared" si="1"/>
        <v>0</v>
      </c>
      <c r="AA26" s="91">
        <f t="shared" ref="AA26:AT26" si="2">COUNTA(AA8:AA25)</f>
        <v>0</v>
      </c>
      <c r="AB26" s="91">
        <f t="shared" si="2"/>
        <v>0</v>
      </c>
      <c r="AC26" s="91">
        <f t="shared" si="2"/>
        <v>0</v>
      </c>
      <c r="AD26" s="91">
        <f t="shared" si="2"/>
        <v>0</v>
      </c>
      <c r="AE26" s="91">
        <f t="shared" si="2"/>
        <v>0</v>
      </c>
      <c r="AF26" s="91">
        <f t="shared" si="2"/>
        <v>0</v>
      </c>
      <c r="AG26" s="91">
        <f t="shared" si="2"/>
        <v>11</v>
      </c>
      <c r="AH26" s="91">
        <f t="shared" si="2"/>
        <v>7</v>
      </c>
      <c r="AI26" s="91">
        <f t="shared" si="2"/>
        <v>0</v>
      </c>
      <c r="AJ26" s="91">
        <f t="shared" si="2"/>
        <v>0</v>
      </c>
      <c r="AK26" s="91">
        <f t="shared" si="2"/>
        <v>0</v>
      </c>
      <c r="AL26" s="91">
        <f t="shared" si="2"/>
        <v>0</v>
      </c>
      <c r="AM26" s="91">
        <f t="shared" si="2"/>
        <v>0</v>
      </c>
      <c r="AN26" s="91">
        <f t="shared" si="2"/>
        <v>0</v>
      </c>
      <c r="AO26" s="91">
        <f t="shared" si="2"/>
        <v>0</v>
      </c>
      <c r="AP26" s="91">
        <f t="shared" si="2"/>
        <v>0</v>
      </c>
      <c r="AQ26" s="91">
        <f t="shared" si="2"/>
        <v>0</v>
      </c>
      <c r="AR26" s="91">
        <f t="shared" si="2"/>
        <v>0</v>
      </c>
      <c r="AS26" s="91">
        <f t="shared" si="2"/>
        <v>18</v>
      </c>
      <c r="AT26" s="91">
        <f t="shared" si="2"/>
        <v>0</v>
      </c>
      <c r="AW26"/>
      <c r="AX26"/>
      <c r="AY26"/>
      <c r="AZ26"/>
      <c r="BA26"/>
      <c r="BB26"/>
      <c r="BC26"/>
      <c r="BD26"/>
      <c r="BE26"/>
      <c r="BF26"/>
      <c r="BG26"/>
      <c r="BH26"/>
      <c r="BI26"/>
      <c r="BJ26"/>
      <c r="BK26"/>
      <c r="BL26"/>
      <c r="BM26"/>
      <c r="BN26"/>
      <c r="BO26"/>
      <c r="BP26"/>
    </row>
    <row r="27" spans="1:68" ht="22.5" customHeight="1" x14ac:dyDescent="0.4">
      <c r="A27" s="97"/>
      <c r="B27" s="96"/>
      <c r="C27" s="102"/>
      <c r="E27" s="92" t="str">
        <f>IF(E26=0,"",IF(E26&lt;=5,"MODERADO",IF(E26&gt;11,"CATASTRÓFICO","MAYOR")))</f>
        <v/>
      </c>
      <c r="F27" s="93"/>
      <c r="G27" s="92" t="str">
        <f>IF(G26=0,"",IF(G26&lt;=5,"MODERADO",IF(G26&gt;11,"CATASTRÓFICO","MAYOR")))</f>
        <v/>
      </c>
      <c r="H27" s="93"/>
      <c r="I27" s="92" t="str">
        <f>IF(I26=0,"",IF(I26&lt;=5,"MODERADO",IF(I26&gt;11,"CATASTRÓFICO","MAYOR")))</f>
        <v/>
      </c>
      <c r="J27" s="93"/>
      <c r="K27" s="92" t="str">
        <f>IF(K26=0,"",IF(K26&lt;=5,"MODERADO",IF(K26&gt;11,"CATASTRÓFICO","MAYOR")))</f>
        <v/>
      </c>
      <c r="L27" s="93"/>
      <c r="M27" s="92" t="str">
        <f>IF(M26=0,"",IF(M26&lt;=5,"MODERADO",IF(M26&gt;11,"CATASTRÓFICO","MAYOR")))</f>
        <v>MAYOR</v>
      </c>
      <c r="N27" s="93"/>
      <c r="O27" s="92" t="str">
        <f>IF(O26=0,"",IF(O26&lt;=5,"MODERADO",IF(O26&gt;11,"CATASTRÓFICO","MAYOR")))</f>
        <v/>
      </c>
      <c r="P27" s="93"/>
      <c r="Q27" s="92" t="str">
        <f>IF(Q26=0,"",IF(Q26&lt;=5,"MODERADO",IF(Q26&gt;11,"CATASTRÓFICO","MAYOR")))</f>
        <v>CATASTRÓFICO</v>
      </c>
      <c r="R27" s="93"/>
      <c r="S27" s="92" t="str">
        <f>IF(S26=0,"",IF(S26&lt;=5,"MODERADO",IF(S26&gt;11,"CATASTRÓFICO","MAYOR")))</f>
        <v>CATASTRÓFICO</v>
      </c>
      <c r="T27" s="93"/>
      <c r="U27" s="92" t="str">
        <f>IF(U26=0,"",IF(U26&lt;=5,"MODERADO",IF(U26&gt;11,"CATASTRÓFICO","MAYOR")))</f>
        <v>CATASTRÓFICO</v>
      </c>
      <c r="V27" s="93"/>
      <c r="W27" s="92" t="str">
        <f>IF(W26=0,"",IF(W26&lt;=5,"MODERADO",IF(W26&gt;11,"CATASTRÓFICO","MAYOR")))</f>
        <v>CATASTRÓFICO</v>
      </c>
      <c r="X27" s="93"/>
      <c r="Y27" s="92" t="str">
        <f>IF(Y26=0,"",IF(Y26&lt;=5,"MODERADO",IF(Y26&gt;11,"CATASTRÓFICO","MAYOR")))</f>
        <v/>
      </c>
      <c r="Z27" s="93"/>
      <c r="AA27" s="92" t="str">
        <f>IF(AA26=0,"",IF(AA26&lt;=5,"MODERADO",IF(AA26&gt;11,"CATASTRÓFICO","MAYOR")))</f>
        <v/>
      </c>
      <c r="AB27" s="93"/>
      <c r="AC27" s="92" t="str">
        <f>IF(AC26=0,"",IF(AC26&lt;=5,"MODERADO",IF(AC26&gt;11,"CATASTRÓFICO","MAYOR")))</f>
        <v/>
      </c>
      <c r="AD27" s="280"/>
      <c r="AE27" s="92" t="str">
        <f>IF(AE26=0,"",IF(AE26&lt;=5,"MODERADO",IF(AE26&gt;11,"CATASTRÓFICO","MAYOR")))</f>
        <v/>
      </c>
      <c r="AF27" s="93"/>
      <c r="AG27" s="92" t="str">
        <f>IF(AG26=0,"",IF(AG26&lt;=5,"MODERADO",IF(AG26&gt;11,"CATASTRÓFICO","MAYOR")))</f>
        <v>MAYOR</v>
      </c>
      <c r="AH27" s="93"/>
      <c r="AI27" s="92" t="str">
        <f>IF(AI26=0,"",IF(AI26&lt;=5,"MODERADO",IF(AI26&gt;11,"CATASTRÓFICO","MAYOR")))</f>
        <v/>
      </c>
      <c r="AJ27" s="93"/>
      <c r="AK27" s="92" t="str">
        <f>IF(AK26=0,"",IF(AK26&lt;=5,"MODERADO",IF(AK26&gt;11,"CATASTRÓFICO","MAYOR")))</f>
        <v/>
      </c>
      <c r="AL27" s="93"/>
      <c r="AM27" s="92" t="str">
        <f>IF(AM26=0,"",IF(AM26&lt;=5,"MODERADO",IF(AM26&gt;11,"CATASTRÓFICO","MAYOR")))</f>
        <v/>
      </c>
      <c r="AN27" s="93"/>
      <c r="AO27" s="92" t="str">
        <f>IF(AO26=0,"",IF(AO26&lt;=5,"MODERADO",IF(AO26&gt;11,"CATASTRÓFICO","MAYOR")))</f>
        <v/>
      </c>
      <c r="AP27" s="93"/>
      <c r="AQ27" s="92" t="str">
        <f>IF(AQ26=0,"",IF(AQ26&lt;=5,"MODERADO",IF(AQ26&gt;11,"CATASTRÓFICO","MAYOR")))</f>
        <v/>
      </c>
      <c r="AR27" s="93"/>
      <c r="AS27" s="92" t="str">
        <f>IF(AS26=0,"",IF(AS26&lt;=5,"MODERADO",IF(AS26&gt;11,"CATASTRÓFICO","MAYOR")))</f>
        <v>CATASTRÓFICO</v>
      </c>
      <c r="AT27" s="93"/>
      <c r="AW27"/>
      <c r="AX27"/>
      <c r="AY27"/>
      <c r="AZ27"/>
      <c r="BA27"/>
      <c r="BB27"/>
      <c r="BC27"/>
      <c r="BD27"/>
      <c r="BE27"/>
      <c r="BF27"/>
      <c r="BG27"/>
      <c r="BH27"/>
      <c r="BI27"/>
      <c r="BJ27"/>
      <c r="BK27"/>
      <c r="BL27"/>
      <c r="BM27"/>
      <c r="BN27"/>
      <c r="BO27"/>
      <c r="BP27"/>
    </row>
    <row r="28" spans="1:68" x14ac:dyDescent="0.25">
      <c r="A28" s="96"/>
      <c r="B28" s="96"/>
      <c r="C28" s="96"/>
      <c r="D28" s="96"/>
      <c r="E28" s="96"/>
      <c r="F28" s="96"/>
      <c r="G28" s="96"/>
      <c r="H28" s="96"/>
      <c r="I28" s="96"/>
      <c r="J28" s="96"/>
      <c r="K28" s="96"/>
      <c r="L28" s="96"/>
      <c r="M28" s="96"/>
      <c r="N28" s="96"/>
      <c r="O28" s="95"/>
      <c r="P28" s="95"/>
      <c r="Q28" s="95"/>
      <c r="R28" s="95"/>
      <c r="S28" s="96"/>
      <c r="T28" s="96"/>
      <c r="U28" s="96"/>
      <c r="V28" s="96"/>
      <c r="W28" s="96"/>
      <c r="X28" s="96"/>
      <c r="Y28" s="95"/>
      <c r="Z28" s="95"/>
      <c r="AA28" s="95"/>
      <c r="AB28" s="95"/>
      <c r="AC28" s="95"/>
      <c r="AD28" s="95"/>
      <c r="AE28" s="95"/>
      <c r="AF28" s="95"/>
      <c r="AG28" s="95"/>
      <c r="AH28" s="95"/>
      <c r="AI28" s="95"/>
      <c r="AJ28" s="95"/>
      <c r="AK28" s="95"/>
      <c r="AL28" s="95"/>
      <c r="AM28" s="95"/>
      <c r="AN28" s="95"/>
      <c r="AO28" s="95"/>
      <c r="AP28" s="95"/>
      <c r="AQ28" s="95"/>
      <c r="AR28" s="95"/>
      <c r="AW28"/>
      <c r="AX28"/>
      <c r="AY28"/>
      <c r="AZ28"/>
      <c r="BA28"/>
      <c r="BB28"/>
      <c r="BC28"/>
      <c r="BD28"/>
      <c r="BE28"/>
      <c r="BF28"/>
      <c r="BG28"/>
      <c r="BH28"/>
      <c r="BI28"/>
      <c r="BJ28"/>
      <c r="BK28"/>
      <c r="BL28"/>
      <c r="BM28"/>
      <c r="BN28"/>
      <c r="BO28"/>
      <c r="BP28"/>
    </row>
    <row r="29" spans="1:68" ht="15.75" thickBot="1" x14ac:dyDescent="0.3">
      <c r="A29" s="96"/>
      <c r="B29" s="96"/>
      <c r="C29" s="96"/>
      <c r="D29" s="96"/>
      <c r="E29" s="96"/>
      <c r="F29" s="96"/>
      <c r="G29" s="96"/>
      <c r="H29" s="96"/>
      <c r="I29" s="96"/>
      <c r="J29" s="96"/>
      <c r="K29" s="96"/>
      <c r="L29" s="96"/>
      <c r="M29" s="96"/>
      <c r="N29" s="96"/>
      <c r="O29" s="95"/>
      <c r="P29" s="95"/>
      <c r="Q29" s="95"/>
      <c r="R29" s="95"/>
      <c r="S29" s="96"/>
      <c r="T29" s="96"/>
      <c r="U29" s="96"/>
      <c r="V29" s="96"/>
      <c r="W29" s="96"/>
      <c r="X29" s="96"/>
      <c r="Y29" s="95"/>
      <c r="Z29" s="95"/>
      <c r="AA29" s="95"/>
      <c r="AB29" s="95"/>
      <c r="AC29" s="95"/>
      <c r="AD29" s="95"/>
      <c r="AE29" s="95"/>
      <c r="AF29" s="95"/>
      <c r="AG29" s="95"/>
      <c r="AH29" s="95"/>
      <c r="AI29" s="95"/>
      <c r="AJ29" s="95"/>
      <c r="AK29" s="95"/>
      <c r="AL29" s="95"/>
      <c r="AM29" s="95"/>
      <c r="AN29" s="95"/>
      <c r="AO29" s="95"/>
      <c r="AP29" s="95"/>
      <c r="AQ29" s="95"/>
      <c r="AR29" s="95"/>
      <c r="AW29"/>
      <c r="AX29"/>
      <c r="AY29"/>
      <c r="AZ29"/>
      <c r="BA29"/>
      <c r="BB29"/>
      <c r="BC29"/>
      <c r="BD29"/>
      <c r="BE29"/>
      <c r="BF29"/>
      <c r="BG29"/>
      <c r="BH29"/>
      <c r="BI29"/>
      <c r="BJ29"/>
      <c r="BK29"/>
      <c r="BL29"/>
      <c r="BM29"/>
      <c r="BN29"/>
      <c r="BO29"/>
      <c r="BP29"/>
    </row>
    <row r="30" spans="1:68" ht="18.75" x14ac:dyDescent="0.3">
      <c r="A30" s="103" t="s">
        <v>34</v>
      </c>
      <c r="B30" s="104"/>
      <c r="C30" s="744" t="s">
        <v>311</v>
      </c>
      <c r="D30" s="744"/>
      <c r="E30" s="744"/>
      <c r="F30" s="744"/>
      <c r="G30" s="744"/>
      <c r="H30" s="744"/>
      <c r="I30" s="744"/>
      <c r="J30" s="744"/>
      <c r="K30" s="744"/>
      <c r="L30" s="744"/>
      <c r="M30" s="744"/>
      <c r="N30" s="744"/>
      <c r="O30" s="744"/>
      <c r="P30" s="744"/>
      <c r="Q30" s="744"/>
      <c r="R30" s="744"/>
      <c r="S30" s="744"/>
      <c r="T30" s="744"/>
      <c r="U30" s="744"/>
      <c r="V30" s="744"/>
      <c r="W30" s="744"/>
      <c r="X30" s="744"/>
      <c r="Y30" s="744"/>
      <c r="Z30" s="744"/>
      <c r="AA30" s="744"/>
      <c r="AB30" s="744"/>
      <c r="AC30" s="744"/>
      <c r="AD30" s="744"/>
      <c r="AE30" s="744"/>
      <c r="AF30" s="745"/>
      <c r="AG30" s="281"/>
      <c r="AH30" s="281"/>
      <c r="AI30" s="281"/>
      <c r="AJ30" s="281"/>
      <c r="AK30" s="281"/>
      <c r="AL30" s="281"/>
      <c r="AM30" s="281"/>
      <c r="AN30" s="281"/>
      <c r="AO30" s="281"/>
      <c r="AP30" s="281"/>
      <c r="AQ30" s="281"/>
      <c r="AR30" s="281"/>
      <c r="AW30"/>
      <c r="AX30"/>
      <c r="AY30"/>
      <c r="AZ30"/>
      <c r="BA30"/>
      <c r="BB30"/>
      <c r="BC30"/>
      <c r="BD30"/>
      <c r="BE30"/>
      <c r="BF30"/>
      <c r="BG30"/>
      <c r="BH30"/>
      <c r="BI30"/>
      <c r="BJ30"/>
      <c r="BK30"/>
      <c r="BL30"/>
      <c r="BM30"/>
      <c r="BN30"/>
      <c r="BO30"/>
      <c r="BP30"/>
    </row>
    <row r="31" spans="1:68" ht="18.75" customHeight="1" x14ac:dyDescent="0.25">
      <c r="A31" s="105" t="s">
        <v>15</v>
      </c>
      <c r="B31" s="106" t="s">
        <v>16</v>
      </c>
      <c r="C31" s="747" t="s">
        <v>17</v>
      </c>
      <c r="D31" s="747"/>
      <c r="E31" s="747"/>
      <c r="F31" s="747"/>
      <c r="G31" s="747"/>
      <c r="H31" s="747"/>
      <c r="I31" s="747"/>
      <c r="J31" s="747"/>
      <c r="K31" s="747"/>
      <c r="L31" s="747"/>
      <c r="M31" s="747"/>
      <c r="N31" s="747"/>
      <c r="O31" s="747"/>
      <c r="P31" s="747"/>
      <c r="Q31" s="747"/>
      <c r="R31" s="747"/>
      <c r="S31" s="747"/>
      <c r="T31" s="747"/>
      <c r="U31" s="747"/>
      <c r="V31" s="747"/>
      <c r="W31" s="747"/>
      <c r="X31" s="747"/>
      <c r="Y31" s="747"/>
      <c r="Z31" s="747"/>
      <c r="AA31" s="747"/>
      <c r="AB31" s="747"/>
      <c r="AC31" s="747"/>
      <c r="AD31" s="747"/>
      <c r="AE31" s="747"/>
      <c r="AF31" s="748"/>
      <c r="AG31" s="282"/>
      <c r="AH31" s="282"/>
      <c r="AI31" s="282"/>
      <c r="AJ31" s="282"/>
      <c r="AK31" s="282"/>
      <c r="AL31" s="282"/>
      <c r="AM31" s="282"/>
      <c r="AN31" s="282"/>
      <c r="AO31" s="282"/>
      <c r="AP31" s="282"/>
      <c r="AQ31" s="282"/>
      <c r="AR31" s="282"/>
      <c r="AW31"/>
      <c r="AX31"/>
      <c r="AY31"/>
      <c r="AZ31"/>
      <c r="BA31"/>
      <c r="BB31"/>
      <c r="BC31"/>
      <c r="BD31"/>
      <c r="BE31"/>
      <c r="BF31"/>
      <c r="BG31"/>
      <c r="BH31"/>
      <c r="BI31"/>
      <c r="BJ31"/>
      <c r="BK31"/>
      <c r="BL31"/>
      <c r="BM31"/>
      <c r="BN31"/>
      <c r="BO31"/>
      <c r="BP31"/>
    </row>
    <row r="32" spans="1:68" ht="18.75" customHeight="1" x14ac:dyDescent="0.25">
      <c r="A32" s="83">
        <v>5</v>
      </c>
      <c r="B32" s="107" t="s">
        <v>3</v>
      </c>
      <c r="C32" s="753" t="s">
        <v>41</v>
      </c>
      <c r="D32" s="753"/>
      <c r="E32" s="753"/>
      <c r="F32" s="753"/>
      <c r="G32" s="753"/>
      <c r="H32" s="753"/>
      <c r="I32" s="753"/>
      <c r="J32" s="753"/>
      <c r="K32" s="753"/>
      <c r="L32" s="753"/>
      <c r="M32" s="753"/>
      <c r="N32" s="753"/>
      <c r="O32" s="753"/>
      <c r="P32" s="753"/>
      <c r="Q32" s="753"/>
      <c r="R32" s="753"/>
      <c r="S32" s="753"/>
      <c r="T32" s="753"/>
      <c r="U32" s="753"/>
      <c r="V32" s="753"/>
      <c r="W32" s="753"/>
      <c r="X32" s="753"/>
      <c r="Y32" s="753"/>
      <c r="Z32" s="753"/>
      <c r="AA32" s="753"/>
      <c r="AB32" s="753"/>
      <c r="AC32" s="753"/>
      <c r="AD32" s="753"/>
      <c r="AE32" s="753"/>
      <c r="AF32" s="754"/>
      <c r="AG32" s="274"/>
      <c r="AH32" s="274"/>
      <c r="AI32" s="274"/>
      <c r="AJ32" s="274"/>
      <c r="AK32" s="274"/>
      <c r="AL32" s="274"/>
      <c r="AM32" s="274"/>
      <c r="AN32" s="274"/>
      <c r="AO32" s="274"/>
      <c r="AP32" s="274"/>
      <c r="AQ32" s="274"/>
      <c r="AR32" s="274"/>
      <c r="AW32"/>
      <c r="AX32"/>
      <c r="AY32"/>
      <c r="AZ32"/>
      <c r="BA32"/>
      <c r="BB32"/>
      <c r="BC32"/>
      <c r="BD32"/>
      <c r="BE32"/>
      <c r="BF32"/>
      <c r="BG32"/>
      <c r="BH32"/>
      <c r="BI32"/>
      <c r="BJ32"/>
      <c r="BK32"/>
      <c r="BL32"/>
      <c r="BM32"/>
      <c r="BN32"/>
      <c r="BO32"/>
      <c r="BP32"/>
    </row>
    <row r="33" spans="1:68" ht="18.75" customHeight="1" x14ac:dyDescent="0.25">
      <c r="A33" s="83">
        <v>10</v>
      </c>
      <c r="B33" s="107" t="s">
        <v>22</v>
      </c>
      <c r="C33" s="753" t="s">
        <v>43</v>
      </c>
      <c r="D33" s="753"/>
      <c r="E33" s="753"/>
      <c r="F33" s="753"/>
      <c r="G33" s="753"/>
      <c r="H33" s="753"/>
      <c r="I33" s="753"/>
      <c r="J33" s="753"/>
      <c r="K33" s="753"/>
      <c r="L33" s="753"/>
      <c r="M33" s="753"/>
      <c r="N33" s="753"/>
      <c r="O33" s="753"/>
      <c r="P33" s="753"/>
      <c r="Q33" s="753"/>
      <c r="R33" s="753"/>
      <c r="S33" s="753"/>
      <c r="T33" s="753"/>
      <c r="U33" s="753"/>
      <c r="V33" s="753"/>
      <c r="W33" s="753"/>
      <c r="X33" s="753"/>
      <c r="Y33" s="753"/>
      <c r="Z33" s="753"/>
      <c r="AA33" s="753"/>
      <c r="AB33" s="753"/>
      <c r="AC33" s="753"/>
      <c r="AD33" s="753"/>
      <c r="AE33" s="753"/>
      <c r="AF33" s="754"/>
      <c r="AG33" s="274"/>
      <c r="AH33" s="274"/>
      <c r="AI33" s="274"/>
      <c r="AJ33" s="274"/>
      <c r="AK33" s="274"/>
      <c r="AL33" s="274"/>
      <c r="AM33" s="274"/>
      <c r="AN33" s="274"/>
      <c r="AO33" s="274"/>
      <c r="AP33" s="274"/>
      <c r="AQ33" s="274"/>
      <c r="AR33" s="274"/>
      <c r="AW33"/>
      <c r="AX33"/>
      <c r="AY33"/>
      <c r="AZ33"/>
      <c r="BA33"/>
      <c r="BB33"/>
      <c r="BC33"/>
      <c r="BD33"/>
      <c r="BE33"/>
      <c r="BF33"/>
      <c r="BG33"/>
      <c r="BH33"/>
      <c r="BI33"/>
      <c r="BJ33"/>
      <c r="BK33"/>
      <c r="BL33"/>
      <c r="BM33"/>
      <c r="BN33"/>
      <c r="BO33"/>
      <c r="BP33"/>
    </row>
    <row r="34" spans="1:68" ht="19.5" customHeight="1" thickBot="1" x14ac:dyDescent="0.3">
      <c r="A34" s="87">
        <v>20</v>
      </c>
      <c r="B34" s="108" t="s">
        <v>23</v>
      </c>
      <c r="C34" s="755" t="s">
        <v>42</v>
      </c>
      <c r="D34" s="755"/>
      <c r="E34" s="755"/>
      <c r="F34" s="755"/>
      <c r="G34" s="755"/>
      <c r="H34" s="755"/>
      <c r="I34" s="755"/>
      <c r="J34" s="755"/>
      <c r="K34" s="755"/>
      <c r="L34" s="755"/>
      <c r="M34" s="755"/>
      <c r="N34" s="755"/>
      <c r="O34" s="755"/>
      <c r="P34" s="755"/>
      <c r="Q34" s="755"/>
      <c r="R34" s="755"/>
      <c r="S34" s="755"/>
      <c r="T34" s="755"/>
      <c r="U34" s="755"/>
      <c r="V34" s="755"/>
      <c r="W34" s="755"/>
      <c r="X34" s="755"/>
      <c r="Y34" s="755"/>
      <c r="Z34" s="755"/>
      <c r="AA34" s="755"/>
      <c r="AB34" s="755"/>
      <c r="AC34" s="755"/>
      <c r="AD34" s="755"/>
      <c r="AE34" s="755"/>
      <c r="AF34" s="756"/>
      <c r="AG34" s="274"/>
      <c r="AH34" s="274"/>
      <c r="AI34" s="274"/>
      <c r="AJ34" s="274"/>
      <c r="AK34" s="274"/>
      <c r="AL34" s="274"/>
      <c r="AM34" s="274"/>
      <c r="AN34" s="274"/>
      <c r="AO34" s="274"/>
      <c r="AP34" s="274"/>
      <c r="AQ34" s="274"/>
      <c r="AR34" s="274"/>
      <c r="AW34"/>
      <c r="AX34"/>
      <c r="AY34"/>
      <c r="AZ34"/>
      <c r="BA34"/>
      <c r="BB34"/>
      <c r="BC34"/>
      <c r="BD34"/>
      <c r="BE34"/>
      <c r="BF34"/>
      <c r="BG34"/>
      <c r="BH34"/>
      <c r="BI34"/>
      <c r="BJ34"/>
      <c r="BK34"/>
      <c r="BL34"/>
      <c r="BM34"/>
      <c r="BN34"/>
      <c r="BO34"/>
      <c r="BP34"/>
    </row>
    <row r="35" spans="1:68" x14ac:dyDescent="0.25">
      <c r="A35" s="96"/>
      <c r="B35" s="96"/>
      <c r="C35" s="96"/>
      <c r="D35" s="96"/>
      <c r="E35" s="96"/>
      <c r="F35" s="96"/>
      <c r="G35" s="96"/>
      <c r="H35" s="96"/>
      <c r="I35" s="96"/>
      <c r="J35" s="109"/>
      <c r="K35" s="109"/>
      <c r="L35" s="751"/>
      <c r="M35" s="751"/>
      <c r="N35" s="109"/>
      <c r="O35" s="95"/>
      <c r="P35" s="95"/>
      <c r="Q35" s="95"/>
      <c r="R35" s="95"/>
      <c r="S35" s="96"/>
      <c r="T35" s="275"/>
      <c r="U35" s="275"/>
      <c r="V35" s="751"/>
      <c r="W35" s="751"/>
      <c r="X35" s="275"/>
      <c r="Y35" s="95"/>
      <c r="Z35" s="95"/>
      <c r="AA35" s="95"/>
      <c r="AB35" s="95"/>
      <c r="AC35" s="95"/>
      <c r="AD35" s="95"/>
      <c r="AE35" s="95"/>
      <c r="AF35" s="95"/>
      <c r="AG35" s="95"/>
      <c r="AH35" s="95"/>
      <c r="AI35" s="95"/>
      <c r="AJ35" s="95"/>
      <c r="AK35" s="95"/>
      <c r="AL35" s="95"/>
      <c r="AM35" s="95"/>
      <c r="AN35" s="95"/>
      <c r="AO35" s="95"/>
      <c r="AP35" s="95"/>
      <c r="AQ35" s="95"/>
      <c r="AR35" s="95"/>
      <c r="AW35"/>
      <c r="AX35"/>
      <c r="AY35"/>
      <c r="AZ35"/>
      <c r="BA35"/>
      <c r="BB35"/>
      <c r="BC35"/>
      <c r="BD35"/>
      <c r="BE35"/>
      <c r="BF35"/>
      <c r="BG35"/>
      <c r="BH35"/>
      <c r="BI35"/>
      <c r="BJ35"/>
      <c r="BK35"/>
      <c r="BL35"/>
      <c r="BM35"/>
      <c r="BN35"/>
      <c r="BO35"/>
      <c r="BP35"/>
    </row>
    <row r="36" spans="1:68" x14ac:dyDescent="0.25">
      <c r="A36" s="96"/>
      <c r="B36" s="96"/>
      <c r="C36" s="96"/>
      <c r="D36" s="96"/>
      <c r="E36" s="96"/>
      <c r="F36" s="96"/>
      <c r="G36" s="96"/>
      <c r="H36" s="96"/>
      <c r="I36" s="96"/>
      <c r="J36" s="110"/>
      <c r="K36" s="111"/>
      <c r="L36" s="752"/>
      <c r="M36" s="752"/>
      <c r="N36" s="112"/>
      <c r="O36" s="95"/>
      <c r="P36" s="95"/>
      <c r="Q36" s="95"/>
      <c r="R36" s="95"/>
      <c r="S36" s="96"/>
      <c r="T36" s="110"/>
      <c r="U36" s="111"/>
      <c r="V36" s="752"/>
      <c r="W36" s="752"/>
      <c r="X36" s="274"/>
      <c r="Y36" s="95"/>
      <c r="Z36" s="95"/>
      <c r="AA36" s="95"/>
      <c r="AB36" s="95"/>
      <c r="AC36" s="95"/>
      <c r="AD36" s="95"/>
      <c r="AE36" s="95"/>
      <c r="AF36" s="95"/>
      <c r="AG36" s="95"/>
      <c r="AH36" s="95"/>
      <c r="AI36" s="95"/>
      <c r="AJ36" s="95"/>
      <c r="AK36" s="95"/>
      <c r="AL36" s="95"/>
      <c r="AM36" s="95"/>
      <c r="AN36" s="95"/>
      <c r="AO36" s="95"/>
      <c r="AP36" s="95"/>
      <c r="AQ36" s="95"/>
      <c r="AR36" s="95"/>
      <c r="AW36"/>
      <c r="AX36"/>
      <c r="AY36"/>
      <c r="AZ36"/>
      <c r="BA36"/>
      <c r="BB36"/>
      <c r="BC36"/>
      <c r="BD36"/>
      <c r="BE36"/>
      <c r="BF36"/>
      <c r="BG36"/>
      <c r="BH36"/>
      <c r="BI36"/>
      <c r="BJ36"/>
      <c r="BK36"/>
      <c r="BL36"/>
      <c r="BM36"/>
      <c r="BN36"/>
      <c r="BO36"/>
      <c r="BP36"/>
    </row>
    <row r="37" spans="1:68" ht="23.25" x14ac:dyDescent="0.35">
      <c r="A37" s="761" t="s">
        <v>371</v>
      </c>
      <c r="B37" s="761"/>
      <c r="C37" s="761"/>
      <c r="D37" s="761"/>
      <c r="E37" s="761"/>
      <c r="F37" s="761"/>
      <c r="G37" s="761"/>
      <c r="H37" s="761"/>
      <c r="I37" s="761"/>
      <c r="J37" s="761"/>
      <c r="K37" s="761"/>
      <c r="L37" s="761"/>
      <c r="M37" s="761"/>
      <c r="N37" s="761"/>
      <c r="O37" s="761"/>
      <c r="P37" s="761"/>
      <c r="Q37" s="761"/>
      <c r="R37" s="761"/>
      <c r="S37" s="761"/>
      <c r="T37" s="761"/>
      <c r="U37" s="761"/>
      <c r="V37" s="761"/>
      <c r="W37" s="761"/>
      <c r="X37" s="761"/>
      <c r="Y37" s="95"/>
      <c r="Z37" s="95"/>
      <c r="AA37" s="95"/>
      <c r="AB37" s="95"/>
      <c r="AC37" s="95"/>
      <c r="AD37" s="95"/>
      <c r="AE37" s="95"/>
      <c r="AF37" s="95"/>
      <c r="AG37" s="95"/>
      <c r="AH37" s="95"/>
      <c r="AI37" s="95"/>
      <c r="AJ37" s="95"/>
      <c r="AK37" s="95"/>
      <c r="AL37" s="95"/>
      <c r="AM37" s="95"/>
      <c r="AN37" s="95"/>
      <c r="AO37" s="95"/>
      <c r="AP37" s="95"/>
      <c r="AQ37" s="95"/>
      <c r="AR37" s="95"/>
      <c r="AW37"/>
      <c r="AX37"/>
      <c r="AY37"/>
      <c r="AZ37"/>
      <c r="BA37"/>
      <c r="BB37"/>
      <c r="BC37"/>
      <c r="BD37"/>
      <c r="BE37"/>
      <c r="BF37"/>
      <c r="BG37"/>
      <c r="BH37"/>
      <c r="BI37"/>
      <c r="BJ37"/>
      <c r="BK37"/>
      <c r="BL37"/>
      <c r="BM37"/>
      <c r="BN37"/>
      <c r="BO37"/>
      <c r="BP37"/>
    </row>
    <row r="38" spans="1:68" x14ac:dyDescent="0.25">
      <c r="A38" s="96"/>
      <c r="B38" s="96"/>
      <c r="C38" s="96"/>
      <c r="D38" s="96"/>
      <c r="E38" s="96"/>
      <c r="F38" s="96"/>
      <c r="G38" s="96"/>
      <c r="H38" s="96"/>
      <c r="I38" s="96"/>
      <c r="J38" s="96"/>
      <c r="K38" s="96"/>
      <c r="L38" s="96"/>
      <c r="M38" s="96"/>
      <c r="N38" s="96"/>
      <c r="O38" s="95"/>
      <c r="P38" s="95"/>
      <c r="Q38" s="95"/>
      <c r="R38" s="95"/>
      <c r="S38" s="96"/>
      <c r="T38" s="96"/>
      <c r="U38" s="96"/>
      <c r="V38" s="96"/>
      <c r="W38" s="96"/>
      <c r="X38" s="96"/>
      <c r="Y38" s="95"/>
      <c r="Z38" s="95"/>
      <c r="AA38" s="95"/>
      <c r="AB38" s="95"/>
      <c r="AC38" s="95"/>
      <c r="AD38" s="95"/>
      <c r="AE38" s="95"/>
      <c r="AF38" s="95"/>
      <c r="AG38" s="95"/>
      <c r="AH38" s="95"/>
      <c r="AI38" s="95"/>
      <c r="AJ38" s="95"/>
      <c r="AK38" s="95"/>
      <c r="AL38" s="95"/>
      <c r="AM38" s="95"/>
      <c r="AN38" s="95"/>
      <c r="AO38" s="95"/>
      <c r="AP38" s="95"/>
      <c r="AQ38" s="95"/>
      <c r="AR38" s="95"/>
      <c r="AW38"/>
      <c r="AX38"/>
      <c r="AY38"/>
      <c r="AZ38"/>
      <c r="BA38"/>
      <c r="BB38"/>
      <c r="BC38"/>
      <c r="BD38"/>
      <c r="BE38"/>
      <c r="BF38"/>
      <c r="BG38"/>
      <c r="BH38"/>
      <c r="BI38"/>
      <c r="BJ38"/>
      <c r="BK38"/>
      <c r="BL38"/>
      <c r="BM38"/>
      <c r="BN38"/>
      <c r="BO38"/>
      <c r="BP38"/>
    </row>
    <row r="39" spans="1:68" x14ac:dyDescent="0.25">
      <c r="A39" s="96"/>
      <c r="B39" s="96"/>
      <c r="C39" s="96"/>
      <c r="D39" s="96"/>
      <c r="E39" s="96"/>
      <c r="F39" s="96"/>
      <c r="G39" s="96"/>
      <c r="H39" s="96"/>
      <c r="I39" s="96"/>
      <c r="J39" s="96"/>
      <c r="K39" s="96"/>
      <c r="L39" s="96"/>
      <c r="M39" s="96"/>
      <c r="N39" s="96"/>
      <c r="O39" s="95"/>
      <c r="P39" s="95"/>
      <c r="Q39" s="95"/>
      <c r="R39" s="95"/>
      <c r="S39" s="96"/>
      <c r="T39" s="96"/>
      <c r="U39" s="96"/>
      <c r="V39" s="96"/>
      <c r="W39" s="96"/>
      <c r="X39" s="96"/>
      <c r="Y39" s="95"/>
      <c r="Z39" s="95"/>
      <c r="AA39" s="95"/>
      <c r="AB39" s="95"/>
      <c r="AC39" s="95"/>
      <c r="AD39" s="95"/>
      <c r="AE39" s="95"/>
      <c r="AF39" s="95"/>
      <c r="AG39" s="95"/>
      <c r="AH39" s="95"/>
      <c r="AI39" s="95"/>
      <c r="AJ39" s="95"/>
      <c r="AK39" s="95"/>
      <c r="AL39" s="95"/>
      <c r="AM39" s="95"/>
      <c r="AN39" s="95"/>
      <c r="AO39" s="95"/>
      <c r="AP39" s="95"/>
      <c r="AQ39" s="95"/>
      <c r="AR39" s="95"/>
      <c r="AW39"/>
      <c r="AX39"/>
      <c r="AY39"/>
      <c r="AZ39"/>
      <c r="BA39"/>
      <c r="BB39"/>
      <c r="BC39"/>
      <c r="BD39"/>
      <c r="BE39"/>
      <c r="BF39"/>
      <c r="BG39"/>
      <c r="BH39"/>
      <c r="BI39"/>
      <c r="BJ39"/>
      <c r="BK39"/>
      <c r="BL39"/>
      <c r="BM39"/>
      <c r="BN39"/>
      <c r="BO39"/>
      <c r="BP39"/>
    </row>
    <row r="40" spans="1:68" x14ac:dyDescent="0.25">
      <c r="A40" s="96"/>
      <c r="B40" s="96"/>
      <c r="C40" s="96"/>
      <c r="D40" s="96"/>
      <c r="E40" s="96"/>
      <c r="F40" s="96"/>
      <c r="G40" s="96"/>
      <c r="H40" s="96"/>
      <c r="I40" s="96"/>
      <c r="J40" s="96"/>
      <c r="K40" s="96"/>
      <c r="L40" s="96"/>
      <c r="M40" s="96"/>
      <c r="N40" s="96"/>
      <c r="O40" s="95"/>
      <c r="P40" s="95"/>
      <c r="Q40" s="95"/>
      <c r="R40" s="95"/>
      <c r="S40" s="96"/>
      <c r="T40" s="96"/>
      <c r="U40" s="96"/>
      <c r="V40" s="96"/>
      <c r="W40" s="96"/>
      <c r="X40" s="96"/>
      <c r="Y40" s="95"/>
      <c r="Z40" s="95"/>
      <c r="AA40" s="95"/>
      <c r="AB40" s="95"/>
      <c r="AC40" s="95"/>
      <c r="AD40" s="95"/>
      <c r="AE40" s="95"/>
      <c r="AF40" s="95"/>
      <c r="AG40" s="95"/>
      <c r="AH40" s="95"/>
      <c r="AI40" s="95"/>
      <c r="AJ40" s="95"/>
      <c r="AK40" s="95"/>
      <c r="AL40" s="95"/>
      <c r="AM40" s="95"/>
      <c r="AN40" s="95"/>
      <c r="AO40" s="95"/>
      <c r="AP40" s="95"/>
      <c r="AQ40" s="95"/>
      <c r="AR40" s="95"/>
      <c r="AW40"/>
      <c r="AX40"/>
      <c r="AY40"/>
      <c r="AZ40"/>
      <c r="BA40"/>
      <c r="BB40"/>
      <c r="BC40"/>
      <c r="BD40"/>
      <c r="BE40"/>
      <c r="BF40"/>
      <c r="BG40"/>
      <c r="BH40"/>
      <c r="BI40"/>
      <c r="BJ40"/>
      <c r="BK40"/>
      <c r="BL40"/>
      <c r="BM40"/>
      <c r="BN40"/>
      <c r="BO40"/>
      <c r="BP40"/>
    </row>
    <row r="41" spans="1:68" x14ac:dyDescent="0.25">
      <c r="A41" s="95"/>
      <c r="B41" s="95"/>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W41"/>
      <c r="AX41"/>
      <c r="AY41"/>
      <c r="AZ41"/>
      <c r="BA41"/>
      <c r="BB41"/>
      <c r="BC41"/>
      <c r="BD41"/>
      <c r="BE41"/>
      <c r="BF41"/>
      <c r="BG41"/>
      <c r="BH41"/>
      <c r="BI41"/>
      <c r="BJ41"/>
      <c r="BK41"/>
      <c r="BL41"/>
      <c r="BM41"/>
      <c r="BN41"/>
      <c r="BO41"/>
      <c r="BP41"/>
    </row>
    <row r="42" spans="1:68" x14ac:dyDescent="0.25">
      <c r="A42" s="97"/>
      <c r="B42" s="96"/>
      <c r="C42" s="96"/>
      <c r="D42" s="96"/>
      <c r="E42" s="96"/>
      <c r="F42" s="96"/>
      <c r="G42" s="96"/>
      <c r="H42" s="96"/>
      <c r="I42" s="96"/>
      <c r="J42" s="96"/>
      <c r="K42" s="96"/>
      <c r="L42" s="96"/>
      <c r="M42" s="96"/>
      <c r="N42" s="96"/>
      <c r="O42" s="96"/>
      <c r="P42" s="96"/>
      <c r="S42" s="96"/>
      <c r="T42" s="96"/>
      <c r="U42" s="96"/>
      <c r="V42" s="96"/>
      <c r="W42" s="96"/>
      <c r="X42" s="96"/>
      <c r="Y42" s="96"/>
      <c r="Z42" s="96"/>
      <c r="AC42" s="96"/>
      <c r="AD42" s="96"/>
      <c r="AI42" s="96"/>
      <c r="AJ42" s="96"/>
      <c r="AO42" s="96"/>
      <c r="AP42" s="96"/>
      <c r="AW42"/>
      <c r="AX42"/>
      <c r="AY42"/>
      <c r="AZ42"/>
      <c r="BA42"/>
      <c r="BB42"/>
      <c r="BC42"/>
      <c r="BD42"/>
      <c r="BE42"/>
      <c r="BF42"/>
      <c r="BG42"/>
      <c r="BH42"/>
      <c r="BI42"/>
      <c r="BJ42"/>
      <c r="BK42"/>
      <c r="BL42"/>
      <c r="BM42"/>
      <c r="BN42"/>
      <c r="BO42"/>
      <c r="BP42"/>
    </row>
    <row r="43" spans="1:68" x14ac:dyDescent="0.25">
      <c r="A43" s="97"/>
      <c r="B43" s="96"/>
      <c r="C43" s="96"/>
      <c r="D43" s="96"/>
      <c r="E43" s="96"/>
      <c r="F43" s="96"/>
      <c r="G43" s="96"/>
      <c r="H43" s="96"/>
      <c r="I43" s="96"/>
      <c r="J43" s="96"/>
      <c r="K43" s="96"/>
      <c r="L43" s="96"/>
      <c r="M43" s="96"/>
      <c r="N43" s="96"/>
      <c r="O43" s="96"/>
      <c r="P43" s="96"/>
      <c r="S43" s="96"/>
      <c r="T43" s="96"/>
      <c r="U43" s="96"/>
      <c r="V43" s="96"/>
      <c r="W43" s="96"/>
      <c r="X43" s="96"/>
      <c r="Y43" s="96"/>
      <c r="Z43" s="96"/>
      <c r="AC43" s="96"/>
      <c r="AD43" s="96"/>
      <c r="AI43" s="96"/>
      <c r="AJ43" s="96"/>
      <c r="AO43" s="96"/>
      <c r="AP43" s="96"/>
      <c r="AW43"/>
      <c r="AX43"/>
      <c r="AY43"/>
      <c r="AZ43"/>
      <c r="BA43"/>
      <c r="BB43"/>
      <c r="BC43"/>
      <c r="BD43"/>
      <c r="BE43"/>
      <c r="BF43"/>
      <c r="BG43"/>
      <c r="BH43"/>
      <c r="BI43"/>
      <c r="BJ43"/>
      <c r="BK43"/>
      <c r="BL43"/>
      <c r="BM43"/>
      <c r="BN43"/>
      <c r="BO43"/>
      <c r="BP43"/>
    </row>
    <row r="44" spans="1:68" x14ac:dyDescent="0.25">
      <c r="A44" s="97"/>
      <c r="B44" s="96"/>
      <c r="C44" s="96"/>
      <c r="D44" s="96"/>
      <c r="E44" s="96"/>
      <c r="F44" s="96"/>
      <c r="G44" s="96"/>
      <c r="H44" s="96"/>
      <c r="I44" s="96"/>
      <c r="J44" s="96"/>
      <c r="K44" s="96"/>
      <c r="L44" s="96"/>
      <c r="M44" s="96"/>
      <c r="N44" s="96"/>
      <c r="O44" s="96"/>
      <c r="P44" s="96"/>
      <c r="S44" s="96"/>
      <c r="T44" s="96"/>
      <c r="U44" s="96"/>
      <c r="V44" s="96"/>
      <c r="W44" s="96"/>
      <c r="X44" s="96"/>
      <c r="Y44" s="96"/>
      <c r="Z44" s="96"/>
      <c r="AC44" s="96"/>
      <c r="AD44" s="96"/>
      <c r="AI44" s="96"/>
      <c r="AJ44" s="96"/>
      <c r="AO44" s="96"/>
      <c r="AP44" s="96"/>
      <c r="AW44"/>
      <c r="AX44"/>
      <c r="AY44"/>
      <c r="AZ44"/>
      <c r="BA44"/>
      <c r="BB44"/>
      <c r="BC44"/>
      <c r="BD44"/>
      <c r="BE44"/>
      <c r="BF44"/>
      <c r="BG44"/>
      <c r="BH44"/>
      <c r="BI44"/>
      <c r="BJ44"/>
      <c r="BK44"/>
      <c r="BL44"/>
      <c r="BM44"/>
      <c r="BN44"/>
      <c r="BO44"/>
      <c r="BP44"/>
    </row>
    <row r="45" spans="1:68" x14ac:dyDescent="0.25">
      <c r="A45" s="97"/>
      <c r="B45" s="96"/>
      <c r="C45" s="96"/>
      <c r="D45" s="96"/>
      <c r="E45" s="96"/>
      <c r="F45" s="96"/>
      <c r="G45" s="96"/>
      <c r="H45" s="96"/>
      <c r="I45" s="96"/>
      <c r="J45" s="96"/>
      <c r="K45" s="96"/>
      <c r="L45" s="96"/>
      <c r="M45" s="96"/>
      <c r="N45" s="96"/>
      <c r="O45" s="96"/>
      <c r="P45" s="96"/>
      <c r="S45" s="96"/>
      <c r="T45" s="96"/>
      <c r="U45" s="96"/>
      <c r="V45" s="96"/>
      <c r="W45" s="96"/>
      <c r="X45" s="96"/>
      <c r="Y45" s="96"/>
      <c r="Z45" s="96"/>
      <c r="AC45" s="96"/>
      <c r="AD45" s="96"/>
      <c r="AI45" s="96"/>
      <c r="AJ45" s="96"/>
      <c r="AO45" s="96"/>
      <c r="AP45" s="96"/>
      <c r="AW45"/>
      <c r="AX45"/>
      <c r="AY45"/>
      <c r="AZ45"/>
      <c r="BA45"/>
      <c r="BB45"/>
      <c r="BC45"/>
      <c r="BD45"/>
      <c r="BE45"/>
      <c r="BF45"/>
      <c r="BG45"/>
      <c r="BH45"/>
      <c r="BI45"/>
      <c r="BJ45"/>
      <c r="BK45"/>
      <c r="BL45"/>
      <c r="BM45"/>
      <c r="BN45"/>
      <c r="BO45"/>
      <c r="BP45"/>
    </row>
    <row r="46" spans="1:68" x14ac:dyDescent="0.25">
      <c r="A46" s="97"/>
      <c r="B46" s="96"/>
      <c r="C46" s="96"/>
      <c r="D46" s="96"/>
      <c r="E46" s="96"/>
      <c r="F46" s="96"/>
      <c r="G46" s="96"/>
      <c r="H46" s="96"/>
      <c r="I46" s="96"/>
      <c r="J46" s="96"/>
      <c r="K46" s="96"/>
      <c r="L46" s="96"/>
      <c r="M46" s="96"/>
      <c r="N46" s="96"/>
      <c r="O46" s="96"/>
      <c r="P46" s="96"/>
      <c r="S46" s="96"/>
      <c r="T46" s="96"/>
      <c r="U46" s="96"/>
      <c r="V46" s="96"/>
      <c r="W46" s="96"/>
      <c r="X46" s="96"/>
      <c r="Y46" s="96"/>
      <c r="Z46" s="96"/>
      <c r="AC46" s="96"/>
      <c r="AD46" s="96"/>
      <c r="AI46" s="96"/>
      <c r="AJ46" s="96"/>
      <c r="AO46" s="96"/>
      <c r="AP46" s="96"/>
      <c r="AW46"/>
      <c r="AX46"/>
      <c r="AY46"/>
      <c r="AZ46"/>
      <c r="BA46"/>
      <c r="BB46"/>
      <c r="BC46"/>
      <c r="BD46"/>
      <c r="BE46"/>
      <c r="BF46"/>
      <c r="BG46"/>
      <c r="BH46"/>
      <c r="BI46"/>
      <c r="BJ46"/>
      <c r="BK46"/>
      <c r="BL46"/>
      <c r="BM46"/>
      <c r="BN46"/>
      <c r="BO46"/>
      <c r="BP46"/>
    </row>
    <row r="47" spans="1:68" x14ac:dyDescent="0.25">
      <c r="A47" s="97"/>
      <c r="B47" s="96"/>
      <c r="C47" s="96"/>
      <c r="D47" s="96"/>
      <c r="E47" s="96"/>
      <c r="F47" s="96"/>
      <c r="G47" s="96"/>
      <c r="H47" s="96"/>
      <c r="I47" s="96"/>
      <c r="J47" s="96"/>
      <c r="K47" s="96"/>
      <c r="L47" s="96"/>
      <c r="M47" s="96"/>
      <c r="N47" s="96"/>
      <c r="O47" s="96"/>
      <c r="P47" s="96"/>
      <c r="S47" s="96"/>
      <c r="T47" s="96"/>
      <c r="U47" s="96"/>
      <c r="V47" s="96"/>
      <c r="W47" s="96"/>
      <c r="X47" s="96"/>
      <c r="Y47" s="96"/>
      <c r="Z47" s="96"/>
      <c r="AC47" s="96"/>
      <c r="AD47" s="96"/>
      <c r="AI47" s="96"/>
      <c r="AJ47" s="96"/>
      <c r="AO47" s="96"/>
      <c r="AP47" s="96"/>
      <c r="AW47"/>
      <c r="AX47"/>
      <c r="AY47"/>
      <c r="AZ47"/>
      <c r="BA47"/>
      <c r="BB47"/>
      <c r="BC47"/>
      <c r="BD47"/>
      <c r="BE47"/>
      <c r="BF47"/>
      <c r="BG47"/>
      <c r="BH47"/>
      <c r="BI47"/>
      <c r="BJ47"/>
      <c r="BK47"/>
      <c r="BL47"/>
      <c r="BM47"/>
      <c r="BN47"/>
      <c r="BO47"/>
      <c r="BP47"/>
    </row>
    <row r="48" spans="1:68" x14ac:dyDescent="0.25">
      <c r="A48" s="97"/>
      <c r="B48" s="96"/>
      <c r="C48" s="96"/>
      <c r="D48" s="96"/>
      <c r="E48" s="96"/>
      <c r="F48" s="96"/>
      <c r="G48" s="96"/>
      <c r="H48" s="96"/>
      <c r="I48" s="96"/>
      <c r="J48" s="96"/>
      <c r="K48" s="96"/>
      <c r="L48" s="96"/>
      <c r="M48" s="96"/>
      <c r="N48" s="96"/>
      <c r="O48" s="96"/>
      <c r="P48" s="96"/>
      <c r="S48" s="96"/>
      <c r="T48" s="96"/>
      <c r="U48" s="96"/>
      <c r="V48" s="96"/>
      <c r="W48" s="96"/>
      <c r="X48" s="96"/>
      <c r="Y48" s="96"/>
      <c r="Z48" s="96"/>
      <c r="AC48" s="96"/>
      <c r="AD48" s="96"/>
      <c r="AI48" s="96"/>
      <c r="AJ48" s="96"/>
      <c r="AO48" s="96"/>
      <c r="AP48" s="96"/>
      <c r="AW48"/>
      <c r="AX48"/>
      <c r="AY48"/>
      <c r="AZ48"/>
      <c r="BA48"/>
      <c r="BB48"/>
      <c r="BC48"/>
      <c r="BD48"/>
      <c r="BE48"/>
      <c r="BF48"/>
      <c r="BG48"/>
      <c r="BH48"/>
      <c r="BI48"/>
      <c r="BJ48"/>
      <c r="BK48"/>
      <c r="BL48"/>
      <c r="BM48"/>
      <c r="BN48"/>
      <c r="BO48"/>
      <c r="BP48"/>
    </row>
    <row r="49" spans="1:68" x14ac:dyDescent="0.25">
      <c r="A49" s="97"/>
      <c r="B49" s="96"/>
      <c r="C49" s="96"/>
      <c r="D49" s="96"/>
      <c r="E49" s="96"/>
      <c r="F49" s="96"/>
      <c r="G49" s="96"/>
      <c r="H49" s="96"/>
      <c r="I49" s="96"/>
      <c r="J49" s="96"/>
      <c r="K49" s="96"/>
      <c r="L49" s="96"/>
      <c r="M49" s="96"/>
      <c r="N49" s="96"/>
      <c r="O49" s="96"/>
      <c r="P49" s="96"/>
      <c r="S49" s="96"/>
      <c r="T49" s="96"/>
      <c r="U49" s="96"/>
      <c r="V49" s="96"/>
      <c r="W49" s="96"/>
      <c r="X49" s="96"/>
      <c r="Y49" s="96"/>
      <c r="Z49" s="96"/>
      <c r="AC49" s="96"/>
      <c r="AD49" s="96"/>
      <c r="AI49" s="96"/>
      <c r="AJ49" s="96"/>
      <c r="AO49" s="96"/>
      <c r="AP49" s="96"/>
      <c r="BO49"/>
      <c r="BP49"/>
    </row>
    <row r="50" spans="1:68" x14ac:dyDescent="0.25">
      <c r="A50" s="97"/>
      <c r="B50" s="96"/>
      <c r="C50" s="96"/>
      <c r="D50" s="96"/>
      <c r="E50" s="96"/>
      <c r="F50" s="96"/>
      <c r="G50" s="96"/>
      <c r="H50" s="96"/>
      <c r="I50" s="96"/>
      <c r="J50" s="96"/>
      <c r="K50" s="96"/>
      <c r="L50" s="96"/>
      <c r="M50" s="96"/>
      <c r="N50" s="96"/>
      <c r="O50" s="96"/>
      <c r="P50" s="96"/>
      <c r="S50" s="96"/>
      <c r="T50" s="96"/>
      <c r="U50" s="96"/>
      <c r="V50" s="96"/>
      <c r="W50" s="96"/>
      <c r="X50" s="96"/>
      <c r="Y50" s="96"/>
      <c r="Z50" s="96"/>
      <c r="AC50" s="96"/>
      <c r="AD50" s="96"/>
      <c r="AI50" s="96"/>
      <c r="AJ50" s="96"/>
      <c r="AO50" s="96"/>
      <c r="AP50" s="96"/>
      <c r="BO50"/>
      <c r="BP50"/>
    </row>
    <row r="51" spans="1:68" x14ac:dyDescent="0.25">
      <c r="A51" s="97"/>
      <c r="B51" s="96"/>
      <c r="C51" s="96"/>
      <c r="D51" s="96"/>
      <c r="E51" s="96"/>
      <c r="F51" s="96"/>
      <c r="G51" s="96"/>
      <c r="H51" s="96"/>
      <c r="I51" s="96"/>
      <c r="J51" s="96"/>
      <c r="K51" s="96"/>
      <c r="L51" s="96"/>
      <c r="M51" s="96"/>
      <c r="N51" s="96"/>
      <c r="O51" s="96"/>
      <c r="P51" s="96"/>
      <c r="S51" s="96"/>
      <c r="T51" s="96"/>
      <c r="U51" s="96"/>
      <c r="V51" s="96"/>
      <c r="W51" s="96"/>
      <c r="X51" s="96"/>
      <c r="Y51" s="96"/>
      <c r="Z51" s="96"/>
      <c r="AC51" s="96"/>
      <c r="AD51" s="96"/>
      <c r="AI51" s="96"/>
      <c r="AJ51" s="96"/>
      <c r="AO51" s="96"/>
      <c r="AP51" s="96"/>
      <c r="BO51"/>
      <c r="BP51"/>
    </row>
    <row r="52" spans="1:68" x14ac:dyDescent="0.25">
      <c r="A52" s="97"/>
      <c r="B52" s="96"/>
      <c r="C52" s="96"/>
      <c r="D52" s="96"/>
      <c r="E52" s="96"/>
      <c r="F52" s="96"/>
      <c r="G52" s="96"/>
      <c r="H52" s="96"/>
      <c r="I52" s="96"/>
      <c r="J52" s="96"/>
      <c r="K52" s="96"/>
      <c r="L52" s="96"/>
      <c r="M52" s="96"/>
      <c r="N52" s="96"/>
      <c r="O52" s="96"/>
      <c r="P52" s="96"/>
      <c r="S52" s="96"/>
      <c r="T52" s="96"/>
      <c r="U52" s="96"/>
      <c r="V52" s="96"/>
      <c r="W52" s="96"/>
      <c r="X52" s="96"/>
      <c r="Y52" s="96"/>
      <c r="Z52" s="96"/>
      <c r="AC52" s="96"/>
      <c r="AD52" s="96"/>
      <c r="AI52" s="96"/>
      <c r="AJ52" s="96"/>
      <c r="AO52" s="96"/>
      <c r="AP52" s="96"/>
      <c r="BO52"/>
      <c r="BP52"/>
    </row>
    <row r="53" spans="1:68" x14ac:dyDescent="0.25">
      <c r="A53" s="97"/>
      <c r="B53" s="96"/>
      <c r="C53" s="96"/>
      <c r="D53" s="96"/>
      <c r="E53" s="96"/>
      <c r="F53" s="96"/>
      <c r="G53" s="96"/>
      <c r="H53" s="96"/>
      <c r="I53" s="96"/>
      <c r="J53" s="96"/>
      <c r="K53" s="96"/>
      <c r="L53" s="96"/>
      <c r="M53" s="96"/>
      <c r="N53" s="96"/>
      <c r="O53" s="96"/>
      <c r="P53" s="96"/>
      <c r="S53" s="96"/>
      <c r="T53" s="96"/>
      <c r="U53" s="96"/>
      <c r="V53" s="96"/>
      <c r="W53" s="96"/>
      <c r="X53" s="96"/>
      <c r="Y53" s="96"/>
      <c r="Z53" s="96"/>
      <c r="AC53" s="96"/>
      <c r="AD53" s="96"/>
      <c r="AI53" s="96"/>
      <c r="AJ53" s="96"/>
      <c r="AO53" s="96"/>
      <c r="AP53" s="96"/>
      <c r="BO53"/>
      <c r="BP53"/>
    </row>
    <row r="54" spans="1:68" x14ac:dyDescent="0.25">
      <c r="A54" s="97"/>
      <c r="B54" s="96"/>
      <c r="C54" s="96"/>
      <c r="D54" s="96"/>
      <c r="E54" s="96"/>
      <c r="F54" s="96"/>
      <c r="G54" s="96"/>
      <c r="H54" s="96"/>
      <c r="I54" s="96"/>
      <c r="J54" s="96"/>
      <c r="K54" s="96"/>
      <c r="L54" s="96"/>
      <c r="M54" s="96"/>
      <c r="N54" s="96"/>
      <c r="O54" s="96"/>
      <c r="P54" s="96"/>
      <c r="S54" s="96"/>
      <c r="T54" s="96"/>
      <c r="U54" s="96"/>
      <c r="V54" s="96"/>
      <c r="W54" s="96"/>
      <c r="X54" s="96"/>
      <c r="Y54" s="96"/>
      <c r="Z54" s="96"/>
      <c r="AC54" s="96"/>
      <c r="AD54" s="96"/>
      <c r="AI54" s="96"/>
      <c r="AJ54" s="96"/>
      <c r="AO54" s="96"/>
      <c r="AP54" s="96"/>
      <c r="BO54"/>
      <c r="BP54"/>
    </row>
    <row r="55" spans="1:68" x14ac:dyDescent="0.25">
      <c r="A55" s="97"/>
      <c r="B55" s="96"/>
      <c r="C55" s="96"/>
      <c r="D55" s="96"/>
      <c r="E55" s="96"/>
      <c r="F55" s="96"/>
      <c r="G55" s="96"/>
      <c r="H55" s="96"/>
      <c r="I55" s="96"/>
      <c r="J55" s="96"/>
      <c r="K55" s="96"/>
      <c r="L55" s="96"/>
      <c r="M55" s="96"/>
      <c r="N55" s="96"/>
      <c r="O55" s="96"/>
      <c r="P55" s="96"/>
      <c r="S55" s="96"/>
      <c r="T55" s="96"/>
      <c r="U55" s="96"/>
      <c r="V55" s="96"/>
      <c r="W55" s="96"/>
      <c r="X55" s="96"/>
      <c r="Y55" s="96"/>
      <c r="Z55" s="96"/>
      <c r="AC55" s="96"/>
      <c r="AD55" s="96"/>
      <c r="AI55" s="96"/>
      <c r="AJ55" s="96"/>
      <c r="AO55" s="96"/>
      <c r="AP55" s="96"/>
      <c r="BO55"/>
      <c r="BP55"/>
    </row>
    <row r="56" spans="1:68" x14ac:dyDescent="0.25">
      <c r="A56" s="97"/>
      <c r="B56" s="96"/>
      <c r="C56" s="96"/>
      <c r="D56" s="96"/>
      <c r="E56" s="96"/>
      <c r="F56" s="96"/>
      <c r="G56" s="96"/>
      <c r="H56" s="96"/>
      <c r="I56" s="96"/>
      <c r="J56" s="96"/>
      <c r="K56" s="96"/>
      <c r="L56" s="96"/>
      <c r="M56" s="96"/>
      <c r="N56" s="96"/>
      <c r="O56" s="96"/>
      <c r="P56" s="96"/>
      <c r="S56" s="96"/>
      <c r="T56" s="96"/>
      <c r="U56" s="96"/>
      <c r="V56" s="96"/>
      <c r="W56" s="96"/>
      <c r="X56" s="96"/>
      <c r="Y56" s="96"/>
      <c r="Z56" s="96"/>
      <c r="AC56" s="96"/>
      <c r="AD56" s="96"/>
      <c r="AI56" s="96"/>
      <c r="AJ56" s="96"/>
      <c r="AO56" s="96"/>
      <c r="AP56" s="96"/>
      <c r="AW56"/>
      <c r="AX56"/>
      <c r="AY56"/>
      <c r="AZ56"/>
      <c r="BA56"/>
      <c r="BB56"/>
      <c r="BC56"/>
      <c r="BD56"/>
      <c r="BE56"/>
      <c r="BF56"/>
      <c r="BG56"/>
      <c r="BH56"/>
      <c r="BI56"/>
      <c r="BJ56"/>
      <c r="BK56"/>
      <c r="BL56"/>
      <c r="BM56"/>
      <c r="BN56"/>
      <c r="BO56"/>
      <c r="BP56"/>
    </row>
    <row r="57" spans="1:68" x14ac:dyDescent="0.25">
      <c r="A57" s="97"/>
      <c r="B57" s="96"/>
      <c r="C57" s="96"/>
      <c r="D57" s="96"/>
      <c r="E57" s="96"/>
      <c r="F57" s="96"/>
      <c r="G57" s="96"/>
      <c r="H57" s="96"/>
      <c r="I57" s="96"/>
      <c r="J57" s="96"/>
      <c r="K57" s="96"/>
      <c r="L57" s="96"/>
      <c r="M57" s="96"/>
      <c r="N57" s="96"/>
      <c r="O57" s="96"/>
      <c r="P57" s="96"/>
      <c r="S57" s="96"/>
      <c r="T57" s="96"/>
      <c r="U57" s="96"/>
      <c r="V57" s="96"/>
      <c r="W57" s="96"/>
      <c r="X57" s="96"/>
      <c r="Y57" s="96"/>
      <c r="Z57" s="96"/>
      <c r="AC57" s="96"/>
      <c r="AD57" s="96"/>
      <c r="AI57" s="96"/>
      <c r="AJ57" s="96"/>
      <c r="AO57" s="96"/>
      <c r="AP57" s="96"/>
      <c r="AW57"/>
      <c r="AX57"/>
      <c r="AY57"/>
      <c r="AZ57"/>
      <c r="BA57"/>
      <c r="BB57"/>
      <c r="BC57"/>
      <c r="BD57"/>
      <c r="BE57"/>
      <c r="BF57"/>
      <c r="BG57"/>
      <c r="BH57"/>
      <c r="BI57"/>
      <c r="BJ57"/>
      <c r="BK57"/>
      <c r="BL57"/>
      <c r="BM57"/>
      <c r="BN57"/>
      <c r="BO57"/>
      <c r="BP57"/>
    </row>
    <row r="58" spans="1:68" x14ac:dyDescent="0.25">
      <c r="A58" s="97"/>
      <c r="B58" s="96"/>
      <c r="C58" s="96"/>
      <c r="D58" s="96"/>
      <c r="E58" s="96"/>
      <c r="F58" s="96"/>
      <c r="G58" s="96"/>
      <c r="H58" s="96"/>
      <c r="I58" s="96"/>
      <c r="J58" s="96"/>
      <c r="K58" s="96"/>
      <c r="L58" s="96"/>
      <c r="M58" s="96"/>
      <c r="N58" s="96"/>
      <c r="O58" s="96"/>
      <c r="P58" s="96"/>
      <c r="S58" s="96"/>
      <c r="T58" s="96"/>
      <c r="U58" s="96"/>
      <c r="V58" s="96"/>
      <c r="W58" s="96"/>
      <c r="X58" s="96"/>
      <c r="Y58" s="96"/>
      <c r="Z58" s="96"/>
      <c r="AC58" s="96"/>
      <c r="AD58" s="96"/>
      <c r="AI58" s="96"/>
      <c r="AJ58" s="96"/>
      <c r="AO58" s="96"/>
      <c r="AP58" s="96"/>
    </row>
    <row r="59" spans="1:68" x14ac:dyDescent="0.25">
      <c r="A59" s="97"/>
      <c r="B59" s="96"/>
      <c r="C59" s="96"/>
      <c r="D59" s="96"/>
      <c r="E59" s="96"/>
      <c r="F59" s="96"/>
      <c r="G59" s="96"/>
      <c r="H59" s="96"/>
      <c r="I59" s="96"/>
      <c r="J59" s="96"/>
      <c r="K59" s="96"/>
      <c r="L59" s="96"/>
      <c r="M59" s="96"/>
      <c r="N59" s="96"/>
      <c r="O59" s="96"/>
      <c r="P59" s="96"/>
      <c r="S59" s="96"/>
      <c r="T59" s="96"/>
      <c r="U59" s="96"/>
      <c r="V59" s="96"/>
      <c r="W59" s="96"/>
      <c r="X59" s="96"/>
      <c r="Y59" s="96"/>
      <c r="Z59" s="96"/>
      <c r="AC59" s="96"/>
      <c r="AD59" s="96"/>
      <c r="AI59" s="96"/>
      <c r="AJ59" s="96"/>
      <c r="AO59" s="96"/>
      <c r="AP59" s="96"/>
    </row>
    <row r="60" spans="1:68" x14ac:dyDescent="0.25">
      <c r="A60" s="97"/>
      <c r="B60" s="96"/>
      <c r="C60" s="96"/>
      <c r="D60" s="96"/>
      <c r="E60" s="96"/>
      <c r="F60" s="96"/>
      <c r="G60" s="96"/>
      <c r="H60" s="96"/>
      <c r="I60" s="96"/>
      <c r="J60" s="96"/>
      <c r="K60" s="96"/>
      <c r="L60" s="96"/>
      <c r="M60" s="96"/>
      <c r="N60" s="96"/>
      <c r="O60" s="96"/>
      <c r="P60" s="96"/>
      <c r="S60" s="96"/>
      <c r="T60" s="96"/>
      <c r="U60" s="96"/>
      <c r="V60" s="96"/>
      <c r="W60" s="96"/>
      <c r="X60" s="96"/>
      <c r="Y60" s="96"/>
      <c r="Z60" s="96"/>
      <c r="AC60" s="96"/>
      <c r="AD60" s="96"/>
      <c r="AI60" s="96"/>
      <c r="AJ60" s="96"/>
      <c r="AO60" s="96"/>
      <c r="AP60" s="96"/>
    </row>
    <row r="61" spans="1:68" x14ac:dyDescent="0.25">
      <c r="A61" s="97"/>
      <c r="B61" s="96"/>
      <c r="C61" s="96"/>
      <c r="D61" s="96"/>
      <c r="E61" s="96"/>
      <c r="F61" s="96"/>
      <c r="G61" s="96"/>
      <c r="H61" s="96"/>
      <c r="I61" s="96"/>
      <c r="J61" s="96"/>
      <c r="K61" s="96"/>
      <c r="L61" s="96"/>
      <c r="M61" s="96"/>
      <c r="N61" s="96"/>
      <c r="O61" s="96"/>
      <c r="P61" s="96"/>
      <c r="S61" s="96"/>
      <c r="T61" s="96"/>
      <c r="U61" s="96"/>
      <c r="V61" s="96"/>
      <c r="W61" s="96"/>
      <c r="X61" s="96"/>
      <c r="Y61" s="96"/>
      <c r="Z61" s="96"/>
      <c r="AC61" s="96"/>
      <c r="AD61" s="96"/>
      <c r="AI61" s="96"/>
      <c r="AJ61" s="96"/>
      <c r="AO61" s="96"/>
      <c r="AP61" s="96"/>
    </row>
    <row r="62" spans="1:68" x14ac:dyDescent="0.25">
      <c r="A62" s="97"/>
      <c r="B62" s="96"/>
      <c r="C62" s="96"/>
      <c r="D62" s="96"/>
      <c r="E62" s="96"/>
      <c r="F62" s="96"/>
      <c r="G62" s="96"/>
      <c r="H62" s="96"/>
      <c r="I62" s="96"/>
      <c r="J62" s="96"/>
      <c r="K62" s="96"/>
      <c r="L62" s="96"/>
      <c r="M62" s="96"/>
      <c r="N62" s="96"/>
      <c r="O62" s="96"/>
      <c r="P62" s="96"/>
      <c r="S62" s="96"/>
      <c r="T62" s="96"/>
      <c r="U62" s="96"/>
      <c r="V62" s="96"/>
      <c r="W62" s="96"/>
      <c r="X62" s="96"/>
      <c r="Y62" s="96"/>
      <c r="Z62" s="96"/>
      <c r="AC62" s="96"/>
      <c r="AD62" s="96"/>
      <c r="AI62" s="96"/>
      <c r="AJ62" s="96"/>
      <c r="AO62" s="96"/>
      <c r="AP62" s="96"/>
    </row>
    <row r="63" spans="1:68" x14ac:dyDescent="0.25">
      <c r="A63" s="97"/>
      <c r="B63" s="96"/>
      <c r="C63" s="96"/>
      <c r="D63" s="96"/>
      <c r="E63" s="96"/>
      <c r="F63" s="96"/>
      <c r="G63" s="96"/>
      <c r="H63" s="96"/>
      <c r="I63" s="96"/>
      <c r="J63" s="96"/>
      <c r="K63" s="96"/>
      <c r="L63" s="96"/>
      <c r="M63" s="96"/>
      <c r="N63" s="96"/>
      <c r="O63" s="96"/>
      <c r="P63" s="96"/>
      <c r="S63" s="96"/>
      <c r="T63" s="96"/>
      <c r="U63" s="96"/>
      <c r="V63" s="96"/>
      <c r="W63" s="96"/>
      <c r="X63" s="96"/>
      <c r="Y63" s="96"/>
      <c r="Z63" s="96"/>
      <c r="AC63" s="96"/>
      <c r="AD63" s="96"/>
      <c r="AI63" s="96"/>
      <c r="AJ63" s="96"/>
      <c r="AO63" s="96"/>
      <c r="AP63" s="96"/>
    </row>
    <row r="64" spans="1:68" x14ac:dyDescent="0.25">
      <c r="A64" s="97"/>
      <c r="B64" s="96"/>
      <c r="C64" s="96"/>
      <c r="D64" s="96"/>
      <c r="E64" s="96"/>
      <c r="F64" s="96"/>
      <c r="G64" s="96"/>
      <c r="H64" s="96"/>
      <c r="I64" s="96"/>
      <c r="J64" s="96"/>
      <c r="K64" s="96"/>
      <c r="L64" s="96"/>
      <c r="M64" s="96"/>
      <c r="N64" s="96"/>
      <c r="O64" s="96"/>
      <c r="P64" s="96"/>
      <c r="S64" s="96"/>
      <c r="T64" s="96"/>
      <c r="U64" s="96"/>
      <c r="V64" s="96"/>
      <c r="W64" s="96"/>
      <c r="X64" s="96"/>
      <c r="Y64" s="96"/>
      <c r="Z64" s="96"/>
      <c r="AC64" s="96"/>
      <c r="AD64" s="96"/>
      <c r="AI64" s="96"/>
      <c r="AJ64" s="96"/>
      <c r="AO64" s="96"/>
      <c r="AP64" s="96"/>
    </row>
    <row r="65" spans="1:42" x14ac:dyDescent="0.25">
      <c r="A65" s="97"/>
      <c r="B65" s="96"/>
      <c r="C65" s="96"/>
      <c r="D65" s="96"/>
      <c r="E65" s="96"/>
      <c r="F65" s="96"/>
      <c r="G65" s="96"/>
      <c r="H65" s="96"/>
      <c r="I65" s="96"/>
      <c r="J65" s="96"/>
      <c r="K65" s="96"/>
      <c r="L65" s="96"/>
      <c r="M65" s="96"/>
      <c r="N65" s="96"/>
      <c r="O65" s="96"/>
      <c r="P65" s="96"/>
      <c r="S65" s="96"/>
      <c r="T65" s="96"/>
      <c r="U65" s="96"/>
      <c r="V65" s="96"/>
      <c r="W65" s="96"/>
      <c r="X65" s="96"/>
      <c r="Y65" s="96"/>
      <c r="Z65" s="96"/>
      <c r="AC65" s="96"/>
      <c r="AD65" s="96"/>
      <c r="AI65" s="96"/>
      <c r="AJ65" s="96"/>
      <c r="AO65" s="96"/>
      <c r="AP65" s="96"/>
    </row>
    <row r="66" spans="1:42" x14ac:dyDescent="0.25">
      <c r="A66" s="97"/>
      <c r="B66" s="96"/>
      <c r="C66" s="96"/>
      <c r="D66" s="96"/>
      <c r="E66" s="96"/>
      <c r="F66" s="96"/>
      <c r="G66" s="96"/>
      <c r="H66" s="96"/>
      <c r="I66" s="96"/>
      <c r="J66" s="96"/>
      <c r="K66" s="96"/>
      <c r="L66" s="96"/>
      <c r="M66" s="96"/>
      <c r="N66" s="96"/>
      <c r="O66" s="96"/>
      <c r="P66" s="96"/>
      <c r="S66" s="96"/>
      <c r="T66" s="96"/>
      <c r="U66" s="96"/>
      <c r="V66" s="96"/>
      <c r="W66" s="96"/>
      <c r="X66" s="96"/>
      <c r="Y66" s="96"/>
      <c r="Z66" s="96"/>
      <c r="AC66" s="96"/>
      <c r="AD66" s="96"/>
      <c r="AI66" s="96"/>
      <c r="AJ66" s="96"/>
      <c r="AO66" s="96"/>
      <c r="AP66" s="96"/>
    </row>
    <row r="67" spans="1:42" x14ac:dyDescent="0.25">
      <c r="A67" s="97"/>
      <c r="B67" s="96"/>
      <c r="C67" s="96"/>
      <c r="D67" s="96"/>
      <c r="E67" s="96"/>
      <c r="F67" s="96"/>
      <c r="G67" s="96"/>
      <c r="H67" s="96"/>
      <c r="I67" s="96"/>
      <c r="J67" s="96"/>
      <c r="K67" s="96"/>
      <c r="L67" s="96"/>
      <c r="M67" s="96"/>
      <c r="N67" s="96"/>
      <c r="O67" s="96"/>
      <c r="P67" s="96"/>
      <c r="S67" s="96"/>
      <c r="T67" s="96"/>
      <c r="U67" s="96"/>
      <c r="V67" s="96"/>
      <c r="W67" s="96"/>
      <c r="X67" s="96"/>
      <c r="Y67" s="96"/>
      <c r="Z67" s="96"/>
      <c r="AC67" s="96"/>
      <c r="AD67" s="96"/>
      <c r="AI67" s="96"/>
      <c r="AJ67" s="96"/>
      <c r="AO67" s="96"/>
      <c r="AP67" s="96"/>
    </row>
    <row r="68" spans="1:42" x14ac:dyDescent="0.25">
      <c r="A68" s="97"/>
      <c r="B68" s="96"/>
      <c r="C68" s="96"/>
      <c r="D68" s="96"/>
      <c r="E68" s="96"/>
      <c r="F68" s="96"/>
      <c r="G68" s="96"/>
      <c r="H68" s="96"/>
      <c r="I68" s="96"/>
      <c r="J68" s="96"/>
      <c r="K68" s="96"/>
      <c r="L68" s="96"/>
      <c r="M68" s="96"/>
      <c r="N68" s="96"/>
      <c r="O68" s="96"/>
      <c r="P68" s="96"/>
      <c r="S68" s="96"/>
      <c r="T68" s="96"/>
      <c r="U68" s="96"/>
      <c r="V68" s="96"/>
      <c r="W68" s="96"/>
      <c r="X68" s="96"/>
      <c r="Y68" s="96"/>
      <c r="Z68" s="96"/>
      <c r="AC68" s="96"/>
      <c r="AD68" s="96"/>
      <c r="AI68" s="96"/>
      <c r="AJ68" s="96"/>
      <c r="AO68" s="96"/>
      <c r="AP68" s="96"/>
    </row>
    <row r="69" spans="1:42" x14ac:dyDescent="0.25">
      <c r="A69" s="97"/>
      <c r="B69" s="96"/>
      <c r="C69" s="96"/>
      <c r="D69" s="96"/>
      <c r="E69" s="96"/>
      <c r="F69" s="96"/>
      <c r="G69" s="96"/>
      <c r="H69" s="96"/>
      <c r="I69" s="96"/>
      <c r="J69" s="96"/>
      <c r="K69" s="96"/>
      <c r="L69" s="96"/>
      <c r="M69" s="96"/>
      <c r="N69" s="96"/>
      <c r="O69" s="96"/>
      <c r="P69" s="96"/>
      <c r="S69" s="96"/>
      <c r="T69" s="96"/>
      <c r="U69" s="96"/>
      <c r="V69" s="96"/>
      <c r="W69" s="96"/>
      <c r="X69" s="96"/>
      <c r="Y69" s="96"/>
      <c r="Z69" s="96"/>
      <c r="AC69" s="96"/>
      <c r="AD69" s="96"/>
      <c r="AI69" s="96"/>
      <c r="AJ69" s="96"/>
      <c r="AO69" s="96"/>
      <c r="AP69" s="96"/>
    </row>
    <row r="70" spans="1:42" x14ac:dyDescent="0.25">
      <c r="A70" s="97"/>
      <c r="B70" s="96"/>
      <c r="C70" s="96"/>
      <c r="D70" s="96"/>
      <c r="E70" s="96"/>
      <c r="F70" s="96"/>
      <c r="G70" s="96"/>
      <c r="H70" s="96"/>
      <c r="I70" s="96"/>
      <c r="J70" s="96"/>
      <c r="K70" s="96"/>
      <c r="L70" s="96"/>
      <c r="M70" s="96"/>
      <c r="N70" s="96"/>
      <c r="O70" s="96"/>
      <c r="P70" s="96"/>
      <c r="S70" s="96"/>
      <c r="T70" s="96"/>
      <c r="U70" s="96"/>
      <c r="V70" s="96"/>
      <c r="W70" s="96"/>
      <c r="X70" s="96"/>
      <c r="Y70" s="96"/>
      <c r="Z70" s="96"/>
      <c r="AC70" s="96"/>
      <c r="AD70" s="96"/>
      <c r="AI70" s="96"/>
      <c r="AJ70" s="96"/>
      <c r="AO70" s="96"/>
      <c r="AP70" s="96"/>
    </row>
    <row r="71" spans="1:42" x14ac:dyDescent="0.25">
      <c r="A71" s="97"/>
      <c r="B71" s="96"/>
      <c r="C71" s="96"/>
      <c r="D71" s="96"/>
      <c r="E71" s="96"/>
      <c r="F71" s="96"/>
      <c r="G71" s="96"/>
      <c r="H71" s="96"/>
      <c r="I71" s="96"/>
      <c r="J71" s="96"/>
      <c r="K71" s="96"/>
      <c r="L71" s="96"/>
      <c r="M71" s="96"/>
      <c r="N71" s="96"/>
      <c r="O71" s="96"/>
      <c r="P71" s="96"/>
      <c r="S71" s="96"/>
      <c r="T71" s="96"/>
      <c r="U71" s="96"/>
      <c r="V71" s="96"/>
      <c r="W71" s="96"/>
      <c r="X71" s="96"/>
      <c r="Y71" s="96"/>
      <c r="Z71" s="96"/>
      <c r="AC71" s="96"/>
      <c r="AD71" s="96"/>
      <c r="AI71" s="96"/>
      <c r="AJ71" s="96"/>
      <c r="AO71" s="96"/>
      <c r="AP71" s="96"/>
    </row>
    <row r="72" spans="1:42" x14ac:dyDescent="0.25">
      <c r="A72" s="97"/>
      <c r="B72" s="96"/>
      <c r="C72" s="96"/>
      <c r="D72" s="96"/>
      <c r="E72" s="96"/>
      <c r="F72" s="96"/>
      <c r="G72" s="96"/>
      <c r="H72" s="96"/>
      <c r="I72" s="96"/>
      <c r="J72" s="96"/>
      <c r="K72" s="96"/>
      <c r="L72" s="96"/>
      <c r="M72" s="96"/>
      <c r="N72" s="96"/>
      <c r="O72" s="96"/>
      <c r="P72" s="96"/>
      <c r="S72" s="96"/>
      <c r="T72" s="96"/>
      <c r="U72" s="96"/>
      <c r="V72" s="96"/>
      <c r="W72" s="96"/>
      <c r="X72" s="96"/>
      <c r="Y72" s="96"/>
      <c r="Z72" s="96"/>
      <c r="AC72" s="96"/>
      <c r="AD72" s="96"/>
      <c r="AI72" s="96"/>
      <c r="AJ72" s="96"/>
      <c r="AO72" s="96"/>
      <c r="AP72" s="96"/>
    </row>
    <row r="73" spans="1:42" ht="18.75" x14ac:dyDescent="0.3">
      <c r="A73" s="113"/>
      <c r="B73" s="96"/>
      <c r="C73" s="96"/>
      <c r="D73" s="96"/>
      <c r="E73" s="96"/>
      <c r="F73" s="96"/>
      <c r="G73" s="96"/>
      <c r="H73" s="96"/>
      <c r="I73" s="96"/>
      <c r="J73" s="96"/>
      <c r="K73" s="96"/>
      <c r="L73" s="96"/>
      <c r="M73" s="96"/>
      <c r="N73" s="96"/>
      <c r="O73" s="96"/>
      <c r="P73" s="96"/>
      <c r="S73" s="96"/>
      <c r="T73" s="96"/>
      <c r="U73" s="96"/>
      <c r="V73" s="96"/>
      <c r="W73" s="96"/>
      <c r="X73" s="96"/>
      <c r="Y73" s="96"/>
      <c r="Z73" s="96"/>
      <c r="AC73" s="96"/>
      <c r="AD73" s="96"/>
      <c r="AI73" s="96"/>
      <c r="AJ73" s="96"/>
      <c r="AO73" s="96"/>
      <c r="AP73" s="96"/>
    </row>
    <row r="74" spans="1:42" ht="18.75" x14ac:dyDescent="0.3">
      <c r="A74" s="113"/>
      <c r="B74" s="96"/>
      <c r="C74" s="96"/>
      <c r="D74" s="96"/>
      <c r="E74" s="96"/>
      <c r="F74" s="96"/>
      <c r="G74" s="96"/>
      <c r="H74" s="96"/>
      <c r="I74" s="96"/>
      <c r="J74" s="96"/>
      <c r="K74" s="96"/>
      <c r="L74" s="96"/>
      <c r="M74" s="96"/>
      <c r="N74" s="96"/>
      <c r="O74" s="96"/>
      <c r="P74" s="96"/>
      <c r="S74" s="96"/>
      <c r="T74" s="96"/>
      <c r="U74" s="96"/>
      <c r="V74" s="96"/>
      <c r="W74" s="96"/>
      <c r="X74" s="96"/>
      <c r="Y74" s="96"/>
      <c r="Z74" s="96"/>
      <c r="AC74" s="96"/>
      <c r="AD74" s="96"/>
      <c r="AI74" s="96"/>
      <c r="AJ74" s="96"/>
      <c r="AO74" s="96"/>
      <c r="AP74" s="96"/>
    </row>
    <row r="75" spans="1:42" ht="18.75" x14ac:dyDescent="0.3">
      <c r="A75" s="113"/>
      <c r="B75" s="96"/>
      <c r="C75" s="96"/>
      <c r="D75" s="96"/>
      <c r="E75" s="96"/>
      <c r="F75" s="96"/>
      <c r="G75" s="96"/>
      <c r="H75" s="96"/>
      <c r="I75" s="96"/>
      <c r="J75" s="96"/>
      <c r="K75" s="96"/>
      <c r="L75" s="96"/>
      <c r="M75" s="96"/>
      <c r="N75" s="96"/>
      <c r="O75" s="96"/>
      <c r="P75" s="96"/>
      <c r="S75" s="96"/>
      <c r="T75" s="96"/>
      <c r="U75" s="96"/>
      <c r="V75" s="96"/>
      <c r="W75" s="96"/>
      <c r="X75" s="96"/>
      <c r="Y75" s="96"/>
      <c r="Z75" s="96"/>
      <c r="AC75" s="96"/>
      <c r="AD75" s="96"/>
      <c r="AI75" s="96"/>
      <c r="AJ75" s="96"/>
      <c r="AO75" s="96"/>
      <c r="AP75" s="96"/>
    </row>
    <row r="76" spans="1:42" ht="18.75" x14ac:dyDescent="0.3">
      <c r="A76" s="113"/>
      <c r="B76" s="96"/>
      <c r="C76" s="96"/>
      <c r="D76" s="96"/>
      <c r="E76" s="96"/>
      <c r="F76" s="96"/>
      <c r="G76" s="96"/>
      <c r="H76" s="96"/>
      <c r="I76" s="96"/>
      <c r="J76" s="96"/>
      <c r="K76" s="96"/>
      <c r="L76" s="96"/>
      <c r="M76" s="96"/>
      <c r="N76" s="96"/>
      <c r="O76" s="96"/>
      <c r="P76" s="96"/>
      <c r="S76" s="96"/>
      <c r="T76" s="96"/>
      <c r="U76" s="96"/>
      <c r="V76" s="96"/>
      <c r="W76" s="96"/>
      <c r="X76" s="96"/>
      <c r="Y76" s="96"/>
      <c r="Z76" s="96"/>
      <c r="AC76" s="96"/>
      <c r="AD76" s="96"/>
      <c r="AI76" s="96"/>
      <c r="AJ76" s="96"/>
      <c r="AO76" s="96"/>
      <c r="AP76" s="96"/>
    </row>
    <row r="77" spans="1:42" ht="18.75" x14ac:dyDescent="0.3">
      <c r="A77" s="113"/>
      <c r="B77" s="96"/>
      <c r="C77" s="96"/>
      <c r="D77" s="96"/>
      <c r="E77" s="96"/>
      <c r="F77" s="96"/>
      <c r="G77" s="96"/>
      <c r="H77" s="96"/>
      <c r="I77" s="96"/>
      <c r="J77" s="96"/>
      <c r="K77" s="96"/>
      <c r="L77" s="96"/>
      <c r="M77" s="96"/>
      <c r="N77" s="96"/>
      <c r="O77" s="96"/>
      <c r="P77" s="96"/>
      <c r="S77" s="96"/>
      <c r="T77" s="96"/>
      <c r="U77" s="96"/>
      <c r="V77" s="96"/>
      <c r="W77" s="96"/>
      <c r="X77" s="96"/>
      <c r="Y77" s="96"/>
      <c r="Z77" s="96"/>
      <c r="AC77" s="96"/>
      <c r="AD77" s="96"/>
      <c r="AI77" s="96"/>
      <c r="AJ77" s="96"/>
      <c r="AO77" s="96"/>
      <c r="AP77" s="96"/>
    </row>
    <row r="78" spans="1:42" x14ac:dyDescent="0.25">
      <c r="A78" s="114"/>
      <c r="B78" s="96"/>
      <c r="C78" s="96"/>
      <c r="D78" s="96"/>
      <c r="E78" s="96"/>
      <c r="F78" s="96"/>
      <c r="G78" s="96"/>
      <c r="H78" s="96"/>
      <c r="I78" s="96"/>
      <c r="J78" s="96"/>
      <c r="K78" s="96"/>
      <c r="L78" s="96"/>
      <c r="M78" s="96"/>
      <c r="N78" s="96"/>
      <c r="O78" s="96"/>
      <c r="P78" s="96"/>
      <c r="S78" s="96"/>
      <c r="T78" s="96"/>
      <c r="U78" s="96"/>
      <c r="V78" s="96"/>
      <c r="W78" s="96"/>
      <c r="X78" s="96"/>
      <c r="Y78" s="96"/>
      <c r="Z78" s="96"/>
      <c r="AC78" s="96"/>
      <c r="AD78" s="96"/>
      <c r="AI78" s="96"/>
      <c r="AJ78" s="96"/>
      <c r="AO78" s="96"/>
      <c r="AP78" s="96"/>
    </row>
    <row r="79" spans="1:42" ht="15.75" thickBot="1" x14ac:dyDescent="0.3">
      <c r="A79" s="115"/>
      <c r="B79" s="96"/>
      <c r="C79" s="96"/>
      <c r="D79" s="96"/>
      <c r="E79" s="96"/>
      <c r="F79" s="96"/>
      <c r="G79" s="96"/>
      <c r="H79" s="96"/>
      <c r="I79" s="96"/>
      <c r="J79" s="96"/>
      <c r="K79" s="96"/>
      <c r="L79" s="96"/>
      <c r="M79" s="96"/>
      <c r="N79" s="96"/>
      <c r="O79" s="96"/>
      <c r="P79" s="96"/>
      <c r="S79" s="96"/>
      <c r="T79" s="96"/>
      <c r="U79" s="96"/>
      <c r="V79" s="96"/>
      <c r="W79" s="96"/>
      <c r="X79" s="96"/>
      <c r="Y79" s="96"/>
      <c r="Z79" s="96"/>
      <c r="AC79" s="96"/>
      <c r="AD79" s="96"/>
      <c r="AI79" s="96"/>
      <c r="AJ79" s="96"/>
      <c r="AO79" s="96"/>
      <c r="AP79" s="96"/>
    </row>
    <row r="80" spans="1:42" ht="18.75" x14ac:dyDescent="0.3">
      <c r="A80" s="115"/>
      <c r="B80" s="103" t="s">
        <v>34</v>
      </c>
      <c r="C80" s="104"/>
      <c r="D80" s="744" t="s">
        <v>312</v>
      </c>
      <c r="E80" s="744"/>
      <c r="F80" s="744"/>
      <c r="G80" s="744"/>
      <c r="H80" s="744"/>
      <c r="I80" s="744"/>
      <c r="J80" s="744"/>
      <c r="K80" s="744"/>
      <c r="L80" s="744"/>
      <c r="M80" s="744"/>
      <c r="N80" s="744"/>
      <c r="O80" s="744"/>
      <c r="P80" s="744"/>
      <c r="Q80" s="744"/>
      <c r="R80" s="744"/>
      <c r="S80" s="745"/>
      <c r="T80" s="96"/>
      <c r="U80" s="96"/>
      <c r="V80" s="96"/>
      <c r="W80" s="96"/>
      <c r="X80" s="96"/>
      <c r="Y80" s="96"/>
      <c r="Z80" s="96"/>
      <c r="AC80" s="96"/>
      <c r="AD80" s="96"/>
      <c r="AI80" s="96"/>
      <c r="AJ80" s="96"/>
      <c r="AO80" s="96"/>
      <c r="AP80" s="96"/>
    </row>
    <row r="81" spans="1:42" x14ac:dyDescent="0.25">
      <c r="A81" s="115"/>
      <c r="B81" s="105" t="s">
        <v>15</v>
      </c>
      <c r="C81" s="273" t="s">
        <v>16</v>
      </c>
      <c r="D81" s="747" t="s">
        <v>17</v>
      </c>
      <c r="E81" s="747"/>
      <c r="F81" s="747"/>
      <c r="G81" s="747"/>
      <c r="H81" s="747"/>
      <c r="I81" s="747"/>
      <c r="J81" s="747"/>
      <c r="K81" s="747"/>
      <c r="L81" s="747"/>
      <c r="M81" s="747"/>
      <c r="N81" s="747"/>
      <c r="O81" s="747"/>
      <c r="P81" s="747"/>
      <c r="Q81" s="747"/>
      <c r="R81" s="747"/>
      <c r="S81" s="748"/>
      <c r="T81" s="96"/>
      <c r="U81" s="96"/>
      <c r="V81" s="96"/>
      <c r="W81" s="96"/>
      <c r="X81" s="96"/>
      <c r="Y81" s="96"/>
      <c r="Z81" s="96"/>
      <c r="AC81" s="96"/>
      <c r="AD81" s="96"/>
      <c r="AI81" s="96"/>
      <c r="AJ81" s="96"/>
      <c r="AO81" s="96"/>
      <c r="AP81" s="96"/>
    </row>
    <row r="82" spans="1:42" x14ac:dyDescent="0.25">
      <c r="A82" s="97"/>
      <c r="B82" s="83">
        <v>1</v>
      </c>
      <c r="C82" s="107" t="s">
        <v>169</v>
      </c>
      <c r="D82" s="753" t="s">
        <v>194</v>
      </c>
      <c r="E82" s="753"/>
      <c r="F82" s="753"/>
      <c r="G82" s="753"/>
      <c r="H82" s="753"/>
      <c r="I82" s="753"/>
      <c r="J82" s="753"/>
      <c r="K82" s="753"/>
      <c r="L82" s="753"/>
      <c r="M82" s="753"/>
      <c r="N82" s="753"/>
      <c r="O82" s="753"/>
      <c r="P82" s="753"/>
      <c r="Q82" s="753"/>
      <c r="R82" s="753"/>
      <c r="S82" s="754"/>
      <c r="T82" s="96"/>
      <c r="U82" s="96"/>
      <c r="V82" s="96"/>
      <c r="W82" s="96"/>
      <c r="X82" s="96"/>
      <c r="Y82" s="96"/>
      <c r="Z82" s="96"/>
      <c r="AC82" s="96"/>
      <c r="AD82" s="96"/>
      <c r="AI82" s="96"/>
      <c r="AJ82" s="96"/>
      <c r="AO82" s="96"/>
      <c r="AP82" s="96"/>
    </row>
    <row r="83" spans="1:42" x14ac:dyDescent="0.25">
      <c r="A83" s="97"/>
      <c r="B83" s="83">
        <v>3</v>
      </c>
      <c r="C83" s="107" t="s">
        <v>168</v>
      </c>
      <c r="D83" s="753" t="s">
        <v>195</v>
      </c>
      <c r="E83" s="753"/>
      <c r="F83" s="753"/>
      <c r="G83" s="753"/>
      <c r="H83" s="753"/>
      <c r="I83" s="753"/>
      <c r="J83" s="753"/>
      <c r="K83" s="753"/>
      <c r="L83" s="753"/>
      <c r="M83" s="753"/>
      <c r="N83" s="753"/>
      <c r="O83" s="753"/>
      <c r="P83" s="753"/>
      <c r="Q83" s="753"/>
      <c r="R83" s="753"/>
      <c r="S83" s="754"/>
      <c r="T83" s="96"/>
      <c r="U83" s="96"/>
      <c r="V83" s="96"/>
      <c r="W83" s="96"/>
      <c r="X83" s="96"/>
      <c r="Y83" s="96"/>
      <c r="Z83" s="96"/>
      <c r="AC83" s="96"/>
      <c r="AD83" s="96"/>
      <c r="AI83" s="96"/>
      <c r="AJ83" s="96"/>
      <c r="AO83" s="96"/>
      <c r="AP83" s="96"/>
    </row>
    <row r="84" spans="1:42" ht="15.75" thickBot="1" x14ac:dyDescent="0.3">
      <c r="A84" s="116"/>
      <c r="B84" s="83">
        <v>5</v>
      </c>
      <c r="C84" s="107" t="s">
        <v>3</v>
      </c>
      <c r="D84" s="753" t="s">
        <v>41</v>
      </c>
      <c r="E84" s="753"/>
      <c r="F84" s="753"/>
      <c r="G84" s="753"/>
      <c r="H84" s="753"/>
      <c r="I84" s="753"/>
      <c r="J84" s="753"/>
      <c r="K84" s="753"/>
      <c r="L84" s="753"/>
      <c r="M84" s="753"/>
      <c r="N84" s="753"/>
      <c r="O84" s="753"/>
      <c r="P84" s="753"/>
      <c r="Q84" s="753"/>
      <c r="R84" s="753"/>
      <c r="S84" s="754"/>
      <c r="T84" s="117"/>
      <c r="U84" s="117"/>
      <c r="V84" s="117"/>
      <c r="W84" s="117"/>
      <c r="X84" s="117"/>
      <c r="Y84" s="117"/>
      <c r="Z84" s="117"/>
      <c r="AC84" s="96"/>
      <c r="AD84" s="96"/>
      <c r="AI84" s="96"/>
      <c r="AJ84" s="96"/>
      <c r="AO84" s="96"/>
      <c r="AP84" s="96"/>
    </row>
    <row r="85" spans="1:42" x14ac:dyDescent="0.25">
      <c r="B85" s="83">
        <v>10</v>
      </c>
      <c r="C85" s="107" t="s">
        <v>22</v>
      </c>
      <c r="D85" s="753" t="s">
        <v>43</v>
      </c>
      <c r="E85" s="753"/>
      <c r="F85" s="753"/>
      <c r="G85" s="753"/>
      <c r="H85" s="753"/>
      <c r="I85" s="753"/>
      <c r="J85" s="753"/>
      <c r="K85" s="753"/>
      <c r="L85" s="753"/>
      <c r="M85" s="753"/>
      <c r="N85" s="753"/>
      <c r="O85" s="753"/>
      <c r="P85" s="753"/>
      <c r="Q85" s="753"/>
      <c r="R85" s="753"/>
      <c r="S85" s="754"/>
    </row>
    <row r="86" spans="1:42" ht="15.75" thickBot="1" x14ac:dyDescent="0.3">
      <c r="B86" s="87">
        <v>20</v>
      </c>
      <c r="C86" s="108" t="s">
        <v>23</v>
      </c>
      <c r="D86" s="755" t="s">
        <v>42</v>
      </c>
      <c r="E86" s="755"/>
      <c r="F86" s="755"/>
      <c r="G86" s="755"/>
      <c r="H86" s="755"/>
      <c r="I86" s="755"/>
      <c r="J86" s="755"/>
      <c r="K86" s="755"/>
      <c r="L86" s="755"/>
      <c r="M86" s="755"/>
      <c r="N86" s="755"/>
      <c r="O86" s="755"/>
      <c r="P86" s="755"/>
      <c r="Q86" s="755"/>
      <c r="R86" s="755"/>
      <c r="S86" s="756"/>
    </row>
  </sheetData>
  <sheetProtection algorithmName="SHA-512" hashValue="IFVxjGeNg/9Ta9V3RwRKd/OAnMkUaYqTQEf3LqW5/4RGNMPHPfWGSWQaSDameOOWXXmhUHYePQova2pepHuRgg==" saltValue="aFhp+0Kgm6e4njOjCF0RTg==" spinCount="100000" sheet="1" autoFilter="0"/>
  <mergeCells count="82">
    <mergeCell ref="AI6:AJ6"/>
    <mergeCell ref="AK6:AL6"/>
    <mergeCell ref="A4:AX4"/>
    <mergeCell ref="A37:X37"/>
    <mergeCell ref="AC5:AD5"/>
    <mergeCell ref="AC6:AD6"/>
    <mergeCell ref="AM5:AN5"/>
    <mergeCell ref="AO5:AP5"/>
    <mergeCell ref="AQ5:AR5"/>
    <mergeCell ref="AM6:AN6"/>
    <mergeCell ref="AO6:AP6"/>
    <mergeCell ref="AQ6:AR6"/>
    <mergeCell ref="AG5:AH5"/>
    <mergeCell ref="AI5:AJ5"/>
    <mergeCell ref="AK5:AL5"/>
    <mergeCell ref="AG6:AH6"/>
    <mergeCell ref="D85:S85"/>
    <mergeCell ref="D86:S86"/>
    <mergeCell ref="Q5:R5"/>
    <mergeCell ref="Q6:R6"/>
    <mergeCell ref="S5:T5"/>
    <mergeCell ref="D83:S83"/>
    <mergeCell ref="D84:S84"/>
    <mergeCell ref="C33:AF33"/>
    <mergeCell ref="C34:AF34"/>
    <mergeCell ref="C32:AF32"/>
    <mergeCell ref="B11:D11"/>
    <mergeCell ref="B12:D12"/>
    <mergeCell ref="B13:D13"/>
    <mergeCell ref="G5:H5"/>
    <mergeCell ref="I5:J5"/>
    <mergeCell ref="K5:L5"/>
    <mergeCell ref="S6:T6"/>
    <mergeCell ref="U6:V6"/>
    <mergeCell ref="W6:X6"/>
    <mergeCell ref="Y6:Z6"/>
    <mergeCell ref="AA6:AB6"/>
    <mergeCell ref="V35:W35"/>
    <mergeCell ref="V36:W36"/>
    <mergeCell ref="D80:S80"/>
    <mergeCell ref="D81:S81"/>
    <mergeCell ref="D82:S82"/>
    <mergeCell ref="L35:M35"/>
    <mergeCell ref="L36:M36"/>
    <mergeCell ref="C31:AF31"/>
    <mergeCell ref="B22:D22"/>
    <mergeCell ref="B21:D21"/>
    <mergeCell ref="B24:D24"/>
    <mergeCell ref="B25:D25"/>
    <mergeCell ref="B23:D23"/>
    <mergeCell ref="I6:J6"/>
    <mergeCell ref="K6:L6"/>
    <mergeCell ref="A2:AT2"/>
    <mergeCell ref="B6:D7"/>
    <mergeCell ref="C30:AF30"/>
    <mergeCell ref="B16:D16"/>
    <mergeCell ref="B14:D14"/>
    <mergeCell ref="B17:D17"/>
    <mergeCell ref="B18:D18"/>
    <mergeCell ref="B19:D19"/>
    <mergeCell ref="B9:D9"/>
    <mergeCell ref="B10:D10"/>
    <mergeCell ref="U5:V5"/>
    <mergeCell ref="W5:X5"/>
    <mergeCell ref="Y5:Z5"/>
    <mergeCell ref="AA5:AB5"/>
    <mergeCell ref="E5:F5"/>
    <mergeCell ref="A26:D26"/>
    <mergeCell ref="B15:D15"/>
    <mergeCell ref="AS5:AT5"/>
    <mergeCell ref="M6:N6"/>
    <mergeCell ref="O6:P6"/>
    <mergeCell ref="AE6:AF6"/>
    <mergeCell ref="AS6:AT6"/>
    <mergeCell ref="M5:N5"/>
    <mergeCell ref="O5:P5"/>
    <mergeCell ref="AE5:AF5"/>
    <mergeCell ref="B8:D8"/>
    <mergeCell ref="B20:D20"/>
    <mergeCell ref="A6:A7"/>
    <mergeCell ref="E6:F6"/>
    <mergeCell ref="G6:H6"/>
  </mergeCells>
  <pageMargins left="0.70866141732283472" right="0.70866141732283472" top="0.74803149606299213" bottom="0.74803149606299213" header="0.31496062992125984" footer="0.31496062992125984"/>
  <pageSetup scale="26"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rgb="FFCCFFFF"/>
  </sheetPr>
  <dimension ref="A1:Z137"/>
  <sheetViews>
    <sheetView topLeftCell="B3" zoomScale="80" zoomScaleNormal="80" zoomScaleSheetLayoutView="100" workbookViewId="0">
      <selection activeCell="G17" sqref="G17:G19"/>
    </sheetView>
  </sheetViews>
  <sheetFormatPr baseColWidth="10" defaultRowHeight="15" x14ac:dyDescent="0.25"/>
  <cols>
    <col min="1" max="1" width="0" hidden="1" customWidth="1"/>
    <col min="2" max="2" width="18.7109375" bestFit="1" customWidth="1"/>
    <col min="3" max="3" width="11" customWidth="1"/>
    <col min="4" max="4" width="16.28515625" customWidth="1"/>
    <col min="5" max="5" width="15.5703125" customWidth="1"/>
    <col min="6" max="7" width="14.7109375" customWidth="1"/>
    <col min="8" max="8" width="17.42578125" customWidth="1"/>
    <col min="9" max="9" width="4.5703125" style="4" customWidth="1"/>
    <col min="10" max="10" width="4" style="4" customWidth="1"/>
    <col min="11" max="11" width="9.140625" style="4" customWidth="1"/>
    <col min="12" max="12" width="9.28515625" style="4" customWidth="1"/>
    <col min="13" max="13" width="9.42578125" style="4" customWidth="1"/>
    <col min="14" max="14" width="5" style="4" customWidth="1"/>
    <col min="15" max="15" width="10.5703125" style="4" customWidth="1"/>
    <col min="16" max="16" width="13.42578125" style="4" bestFit="1" customWidth="1"/>
    <col min="17" max="17" width="74.85546875" style="4" customWidth="1"/>
    <col min="18" max="18" width="60.28515625" style="4" customWidth="1"/>
    <col min="19" max="20" width="11.42578125" style="4"/>
    <col min="21" max="21" width="15.7109375" style="4" customWidth="1"/>
    <col min="22" max="26" width="11.42578125" style="4"/>
  </cols>
  <sheetData>
    <row r="1" spans="1:21" hidden="1" x14ac:dyDescent="0.25">
      <c r="B1" s="4"/>
      <c r="C1" s="4"/>
      <c r="D1" s="4"/>
      <c r="E1" s="4"/>
      <c r="F1" s="4"/>
      <c r="G1" s="4"/>
      <c r="H1" s="4"/>
    </row>
    <row r="2" spans="1:21" hidden="1" x14ac:dyDescent="0.25">
      <c r="B2" s="4"/>
      <c r="C2" s="4"/>
      <c r="D2" s="4"/>
      <c r="E2" s="4"/>
      <c r="F2" s="4"/>
      <c r="G2" s="4"/>
      <c r="H2" s="4"/>
    </row>
    <row r="3" spans="1:21" x14ac:dyDescent="0.25">
      <c r="B3" s="4"/>
      <c r="C3" s="4"/>
      <c r="D3" s="4"/>
      <c r="E3" s="4"/>
      <c r="F3" s="4"/>
      <c r="G3" s="4"/>
      <c r="H3" s="4"/>
    </row>
    <row r="4" spans="1:21" ht="15" customHeight="1" x14ac:dyDescent="0.25">
      <c r="A4" s="4"/>
      <c r="B4" s="764" t="s">
        <v>123</v>
      </c>
      <c r="C4" s="765"/>
      <c r="D4" s="765"/>
      <c r="E4" s="765"/>
      <c r="F4" s="765"/>
      <c r="G4" s="765"/>
      <c r="H4" s="765"/>
      <c r="I4" s="40"/>
      <c r="J4" s="40"/>
      <c r="K4" s="40"/>
      <c r="L4" s="40"/>
      <c r="M4" s="40"/>
      <c r="N4" s="40"/>
    </row>
    <row r="5" spans="1:21" ht="15" customHeight="1" thickBot="1" x14ac:dyDescent="0.3">
      <c r="A5" s="4"/>
      <c r="B5" s="41"/>
      <c r="C5" s="42"/>
      <c r="D5" s="42"/>
      <c r="E5" s="42"/>
      <c r="F5" s="42"/>
      <c r="G5" s="42"/>
      <c r="H5" s="42"/>
      <c r="I5" s="40"/>
      <c r="J5" s="40"/>
      <c r="K5" s="40"/>
      <c r="L5" s="40"/>
      <c r="M5" s="40"/>
      <c r="N5" s="40"/>
    </row>
    <row r="6" spans="1:21" ht="28.5" customHeight="1" thickBot="1" x14ac:dyDescent="0.3">
      <c r="A6" s="4"/>
      <c r="B6" s="819" t="s">
        <v>98</v>
      </c>
      <c r="C6" s="820"/>
      <c r="D6" s="821" t="s">
        <v>1</v>
      </c>
      <c r="E6" s="822"/>
      <c r="F6" s="822"/>
      <c r="G6" s="822"/>
      <c r="H6" s="823"/>
      <c r="I6" s="40"/>
      <c r="J6" s="40"/>
      <c r="K6" s="40"/>
      <c r="L6" s="40"/>
      <c r="M6" s="40"/>
      <c r="N6" s="40"/>
    </row>
    <row r="7" spans="1:21" ht="35.25" customHeight="1" thickBot="1" x14ac:dyDescent="0.3">
      <c r="A7" s="4"/>
      <c r="B7" s="773" t="s">
        <v>0</v>
      </c>
      <c r="C7" s="62" t="s">
        <v>35</v>
      </c>
      <c r="D7" s="61" t="s">
        <v>99</v>
      </c>
      <c r="E7" s="46" t="s">
        <v>102</v>
      </c>
      <c r="F7" s="46" t="s">
        <v>125</v>
      </c>
      <c r="G7" s="46" t="s">
        <v>103</v>
      </c>
      <c r="H7" s="47" t="s">
        <v>124</v>
      </c>
      <c r="I7" s="40"/>
      <c r="J7" s="40"/>
      <c r="K7" s="40"/>
      <c r="L7" s="40"/>
      <c r="M7" s="40"/>
      <c r="N7" s="40"/>
    </row>
    <row r="8" spans="1:21" ht="15" customHeight="1" thickBot="1" x14ac:dyDescent="0.3">
      <c r="A8" s="4"/>
      <c r="B8" s="774"/>
      <c r="C8" s="776" t="s">
        <v>4</v>
      </c>
      <c r="D8" s="60">
        <v>1</v>
      </c>
      <c r="E8" s="39">
        <v>3</v>
      </c>
      <c r="F8" s="39">
        <v>5</v>
      </c>
      <c r="G8" s="39">
        <v>10</v>
      </c>
      <c r="H8" s="39">
        <v>20</v>
      </c>
      <c r="I8" s="40"/>
      <c r="J8" s="40"/>
      <c r="K8" s="40"/>
      <c r="L8" s="40"/>
      <c r="M8" s="40"/>
      <c r="N8" s="40"/>
    </row>
    <row r="9" spans="1:21" ht="25.5" customHeight="1" thickBot="1" x14ac:dyDescent="0.3">
      <c r="A9" s="4"/>
      <c r="B9" s="774"/>
      <c r="C9" s="776"/>
      <c r="D9" s="769" t="s">
        <v>141</v>
      </c>
      <c r="E9" s="769"/>
      <c r="F9" s="769"/>
      <c r="G9" s="769"/>
      <c r="H9" s="770"/>
      <c r="I9" s="40"/>
      <c r="J9" s="40"/>
      <c r="K9" s="40"/>
      <c r="L9" s="40"/>
      <c r="M9" s="40"/>
      <c r="N9" s="40"/>
    </row>
    <row r="10" spans="1:21" ht="21.75" customHeight="1" thickBot="1" x14ac:dyDescent="0.3">
      <c r="A10" s="4"/>
      <c r="B10" s="775"/>
      <c r="C10" s="776"/>
      <c r="D10" s="771"/>
      <c r="E10" s="772"/>
      <c r="F10" s="766" t="s">
        <v>140</v>
      </c>
      <c r="G10" s="767"/>
      <c r="H10" s="768"/>
      <c r="I10" s="40"/>
      <c r="J10" s="40"/>
      <c r="K10" s="40"/>
      <c r="L10" s="40"/>
      <c r="M10" s="40"/>
      <c r="N10" s="40"/>
    </row>
    <row r="11" spans="1:21" x14ac:dyDescent="0.25">
      <c r="A11" s="4"/>
      <c r="B11" s="824" t="s">
        <v>25</v>
      </c>
      <c r="C11" s="786">
        <v>5</v>
      </c>
      <c r="D11" s="790" t="s">
        <v>106</v>
      </c>
      <c r="E11" s="825" t="s">
        <v>107</v>
      </c>
      <c r="F11" s="816" t="s">
        <v>108</v>
      </c>
      <c r="G11" s="827" t="s">
        <v>109</v>
      </c>
      <c r="H11" s="813" t="s">
        <v>110</v>
      </c>
      <c r="I11" s="40"/>
      <c r="J11" s="40"/>
      <c r="K11" s="40"/>
      <c r="L11" s="40"/>
      <c r="M11" s="40"/>
      <c r="N11" s="40"/>
    </row>
    <row r="12" spans="1:21" x14ac:dyDescent="0.25">
      <c r="A12" s="4"/>
      <c r="B12" s="784"/>
      <c r="C12" s="787"/>
      <c r="D12" s="790"/>
      <c r="E12" s="825"/>
      <c r="F12" s="816"/>
      <c r="G12" s="810"/>
      <c r="H12" s="813"/>
      <c r="O12" s="818"/>
      <c r="P12" s="818"/>
      <c r="Q12" s="818"/>
      <c r="R12" s="818"/>
      <c r="S12" s="818"/>
      <c r="T12" s="818"/>
      <c r="U12" s="818"/>
    </row>
    <row r="13" spans="1:21" ht="18" customHeight="1" thickBot="1" x14ac:dyDescent="0.3">
      <c r="A13" s="4"/>
      <c r="B13" s="804"/>
      <c r="C13" s="805"/>
      <c r="D13" s="806"/>
      <c r="E13" s="826"/>
      <c r="F13" s="817"/>
      <c r="G13" s="811"/>
      <c r="H13" s="814"/>
      <c r="O13" s="818"/>
      <c r="P13" s="818"/>
      <c r="Q13" s="818"/>
      <c r="R13" s="818"/>
      <c r="S13" s="818"/>
      <c r="T13" s="818"/>
      <c r="U13" s="818"/>
    </row>
    <row r="14" spans="1:21" ht="25.5" customHeight="1" x14ac:dyDescent="0.25">
      <c r="A14" s="4"/>
      <c r="B14" s="783" t="s">
        <v>9</v>
      </c>
      <c r="C14" s="786">
        <v>4</v>
      </c>
      <c r="D14" s="789" t="s">
        <v>113</v>
      </c>
      <c r="E14" s="792" t="s">
        <v>117</v>
      </c>
      <c r="F14" s="815" t="s">
        <v>121</v>
      </c>
      <c r="G14" s="809" t="s">
        <v>104</v>
      </c>
      <c r="H14" s="812" t="s">
        <v>111</v>
      </c>
      <c r="O14" s="5"/>
      <c r="P14" s="5"/>
      <c r="Q14" s="5"/>
      <c r="R14" s="5"/>
      <c r="S14" s="5"/>
      <c r="T14" s="6"/>
      <c r="U14" s="6"/>
    </row>
    <row r="15" spans="1:21" ht="25.5" customHeight="1" x14ac:dyDescent="0.25">
      <c r="A15" s="4"/>
      <c r="B15" s="784"/>
      <c r="C15" s="787"/>
      <c r="D15" s="790"/>
      <c r="E15" s="793"/>
      <c r="F15" s="816"/>
      <c r="G15" s="810"/>
      <c r="H15" s="813"/>
    </row>
    <row r="16" spans="1:21" ht="10.5" customHeight="1" thickBot="1" x14ac:dyDescent="0.3">
      <c r="B16" s="804"/>
      <c r="C16" s="805"/>
      <c r="D16" s="806"/>
      <c r="E16" s="807"/>
      <c r="F16" s="817"/>
      <c r="G16" s="811"/>
      <c r="H16" s="814"/>
    </row>
    <row r="17" spans="1:13" ht="39" customHeight="1" x14ac:dyDescent="0.25">
      <c r="A17" s="1">
        <v>1</v>
      </c>
      <c r="B17" s="783" t="s">
        <v>24</v>
      </c>
      <c r="C17" s="786">
        <v>3</v>
      </c>
      <c r="D17" s="789" t="s">
        <v>114</v>
      </c>
      <c r="E17" s="792" t="s">
        <v>118</v>
      </c>
      <c r="F17" s="815" t="s">
        <v>107</v>
      </c>
      <c r="G17" s="809" t="s">
        <v>105</v>
      </c>
      <c r="H17" s="812" t="s">
        <v>112</v>
      </c>
      <c r="K17" s="830" t="s">
        <v>14</v>
      </c>
      <c r="L17" s="830"/>
      <c r="M17" s="830"/>
    </row>
    <row r="18" spans="1:13" ht="16.5" customHeight="1" x14ac:dyDescent="0.25">
      <c r="A18" s="1">
        <v>2</v>
      </c>
      <c r="B18" s="784"/>
      <c r="C18" s="787"/>
      <c r="D18" s="790"/>
      <c r="E18" s="793"/>
      <c r="F18" s="816"/>
      <c r="G18" s="810"/>
      <c r="H18" s="813"/>
      <c r="K18" s="828" t="s">
        <v>13</v>
      </c>
      <c r="L18" s="828"/>
      <c r="M18" s="828"/>
    </row>
    <row r="19" spans="1:13" ht="14.25" customHeight="1" x14ac:dyDescent="0.25">
      <c r="A19" s="1">
        <v>3</v>
      </c>
      <c r="B19" s="804"/>
      <c r="C19" s="805"/>
      <c r="D19" s="806"/>
      <c r="E19" s="807"/>
      <c r="F19" s="817"/>
      <c r="G19" s="811"/>
      <c r="H19" s="814"/>
      <c r="K19" s="829" t="s">
        <v>12</v>
      </c>
      <c r="L19" s="829"/>
      <c r="M19" s="829"/>
    </row>
    <row r="20" spans="1:13" ht="39" customHeight="1" x14ac:dyDescent="0.25">
      <c r="A20" s="1">
        <v>4</v>
      </c>
      <c r="B20" s="783" t="s">
        <v>101</v>
      </c>
      <c r="C20" s="786">
        <v>2</v>
      </c>
      <c r="D20" s="789" t="s">
        <v>115</v>
      </c>
      <c r="E20" s="792" t="s">
        <v>119</v>
      </c>
      <c r="F20" s="795" t="s">
        <v>120</v>
      </c>
      <c r="G20" s="777" t="s">
        <v>121</v>
      </c>
      <c r="H20" s="780" t="s">
        <v>122</v>
      </c>
      <c r="K20" s="831" t="s">
        <v>11</v>
      </c>
      <c r="L20" s="831"/>
      <c r="M20" s="831"/>
    </row>
    <row r="21" spans="1:13" ht="24.75" customHeight="1" x14ac:dyDescent="0.25">
      <c r="A21" s="1">
        <v>5</v>
      </c>
      <c r="B21" s="784"/>
      <c r="C21" s="787"/>
      <c r="D21" s="790"/>
      <c r="E21" s="793"/>
      <c r="F21" s="796"/>
      <c r="G21" s="778"/>
      <c r="H21" s="781"/>
    </row>
    <row r="22" spans="1:13" ht="11.25" customHeight="1" x14ac:dyDescent="0.25">
      <c r="A22" s="4"/>
      <c r="B22" s="804"/>
      <c r="C22" s="805"/>
      <c r="D22" s="806"/>
      <c r="E22" s="807"/>
      <c r="F22" s="808"/>
      <c r="G22" s="779"/>
      <c r="H22" s="782"/>
    </row>
    <row r="23" spans="1:13" ht="15" customHeight="1" x14ac:dyDescent="0.25">
      <c r="A23" s="4"/>
      <c r="B23" s="783" t="s">
        <v>100</v>
      </c>
      <c r="C23" s="786">
        <v>1</v>
      </c>
      <c r="D23" s="789" t="s">
        <v>116</v>
      </c>
      <c r="E23" s="792" t="s">
        <v>114</v>
      </c>
      <c r="F23" s="795" t="s">
        <v>106</v>
      </c>
      <c r="G23" s="798" t="s">
        <v>120</v>
      </c>
      <c r="H23" s="801" t="s">
        <v>121</v>
      </c>
    </row>
    <row r="24" spans="1:13" ht="15" customHeight="1" x14ac:dyDescent="0.25">
      <c r="A24" s="4"/>
      <c r="B24" s="784"/>
      <c r="C24" s="787"/>
      <c r="D24" s="790"/>
      <c r="E24" s="793"/>
      <c r="F24" s="796"/>
      <c r="G24" s="799"/>
      <c r="H24" s="802"/>
    </row>
    <row r="25" spans="1:13" ht="15" customHeight="1" thickBot="1" x14ac:dyDescent="0.3">
      <c r="A25" s="4"/>
      <c r="B25" s="785"/>
      <c r="C25" s="788"/>
      <c r="D25" s="791"/>
      <c r="E25" s="794"/>
      <c r="F25" s="797"/>
      <c r="G25" s="800"/>
      <c r="H25" s="803"/>
    </row>
    <row r="26" spans="1:13" s="43" customFormat="1" ht="15" customHeight="1" x14ac:dyDescent="0.25">
      <c r="B26" s="44"/>
      <c r="C26" s="44"/>
      <c r="D26" s="45"/>
      <c r="E26" s="45"/>
      <c r="F26" s="45"/>
      <c r="G26" s="45"/>
      <c r="H26" s="45"/>
    </row>
    <row r="27" spans="1:13" s="4" customFormat="1" ht="15" customHeight="1" x14ac:dyDescent="0.25"/>
    <row r="28" spans="1:13" s="4" customFormat="1" ht="15" customHeight="1" x14ac:dyDescent="0.25"/>
    <row r="29" spans="1:13" s="4" customFormat="1" ht="15" customHeight="1" x14ac:dyDescent="0.25"/>
    <row r="30" spans="1:13" s="4" customFormat="1" ht="15" customHeight="1" x14ac:dyDescent="0.25"/>
    <row r="31" spans="1:13" s="4" customFormat="1" ht="15" customHeight="1" x14ac:dyDescent="0.25"/>
    <row r="32" spans="1:13" s="4" customFormat="1" ht="15" customHeight="1" x14ac:dyDescent="0.25"/>
    <row r="33" s="4" customFormat="1" ht="15" customHeight="1" x14ac:dyDescent="0.25"/>
    <row r="34" s="4" customFormat="1" ht="15.75" customHeight="1" x14ac:dyDescent="0.25"/>
    <row r="35" s="4" customFormat="1" x14ac:dyDescent="0.25"/>
    <row r="36" s="4" customFormat="1" x14ac:dyDescent="0.25"/>
    <row r="37" s="4" customFormat="1" x14ac:dyDescent="0.25"/>
    <row r="38" s="4" customFormat="1" x14ac:dyDescent="0.25"/>
    <row r="39" s="4" customFormat="1" x14ac:dyDescent="0.25"/>
    <row r="40" s="4" customFormat="1" x14ac:dyDescent="0.25"/>
    <row r="41" s="4" customFormat="1" x14ac:dyDescent="0.25"/>
    <row r="42" s="4" customFormat="1" x14ac:dyDescent="0.25"/>
    <row r="43" s="4" customFormat="1" x14ac:dyDescent="0.25"/>
    <row r="44" s="4" customFormat="1" x14ac:dyDescent="0.25"/>
    <row r="45" s="4" customFormat="1" x14ac:dyDescent="0.25"/>
    <row r="46" s="4" customFormat="1" x14ac:dyDescent="0.25"/>
    <row r="47" s="4" customFormat="1" x14ac:dyDescent="0.25"/>
    <row r="48" s="4" customFormat="1" x14ac:dyDescent="0.25"/>
    <row r="49" s="4" customFormat="1" x14ac:dyDescent="0.25"/>
    <row r="50" s="4" customFormat="1" x14ac:dyDescent="0.25"/>
    <row r="51" s="4" customFormat="1" x14ac:dyDescent="0.25"/>
    <row r="52" s="4" customFormat="1" x14ac:dyDescent="0.25"/>
    <row r="53" s="4" customFormat="1" x14ac:dyDescent="0.25"/>
    <row r="54" s="4" customFormat="1" x14ac:dyDescent="0.25"/>
    <row r="55" s="4" customFormat="1" x14ac:dyDescent="0.25"/>
    <row r="56" s="4" customFormat="1" x14ac:dyDescent="0.25"/>
    <row r="57" s="4" customFormat="1" x14ac:dyDescent="0.25"/>
    <row r="58" s="4" customFormat="1" x14ac:dyDescent="0.25"/>
    <row r="59" s="4" customFormat="1" x14ac:dyDescent="0.25"/>
    <row r="60" s="4" customFormat="1" x14ac:dyDescent="0.25"/>
    <row r="61" s="4" customFormat="1" x14ac:dyDescent="0.25"/>
    <row r="62" s="4" customFormat="1" x14ac:dyDescent="0.25"/>
    <row r="63" s="4" customFormat="1" x14ac:dyDescent="0.25"/>
    <row r="64" s="4" customFormat="1" x14ac:dyDescent="0.25"/>
    <row r="65" s="4" customFormat="1" x14ac:dyDescent="0.25"/>
    <row r="66" s="4" customFormat="1" x14ac:dyDescent="0.25"/>
    <row r="67" s="4" customFormat="1" x14ac:dyDescent="0.25"/>
    <row r="68" s="4" customFormat="1" x14ac:dyDescent="0.25"/>
    <row r="69" s="4" customFormat="1" x14ac:dyDescent="0.25"/>
    <row r="70" s="4" customFormat="1" x14ac:dyDescent="0.25"/>
    <row r="71" s="4" customFormat="1" x14ac:dyDescent="0.25"/>
    <row r="72" s="4" customFormat="1" x14ac:dyDescent="0.25"/>
    <row r="73" s="4" customFormat="1" x14ac:dyDescent="0.25"/>
    <row r="74" s="4" customFormat="1" x14ac:dyDescent="0.25"/>
    <row r="75" s="4" customFormat="1" x14ac:dyDescent="0.25"/>
    <row r="76" s="4" customFormat="1" x14ac:dyDescent="0.25"/>
    <row r="77" s="4" customFormat="1" x14ac:dyDescent="0.25"/>
    <row r="78" s="4" customFormat="1" x14ac:dyDescent="0.25"/>
    <row r="79" s="4" customFormat="1" x14ac:dyDescent="0.25"/>
    <row r="80" s="4" customFormat="1" x14ac:dyDescent="0.25"/>
    <row r="81" spans="1:9" ht="18" x14ac:dyDescent="0.25">
      <c r="A81" s="4"/>
      <c r="B81" s="4"/>
      <c r="C81" s="2" t="s">
        <v>6</v>
      </c>
      <c r="D81" s="35"/>
      <c r="E81" s="35"/>
      <c r="F81" s="4"/>
      <c r="G81" s="7" t="s">
        <v>2</v>
      </c>
      <c r="H81" s="833" t="s">
        <v>5</v>
      </c>
      <c r="I81" s="833"/>
    </row>
    <row r="82" spans="1:9" ht="42.75" customHeight="1" x14ac:dyDescent="0.25">
      <c r="A82" s="4"/>
      <c r="B82" s="4"/>
      <c r="C82" s="2" t="s">
        <v>6</v>
      </c>
      <c r="D82" s="35"/>
      <c r="E82" s="35"/>
      <c r="F82" s="4"/>
      <c r="G82" s="12" t="s">
        <v>6</v>
      </c>
      <c r="H82" s="832" t="s">
        <v>7</v>
      </c>
      <c r="I82" s="832"/>
    </row>
    <row r="83" spans="1:9" ht="42.75" customHeight="1" x14ac:dyDescent="0.25">
      <c r="A83" s="4"/>
      <c r="B83" s="4"/>
      <c r="C83" s="2" t="s">
        <v>6</v>
      </c>
      <c r="D83" s="35"/>
      <c r="E83" s="35"/>
      <c r="F83" s="4"/>
      <c r="G83" s="13" t="s">
        <v>28</v>
      </c>
      <c r="H83" s="832" t="s">
        <v>32</v>
      </c>
      <c r="I83" s="832"/>
    </row>
    <row r="84" spans="1:9" ht="78" customHeight="1" x14ac:dyDescent="0.25">
      <c r="A84" s="4"/>
      <c r="B84" s="4"/>
      <c r="C84" s="3" t="s">
        <v>28</v>
      </c>
      <c r="D84" s="36"/>
      <c r="E84" s="36"/>
      <c r="F84" s="4"/>
      <c r="G84" s="14" t="s">
        <v>29</v>
      </c>
      <c r="H84" s="832" t="s">
        <v>33</v>
      </c>
      <c r="I84" s="832"/>
    </row>
    <row r="85" spans="1:9" ht="75.75" customHeight="1" x14ac:dyDescent="0.25">
      <c r="A85" s="4"/>
      <c r="B85" s="4"/>
      <c r="C85" s="3" t="s">
        <v>28</v>
      </c>
      <c r="D85" s="36"/>
      <c r="E85" s="36"/>
      <c r="F85" s="4"/>
      <c r="G85" s="15" t="s">
        <v>30</v>
      </c>
      <c r="H85" s="832" t="s">
        <v>33</v>
      </c>
      <c r="I85" s="832"/>
    </row>
    <row r="86" spans="1:9" x14ac:dyDescent="0.25">
      <c r="A86" s="4"/>
      <c r="B86" s="4"/>
      <c r="C86" s="2" t="s">
        <v>6</v>
      </c>
      <c r="D86" s="35"/>
      <c r="E86" s="35"/>
      <c r="F86" s="4"/>
      <c r="G86" s="4"/>
      <c r="H86" s="4"/>
    </row>
    <row r="87" spans="1:9" x14ac:dyDescent="0.25">
      <c r="A87" s="4"/>
      <c r="B87" s="4"/>
      <c r="C87" s="3" t="s">
        <v>28</v>
      </c>
      <c r="D87" s="36"/>
      <c r="E87" s="36"/>
      <c r="F87" s="4"/>
      <c r="G87" s="11"/>
      <c r="H87" s="11"/>
      <c r="I87" s="11"/>
    </row>
    <row r="88" spans="1:9" ht="15" customHeight="1" x14ac:dyDescent="0.25">
      <c r="A88" s="4"/>
      <c r="B88" s="4"/>
      <c r="C88" s="3" t="s">
        <v>28</v>
      </c>
      <c r="D88" s="36"/>
      <c r="E88" s="36"/>
      <c r="F88" s="4"/>
      <c r="G88" s="10"/>
      <c r="H88" s="10"/>
      <c r="I88" s="10"/>
    </row>
    <row r="89" spans="1:9" x14ac:dyDescent="0.25">
      <c r="A89" s="4"/>
      <c r="B89" s="4"/>
      <c r="C89" s="8" t="s">
        <v>29</v>
      </c>
      <c r="D89" s="37"/>
      <c r="E89" s="37"/>
      <c r="F89" s="4"/>
      <c r="G89" s="10"/>
      <c r="H89" s="10"/>
      <c r="I89" s="10"/>
    </row>
    <row r="90" spans="1:9" ht="15" customHeight="1" x14ac:dyDescent="0.25">
      <c r="A90" s="4"/>
      <c r="B90" s="4">
        <v>42</v>
      </c>
      <c r="C90" s="8" t="s">
        <v>29</v>
      </c>
      <c r="D90" s="37"/>
      <c r="E90" s="37"/>
      <c r="F90" s="4"/>
      <c r="G90" s="10"/>
      <c r="H90" s="10"/>
      <c r="I90" s="10"/>
    </row>
    <row r="91" spans="1:9" x14ac:dyDescent="0.25">
      <c r="A91" s="4"/>
      <c r="B91" s="4"/>
      <c r="C91" s="2" t="s">
        <v>6</v>
      </c>
      <c r="D91" s="35"/>
      <c r="E91" s="35"/>
      <c r="F91" s="4"/>
      <c r="G91" s="10"/>
      <c r="H91" s="10"/>
      <c r="I91" s="10"/>
    </row>
    <row r="92" spans="1:9" x14ac:dyDescent="0.25">
      <c r="A92" s="4"/>
      <c r="B92" s="4"/>
      <c r="C92" s="3" t="s">
        <v>28</v>
      </c>
      <c r="D92" s="36"/>
      <c r="E92" s="36"/>
      <c r="F92" s="4"/>
      <c r="G92" s="11"/>
      <c r="H92" s="11"/>
      <c r="I92" s="11"/>
    </row>
    <row r="93" spans="1:9" x14ac:dyDescent="0.25">
      <c r="A93" s="4"/>
      <c r="B93" s="4"/>
      <c r="C93" s="8" t="s">
        <v>29</v>
      </c>
      <c r="D93" s="37"/>
      <c r="E93" s="37"/>
      <c r="F93" s="4"/>
      <c r="G93" s="11"/>
      <c r="H93" s="11"/>
      <c r="I93" s="11"/>
    </row>
    <row r="94" spans="1:9" x14ac:dyDescent="0.25">
      <c r="A94" s="4"/>
      <c r="B94" s="4"/>
      <c r="C94" s="8" t="s">
        <v>29</v>
      </c>
      <c r="D94" s="37"/>
      <c r="E94" s="37"/>
      <c r="F94" s="4"/>
      <c r="G94" s="11"/>
      <c r="H94" s="11"/>
      <c r="I94" s="11"/>
    </row>
    <row r="95" spans="1:9" x14ac:dyDescent="0.25">
      <c r="A95" s="4"/>
      <c r="B95" s="4"/>
      <c r="C95" s="9" t="s">
        <v>30</v>
      </c>
      <c r="D95" s="38"/>
      <c r="E95" s="38"/>
      <c r="F95" s="4"/>
      <c r="G95" s="11"/>
      <c r="H95" s="11"/>
      <c r="I95" s="11"/>
    </row>
    <row r="96" spans="1:9" x14ac:dyDescent="0.25">
      <c r="A96" s="4"/>
      <c r="B96" s="4"/>
      <c r="C96" s="3" t="s">
        <v>28</v>
      </c>
      <c r="D96" s="36"/>
      <c r="E96" s="36"/>
      <c r="F96" s="4"/>
      <c r="G96" s="11"/>
      <c r="H96" s="11"/>
      <c r="I96" s="11"/>
    </row>
    <row r="97" spans="1:9" ht="15" customHeight="1" x14ac:dyDescent="0.25">
      <c r="A97" s="4"/>
      <c r="B97" s="4"/>
      <c r="C97" s="8" t="s">
        <v>29</v>
      </c>
      <c r="D97" s="37"/>
      <c r="E97" s="37"/>
      <c r="F97" s="4"/>
      <c r="G97" s="10"/>
      <c r="H97" s="10"/>
      <c r="I97" s="10"/>
    </row>
    <row r="98" spans="1:9" x14ac:dyDescent="0.25">
      <c r="A98" s="4"/>
      <c r="B98" s="4"/>
      <c r="C98" s="8" t="s">
        <v>29</v>
      </c>
      <c r="D98" s="37"/>
      <c r="E98" s="37"/>
      <c r="F98" s="4"/>
      <c r="G98" s="10"/>
      <c r="H98" s="10"/>
      <c r="I98" s="10"/>
    </row>
    <row r="99" spans="1:9" ht="15" customHeight="1" x14ac:dyDescent="0.25">
      <c r="A99" s="4"/>
      <c r="B99" s="4"/>
      <c r="C99" s="9" t="s">
        <v>30</v>
      </c>
      <c r="D99" s="38"/>
      <c r="E99" s="38"/>
      <c r="F99" s="4"/>
      <c r="G99" s="10"/>
      <c r="H99" s="10"/>
      <c r="I99" s="10"/>
    </row>
    <row r="100" spans="1:9" x14ac:dyDescent="0.25">
      <c r="A100" s="4"/>
      <c r="B100" s="4"/>
      <c r="C100" s="9" t="s">
        <v>30</v>
      </c>
      <c r="D100" s="38"/>
      <c r="E100" s="38"/>
      <c r="F100" s="4"/>
      <c r="G100" s="10"/>
      <c r="H100" s="10"/>
      <c r="I100" s="10"/>
    </row>
    <row r="101" spans="1:9" x14ac:dyDescent="0.25">
      <c r="A101" s="4"/>
      <c r="B101" s="4"/>
      <c r="C101" s="3" t="s">
        <v>28</v>
      </c>
      <c r="D101" s="36"/>
      <c r="E101" s="36"/>
      <c r="F101" s="4"/>
      <c r="G101" s="11"/>
      <c r="H101" s="11"/>
      <c r="I101" s="11"/>
    </row>
    <row r="102" spans="1:9" x14ac:dyDescent="0.25">
      <c r="A102" s="4"/>
      <c r="B102" s="4"/>
      <c r="C102" s="8" t="s">
        <v>29</v>
      </c>
      <c r="D102" s="37"/>
      <c r="E102" s="37"/>
      <c r="F102" s="4"/>
      <c r="G102" s="11"/>
      <c r="H102" s="11"/>
      <c r="I102" s="11"/>
    </row>
    <row r="103" spans="1:9" x14ac:dyDescent="0.25">
      <c r="A103" s="4"/>
      <c r="B103" s="4"/>
      <c r="C103" s="9" t="s">
        <v>30</v>
      </c>
      <c r="D103" s="38"/>
      <c r="E103" s="38"/>
      <c r="F103" s="4"/>
      <c r="G103" s="11"/>
      <c r="H103" s="11"/>
      <c r="I103" s="11"/>
    </row>
    <row r="104" spans="1:9" x14ac:dyDescent="0.25">
      <c r="A104" s="4"/>
      <c r="B104" s="4"/>
      <c r="C104" s="9" t="s">
        <v>30</v>
      </c>
      <c r="D104" s="38"/>
      <c r="E104" s="38"/>
      <c r="F104" s="4"/>
      <c r="G104" s="11"/>
      <c r="H104" s="11"/>
      <c r="I104" s="11"/>
    </row>
    <row r="105" spans="1:9" x14ac:dyDescent="0.25">
      <c r="A105" s="4"/>
      <c r="B105" s="4"/>
      <c r="C105" s="9" t="s">
        <v>30</v>
      </c>
      <c r="D105" s="38"/>
      <c r="E105" s="38"/>
      <c r="F105" s="4"/>
      <c r="G105" s="4"/>
      <c r="H105" s="4"/>
    </row>
    <row r="106" spans="1:9" x14ac:dyDescent="0.25">
      <c r="A106" s="4"/>
      <c r="B106" s="4"/>
      <c r="F106" s="4"/>
      <c r="G106" s="4"/>
      <c r="H106" s="4"/>
    </row>
    <row r="107" spans="1:9" s="4" customFormat="1" x14ac:dyDescent="0.25"/>
    <row r="108" spans="1:9" s="4" customFormat="1" x14ac:dyDescent="0.25"/>
    <row r="109" spans="1:9" s="4" customFormat="1" x14ac:dyDescent="0.25"/>
    <row r="110" spans="1:9" s="4" customFormat="1" x14ac:dyDescent="0.25"/>
    <row r="111" spans="1:9" s="4" customFormat="1" x14ac:dyDescent="0.25"/>
    <row r="112" spans="1:9" s="4" customFormat="1" x14ac:dyDescent="0.25"/>
    <row r="113" s="4" customFormat="1" x14ac:dyDescent="0.25"/>
    <row r="114" s="4" customFormat="1" x14ac:dyDescent="0.25"/>
    <row r="115" s="4" customFormat="1" x14ac:dyDescent="0.25"/>
    <row r="116" s="4" customFormat="1" x14ac:dyDescent="0.25"/>
    <row r="117" s="4" customFormat="1" x14ac:dyDescent="0.25"/>
    <row r="118" s="4" customFormat="1" x14ac:dyDescent="0.25"/>
    <row r="119" s="4" customFormat="1" x14ac:dyDescent="0.25"/>
    <row r="120" s="4" customFormat="1" x14ac:dyDescent="0.25"/>
    <row r="121" s="4" customFormat="1" x14ac:dyDescent="0.25"/>
    <row r="122" s="4" customFormat="1" x14ac:dyDescent="0.25"/>
    <row r="123" s="4" customFormat="1" x14ac:dyDescent="0.25"/>
    <row r="124" s="4" customFormat="1" x14ac:dyDescent="0.25"/>
    <row r="125" s="4" customFormat="1" x14ac:dyDescent="0.25"/>
    <row r="126" s="4" customFormat="1" x14ac:dyDescent="0.25"/>
    <row r="127" s="4" customFormat="1" x14ac:dyDescent="0.25"/>
    <row r="128" s="4" customFormat="1" x14ac:dyDescent="0.25"/>
    <row r="129" s="4" customFormat="1" x14ac:dyDescent="0.25"/>
    <row r="130" s="4" customFormat="1" x14ac:dyDescent="0.25"/>
    <row r="131" s="4" customFormat="1" x14ac:dyDescent="0.25"/>
    <row r="132" s="4" customFormat="1" x14ac:dyDescent="0.25"/>
    <row r="133" s="4" customFormat="1" x14ac:dyDescent="0.25"/>
    <row r="134" s="4" customFormat="1" x14ac:dyDescent="0.25"/>
    <row r="135" s="4" customFormat="1" x14ac:dyDescent="0.25"/>
    <row r="136" s="4" customFormat="1" x14ac:dyDescent="0.25"/>
    <row r="137" s="4" customFormat="1" x14ac:dyDescent="0.25"/>
  </sheetData>
  <sheetProtection algorithmName="SHA-512" hashValue="8dlZeL916P4dtoDEF6UwGnjkNywihzQrwnNQDWAXInKB8JIShODGs66qK8nnxiV7EgFe+GCmOJ9x6ippMx9PFA==" saltValue="/mwLTXcbAa01O0tYkzu3Tw==" spinCount="100000" sheet="1" objects="1" scenarios="1"/>
  <mergeCells count="53">
    <mergeCell ref="K18:M18"/>
    <mergeCell ref="K19:M19"/>
    <mergeCell ref="K17:M17"/>
    <mergeCell ref="K20:M20"/>
    <mergeCell ref="H85:I85"/>
    <mergeCell ref="H81:I81"/>
    <mergeCell ref="H82:I82"/>
    <mergeCell ref="H83:I83"/>
    <mergeCell ref="H84:I84"/>
    <mergeCell ref="O12:U13"/>
    <mergeCell ref="B6:C6"/>
    <mergeCell ref="D6:H6"/>
    <mergeCell ref="B11:B13"/>
    <mergeCell ref="C11:C13"/>
    <mergeCell ref="D11:D13"/>
    <mergeCell ref="E11:E13"/>
    <mergeCell ref="F11:F13"/>
    <mergeCell ref="G11:G13"/>
    <mergeCell ref="H11:H13"/>
    <mergeCell ref="G14:G16"/>
    <mergeCell ref="H14:H16"/>
    <mergeCell ref="B17:B19"/>
    <mergeCell ref="C17:C19"/>
    <mergeCell ref="D17:D19"/>
    <mergeCell ref="E17:E19"/>
    <mergeCell ref="F17:F19"/>
    <mergeCell ref="G17:G19"/>
    <mergeCell ref="H17:H19"/>
    <mergeCell ref="B14:B16"/>
    <mergeCell ref="C14:C16"/>
    <mergeCell ref="D14:D16"/>
    <mergeCell ref="E14:E16"/>
    <mergeCell ref="F14:F16"/>
    <mergeCell ref="G20:G22"/>
    <mergeCell ref="H20:H22"/>
    <mergeCell ref="B23:B25"/>
    <mergeCell ref="C23:C25"/>
    <mergeCell ref="D23:D25"/>
    <mergeCell ref="E23:E25"/>
    <mergeCell ref="F23:F25"/>
    <mergeCell ref="G23:G25"/>
    <mergeCell ref="H23:H25"/>
    <mergeCell ref="B20:B22"/>
    <mergeCell ref="C20:C22"/>
    <mergeCell ref="D20:D22"/>
    <mergeCell ref="E20:E22"/>
    <mergeCell ref="F20:F22"/>
    <mergeCell ref="B4:H4"/>
    <mergeCell ref="F10:H10"/>
    <mergeCell ref="D9:H9"/>
    <mergeCell ref="D10:E10"/>
    <mergeCell ref="B7:B10"/>
    <mergeCell ref="C8:C10"/>
  </mergeCells>
  <pageMargins left="0.7" right="0.7" top="0.75" bottom="0.75" header="0.3" footer="0.3"/>
  <pageSetup scale="8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sheetPr>
  <dimension ref="A1:AM103"/>
  <sheetViews>
    <sheetView zoomScale="80" zoomScaleNormal="80" workbookViewId="0"/>
  </sheetViews>
  <sheetFormatPr baseColWidth="10" defaultRowHeight="15" x14ac:dyDescent="0.25"/>
  <cols>
    <col min="1" max="1" width="50.7109375" style="94" customWidth="1"/>
    <col min="2" max="2" width="36.140625" style="94" customWidth="1"/>
    <col min="3" max="3" width="21.5703125" style="94" customWidth="1"/>
    <col min="4" max="4" width="17" style="94" customWidth="1"/>
    <col min="5" max="5" width="18.85546875" style="94" customWidth="1"/>
    <col min="6" max="6" width="16.5703125" style="94" customWidth="1"/>
    <col min="7" max="7" width="11.5703125" style="94" customWidth="1"/>
    <col min="8" max="9" width="15" style="94" customWidth="1"/>
    <col min="10" max="10" width="14.7109375" style="94" customWidth="1"/>
    <col min="11" max="11" width="14.42578125" style="94" customWidth="1"/>
    <col min="12" max="12" width="19.140625" style="94" customWidth="1"/>
    <col min="13" max="13" width="14.85546875" style="94" customWidth="1"/>
    <col min="14" max="14" width="19" style="94" customWidth="1"/>
    <col min="15" max="15" width="16.5703125" style="94" customWidth="1"/>
    <col min="16" max="16" width="3.7109375" style="94" customWidth="1"/>
    <col min="17" max="17" width="10.42578125" style="94" customWidth="1"/>
    <col min="18" max="18" width="8.7109375" style="94" customWidth="1"/>
    <col min="19" max="19" width="7.140625" style="94" customWidth="1"/>
    <col min="20" max="20" width="5.42578125" style="94" customWidth="1"/>
    <col min="21" max="21" width="3.85546875" style="94" customWidth="1"/>
    <col min="22" max="26" width="11.42578125" style="94"/>
    <col min="27" max="27" width="2.42578125" style="94" customWidth="1"/>
    <col min="28" max="31" width="11.42578125" style="94"/>
    <col min="32" max="32" width="30.140625" style="94" customWidth="1"/>
    <col min="33" max="34" width="11.42578125" style="94"/>
    <col min="35" max="39" width="0" style="94" hidden="1" customWidth="1"/>
    <col min="40" max="16384" width="11.42578125" style="94"/>
  </cols>
  <sheetData>
    <row r="1" spans="1:39" x14ac:dyDescent="0.25">
      <c r="Q1" s="841" t="s">
        <v>66</v>
      </c>
      <c r="R1" s="842"/>
      <c r="S1" s="841" t="s">
        <v>71</v>
      </c>
      <c r="T1" s="842"/>
      <c r="V1" s="847" t="s">
        <v>70</v>
      </c>
      <c r="W1" s="848"/>
      <c r="X1" s="848"/>
      <c r="Y1" s="848"/>
      <c r="Z1" s="849"/>
      <c r="AB1" s="837" t="s">
        <v>142</v>
      </c>
      <c r="AC1" s="838"/>
      <c r="AD1" s="838"/>
      <c r="AE1" s="838"/>
      <c r="AF1" s="838"/>
    </row>
    <row r="2" spans="1:39" ht="15.75" thickBot="1" x14ac:dyDescent="0.3">
      <c r="A2" s="834" t="s">
        <v>198</v>
      </c>
      <c r="B2" s="834"/>
      <c r="C2" s="834"/>
      <c r="D2" s="834"/>
      <c r="E2" s="834"/>
      <c r="F2" s="834"/>
      <c r="G2" s="834"/>
      <c r="H2" s="834"/>
      <c r="I2" s="834"/>
      <c r="J2" s="834"/>
      <c r="K2" s="834"/>
      <c r="L2" s="834"/>
      <c r="M2" s="834"/>
      <c r="N2" s="834"/>
      <c r="Q2" s="843"/>
      <c r="R2" s="844"/>
      <c r="S2" s="843"/>
      <c r="T2" s="844"/>
      <c r="V2" s="850"/>
      <c r="W2" s="851"/>
      <c r="X2" s="851"/>
      <c r="Y2" s="851"/>
      <c r="Z2" s="852"/>
      <c r="AB2" s="838"/>
      <c r="AC2" s="838"/>
      <c r="AD2" s="838"/>
      <c r="AE2" s="838"/>
      <c r="AF2" s="838"/>
    </row>
    <row r="3" spans="1:39" x14ac:dyDescent="0.25">
      <c r="A3" s="834" t="s">
        <v>199</v>
      </c>
      <c r="B3" s="834"/>
      <c r="C3" s="834"/>
      <c r="D3" s="834"/>
      <c r="E3" s="834"/>
      <c r="F3" s="834"/>
      <c r="G3" s="834"/>
      <c r="H3" s="834"/>
      <c r="I3" s="834"/>
      <c r="J3" s="834"/>
      <c r="K3" s="834"/>
      <c r="L3" s="834"/>
      <c r="M3" s="834"/>
      <c r="N3" s="834"/>
      <c r="Q3" s="845" t="s">
        <v>67</v>
      </c>
      <c r="R3" s="846"/>
      <c r="S3" s="845">
        <v>0</v>
      </c>
      <c r="T3" s="846"/>
      <c r="V3" s="850"/>
      <c r="W3" s="851"/>
      <c r="X3" s="851"/>
      <c r="Y3" s="851"/>
      <c r="Z3" s="852"/>
      <c r="AB3" s="838"/>
      <c r="AC3" s="838"/>
      <c r="AD3" s="838"/>
      <c r="AE3" s="838"/>
      <c r="AF3" s="838"/>
    </row>
    <row r="4" spans="1:39" x14ac:dyDescent="0.25">
      <c r="A4" s="839" t="s">
        <v>196</v>
      </c>
      <c r="B4" s="840"/>
      <c r="C4" s="840"/>
      <c r="D4" s="840"/>
      <c r="E4" s="840"/>
      <c r="F4" s="840"/>
      <c r="G4" s="840"/>
      <c r="H4" s="840"/>
      <c r="I4" s="840"/>
      <c r="J4" s="840"/>
      <c r="K4" s="840"/>
      <c r="L4" s="840"/>
      <c r="M4" s="840"/>
      <c r="N4" s="840"/>
      <c r="Q4" s="835" t="s">
        <v>68</v>
      </c>
      <c r="R4" s="836"/>
      <c r="S4" s="835">
        <v>1</v>
      </c>
      <c r="T4" s="836"/>
      <c r="V4" s="850"/>
      <c r="W4" s="851"/>
      <c r="X4" s="851"/>
      <c r="Y4" s="851"/>
      <c r="Z4" s="852"/>
      <c r="AB4" s="838"/>
      <c r="AC4" s="838"/>
      <c r="AD4" s="838"/>
      <c r="AE4" s="838"/>
      <c r="AF4" s="838"/>
    </row>
    <row r="5" spans="1:39" s="151" customFormat="1" ht="39" customHeight="1" thickBot="1" x14ac:dyDescent="0.3">
      <c r="A5" s="839" t="s">
        <v>197</v>
      </c>
      <c r="B5" s="840"/>
      <c r="C5" s="840"/>
      <c r="D5" s="840"/>
      <c r="E5" s="840"/>
      <c r="F5" s="840"/>
      <c r="G5" s="840"/>
      <c r="H5" s="840"/>
      <c r="I5" s="840"/>
      <c r="J5" s="840"/>
      <c r="K5" s="840"/>
      <c r="L5" s="840"/>
      <c r="M5" s="840"/>
      <c r="N5" s="840"/>
      <c r="Q5" s="859" t="s">
        <v>69</v>
      </c>
      <c r="R5" s="860"/>
      <c r="S5" s="859">
        <v>2</v>
      </c>
      <c r="T5" s="860"/>
      <c r="V5" s="850"/>
      <c r="W5" s="851"/>
      <c r="X5" s="851"/>
      <c r="Y5" s="851"/>
      <c r="Z5" s="852"/>
    </row>
    <row r="6" spans="1:39" ht="15.75" thickBot="1" x14ac:dyDescent="0.3">
      <c r="A6" s="856" t="s">
        <v>143</v>
      </c>
      <c r="B6" s="857"/>
      <c r="C6" s="857"/>
      <c r="D6" s="857"/>
      <c r="E6" s="857"/>
      <c r="F6" s="857"/>
      <c r="G6" s="857"/>
      <c r="H6" s="857"/>
      <c r="I6" s="857"/>
      <c r="J6" s="857"/>
      <c r="K6" s="857"/>
      <c r="L6" s="857"/>
      <c r="M6" s="857"/>
      <c r="N6" s="857"/>
      <c r="O6" s="858"/>
      <c r="V6" s="853"/>
      <c r="W6" s="854"/>
      <c r="X6" s="854"/>
      <c r="Y6" s="854"/>
      <c r="Z6" s="855"/>
    </row>
    <row r="7" spans="1:39" ht="21" customHeight="1" thickBot="1" x14ac:dyDescent="0.3">
      <c r="A7" s="865" t="s">
        <v>340</v>
      </c>
      <c r="B7" s="862" t="s">
        <v>322</v>
      </c>
      <c r="C7" s="865" t="s">
        <v>339</v>
      </c>
      <c r="D7" s="866" t="s">
        <v>63</v>
      </c>
      <c r="E7" s="866"/>
      <c r="F7" s="866"/>
      <c r="G7" s="866"/>
      <c r="H7" s="866"/>
      <c r="I7" s="866"/>
      <c r="J7" s="866"/>
      <c r="K7" s="867"/>
      <c r="L7" s="856" t="s">
        <v>144</v>
      </c>
      <c r="M7" s="857"/>
      <c r="N7" s="857"/>
      <c r="O7" s="858"/>
    </row>
    <row r="8" spans="1:39" ht="21" customHeight="1" thickBot="1" x14ac:dyDescent="0.3">
      <c r="A8" s="868"/>
      <c r="B8" s="863"/>
      <c r="C8" s="863"/>
      <c r="D8" s="872" t="s">
        <v>81</v>
      </c>
      <c r="E8" s="878" t="s">
        <v>82</v>
      </c>
      <c r="F8" s="870" t="s">
        <v>83</v>
      </c>
      <c r="G8" s="876" t="s">
        <v>314</v>
      </c>
      <c r="H8" s="870" t="s">
        <v>315</v>
      </c>
      <c r="I8" s="870" t="s">
        <v>84</v>
      </c>
      <c r="J8" s="870" t="s">
        <v>85</v>
      </c>
      <c r="K8" s="874" t="s">
        <v>86</v>
      </c>
      <c r="L8" s="857" t="s">
        <v>147</v>
      </c>
      <c r="M8" s="858"/>
      <c r="N8" s="856" t="s">
        <v>153</v>
      </c>
      <c r="O8" s="858"/>
    </row>
    <row r="9" spans="1:39" ht="138.75" customHeight="1" thickBot="1" x14ac:dyDescent="0.3">
      <c r="A9" s="869"/>
      <c r="B9" s="864"/>
      <c r="C9" s="864"/>
      <c r="D9" s="873"/>
      <c r="E9" s="879"/>
      <c r="F9" s="871"/>
      <c r="G9" s="877"/>
      <c r="H9" s="871"/>
      <c r="I9" s="871"/>
      <c r="J9" s="871"/>
      <c r="K9" s="875"/>
      <c r="L9" s="257" t="s">
        <v>145</v>
      </c>
      <c r="M9" s="258" t="s">
        <v>146</v>
      </c>
      <c r="N9" s="258" t="s">
        <v>145</v>
      </c>
      <c r="O9" s="258" t="s">
        <v>175</v>
      </c>
    </row>
    <row r="10" spans="1:39" ht="42" customHeight="1" x14ac:dyDescent="0.25">
      <c r="A10" s="259"/>
      <c r="B10" s="260" t="s">
        <v>347</v>
      </c>
      <c r="C10" s="74"/>
      <c r="D10" s="253"/>
      <c r="E10" s="253"/>
      <c r="F10" s="253"/>
      <c r="G10" s="254"/>
      <c r="H10" s="253"/>
      <c r="I10" s="254"/>
      <c r="J10" s="254">
        <v>0</v>
      </c>
      <c r="K10" s="255">
        <f>SUM(D10:J10)</f>
        <v>0</v>
      </c>
      <c r="L10" s="256" t="str">
        <f>IF(C10="Preventivo",IF(K10&lt;=50,0,IF(K10&lt;76,1,2)),"")</f>
        <v/>
      </c>
      <c r="M10" s="880" t="e">
        <f>ROUNDUP(AVERAGE(L10:L12),0)</f>
        <v>#DIV/0!</v>
      </c>
      <c r="N10" s="256" t="str">
        <f>IF(C10="DETECTIVO",IF(K10&lt;=50,0,IF(K10&lt;76,1,2)),"")</f>
        <v/>
      </c>
      <c r="O10" s="880" t="e">
        <f>ROUNDUP(AVERAGE(N10:N12),)</f>
        <v>#DIV/0!</v>
      </c>
      <c r="AI10" s="94" t="s">
        <v>65</v>
      </c>
      <c r="AJ10" s="154">
        <v>15</v>
      </c>
      <c r="AK10" s="155">
        <v>5</v>
      </c>
      <c r="AL10" s="156">
        <v>10</v>
      </c>
      <c r="AM10" s="156">
        <v>30</v>
      </c>
    </row>
    <row r="11" spans="1:39" ht="24" customHeight="1" x14ac:dyDescent="0.25">
      <c r="A11" s="261"/>
      <c r="B11" s="260" t="s">
        <v>348</v>
      </c>
      <c r="C11" s="74"/>
      <c r="D11" s="157"/>
      <c r="E11" s="157"/>
      <c r="F11" s="157"/>
      <c r="G11" s="158"/>
      <c r="H11" s="157"/>
      <c r="I11" s="158"/>
      <c r="J11" s="158"/>
      <c r="K11" s="152">
        <f>SUM(D11:J11)</f>
        <v>0</v>
      </c>
      <c r="L11" s="153" t="str">
        <f>IF(C11="Preventivo",IF(K11&lt;=50,0,IF(K11&lt;76,1,2)),"")</f>
        <v/>
      </c>
      <c r="M11" s="861"/>
      <c r="N11" s="153" t="str">
        <f>IF(C11="DETECTIVO",IF(K11&lt;=50,0,IF(K11&lt;76,1,2)),"")</f>
        <v/>
      </c>
      <c r="O11" s="861"/>
      <c r="AI11" s="94" t="s">
        <v>64</v>
      </c>
      <c r="AJ11" s="154">
        <v>0</v>
      </c>
      <c r="AK11" s="154">
        <v>0</v>
      </c>
      <c r="AL11" s="154">
        <v>0</v>
      </c>
      <c r="AM11" s="154">
        <v>0</v>
      </c>
    </row>
    <row r="12" spans="1:39" ht="20.25" customHeight="1" x14ac:dyDescent="0.25">
      <c r="A12" s="261"/>
      <c r="B12" s="260" t="s">
        <v>349</v>
      </c>
      <c r="C12" s="74"/>
      <c r="D12" s="157"/>
      <c r="E12" s="157"/>
      <c r="F12" s="157"/>
      <c r="G12" s="158"/>
      <c r="H12" s="157"/>
      <c r="I12" s="158"/>
      <c r="J12" s="158"/>
      <c r="K12" s="152">
        <f>SUM(D12:J12)</f>
        <v>0</v>
      </c>
      <c r="L12" s="153" t="str">
        <f>IF(C12="Preventivo",IF(K12&lt;=50,0,IF(K12&lt;76,1,2)),"")</f>
        <v/>
      </c>
      <c r="M12" s="861"/>
      <c r="N12" s="153" t="str">
        <f>IF(C12="DETECTIVO",IF(K12&lt;=50,0,IF(K12&lt;76,1,2)),"")</f>
        <v/>
      </c>
      <c r="O12" s="861"/>
      <c r="AB12" s="94" t="s">
        <v>64</v>
      </c>
    </row>
    <row r="13" spans="1:39" ht="42" customHeight="1" x14ac:dyDescent="0.25">
      <c r="A13" s="261"/>
      <c r="B13" s="260"/>
      <c r="C13" s="74"/>
      <c r="D13" s="157"/>
      <c r="E13" s="157"/>
      <c r="F13" s="157"/>
      <c r="G13" s="158"/>
      <c r="H13" s="157"/>
      <c r="I13" s="158"/>
      <c r="J13" s="158"/>
      <c r="K13" s="152">
        <f>SUM(D13:J13)</f>
        <v>0</v>
      </c>
      <c r="L13" s="153" t="str">
        <f>IF(C13="Preventivo",IF(K13&lt;=50,0,IF(K13&lt;76,1,2)),"")</f>
        <v/>
      </c>
      <c r="M13" s="861" t="e">
        <f>ROUNDUP(AVERAGE(L13:L15),0)</f>
        <v>#DIV/0!</v>
      </c>
      <c r="N13" s="153" t="str">
        <f>IF(C13="DETECTIVO",IF(K13&lt;=50,0,IF(K13&lt;76,1,2)),"")</f>
        <v/>
      </c>
      <c r="O13" s="861" t="e">
        <f>ROUNDUP(AVERAGE(N13:N15),)</f>
        <v>#DIV/0!</v>
      </c>
      <c r="AB13" s="94" t="s">
        <v>323</v>
      </c>
      <c r="AI13" s="94" t="s">
        <v>65</v>
      </c>
      <c r="AJ13" s="154">
        <v>15</v>
      </c>
      <c r="AK13" s="155">
        <v>5</v>
      </c>
      <c r="AL13" s="156">
        <v>10</v>
      </c>
      <c r="AM13" s="156">
        <v>30</v>
      </c>
    </row>
    <row r="14" spans="1:39" ht="24" customHeight="1" x14ac:dyDescent="0.25">
      <c r="A14" s="261"/>
      <c r="B14" s="260"/>
      <c r="C14" s="74"/>
      <c r="D14" s="157"/>
      <c r="E14" s="157"/>
      <c r="F14" s="157"/>
      <c r="G14" s="158"/>
      <c r="H14" s="157"/>
      <c r="I14" s="158"/>
      <c r="J14" s="158"/>
      <c r="K14" s="152">
        <f t="shared" ref="K14:K33" si="0">SUM(D14:J14)</f>
        <v>0</v>
      </c>
      <c r="L14" s="153" t="str">
        <f t="shared" ref="L14:L33" si="1">IF(C14="Preventivo",IF(K14&lt;=50,0,IF(K14&lt;76,1,2)),"")</f>
        <v/>
      </c>
      <c r="M14" s="861"/>
      <c r="N14" s="153" t="str">
        <f t="shared" ref="N14:N33" si="2">IF(C14="DETECTIVO",IF(K14&lt;=50,0,IF(K14&lt;76,1,2)),"")</f>
        <v/>
      </c>
      <c r="O14" s="861"/>
      <c r="AI14" s="94" t="s">
        <v>64</v>
      </c>
      <c r="AJ14" s="154">
        <v>0</v>
      </c>
      <c r="AK14" s="154">
        <v>0</v>
      </c>
      <c r="AL14" s="154">
        <v>0</v>
      </c>
      <c r="AM14" s="154">
        <v>0</v>
      </c>
    </row>
    <row r="15" spans="1:39" ht="20.25" customHeight="1" x14ac:dyDescent="0.25">
      <c r="A15" s="261"/>
      <c r="B15" s="260"/>
      <c r="C15" s="74"/>
      <c r="D15" s="157"/>
      <c r="E15" s="157"/>
      <c r="F15" s="157"/>
      <c r="G15" s="158"/>
      <c r="H15" s="157"/>
      <c r="I15" s="158"/>
      <c r="J15" s="158"/>
      <c r="K15" s="152">
        <f t="shared" si="0"/>
        <v>0</v>
      </c>
      <c r="L15" s="153" t="str">
        <f t="shared" si="1"/>
        <v/>
      </c>
      <c r="M15" s="861"/>
      <c r="N15" s="153" t="str">
        <f t="shared" si="2"/>
        <v/>
      </c>
      <c r="O15" s="861"/>
    </row>
    <row r="16" spans="1:39" ht="42" customHeight="1" x14ac:dyDescent="0.25">
      <c r="A16" s="261"/>
      <c r="B16" s="260"/>
      <c r="C16" s="74"/>
      <c r="D16" s="157"/>
      <c r="E16" s="157"/>
      <c r="F16" s="157"/>
      <c r="G16" s="158"/>
      <c r="H16" s="157"/>
      <c r="I16" s="158"/>
      <c r="J16" s="158"/>
      <c r="K16" s="152">
        <f t="shared" si="0"/>
        <v>0</v>
      </c>
      <c r="L16" s="153" t="str">
        <f t="shared" si="1"/>
        <v/>
      </c>
      <c r="M16" s="861" t="e">
        <f>ROUNDUP(AVERAGE(L16:L18),0)</f>
        <v>#DIV/0!</v>
      </c>
      <c r="N16" s="153" t="str">
        <f t="shared" si="2"/>
        <v/>
      </c>
      <c r="O16" s="861" t="e">
        <f>ROUNDUP(AVERAGE(N16:N18),)</f>
        <v>#DIV/0!</v>
      </c>
      <c r="AI16" s="94" t="s">
        <v>65</v>
      </c>
      <c r="AJ16" s="154">
        <v>15</v>
      </c>
      <c r="AK16" s="155">
        <v>5</v>
      </c>
      <c r="AL16" s="156">
        <v>10</v>
      </c>
      <c r="AM16" s="156">
        <v>30</v>
      </c>
    </row>
    <row r="17" spans="1:39" ht="24" customHeight="1" x14ac:dyDescent="0.25">
      <c r="A17" s="261"/>
      <c r="B17" s="260"/>
      <c r="C17" s="74"/>
      <c r="D17" s="157"/>
      <c r="E17" s="157"/>
      <c r="F17" s="157"/>
      <c r="G17" s="158"/>
      <c r="H17" s="157"/>
      <c r="I17" s="158"/>
      <c r="J17" s="158"/>
      <c r="K17" s="152">
        <f t="shared" si="0"/>
        <v>0</v>
      </c>
      <c r="L17" s="153" t="str">
        <f t="shared" si="1"/>
        <v/>
      </c>
      <c r="M17" s="861"/>
      <c r="N17" s="153" t="str">
        <f t="shared" si="2"/>
        <v/>
      </c>
      <c r="O17" s="861"/>
      <c r="AI17" s="94" t="s">
        <v>64</v>
      </c>
      <c r="AJ17" s="154">
        <v>0</v>
      </c>
      <c r="AK17" s="154">
        <v>0</v>
      </c>
      <c r="AL17" s="154">
        <v>0</v>
      </c>
      <c r="AM17" s="154">
        <v>0</v>
      </c>
    </row>
    <row r="18" spans="1:39" ht="20.25" customHeight="1" x14ac:dyDescent="0.25">
      <c r="A18" s="261"/>
      <c r="B18" s="260"/>
      <c r="C18" s="74"/>
      <c r="D18" s="157"/>
      <c r="E18" s="157"/>
      <c r="F18" s="157"/>
      <c r="G18" s="158"/>
      <c r="H18" s="157"/>
      <c r="I18" s="158"/>
      <c r="J18" s="158"/>
      <c r="K18" s="152">
        <f t="shared" si="0"/>
        <v>0</v>
      </c>
      <c r="L18" s="153" t="str">
        <f t="shared" si="1"/>
        <v/>
      </c>
      <c r="M18" s="861"/>
      <c r="N18" s="153" t="str">
        <f t="shared" si="2"/>
        <v/>
      </c>
      <c r="O18" s="861"/>
    </row>
    <row r="19" spans="1:39" ht="42" customHeight="1" x14ac:dyDescent="0.25">
      <c r="A19" s="261"/>
      <c r="B19" s="260"/>
      <c r="C19" s="74"/>
      <c r="D19" s="157"/>
      <c r="E19" s="157"/>
      <c r="F19" s="157"/>
      <c r="G19" s="158"/>
      <c r="H19" s="157"/>
      <c r="I19" s="158"/>
      <c r="J19" s="158"/>
      <c r="K19" s="152">
        <f t="shared" si="0"/>
        <v>0</v>
      </c>
      <c r="L19" s="153" t="str">
        <f t="shared" si="1"/>
        <v/>
      </c>
      <c r="M19" s="861" t="e">
        <f>ROUNDUP(AVERAGE(L19:L21),0)</f>
        <v>#DIV/0!</v>
      </c>
      <c r="N19" s="153" t="str">
        <f t="shared" si="2"/>
        <v/>
      </c>
      <c r="O19" s="861" t="e">
        <f>ROUNDUP(AVERAGE(N19:N21),)</f>
        <v>#DIV/0!</v>
      </c>
      <c r="AI19" s="94" t="s">
        <v>65</v>
      </c>
      <c r="AJ19" s="154">
        <v>15</v>
      </c>
      <c r="AK19" s="155">
        <v>5</v>
      </c>
      <c r="AL19" s="156">
        <v>10</v>
      </c>
      <c r="AM19" s="156">
        <v>30</v>
      </c>
    </row>
    <row r="20" spans="1:39" ht="24" customHeight="1" x14ac:dyDescent="0.25">
      <c r="A20" s="261"/>
      <c r="B20" s="260"/>
      <c r="C20" s="74"/>
      <c r="D20" s="157"/>
      <c r="E20" s="157"/>
      <c r="F20" s="157"/>
      <c r="G20" s="158"/>
      <c r="H20" s="157"/>
      <c r="I20" s="158"/>
      <c r="J20" s="158"/>
      <c r="K20" s="152">
        <f t="shared" si="0"/>
        <v>0</v>
      </c>
      <c r="L20" s="153" t="str">
        <f t="shared" si="1"/>
        <v/>
      </c>
      <c r="M20" s="861"/>
      <c r="N20" s="153" t="str">
        <f t="shared" si="2"/>
        <v/>
      </c>
      <c r="O20" s="861"/>
      <c r="AI20" s="94" t="s">
        <v>64</v>
      </c>
      <c r="AJ20" s="154">
        <v>0</v>
      </c>
      <c r="AK20" s="154">
        <v>0</v>
      </c>
      <c r="AL20" s="154">
        <v>0</v>
      </c>
      <c r="AM20" s="154">
        <v>0</v>
      </c>
    </row>
    <row r="21" spans="1:39" ht="20.25" customHeight="1" x14ac:dyDescent="0.25">
      <c r="A21" s="261"/>
      <c r="B21" s="260"/>
      <c r="C21" s="74"/>
      <c r="D21" s="157"/>
      <c r="E21" s="157"/>
      <c r="F21" s="157"/>
      <c r="G21" s="158"/>
      <c r="H21" s="157"/>
      <c r="I21" s="158"/>
      <c r="J21" s="158"/>
      <c r="K21" s="152">
        <f t="shared" si="0"/>
        <v>0</v>
      </c>
      <c r="L21" s="153" t="str">
        <f t="shared" si="1"/>
        <v/>
      </c>
      <c r="M21" s="861"/>
      <c r="N21" s="153" t="str">
        <f t="shared" si="2"/>
        <v/>
      </c>
      <c r="O21" s="861"/>
    </row>
    <row r="22" spans="1:39" ht="42" customHeight="1" x14ac:dyDescent="0.25">
      <c r="A22" s="261"/>
      <c r="B22" s="260"/>
      <c r="C22" s="74"/>
      <c r="D22" s="157"/>
      <c r="E22" s="157"/>
      <c r="F22" s="157"/>
      <c r="G22" s="158"/>
      <c r="H22" s="157"/>
      <c r="I22" s="158"/>
      <c r="J22" s="158"/>
      <c r="K22" s="152">
        <f t="shared" si="0"/>
        <v>0</v>
      </c>
      <c r="L22" s="153" t="str">
        <f t="shared" si="1"/>
        <v/>
      </c>
      <c r="M22" s="861" t="e">
        <f>ROUNDUP(AVERAGE(L22:L24),0)</f>
        <v>#DIV/0!</v>
      </c>
      <c r="N22" s="153" t="str">
        <f t="shared" si="2"/>
        <v/>
      </c>
      <c r="O22" s="861" t="e">
        <f>ROUNDUP(AVERAGE(N22:N24),)</f>
        <v>#DIV/0!</v>
      </c>
      <c r="AI22" s="94" t="s">
        <v>65</v>
      </c>
      <c r="AJ22" s="154">
        <v>15</v>
      </c>
      <c r="AK22" s="155">
        <v>5</v>
      </c>
      <c r="AL22" s="156">
        <v>10</v>
      </c>
      <c r="AM22" s="156">
        <v>30</v>
      </c>
    </row>
    <row r="23" spans="1:39" ht="24" customHeight="1" x14ac:dyDescent="0.25">
      <c r="A23" s="261"/>
      <c r="B23" s="260"/>
      <c r="C23" s="74"/>
      <c r="D23" s="157"/>
      <c r="E23" s="157"/>
      <c r="F23" s="157"/>
      <c r="G23" s="158"/>
      <c r="H23" s="157"/>
      <c r="I23" s="158"/>
      <c r="J23" s="158"/>
      <c r="K23" s="152">
        <f t="shared" si="0"/>
        <v>0</v>
      </c>
      <c r="L23" s="153" t="str">
        <f t="shared" si="1"/>
        <v/>
      </c>
      <c r="M23" s="861"/>
      <c r="N23" s="153" t="str">
        <f t="shared" si="2"/>
        <v/>
      </c>
      <c r="O23" s="861"/>
      <c r="AI23" s="94" t="s">
        <v>64</v>
      </c>
      <c r="AJ23" s="154">
        <v>0</v>
      </c>
      <c r="AK23" s="154">
        <v>0</v>
      </c>
      <c r="AL23" s="154">
        <v>0</v>
      </c>
      <c r="AM23" s="154">
        <v>0</v>
      </c>
    </row>
    <row r="24" spans="1:39" ht="20.25" customHeight="1" x14ac:dyDescent="0.25">
      <c r="A24" s="261"/>
      <c r="B24" s="260"/>
      <c r="C24" s="74"/>
      <c r="D24" s="157"/>
      <c r="E24" s="157"/>
      <c r="F24" s="157"/>
      <c r="G24" s="158"/>
      <c r="H24" s="157"/>
      <c r="I24" s="158"/>
      <c r="J24" s="158"/>
      <c r="K24" s="152">
        <f t="shared" si="0"/>
        <v>0</v>
      </c>
      <c r="L24" s="153" t="str">
        <f t="shared" si="1"/>
        <v/>
      </c>
      <c r="M24" s="861"/>
      <c r="N24" s="153" t="str">
        <f t="shared" si="2"/>
        <v/>
      </c>
      <c r="O24" s="861"/>
    </row>
    <row r="25" spans="1:39" ht="42" customHeight="1" x14ac:dyDescent="0.25">
      <c r="A25" s="261"/>
      <c r="B25" s="260"/>
      <c r="C25" s="74"/>
      <c r="D25" s="157"/>
      <c r="E25" s="157"/>
      <c r="F25" s="157"/>
      <c r="G25" s="158"/>
      <c r="H25" s="157"/>
      <c r="I25" s="158"/>
      <c r="J25" s="158"/>
      <c r="K25" s="152">
        <f t="shared" si="0"/>
        <v>0</v>
      </c>
      <c r="L25" s="153" t="str">
        <f t="shared" si="1"/>
        <v/>
      </c>
      <c r="M25" s="861" t="e">
        <f>ROUNDUP(AVERAGE(L25:L27),0)</f>
        <v>#DIV/0!</v>
      </c>
      <c r="N25" s="153" t="str">
        <f t="shared" si="2"/>
        <v/>
      </c>
      <c r="O25" s="861" t="e">
        <f>ROUNDUP(AVERAGE(N25:N27),)</f>
        <v>#DIV/0!</v>
      </c>
      <c r="AI25" s="94" t="s">
        <v>65</v>
      </c>
      <c r="AJ25" s="154">
        <v>15</v>
      </c>
      <c r="AK25" s="155">
        <v>5</v>
      </c>
      <c r="AL25" s="156">
        <v>10</v>
      </c>
      <c r="AM25" s="156">
        <v>30</v>
      </c>
    </row>
    <row r="26" spans="1:39" ht="24" customHeight="1" x14ac:dyDescent="0.25">
      <c r="A26" s="261"/>
      <c r="B26" s="260"/>
      <c r="C26" s="74"/>
      <c r="D26" s="157"/>
      <c r="E26" s="157"/>
      <c r="F26" s="157"/>
      <c r="G26" s="158"/>
      <c r="H26" s="157"/>
      <c r="I26" s="158"/>
      <c r="J26" s="158"/>
      <c r="K26" s="152">
        <f t="shared" si="0"/>
        <v>0</v>
      </c>
      <c r="L26" s="153" t="str">
        <f t="shared" si="1"/>
        <v/>
      </c>
      <c r="M26" s="861"/>
      <c r="N26" s="153" t="str">
        <f t="shared" si="2"/>
        <v/>
      </c>
      <c r="O26" s="861"/>
      <c r="AI26" s="94" t="s">
        <v>64</v>
      </c>
      <c r="AJ26" s="154">
        <v>0</v>
      </c>
      <c r="AK26" s="154">
        <v>0</v>
      </c>
      <c r="AL26" s="154">
        <v>0</v>
      </c>
      <c r="AM26" s="154">
        <v>0</v>
      </c>
    </row>
    <row r="27" spans="1:39" ht="20.25" customHeight="1" x14ac:dyDescent="0.25">
      <c r="A27" s="261"/>
      <c r="B27" s="260"/>
      <c r="C27" s="74"/>
      <c r="D27" s="157"/>
      <c r="E27" s="157"/>
      <c r="F27" s="157"/>
      <c r="G27" s="158"/>
      <c r="H27" s="157"/>
      <c r="I27" s="158"/>
      <c r="J27" s="158"/>
      <c r="K27" s="152">
        <f t="shared" si="0"/>
        <v>0</v>
      </c>
      <c r="L27" s="153" t="str">
        <f t="shared" si="1"/>
        <v/>
      </c>
      <c r="M27" s="861"/>
      <c r="N27" s="153" t="str">
        <f t="shared" si="2"/>
        <v/>
      </c>
      <c r="O27" s="861"/>
    </row>
    <row r="28" spans="1:39" ht="42" customHeight="1" x14ac:dyDescent="0.25">
      <c r="A28" s="261"/>
      <c r="B28" s="260"/>
      <c r="C28" s="74"/>
      <c r="D28" s="157"/>
      <c r="E28" s="157"/>
      <c r="F28" s="157"/>
      <c r="G28" s="158"/>
      <c r="H28" s="157"/>
      <c r="I28" s="158"/>
      <c r="J28" s="158"/>
      <c r="K28" s="152">
        <f t="shared" si="0"/>
        <v>0</v>
      </c>
      <c r="L28" s="153" t="str">
        <f t="shared" si="1"/>
        <v/>
      </c>
      <c r="M28" s="861" t="e">
        <f>ROUNDUP(AVERAGE(L28:L30),0)</f>
        <v>#DIV/0!</v>
      </c>
      <c r="N28" s="153" t="str">
        <f t="shared" si="2"/>
        <v/>
      </c>
      <c r="O28" s="861" t="e">
        <f>ROUNDUP(AVERAGE(N28:N30),)</f>
        <v>#DIV/0!</v>
      </c>
      <c r="AI28" s="94" t="s">
        <v>65</v>
      </c>
      <c r="AJ28" s="154">
        <v>15</v>
      </c>
      <c r="AK28" s="155">
        <v>5</v>
      </c>
      <c r="AL28" s="156">
        <v>10</v>
      </c>
      <c r="AM28" s="156">
        <v>30</v>
      </c>
    </row>
    <row r="29" spans="1:39" ht="24" customHeight="1" x14ac:dyDescent="0.25">
      <c r="A29" s="261"/>
      <c r="B29" s="260"/>
      <c r="C29" s="74"/>
      <c r="D29" s="157"/>
      <c r="E29" s="157"/>
      <c r="F29" s="157"/>
      <c r="G29" s="158"/>
      <c r="H29" s="157"/>
      <c r="I29" s="158"/>
      <c r="J29" s="158"/>
      <c r="K29" s="152">
        <f t="shared" si="0"/>
        <v>0</v>
      </c>
      <c r="L29" s="153" t="str">
        <f t="shared" si="1"/>
        <v/>
      </c>
      <c r="M29" s="861"/>
      <c r="N29" s="153" t="str">
        <f t="shared" si="2"/>
        <v/>
      </c>
      <c r="O29" s="861"/>
      <c r="AI29" s="94" t="s">
        <v>64</v>
      </c>
      <c r="AJ29" s="154">
        <v>0</v>
      </c>
      <c r="AK29" s="154">
        <v>0</v>
      </c>
      <c r="AL29" s="154">
        <v>0</v>
      </c>
      <c r="AM29" s="154">
        <v>0</v>
      </c>
    </row>
    <row r="30" spans="1:39" ht="20.25" customHeight="1" x14ac:dyDescent="0.25">
      <c r="A30" s="261"/>
      <c r="B30" s="260"/>
      <c r="C30" s="74"/>
      <c r="D30" s="157"/>
      <c r="E30" s="157"/>
      <c r="F30" s="157"/>
      <c r="G30" s="158"/>
      <c r="H30" s="157"/>
      <c r="I30" s="158"/>
      <c r="J30" s="158"/>
      <c r="K30" s="152">
        <f t="shared" si="0"/>
        <v>0</v>
      </c>
      <c r="L30" s="153" t="str">
        <f t="shared" si="1"/>
        <v/>
      </c>
      <c r="M30" s="861"/>
      <c r="N30" s="153" t="str">
        <f t="shared" si="2"/>
        <v/>
      </c>
      <c r="O30" s="861"/>
    </row>
    <row r="31" spans="1:39" ht="42" customHeight="1" x14ac:dyDescent="0.25">
      <c r="A31" s="261"/>
      <c r="B31" s="260"/>
      <c r="C31" s="74"/>
      <c r="D31" s="157"/>
      <c r="E31" s="157"/>
      <c r="F31" s="157"/>
      <c r="G31" s="158"/>
      <c r="H31" s="157"/>
      <c r="I31" s="158"/>
      <c r="J31" s="158"/>
      <c r="K31" s="152">
        <f t="shared" si="0"/>
        <v>0</v>
      </c>
      <c r="L31" s="153" t="str">
        <f t="shared" si="1"/>
        <v/>
      </c>
      <c r="M31" s="861" t="e">
        <f>ROUNDUP(AVERAGE(L31:L33),0)</f>
        <v>#DIV/0!</v>
      </c>
      <c r="N31" s="153" t="str">
        <f t="shared" si="2"/>
        <v/>
      </c>
      <c r="O31" s="861" t="e">
        <f>ROUNDUP(AVERAGE(N31:N33),)</f>
        <v>#DIV/0!</v>
      </c>
      <c r="AI31" s="94" t="s">
        <v>65</v>
      </c>
      <c r="AJ31" s="154">
        <v>15</v>
      </c>
      <c r="AK31" s="155">
        <v>5</v>
      </c>
      <c r="AL31" s="156">
        <v>10</v>
      </c>
      <c r="AM31" s="156">
        <v>30</v>
      </c>
    </row>
    <row r="32" spans="1:39" ht="24" customHeight="1" x14ac:dyDescent="0.25">
      <c r="A32" s="261"/>
      <c r="B32" s="260"/>
      <c r="C32" s="74"/>
      <c r="D32" s="157"/>
      <c r="E32" s="157"/>
      <c r="F32" s="157"/>
      <c r="G32" s="158"/>
      <c r="H32" s="157"/>
      <c r="I32" s="158"/>
      <c r="J32" s="158"/>
      <c r="K32" s="152">
        <f t="shared" si="0"/>
        <v>0</v>
      </c>
      <c r="L32" s="153" t="str">
        <f t="shared" si="1"/>
        <v/>
      </c>
      <c r="M32" s="861"/>
      <c r="N32" s="153" t="str">
        <f t="shared" si="2"/>
        <v/>
      </c>
      <c r="O32" s="861"/>
      <c r="AI32" s="94" t="s">
        <v>64</v>
      </c>
      <c r="AJ32" s="154">
        <v>0</v>
      </c>
      <c r="AK32" s="154">
        <v>0</v>
      </c>
      <c r="AL32" s="154">
        <v>0</v>
      </c>
      <c r="AM32" s="154">
        <v>0</v>
      </c>
    </row>
    <row r="33" spans="1:39" ht="20.25" customHeight="1" x14ac:dyDescent="0.25">
      <c r="A33" s="261"/>
      <c r="B33" s="260"/>
      <c r="C33" s="74"/>
      <c r="D33" s="157"/>
      <c r="E33" s="157"/>
      <c r="F33" s="157"/>
      <c r="G33" s="158"/>
      <c r="H33" s="157"/>
      <c r="I33" s="158"/>
      <c r="J33" s="158"/>
      <c r="K33" s="152">
        <f t="shared" si="0"/>
        <v>0</v>
      </c>
      <c r="L33" s="153" t="str">
        <f t="shared" si="1"/>
        <v/>
      </c>
      <c r="M33" s="861"/>
      <c r="N33" s="153" t="str">
        <f t="shared" si="2"/>
        <v/>
      </c>
      <c r="O33" s="861"/>
    </row>
    <row r="34" spans="1:39" ht="42" customHeight="1" x14ac:dyDescent="0.25">
      <c r="A34" s="261"/>
      <c r="B34" s="260"/>
      <c r="C34" s="74"/>
      <c r="D34" s="157"/>
      <c r="E34" s="157"/>
      <c r="F34" s="157"/>
      <c r="G34" s="158"/>
      <c r="H34" s="157"/>
      <c r="I34" s="158"/>
      <c r="J34" s="158"/>
      <c r="K34" s="152">
        <f t="shared" ref="K34:K51" si="3">SUM(D34:J34)</f>
        <v>0</v>
      </c>
      <c r="L34" s="153" t="str">
        <f t="shared" ref="L34:L51" si="4">IF(C34="Preventivo",IF(K34&lt;=50,0,IF(K34&lt;76,1,2)),"")</f>
        <v/>
      </c>
      <c r="M34" s="861" t="e">
        <f>ROUNDUP(AVERAGE(L34:L36),0)</f>
        <v>#DIV/0!</v>
      </c>
      <c r="N34" s="153" t="str">
        <f t="shared" ref="N34:N51" si="5">IF(C34="DETECTIVO",IF(K34&lt;=50,0,IF(K34&lt;76,1,2)),"")</f>
        <v/>
      </c>
      <c r="O34" s="861" t="e">
        <f>ROUNDUP(AVERAGE(N34:N36),)</f>
        <v>#DIV/0!</v>
      </c>
      <c r="AI34" s="94" t="s">
        <v>65</v>
      </c>
      <c r="AJ34" s="154">
        <v>15</v>
      </c>
      <c r="AK34" s="155">
        <v>5</v>
      </c>
      <c r="AL34" s="156">
        <v>10</v>
      </c>
      <c r="AM34" s="156">
        <v>30</v>
      </c>
    </row>
    <row r="35" spans="1:39" ht="24" customHeight="1" x14ac:dyDescent="0.25">
      <c r="A35" s="261"/>
      <c r="B35" s="260"/>
      <c r="C35" s="74"/>
      <c r="D35" s="157"/>
      <c r="E35" s="157"/>
      <c r="F35" s="157"/>
      <c r="G35" s="158"/>
      <c r="H35" s="157"/>
      <c r="I35" s="158"/>
      <c r="J35" s="158"/>
      <c r="K35" s="152">
        <f t="shared" si="3"/>
        <v>0</v>
      </c>
      <c r="L35" s="153" t="str">
        <f t="shared" si="4"/>
        <v/>
      </c>
      <c r="M35" s="861"/>
      <c r="N35" s="153" t="str">
        <f t="shared" si="5"/>
        <v/>
      </c>
      <c r="O35" s="861"/>
      <c r="AI35" s="94" t="s">
        <v>64</v>
      </c>
      <c r="AJ35" s="154">
        <v>0</v>
      </c>
      <c r="AK35" s="154">
        <v>0</v>
      </c>
      <c r="AL35" s="154">
        <v>0</v>
      </c>
      <c r="AM35" s="154">
        <v>0</v>
      </c>
    </row>
    <row r="36" spans="1:39" ht="20.25" customHeight="1" x14ac:dyDescent="0.25">
      <c r="A36" s="261"/>
      <c r="B36" s="260"/>
      <c r="C36" s="74"/>
      <c r="D36" s="157"/>
      <c r="E36" s="157"/>
      <c r="F36" s="157"/>
      <c r="G36" s="158"/>
      <c r="H36" s="157"/>
      <c r="I36" s="158"/>
      <c r="J36" s="158"/>
      <c r="K36" s="152">
        <f t="shared" si="3"/>
        <v>0</v>
      </c>
      <c r="L36" s="153" t="str">
        <f t="shared" si="4"/>
        <v/>
      </c>
      <c r="M36" s="861"/>
      <c r="N36" s="153" t="str">
        <f t="shared" si="5"/>
        <v/>
      </c>
      <c r="O36" s="861"/>
    </row>
    <row r="37" spans="1:39" ht="42" customHeight="1" x14ac:dyDescent="0.25">
      <c r="A37" s="261"/>
      <c r="B37" s="260"/>
      <c r="C37" s="74"/>
      <c r="D37" s="157"/>
      <c r="E37" s="157"/>
      <c r="F37" s="157"/>
      <c r="G37" s="158"/>
      <c r="H37" s="157"/>
      <c r="I37" s="158"/>
      <c r="J37" s="158"/>
      <c r="K37" s="152">
        <f t="shared" si="3"/>
        <v>0</v>
      </c>
      <c r="L37" s="153" t="str">
        <f t="shared" si="4"/>
        <v/>
      </c>
      <c r="M37" s="861" t="e">
        <f>ROUNDUP(AVERAGE(L37:L39),0)</f>
        <v>#DIV/0!</v>
      </c>
      <c r="N37" s="153" t="str">
        <f t="shared" si="5"/>
        <v/>
      </c>
      <c r="O37" s="861" t="e">
        <f>ROUNDUP(AVERAGE(N37:N39),)</f>
        <v>#DIV/0!</v>
      </c>
      <c r="AI37" s="94" t="s">
        <v>65</v>
      </c>
      <c r="AJ37" s="154">
        <v>15</v>
      </c>
      <c r="AK37" s="155">
        <v>5</v>
      </c>
      <c r="AL37" s="156">
        <v>10</v>
      </c>
      <c r="AM37" s="156">
        <v>30</v>
      </c>
    </row>
    <row r="38" spans="1:39" ht="24" customHeight="1" x14ac:dyDescent="0.25">
      <c r="A38" s="261"/>
      <c r="B38" s="260"/>
      <c r="C38" s="74"/>
      <c r="D38" s="157"/>
      <c r="E38" s="157"/>
      <c r="F38" s="157"/>
      <c r="G38" s="158"/>
      <c r="H38" s="157"/>
      <c r="I38" s="158"/>
      <c r="J38" s="158"/>
      <c r="K38" s="152">
        <f t="shared" si="3"/>
        <v>0</v>
      </c>
      <c r="L38" s="153" t="str">
        <f t="shared" si="4"/>
        <v/>
      </c>
      <c r="M38" s="861"/>
      <c r="N38" s="153" t="str">
        <f t="shared" si="5"/>
        <v/>
      </c>
      <c r="O38" s="861"/>
      <c r="AI38" s="94" t="s">
        <v>64</v>
      </c>
      <c r="AJ38" s="154">
        <v>0</v>
      </c>
      <c r="AK38" s="154">
        <v>0</v>
      </c>
      <c r="AL38" s="154">
        <v>0</v>
      </c>
      <c r="AM38" s="154">
        <v>0</v>
      </c>
    </row>
    <row r="39" spans="1:39" ht="20.25" customHeight="1" x14ac:dyDescent="0.25">
      <c r="A39" s="261"/>
      <c r="B39" s="260"/>
      <c r="C39" s="74"/>
      <c r="D39" s="157"/>
      <c r="E39" s="157"/>
      <c r="F39" s="157"/>
      <c r="G39" s="158"/>
      <c r="H39" s="157"/>
      <c r="I39" s="158"/>
      <c r="J39" s="158"/>
      <c r="K39" s="152">
        <f t="shared" si="3"/>
        <v>0</v>
      </c>
      <c r="L39" s="153" t="str">
        <f t="shared" si="4"/>
        <v/>
      </c>
      <c r="M39" s="861"/>
      <c r="N39" s="153" t="str">
        <f t="shared" si="5"/>
        <v/>
      </c>
      <c r="O39" s="861"/>
    </row>
    <row r="40" spans="1:39" ht="42" customHeight="1" x14ac:dyDescent="0.25">
      <c r="A40" s="261"/>
      <c r="B40" s="260"/>
      <c r="C40" s="74"/>
      <c r="D40" s="157"/>
      <c r="E40" s="157"/>
      <c r="F40" s="157"/>
      <c r="G40" s="158"/>
      <c r="H40" s="157"/>
      <c r="I40" s="158"/>
      <c r="J40" s="158"/>
      <c r="K40" s="152">
        <f t="shared" si="3"/>
        <v>0</v>
      </c>
      <c r="L40" s="153" t="str">
        <f t="shared" si="4"/>
        <v/>
      </c>
      <c r="M40" s="861" t="e">
        <f>ROUNDUP(AVERAGE(L40:L42),0)</f>
        <v>#DIV/0!</v>
      </c>
      <c r="N40" s="153" t="str">
        <f t="shared" si="5"/>
        <v/>
      </c>
      <c r="O40" s="861" t="e">
        <f>ROUNDUP(AVERAGE(N40:N42),)</f>
        <v>#DIV/0!</v>
      </c>
      <c r="AI40" s="94" t="s">
        <v>65</v>
      </c>
      <c r="AJ40" s="154">
        <v>15</v>
      </c>
      <c r="AK40" s="155">
        <v>5</v>
      </c>
      <c r="AL40" s="156">
        <v>10</v>
      </c>
      <c r="AM40" s="156">
        <v>30</v>
      </c>
    </row>
    <row r="41" spans="1:39" ht="24" customHeight="1" x14ac:dyDescent="0.25">
      <c r="A41" s="261"/>
      <c r="B41" s="260"/>
      <c r="C41" s="74"/>
      <c r="D41" s="157"/>
      <c r="E41" s="157"/>
      <c r="F41" s="157"/>
      <c r="G41" s="158"/>
      <c r="H41" s="157"/>
      <c r="I41" s="158"/>
      <c r="J41" s="158"/>
      <c r="K41" s="152">
        <f t="shared" si="3"/>
        <v>0</v>
      </c>
      <c r="L41" s="153" t="str">
        <f t="shared" si="4"/>
        <v/>
      </c>
      <c r="M41" s="861"/>
      <c r="N41" s="153" t="str">
        <f t="shared" si="5"/>
        <v/>
      </c>
      <c r="O41" s="861"/>
      <c r="AI41" s="94" t="s">
        <v>64</v>
      </c>
      <c r="AJ41" s="154">
        <v>0</v>
      </c>
      <c r="AK41" s="154">
        <v>0</v>
      </c>
      <c r="AL41" s="154">
        <v>0</v>
      </c>
      <c r="AM41" s="154">
        <v>0</v>
      </c>
    </row>
    <row r="42" spans="1:39" ht="20.25" customHeight="1" x14ac:dyDescent="0.25">
      <c r="A42" s="261"/>
      <c r="B42" s="260"/>
      <c r="C42" s="74"/>
      <c r="D42" s="157"/>
      <c r="E42" s="157"/>
      <c r="F42" s="157"/>
      <c r="G42" s="158"/>
      <c r="H42" s="157"/>
      <c r="I42" s="158"/>
      <c r="J42" s="158"/>
      <c r="K42" s="152">
        <f t="shared" si="3"/>
        <v>0</v>
      </c>
      <c r="L42" s="153" t="str">
        <f t="shared" si="4"/>
        <v/>
      </c>
      <c r="M42" s="861"/>
      <c r="N42" s="153" t="str">
        <f t="shared" si="5"/>
        <v/>
      </c>
      <c r="O42" s="861"/>
    </row>
    <row r="43" spans="1:39" ht="42" customHeight="1" x14ac:dyDescent="0.25">
      <c r="A43" s="261"/>
      <c r="B43" s="260"/>
      <c r="C43" s="74"/>
      <c r="D43" s="157"/>
      <c r="E43" s="157"/>
      <c r="F43" s="157"/>
      <c r="G43" s="158"/>
      <c r="H43" s="157"/>
      <c r="I43" s="158"/>
      <c r="J43" s="158"/>
      <c r="K43" s="152">
        <f t="shared" si="3"/>
        <v>0</v>
      </c>
      <c r="L43" s="153" t="str">
        <f t="shared" si="4"/>
        <v/>
      </c>
      <c r="M43" s="861" t="e">
        <f>ROUNDUP(AVERAGE(L43:L45),0)</f>
        <v>#DIV/0!</v>
      </c>
      <c r="N43" s="153" t="str">
        <f t="shared" si="5"/>
        <v/>
      </c>
      <c r="O43" s="861" t="e">
        <f>ROUNDUP(AVERAGE(N43:N45),)</f>
        <v>#DIV/0!</v>
      </c>
      <c r="AI43" s="94" t="s">
        <v>65</v>
      </c>
      <c r="AJ43" s="154">
        <v>15</v>
      </c>
      <c r="AK43" s="155">
        <v>5</v>
      </c>
      <c r="AL43" s="156">
        <v>10</v>
      </c>
      <c r="AM43" s="156">
        <v>30</v>
      </c>
    </row>
    <row r="44" spans="1:39" ht="24" customHeight="1" x14ac:dyDescent="0.25">
      <c r="A44" s="261"/>
      <c r="B44" s="260"/>
      <c r="C44" s="74"/>
      <c r="D44" s="157"/>
      <c r="E44" s="157"/>
      <c r="F44" s="157"/>
      <c r="G44" s="158"/>
      <c r="H44" s="157"/>
      <c r="I44" s="158"/>
      <c r="J44" s="158"/>
      <c r="K44" s="152">
        <f t="shared" si="3"/>
        <v>0</v>
      </c>
      <c r="L44" s="153" t="str">
        <f t="shared" si="4"/>
        <v/>
      </c>
      <c r="M44" s="861"/>
      <c r="N44" s="153" t="str">
        <f t="shared" si="5"/>
        <v/>
      </c>
      <c r="O44" s="861"/>
      <c r="AI44" s="94" t="s">
        <v>64</v>
      </c>
      <c r="AJ44" s="154">
        <v>0</v>
      </c>
      <c r="AK44" s="154">
        <v>0</v>
      </c>
      <c r="AL44" s="154">
        <v>0</v>
      </c>
      <c r="AM44" s="154">
        <v>0</v>
      </c>
    </row>
    <row r="45" spans="1:39" ht="20.25" customHeight="1" x14ac:dyDescent="0.25">
      <c r="A45" s="261"/>
      <c r="B45" s="260"/>
      <c r="C45" s="74"/>
      <c r="D45" s="157"/>
      <c r="E45" s="157"/>
      <c r="F45" s="157"/>
      <c r="G45" s="158"/>
      <c r="H45" s="157"/>
      <c r="I45" s="158"/>
      <c r="J45" s="158"/>
      <c r="K45" s="152">
        <f t="shared" si="3"/>
        <v>0</v>
      </c>
      <c r="L45" s="153" t="str">
        <f t="shared" si="4"/>
        <v/>
      </c>
      <c r="M45" s="861"/>
      <c r="N45" s="153" t="str">
        <f t="shared" si="5"/>
        <v/>
      </c>
      <c r="O45" s="861"/>
    </row>
    <row r="46" spans="1:39" ht="42" customHeight="1" x14ac:dyDescent="0.25">
      <c r="A46" s="261"/>
      <c r="B46" s="260"/>
      <c r="C46" s="74"/>
      <c r="D46" s="157"/>
      <c r="E46" s="157"/>
      <c r="F46" s="157"/>
      <c r="G46" s="158"/>
      <c r="H46" s="157"/>
      <c r="I46" s="158"/>
      <c r="J46" s="158"/>
      <c r="K46" s="152">
        <f t="shared" si="3"/>
        <v>0</v>
      </c>
      <c r="L46" s="153" t="str">
        <f t="shared" si="4"/>
        <v/>
      </c>
      <c r="M46" s="861" t="e">
        <f>ROUNDUP(AVERAGE(L46:L48),0)</f>
        <v>#DIV/0!</v>
      </c>
      <c r="N46" s="153" t="str">
        <f t="shared" si="5"/>
        <v/>
      </c>
      <c r="O46" s="861" t="e">
        <f>ROUNDUP(AVERAGE(N46:N48),)</f>
        <v>#DIV/0!</v>
      </c>
      <c r="AI46" s="94" t="s">
        <v>65</v>
      </c>
      <c r="AJ46" s="154">
        <v>15</v>
      </c>
      <c r="AK46" s="155">
        <v>5</v>
      </c>
      <c r="AL46" s="156">
        <v>10</v>
      </c>
      <c r="AM46" s="156">
        <v>30</v>
      </c>
    </row>
    <row r="47" spans="1:39" ht="24" customHeight="1" x14ac:dyDescent="0.25">
      <c r="A47" s="261"/>
      <c r="B47" s="260"/>
      <c r="C47" s="74"/>
      <c r="D47" s="157"/>
      <c r="E47" s="157"/>
      <c r="F47" s="157"/>
      <c r="G47" s="158"/>
      <c r="H47" s="157"/>
      <c r="I47" s="158"/>
      <c r="J47" s="158"/>
      <c r="K47" s="152">
        <f t="shared" si="3"/>
        <v>0</v>
      </c>
      <c r="L47" s="153" t="str">
        <f t="shared" si="4"/>
        <v/>
      </c>
      <c r="M47" s="861"/>
      <c r="N47" s="153" t="str">
        <f t="shared" si="5"/>
        <v/>
      </c>
      <c r="O47" s="861"/>
      <c r="AI47" s="94" t="s">
        <v>64</v>
      </c>
      <c r="AJ47" s="154">
        <v>0</v>
      </c>
      <c r="AK47" s="154">
        <v>0</v>
      </c>
      <c r="AL47" s="154">
        <v>0</v>
      </c>
      <c r="AM47" s="154">
        <v>0</v>
      </c>
    </row>
    <row r="48" spans="1:39" ht="20.25" customHeight="1" x14ac:dyDescent="0.25">
      <c r="A48" s="261"/>
      <c r="B48" s="260"/>
      <c r="C48" s="74"/>
      <c r="D48" s="157"/>
      <c r="E48" s="157"/>
      <c r="F48" s="157"/>
      <c r="G48" s="158"/>
      <c r="H48" s="157"/>
      <c r="I48" s="158"/>
      <c r="J48" s="158"/>
      <c r="K48" s="152">
        <f t="shared" si="3"/>
        <v>0</v>
      </c>
      <c r="L48" s="153" t="str">
        <f t="shared" si="4"/>
        <v/>
      </c>
      <c r="M48" s="861"/>
      <c r="N48" s="153" t="str">
        <f t="shared" si="5"/>
        <v/>
      </c>
      <c r="O48" s="861"/>
    </row>
    <row r="49" spans="1:39" ht="42" customHeight="1" x14ac:dyDescent="0.25">
      <c r="A49" s="261"/>
      <c r="B49" s="260"/>
      <c r="C49" s="74"/>
      <c r="D49" s="157"/>
      <c r="E49" s="157"/>
      <c r="F49" s="157"/>
      <c r="G49" s="158"/>
      <c r="H49" s="157"/>
      <c r="I49" s="158"/>
      <c r="J49" s="158"/>
      <c r="K49" s="152">
        <f t="shared" si="3"/>
        <v>0</v>
      </c>
      <c r="L49" s="153" t="str">
        <f t="shared" si="4"/>
        <v/>
      </c>
      <c r="M49" s="861" t="e">
        <f>ROUNDUP(AVERAGE(L49:L51),0)</f>
        <v>#DIV/0!</v>
      </c>
      <c r="N49" s="153" t="str">
        <f t="shared" si="5"/>
        <v/>
      </c>
      <c r="O49" s="861" t="e">
        <f>ROUNDUP(AVERAGE(N49:N51),)</f>
        <v>#DIV/0!</v>
      </c>
      <c r="AI49" s="94" t="s">
        <v>65</v>
      </c>
      <c r="AJ49" s="154">
        <v>15</v>
      </c>
      <c r="AK49" s="155">
        <v>5</v>
      </c>
      <c r="AL49" s="156">
        <v>10</v>
      </c>
      <c r="AM49" s="156">
        <v>30</v>
      </c>
    </row>
    <row r="50" spans="1:39" ht="24" customHeight="1" x14ac:dyDescent="0.25">
      <c r="A50" s="261"/>
      <c r="B50" s="260"/>
      <c r="C50" s="74"/>
      <c r="D50" s="157"/>
      <c r="E50" s="157"/>
      <c r="F50" s="157"/>
      <c r="G50" s="158"/>
      <c r="H50" s="157"/>
      <c r="I50" s="158"/>
      <c r="J50" s="158"/>
      <c r="K50" s="152">
        <f t="shared" si="3"/>
        <v>0</v>
      </c>
      <c r="L50" s="153" t="str">
        <f t="shared" si="4"/>
        <v/>
      </c>
      <c r="M50" s="861"/>
      <c r="N50" s="153" t="str">
        <f t="shared" si="5"/>
        <v/>
      </c>
      <c r="O50" s="861"/>
      <c r="AI50" s="94" t="s">
        <v>64</v>
      </c>
      <c r="AJ50" s="154">
        <v>0</v>
      </c>
      <c r="AK50" s="154">
        <v>0</v>
      </c>
      <c r="AL50" s="154">
        <v>0</v>
      </c>
      <c r="AM50" s="154">
        <v>0</v>
      </c>
    </row>
    <row r="51" spans="1:39" ht="20.25" customHeight="1" x14ac:dyDescent="0.25">
      <c r="A51" s="261"/>
      <c r="B51" s="260"/>
      <c r="C51" s="74"/>
      <c r="D51" s="157"/>
      <c r="E51" s="157"/>
      <c r="F51" s="157"/>
      <c r="G51" s="158"/>
      <c r="H51" s="157"/>
      <c r="I51" s="158"/>
      <c r="J51" s="158"/>
      <c r="K51" s="152">
        <f t="shared" si="3"/>
        <v>0</v>
      </c>
      <c r="L51" s="153" t="str">
        <f t="shared" si="4"/>
        <v/>
      </c>
      <c r="M51" s="861"/>
      <c r="N51" s="153" t="str">
        <f t="shared" si="5"/>
        <v/>
      </c>
      <c r="O51" s="861"/>
    </row>
    <row r="52" spans="1:39" ht="42" customHeight="1" x14ac:dyDescent="0.25">
      <c r="A52" s="261"/>
      <c r="B52" s="260"/>
      <c r="C52" s="74"/>
      <c r="D52" s="157"/>
      <c r="E52" s="157"/>
      <c r="F52" s="157"/>
      <c r="G52" s="158"/>
      <c r="H52" s="157"/>
      <c r="I52" s="158"/>
      <c r="J52" s="158"/>
      <c r="K52" s="152">
        <f>SUM(D52:J52)</f>
        <v>0</v>
      </c>
      <c r="L52" s="153" t="str">
        <f>IF(C52="Preventivo",IF(K52&lt;=50,0,IF(K52&lt;76,1,2)),"")</f>
        <v/>
      </c>
      <c r="M52" s="861" t="e">
        <f>ROUNDUP(AVERAGE(L52:L54),0)</f>
        <v>#DIV/0!</v>
      </c>
      <c r="N52" s="153" t="str">
        <f>IF(C52="DETECTIVO",IF(K52&lt;=50,0,IF(K52&lt;76,1,2)),"")</f>
        <v/>
      </c>
      <c r="O52" s="861" t="e">
        <f>ROUNDUP(AVERAGE(N52:N54),)</f>
        <v>#DIV/0!</v>
      </c>
      <c r="AI52" s="94" t="s">
        <v>65</v>
      </c>
      <c r="AJ52" s="154">
        <v>15</v>
      </c>
      <c r="AK52" s="155">
        <v>5</v>
      </c>
      <c r="AL52" s="156">
        <v>10</v>
      </c>
      <c r="AM52" s="156">
        <v>30</v>
      </c>
    </row>
    <row r="53" spans="1:39" ht="24" customHeight="1" x14ac:dyDescent="0.25">
      <c r="A53" s="261"/>
      <c r="B53" s="260"/>
      <c r="C53" s="74"/>
      <c r="D53" s="157"/>
      <c r="E53" s="157"/>
      <c r="F53" s="157"/>
      <c r="G53" s="158"/>
      <c r="H53" s="157"/>
      <c r="I53" s="158"/>
      <c r="J53" s="158"/>
      <c r="K53" s="152">
        <f>SUM(D53:J53)</f>
        <v>0</v>
      </c>
      <c r="L53" s="153" t="str">
        <f>IF(C53="Preventivo",IF(K53&lt;=50,0,IF(K53&lt;76,1,2)),"")</f>
        <v/>
      </c>
      <c r="M53" s="861"/>
      <c r="N53" s="153" t="str">
        <f>IF(C53="DETECTIVO",IF(K53&lt;=50,0,IF(K53&lt;76,1,2)),"")</f>
        <v/>
      </c>
      <c r="O53" s="861"/>
      <c r="AI53" s="94" t="s">
        <v>64</v>
      </c>
      <c r="AJ53" s="154">
        <v>0</v>
      </c>
      <c r="AK53" s="154">
        <v>0</v>
      </c>
      <c r="AL53" s="154">
        <v>0</v>
      </c>
      <c r="AM53" s="154">
        <v>0</v>
      </c>
    </row>
    <row r="54" spans="1:39" ht="20.25" customHeight="1" x14ac:dyDescent="0.25">
      <c r="A54" s="261"/>
      <c r="B54" s="260"/>
      <c r="C54" s="74"/>
      <c r="D54" s="157"/>
      <c r="E54" s="157"/>
      <c r="F54" s="157"/>
      <c r="G54" s="158"/>
      <c r="H54" s="157"/>
      <c r="I54" s="158"/>
      <c r="J54" s="158"/>
      <c r="K54" s="152">
        <f>SUM(D54:J54)</f>
        <v>0</v>
      </c>
      <c r="L54" s="153" t="str">
        <f>IF(C54="Preventivo",IF(K54&lt;=50,0,IF(K54&lt;76,1,2)),"")</f>
        <v/>
      </c>
      <c r="M54" s="861"/>
      <c r="N54" s="153" t="str">
        <f>IF(C54="DETECTIVO",IF(K54&lt;=50,0,IF(K54&lt;76,1,2)),"")</f>
        <v/>
      </c>
      <c r="O54" s="861"/>
    </row>
    <row r="55" spans="1:39" x14ac:dyDescent="0.25">
      <c r="A55" s="262"/>
      <c r="B55" s="262"/>
    </row>
    <row r="56" spans="1:39" x14ac:dyDescent="0.25">
      <c r="A56" s="262"/>
      <c r="B56" s="262"/>
    </row>
    <row r="57" spans="1:39" x14ac:dyDescent="0.25">
      <c r="A57" s="262"/>
      <c r="B57" s="262"/>
    </row>
    <row r="58" spans="1:39" x14ac:dyDescent="0.25">
      <c r="A58" s="262"/>
      <c r="B58" s="262"/>
    </row>
    <row r="59" spans="1:39" x14ac:dyDescent="0.25">
      <c r="A59" s="262"/>
      <c r="B59" s="262"/>
    </row>
    <row r="60" spans="1:39" x14ac:dyDescent="0.25">
      <c r="A60" s="262"/>
      <c r="B60" s="262"/>
    </row>
    <row r="61" spans="1:39" x14ac:dyDescent="0.25">
      <c r="A61" s="262"/>
      <c r="B61" s="262"/>
    </row>
    <row r="62" spans="1:39" x14ac:dyDescent="0.25">
      <c r="A62" s="262"/>
      <c r="B62" s="262"/>
    </row>
    <row r="63" spans="1:39" x14ac:dyDescent="0.25">
      <c r="A63" s="262"/>
      <c r="B63" s="262"/>
    </row>
    <row r="64" spans="1:39" x14ac:dyDescent="0.25">
      <c r="A64" s="262"/>
      <c r="B64" s="262"/>
    </row>
    <row r="65" spans="1:2" x14ac:dyDescent="0.25">
      <c r="A65" s="262"/>
      <c r="B65" s="262"/>
    </row>
    <row r="66" spans="1:2" x14ac:dyDescent="0.25">
      <c r="A66" s="262"/>
      <c r="B66" s="262"/>
    </row>
    <row r="67" spans="1:2" x14ac:dyDescent="0.25">
      <c r="A67" s="262"/>
      <c r="B67" s="262"/>
    </row>
    <row r="68" spans="1:2" x14ac:dyDescent="0.25">
      <c r="A68" s="262"/>
      <c r="B68" s="262"/>
    </row>
    <row r="69" spans="1:2" x14ac:dyDescent="0.25">
      <c r="A69" s="262"/>
      <c r="B69" s="262"/>
    </row>
    <row r="70" spans="1:2" x14ac:dyDescent="0.25">
      <c r="A70" s="262"/>
      <c r="B70" s="262"/>
    </row>
    <row r="71" spans="1:2" x14ac:dyDescent="0.25">
      <c r="A71" s="262"/>
      <c r="B71" s="262"/>
    </row>
    <row r="72" spans="1:2" x14ac:dyDescent="0.25">
      <c r="A72" s="262"/>
      <c r="B72" s="262"/>
    </row>
    <row r="73" spans="1:2" x14ac:dyDescent="0.25">
      <c r="A73" s="262"/>
      <c r="B73" s="262"/>
    </row>
    <row r="74" spans="1:2" x14ac:dyDescent="0.25">
      <c r="A74" s="262"/>
      <c r="B74" s="262"/>
    </row>
    <row r="75" spans="1:2" x14ac:dyDescent="0.25">
      <c r="A75" s="262"/>
      <c r="B75" s="262"/>
    </row>
    <row r="76" spans="1:2" x14ac:dyDescent="0.25">
      <c r="A76" s="262"/>
      <c r="B76" s="262"/>
    </row>
    <row r="77" spans="1:2" x14ac:dyDescent="0.25">
      <c r="A77" s="262"/>
      <c r="B77" s="262"/>
    </row>
    <row r="78" spans="1:2" x14ac:dyDescent="0.25">
      <c r="A78" s="262"/>
      <c r="B78" s="262"/>
    </row>
    <row r="79" spans="1:2" x14ac:dyDescent="0.25">
      <c r="A79" s="262"/>
      <c r="B79" s="262"/>
    </row>
    <row r="80" spans="1:2" x14ac:dyDescent="0.25">
      <c r="A80" s="262"/>
      <c r="B80" s="262"/>
    </row>
    <row r="81" spans="1:2" x14ac:dyDescent="0.25">
      <c r="A81" s="262"/>
      <c r="B81" s="262"/>
    </row>
    <row r="82" spans="1:2" x14ac:dyDescent="0.25">
      <c r="A82" s="262"/>
      <c r="B82" s="262"/>
    </row>
    <row r="83" spans="1:2" x14ac:dyDescent="0.25">
      <c r="A83" s="262"/>
      <c r="B83" s="262"/>
    </row>
    <row r="84" spans="1:2" x14ac:dyDescent="0.25">
      <c r="A84" s="262"/>
      <c r="B84" s="262"/>
    </row>
    <row r="85" spans="1:2" x14ac:dyDescent="0.25">
      <c r="A85" s="262"/>
      <c r="B85" s="262"/>
    </row>
    <row r="86" spans="1:2" x14ac:dyDescent="0.25">
      <c r="A86" s="262"/>
      <c r="B86" s="262"/>
    </row>
    <row r="87" spans="1:2" x14ac:dyDescent="0.25">
      <c r="A87" s="262"/>
      <c r="B87" s="262"/>
    </row>
    <row r="88" spans="1:2" x14ac:dyDescent="0.25">
      <c r="A88" s="262"/>
      <c r="B88" s="262"/>
    </row>
    <row r="89" spans="1:2" x14ac:dyDescent="0.25">
      <c r="A89" s="262"/>
      <c r="B89" s="262"/>
    </row>
    <row r="90" spans="1:2" x14ac:dyDescent="0.25">
      <c r="A90" s="262"/>
      <c r="B90" s="262"/>
    </row>
    <row r="91" spans="1:2" x14ac:dyDescent="0.25">
      <c r="A91" s="262"/>
      <c r="B91" s="262"/>
    </row>
    <row r="92" spans="1:2" x14ac:dyDescent="0.25">
      <c r="A92" s="262"/>
      <c r="B92" s="262"/>
    </row>
    <row r="93" spans="1:2" x14ac:dyDescent="0.25">
      <c r="A93" s="262"/>
      <c r="B93" s="262"/>
    </row>
    <row r="94" spans="1:2" x14ac:dyDescent="0.25">
      <c r="A94" s="262"/>
      <c r="B94" s="262"/>
    </row>
    <row r="102" spans="32:32" x14ac:dyDescent="0.25">
      <c r="AF102" s="94" t="s">
        <v>64</v>
      </c>
    </row>
    <row r="103" spans="32:32" x14ac:dyDescent="0.25">
      <c r="AF103" s="94" t="s">
        <v>159</v>
      </c>
    </row>
  </sheetData>
  <sheetProtection autoFilter="0"/>
  <mergeCells count="60">
    <mergeCell ref="M37:M39"/>
    <mergeCell ref="O37:O39"/>
    <mergeCell ref="M40:M42"/>
    <mergeCell ref="O40:O42"/>
    <mergeCell ref="M52:M54"/>
    <mergeCell ref="O52:O54"/>
    <mergeCell ref="M43:M45"/>
    <mergeCell ref="O43:O45"/>
    <mergeCell ref="M46:M48"/>
    <mergeCell ref="O46:O48"/>
    <mergeCell ref="M49:M51"/>
    <mergeCell ref="O49:O51"/>
    <mergeCell ref="M34:M36"/>
    <mergeCell ref="O34:O36"/>
    <mergeCell ref="M25:M27"/>
    <mergeCell ref="O25:O27"/>
    <mergeCell ref="M28:M30"/>
    <mergeCell ref="O28:O30"/>
    <mergeCell ref="M31:M33"/>
    <mergeCell ref="O31:O33"/>
    <mergeCell ref="M22:M24"/>
    <mergeCell ref="O22:O24"/>
    <mergeCell ref="L8:M8"/>
    <mergeCell ref="N8:O8"/>
    <mergeCell ref="M16:M18"/>
    <mergeCell ref="O16:O18"/>
    <mergeCell ref="M13:M15"/>
    <mergeCell ref="O13:O15"/>
    <mergeCell ref="M10:M12"/>
    <mergeCell ref="O10:O12"/>
    <mergeCell ref="A7:A9"/>
    <mergeCell ref="I8:I9"/>
    <mergeCell ref="J8:J9"/>
    <mergeCell ref="D8:D9"/>
    <mergeCell ref="K8:K9"/>
    <mergeCell ref="G8:G9"/>
    <mergeCell ref="E8:E9"/>
    <mergeCell ref="F8:F9"/>
    <mergeCell ref="H8:H9"/>
    <mergeCell ref="L7:O7"/>
    <mergeCell ref="M19:M21"/>
    <mergeCell ref="O19:O21"/>
    <mergeCell ref="B7:B9"/>
    <mergeCell ref="C7:C9"/>
    <mergeCell ref="D7:K7"/>
    <mergeCell ref="A2:N2"/>
    <mergeCell ref="A3:N3"/>
    <mergeCell ref="Q4:R4"/>
    <mergeCell ref="S4:T4"/>
    <mergeCell ref="AB1:AF4"/>
    <mergeCell ref="A4:N4"/>
    <mergeCell ref="S1:T2"/>
    <mergeCell ref="S3:T3"/>
    <mergeCell ref="Q1:R2"/>
    <mergeCell ref="Q3:R3"/>
    <mergeCell ref="V1:Z6"/>
    <mergeCell ref="A6:O6"/>
    <mergeCell ref="S5:T5"/>
    <mergeCell ref="Q5:R5"/>
    <mergeCell ref="A5:N5"/>
  </mergeCells>
  <conditionalFormatting sqref="B10:B54">
    <cfRule type="containsText" dxfId="83" priority="33" stopIfTrue="1" operator="containsText" text="BAJA">
      <formula>NOT(ISERROR(SEARCH("BAJA",B10)))</formula>
    </cfRule>
    <cfRule type="containsText" dxfId="82" priority="34" stopIfTrue="1" operator="containsText" text="MODERADA">
      <formula>NOT(ISERROR(SEARCH("MODERADA",B10)))</formula>
    </cfRule>
    <cfRule type="containsText" dxfId="81" priority="35" stopIfTrue="1" operator="containsText" text="ALTA">
      <formula>NOT(ISERROR(SEARCH("ALTA",B10)))</formula>
    </cfRule>
    <cfRule type="containsText" dxfId="80" priority="36" stopIfTrue="1" operator="containsText" text="EXTREMA">
      <formula>NOT(ISERROR(SEARCH("EXTREMA",B10)))</formula>
    </cfRule>
  </conditionalFormatting>
  <dataValidations count="6">
    <dataValidation type="list" allowBlank="1" showInputMessage="1" showErrorMessage="1" sqref="AH10:AH11 AH13:AH14 AH16:AH17 AH19:AH20 AH22:AH23 AH25:AH26 AH28:AH29 AH31:AH32 AH34:AH35 AH37:AH38 AH40:AH41 AH43:AH44 AH46:AH47 AH49:AH50 AH52:AH53">
      <formula1>$AH$10:$AH$11</formula1>
    </dataValidation>
    <dataValidation type="list" allowBlank="1" showInputMessage="1" showErrorMessage="1" sqref="D10:D54 F10:F54 H10:H54">
      <formula1>$AJ$10:$AJ$11</formula1>
    </dataValidation>
    <dataValidation type="list" allowBlank="1" showInputMessage="1" showErrorMessage="1" sqref="E10:E54">
      <formula1>$AK$10:$AK$11</formula1>
    </dataValidation>
    <dataValidation type="list" allowBlank="1" showInputMessage="1" showErrorMessage="1" sqref="J10:J54">
      <formula1>$AM$10:$AM$11</formula1>
    </dataValidation>
    <dataValidation type="list" allowBlank="1" showInputMessage="1" showErrorMessage="1" sqref="G10:G54 I10:I54">
      <formula1>$AL$10:$AL$11</formula1>
    </dataValidation>
    <dataValidation type="list" allowBlank="1" showInputMessage="1" showErrorMessage="1" sqref="C10:C54">
      <formula1>$AB$12:$AB$13</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129"/>
  <sheetViews>
    <sheetView showGridLines="0" zoomScale="110" zoomScaleNormal="110" zoomScaleSheetLayoutView="80" workbookViewId="0">
      <pane xSplit="3" ySplit="4" topLeftCell="X81" activePane="bottomRight" state="frozen"/>
      <selection pane="topRight" activeCell="D1" sqref="D1"/>
      <selection pane="bottomLeft" activeCell="A5" sqref="A5"/>
      <selection pane="bottomRight" activeCell="AA85" sqref="AA85"/>
    </sheetView>
  </sheetViews>
  <sheetFormatPr baseColWidth="10" defaultRowHeight="14.25" x14ac:dyDescent="0.2"/>
  <cols>
    <col min="1" max="1" width="54.85546875" style="321" customWidth="1"/>
    <col min="2" max="2" width="44.7109375" style="321" customWidth="1"/>
    <col min="3" max="3" width="14.7109375" style="321" customWidth="1"/>
    <col min="4" max="4" width="20.5703125" style="321" customWidth="1"/>
    <col min="5" max="5" width="20.42578125" style="321" customWidth="1"/>
    <col min="6" max="6" width="30.28515625" style="321" customWidth="1"/>
    <col min="7" max="7" width="32.7109375" style="321" customWidth="1"/>
    <col min="8" max="8" width="27.85546875" style="321" customWidth="1"/>
    <col min="9" max="9" width="28.42578125" style="321" customWidth="1"/>
    <col min="10" max="10" width="27.85546875" style="321" customWidth="1"/>
    <col min="11" max="11" width="15" style="321" bestFit="1" customWidth="1"/>
    <col min="12" max="12" width="14" style="321" bestFit="1" customWidth="1"/>
    <col min="13" max="13" width="16.42578125" style="321" customWidth="1"/>
    <col min="14" max="14" width="15.28515625" style="321" bestFit="1" customWidth="1"/>
    <col min="15" max="15" width="54.7109375" style="321" customWidth="1"/>
    <col min="16" max="16" width="38.140625" style="321" customWidth="1"/>
    <col min="17" max="18" width="34.140625" style="401" customWidth="1"/>
    <col min="19" max="19" width="36.5703125" style="401" customWidth="1"/>
    <col min="20" max="20" width="49" style="321" customWidth="1"/>
    <col min="21" max="21" width="27.42578125" style="321" bestFit="1" customWidth="1"/>
    <col min="22" max="22" width="27.42578125" style="401" customWidth="1"/>
    <col min="23" max="23" width="54.5703125" style="321" customWidth="1"/>
    <col min="24" max="24" width="25.28515625" style="321" customWidth="1"/>
    <col min="25" max="25" width="25.28515625" style="401" customWidth="1"/>
    <col min="26" max="26" width="53.140625" style="321" customWidth="1"/>
    <col min="27" max="27" width="11.42578125" style="321"/>
    <col min="28" max="28" width="10.140625" style="321" customWidth="1"/>
    <col min="29" max="29" width="4.5703125" style="321" bestFit="1" customWidth="1"/>
    <col min="30" max="30" width="6.28515625" style="321" customWidth="1"/>
    <col min="31" max="31" width="11.140625" style="321" bestFit="1" customWidth="1"/>
    <col min="32" max="32" width="6.28515625" style="321" bestFit="1" customWidth="1"/>
    <col min="33" max="33" width="26.42578125" style="321" bestFit="1" customWidth="1"/>
    <col min="34" max="34" width="9.5703125" style="321" bestFit="1" customWidth="1"/>
    <col min="35" max="35" width="16.28515625" style="321" customWidth="1"/>
    <col min="36" max="36" width="6" style="321" customWidth="1"/>
    <col min="37" max="37" width="6.28515625" style="321" bestFit="1" customWidth="1"/>
    <col min="38" max="38" width="24.85546875" style="321" bestFit="1" customWidth="1"/>
    <col min="39" max="16384" width="11.42578125" style="321"/>
  </cols>
  <sheetData>
    <row r="1" spans="1:53" ht="15" thickBot="1" x14ac:dyDescent="0.25">
      <c r="AG1" s="322"/>
      <c r="AH1" s="322"/>
      <c r="AI1" s="322"/>
      <c r="AJ1" s="322"/>
      <c r="AK1" s="322"/>
      <c r="AL1" s="322"/>
      <c r="AV1" s="321" t="s">
        <v>64</v>
      </c>
      <c r="AW1" s="321">
        <v>15</v>
      </c>
      <c r="AX1" s="321">
        <v>15</v>
      </c>
      <c r="AY1" s="321">
        <v>10</v>
      </c>
      <c r="BA1" s="321" t="s">
        <v>362</v>
      </c>
    </row>
    <row r="2" spans="1:53" ht="15.75" thickBot="1" x14ac:dyDescent="0.3">
      <c r="U2" s="856" t="s">
        <v>144</v>
      </c>
      <c r="V2" s="857"/>
      <c r="W2" s="857"/>
      <c r="X2" s="881"/>
      <c r="Y2" s="308"/>
      <c r="Z2" s="308"/>
      <c r="AG2" s="323"/>
      <c r="AH2" s="324"/>
      <c r="AI2" s="324"/>
      <c r="AJ2" s="325"/>
      <c r="AK2" s="324"/>
      <c r="AL2" s="324"/>
      <c r="AV2" s="321" t="s">
        <v>159</v>
      </c>
      <c r="AW2" s="321">
        <v>0</v>
      </c>
      <c r="AX2" s="321">
        <v>10</v>
      </c>
      <c r="AY2" s="321">
        <v>5</v>
      </c>
      <c r="BA2" s="321" t="s">
        <v>570</v>
      </c>
    </row>
    <row r="3" spans="1:53" ht="56.25" customHeight="1" thickBot="1" x14ac:dyDescent="0.4">
      <c r="D3" s="882" t="s">
        <v>355</v>
      </c>
      <c r="E3" s="882"/>
      <c r="F3" s="326" t="s">
        <v>356</v>
      </c>
      <c r="G3" s="326" t="s">
        <v>357</v>
      </c>
      <c r="H3" s="327" t="s">
        <v>358</v>
      </c>
      <c r="I3" s="327" t="s">
        <v>359</v>
      </c>
      <c r="J3" s="327" t="s">
        <v>360</v>
      </c>
      <c r="K3" s="420"/>
      <c r="L3" s="421"/>
      <c r="M3" s="421"/>
      <c r="N3" s="422" t="s">
        <v>504</v>
      </c>
      <c r="O3" s="423"/>
      <c r="P3" s="424" t="s">
        <v>501</v>
      </c>
      <c r="Q3" s="434"/>
      <c r="R3" s="435" t="s">
        <v>566</v>
      </c>
      <c r="S3" s="436"/>
      <c r="T3" s="437"/>
      <c r="U3" s="883" t="s">
        <v>147</v>
      </c>
      <c r="V3" s="884"/>
      <c r="W3" s="885"/>
      <c r="X3" s="883" t="s">
        <v>153</v>
      </c>
      <c r="Y3" s="884"/>
      <c r="Z3" s="885"/>
      <c r="AG3" s="321" t="s">
        <v>541</v>
      </c>
      <c r="AX3" s="321">
        <v>0</v>
      </c>
      <c r="AY3" s="321">
        <v>0</v>
      </c>
      <c r="BA3" s="321" t="s">
        <v>364</v>
      </c>
    </row>
    <row r="4" spans="1:53" ht="168.75" customHeight="1" thickBot="1" x14ac:dyDescent="0.25">
      <c r="A4" s="320" t="s">
        <v>340</v>
      </c>
      <c r="B4" s="320" t="s">
        <v>386</v>
      </c>
      <c r="C4" s="320" t="s">
        <v>339</v>
      </c>
      <c r="D4" s="328" t="s">
        <v>522</v>
      </c>
      <c r="E4" s="328" t="s">
        <v>523</v>
      </c>
      <c r="F4" s="328" t="s">
        <v>524</v>
      </c>
      <c r="G4" s="328" t="s">
        <v>525</v>
      </c>
      <c r="H4" s="328" t="s">
        <v>526</v>
      </c>
      <c r="I4" s="328" t="s">
        <v>527</v>
      </c>
      <c r="J4" s="328" t="s">
        <v>528</v>
      </c>
      <c r="K4" s="327" t="s">
        <v>380</v>
      </c>
      <c r="L4" s="327" t="s">
        <v>361</v>
      </c>
      <c r="M4" s="374" t="s">
        <v>502</v>
      </c>
      <c r="N4" s="374" t="s">
        <v>503</v>
      </c>
      <c r="O4" s="373" t="s">
        <v>363</v>
      </c>
      <c r="P4" s="329" t="s">
        <v>573</v>
      </c>
      <c r="Q4" s="443" t="s">
        <v>567</v>
      </c>
      <c r="R4" s="444" t="s">
        <v>571</v>
      </c>
      <c r="S4" s="445" t="s">
        <v>572</v>
      </c>
      <c r="T4" s="438" t="s">
        <v>381</v>
      </c>
      <c r="U4" s="318" t="s">
        <v>389</v>
      </c>
      <c r="V4" s="410" t="s">
        <v>564</v>
      </c>
      <c r="W4" s="258" t="s">
        <v>568</v>
      </c>
      <c r="X4" s="258" t="s">
        <v>390</v>
      </c>
      <c r="Y4" s="258" t="s">
        <v>565</v>
      </c>
      <c r="Z4" s="258" t="s">
        <v>569</v>
      </c>
      <c r="AB4" s="364" t="s">
        <v>537</v>
      </c>
      <c r="AC4" s="358" t="s">
        <v>281</v>
      </c>
      <c r="AD4" s="359" t="s">
        <v>282</v>
      </c>
      <c r="AE4" s="359" t="s">
        <v>538</v>
      </c>
      <c r="AF4" s="360" t="s">
        <v>283</v>
      </c>
      <c r="AG4" s="361" t="s">
        <v>529</v>
      </c>
      <c r="AH4" s="362" t="s">
        <v>281</v>
      </c>
      <c r="AI4" s="362" t="s">
        <v>552</v>
      </c>
      <c r="AJ4" s="362" t="s">
        <v>282</v>
      </c>
      <c r="AK4" s="362" t="s">
        <v>283</v>
      </c>
      <c r="AL4" s="363" t="s">
        <v>530</v>
      </c>
    </row>
    <row r="5" spans="1:53" s="347" customFormat="1" ht="72.75" customHeight="1" x14ac:dyDescent="0.2">
      <c r="A5" s="408" t="str">
        <f>'2. MAPA DE RIESGOS '!C12</f>
        <v>1: Implementación de un plan, programa o proyecto que impacte negativamente el índice de víctimas fatales y lesionadas en siniestros de tránsito</v>
      </c>
      <c r="B5" s="344" t="s">
        <v>427</v>
      </c>
      <c r="C5" s="409" t="s">
        <v>64</v>
      </c>
      <c r="D5" s="345">
        <v>15</v>
      </c>
      <c r="E5" s="345">
        <v>15</v>
      </c>
      <c r="F5" s="345">
        <v>15</v>
      </c>
      <c r="G5" s="345">
        <v>15</v>
      </c>
      <c r="H5" s="345">
        <v>15</v>
      </c>
      <c r="I5" s="345">
        <v>15</v>
      </c>
      <c r="J5" s="345">
        <v>10</v>
      </c>
      <c r="K5" s="346">
        <f t="shared" ref="K5:K9" si="0">SUM(D5:J5)</f>
        <v>100</v>
      </c>
      <c r="L5" s="369" t="str">
        <f t="shared" ref="L5:L59" si="1">IF(K5&gt;=96,"Fuerte",(IF(K5&lt;=85,"Débil","Moderado")))</f>
        <v>Fuerte</v>
      </c>
      <c r="M5" s="388">
        <f>ROUNDUP(AVERAGEIF(K5:K9,"&gt;0"),1)</f>
        <v>100</v>
      </c>
      <c r="N5" s="389" t="str">
        <f>IF(M5=100,"Fuerte",IF(M5&lt;50,"Débil","Moderada"))</f>
        <v>Fuerte</v>
      </c>
      <c r="O5" s="387" t="str">
        <f>IF(M5&lt;96,"Se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5" s="372" t="s">
        <v>362</v>
      </c>
      <c r="Q5" s="439" t="str">
        <f>IF(AND(N5="Fuerte",P5="Fuerte"),"Fuerte","")</f>
        <v>Fuerte</v>
      </c>
      <c r="R5" s="439" t="str">
        <f>IF(Q5="Fuerte","",IF(OR(N5="Débil",P5="Débil"),"","Moderada"))</f>
        <v/>
      </c>
      <c r="S5" s="439" t="str">
        <f>IF(OR(Q5="Fuerte",R5="Moderada"),"","Débil")</f>
        <v/>
      </c>
      <c r="T5" s="440" t="str">
        <f>IF(AND(L5="Fuerte",P5="Fuerte"),"Control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5" s="390">
        <f>IF(C5="Preventivo",IF(L5="Fuerte",2,IF(L5="Moderado",1,"")),"")</f>
        <v>2</v>
      </c>
      <c r="V5" s="431">
        <f>IFERROR(ROUND(AVERAGE(U5:U9),0),0)</f>
        <v>2</v>
      </c>
      <c r="W5" s="389">
        <f>IF(OR(S5="Débil",V5=0),0,IF(V5=1,1,IF(AND(Q5="Fuerte",V5=2),2,1)))</f>
        <v>2</v>
      </c>
      <c r="X5" s="425" t="str">
        <f>IF(C5="Detectivo",IF(L5="Fuerte",2,IF(L5="Moderado",1,"")),"")</f>
        <v/>
      </c>
      <c r="Y5" s="431">
        <f>IFERROR(ROUND(AVERAGE(X5:X9),0),0)</f>
        <v>2</v>
      </c>
      <c r="Z5" s="389">
        <f>IF(OR(S5="Débil",Y5=0),0,IF(Y5=1,1,IF(AND(Q5="Fuerte",Y5=2),2,1)))</f>
        <v>2</v>
      </c>
      <c r="AB5" s="391">
        <v>1</v>
      </c>
      <c r="AC5" s="306">
        <f>'2. MAPA DE RIESGOS '!H12</f>
        <v>2</v>
      </c>
      <c r="AD5" s="306">
        <f>'2. MAPA DE RIESGOS '!I12</f>
        <v>5</v>
      </c>
      <c r="AE5" s="306">
        <f>IF(AD5=1,1,IF(AD5=3,2,IF(AD5=5,3,IF(AD5=10,4,5))))</f>
        <v>3</v>
      </c>
      <c r="AF5" s="307">
        <f>AC5*AD5</f>
        <v>10</v>
      </c>
      <c r="AG5" s="399" t="str">
        <f>IF(OR(AC5="",AD5=""),"",IF(AF5&lt;=12,"BAJA",IF(AF5&lt;=25,"MODERADA",IF(AF5&lt;=50,"ALTA","EXTREMA"))))</f>
        <v>BAJA</v>
      </c>
      <c r="AH5" s="306">
        <f>IF(AC5=1,1,IF((AC5-W5)=0,1,AC5-W5))</f>
        <v>1</v>
      </c>
      <c r="AI5" s="306">
        <f>IF(AE5=1,1,IF((AE5-Z5)=0,1,AE5-Z5))</f>
        <v>1</v>
      </c>
      <c r="AJ5" s="306">
        <f>IF(AI5=1,1,IF(AI5=2,3,IF(AI5=3,5,IF(AI5=4,10,20))))</f>
        <v>1</v>
      </c>
      <c r="AK5" s="307">
        <f>AH5*AJ5</f>
        <v>1</v>
      </c>
      <c r="AL5" s="399" t="str">
        <f>IF(OR(AF5="",AG5=""),"",IF(AK5&lt;=12,"BAJA",IF(AK5&lt;=25,"MODERADA",IF(AK5&lt;=50,"ALTA","EXTREMA"))))</f>
        <v>BAJA</v>
      </c>
    </row>
    <row r="6" spans="1:53" ht="38.25" x14ac:dyDescent="0.2">
      <c r="A6" s="331"/>
      <c r="B6" s="338" t="s">
        <v>424</v>
      </c>
      <c r="C6" s="335" t="s">
        <v>64</v>
      </c>
      <c r="D6" s="366">
        <v>15</v>
      </c>
      <c r="E6" s="366">
        <v>15</v>
      </c>
      <c r="F6" s="366">
        <v>15</v>
      </c>
      <c r="G6" s="366">
        <v>15</v>
      </c>
      <c r="H6" s="366">
        <v>15</v>
      </c>
      <c r="I6" s="366">
        <v>15</v>
      </c>
      <c r="J6" s="366">
        <v>10</v>
      </c>
      <c r="K6" s="337">
        <f t="shared" si="0"/>
        <v>100</v>
      </c>
      <c r="L6" s="367" t="str">
        <f t="shared" si="1"/>
        <v>Fuerte</v>
      </c>
      <c r="M6" s="356"/>
      <c r="N6" s="353"/>
      <c r="O6" s="351"/>
      <c r="P6" s="370" t="s">
        <v>362</v>
      </c>
      <c r="Q6" s="439" t="str">
        <f t="shared" ref="Q6:Q69" si="2">IF(AND(N6="Fuerte",P6="Fuerte"),"Fuerte","")</f>
        <v/>
      </c>
      <c r="R6" s="439" t="str">
        <f t="shared" ref="R6:R9" si="3">IF(Q6="Fuerte","",IF(OR(N6="Débil",P6="Débil"),"","Moderada"))</f>
        <v>Moderada</v>
      </c>
      <c r="S6" s="439" t="str">
        <f t="shared" ref="S6:S9" si="4">IF(OR(Q6="Fuerte",R6="Moderada"),"","Débil")</f>
        <v/>
      </c>
      <c r="T6" s="440" t="str">
        <f t="shared" ref="T6:T25" si="5">IF(AND(L6="Fuerte",P6="Fuerte"),"Control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6" s="390">
        <f t="shared" ref="U6:U69" si="6">IF(C6="Preventivo",IF(L6="Fuerte",2,IF(L6="Moderado",1,"")),"")</f>
        <v>2</v>
      </c>
      <c r="V6" s="417"/>
      <c r="W6" s="382"/>
      <c r="X6" s="425" t="str">
        <f t="shared" ref="X6:X69" si="7">IF(C6="Detectivo",IF(L6="Fuerte",2,IF(L6="Moderado",1,"")),"")</f>
        <v/>
      </c>
      <c r="Y6" s="412"/>
      <c r="Z6" s="383"/>
      <c r="AB6" s="330">
        <v>2</v>
      </c>
      <c r="AC6" s="306">
        <f>'2. MAPA DE RIESGOS '!H13</f>
        <v>3</v>
      </c>
      <c r="AD6" s="306">
        <f>'2. MAPA DE RIESGOS '!I13</f>
        <v>10</v>
      </c>
      <c r="AE6" s="306">
        <f t="shared" ref="AE6" si="8">IF(AD6=1,1,IF(AD6=3,2,IF(AD6=5,3,IF(AD6=10,4,5))))</f>
        <v>4</v>
      </c>
      <c r="AF6" s="307">
        <f t="shared" ref="AF6" si="9">AC6*AD6</f>
        <v>30</v>
      </c>
      <c r="AG6" s="64" t="str">
        <f t="shared" ref="AG6" si="10">IF(OR(AC6="",AD6=""),"",IF(AF6&lt;=12,"BAJA",IF(AF6&lt;=25,"MODERADA",IF(AF6&lt;=50,"ALTA","EXTREMA"))))</f>
        <v>ALTA</v>
      </c>
      <c r="AH6" s="306">
        <f>IF(AC6=1,1,IF((AC6-W10)=0,1,AC6-W10))</f>
        <v>1</v>
      </c>
      <c r="AI6" s="306">
        <f>IF(AE6=1,1,IF((AE6-Z10)=0,1,AE6-Z10))</f>
        <v>4</v>
      </c>
      <c r="AJ6" s="306">
        <f t="shared" ref="AJ6" si="11">IF(AI6=1,1,IF(AI6=2,3,IF(AI6=3,5,IF(AI6=4,10,20))))</f>
        <v>10</v>
      </c>
      <c r="AK6" s="307">
        <f t="shared" ref="AK6" si="12">AH6*AJ6</f>
        <v>10</v>
      </c>
      <c r="AL6" s="64" t="str">
        <f t="shared" ref="AL6" si="13">IF(OR(AF6="",AG6=""),"",IF(AK6&lt;=12,"BAJA",IF(AK6&lt;=25,"MODERADA",IF(AK6&lt;=50,"ALTA","EXTREMA"))))</f>
        <v>BAJA</v>
      </c>
    </row>
    <row r="7" spans="1:53" ht="38.25" x14ac:dyDescent="0.2">
      <c r="A7" s="331"/>
      <c r="B7" s="338" t="s">
        <v>425</v>
      </c>
      <c r="C7" s="335" t="s">
        <v>64</v>
      </c>
      <c r="D7" s="366">
        <v>15</v>
      </c>
      <c r="E7" s="366">
        <v>15</v>
      </c>
      <c r="F7" s="366">
        <v>15</v>
      </c>
      <c r="G7" s="366">
        <v>15</v>
      </c>
      <c r="H7" s="366">
        <v>15</v>
      </c>
      <c r="I7" s="366">
        <v>15</v>
      </c>
      <c r="J7" s="366">
        <v>10</v>
      </c>
      <c r="K7" s="337">
        <f t="shared" si="0"/>
        <v>100</v>
      </c>
      <c r="L7" s="367" t="str">
        <f t="shared" si="1"/>
        <v>Fuerte</v>
      </c>
      <c r="M7" s="356"/>
      <c r="N7" s="353"/>
      <c r="O7" s="351"/>
      <c r="P7" s="370" t="s">
        <v>362</v>
      </c>
      <c r="Q7" s="439" t="str">
        <f t="shared" si="2"/>
        <v/>
      </c>
      <c r="R7" s="439" t="str">
        <f t="shared" si="3"/>
        <v>Moderada</v>
      </c>
      <c r="S7" s="439" t="str">
        <f t="shared" si="4"/>
        <v/>
      </c>
      <c r="T7" s="440" t="str">
        <f t="shared" si="5"/>
        <v>Control fuerte pero si el riesgo residual lo requiere, en cada proceso involucrado se deben emprender acciones adicionales</v>
      </c>
      <c r="U7" s="390">
        <f t="shared" si="6"/>
        <v>2</v>
      </c>
      <c r="V7" s="417"/>
      <c r="W7" s="382"/>
      <c r="X7" s="425" t="str">
        <f t="shared" si="7"/>
        <v/>
      </c>
      <c r="Y7" s="412"/>
      <c r="Z7" s="383"/>
      <c r="AB7" s="330">
        <v>3</v>
      </c>
      <c r="AC7" s="306">
        <f>'2. MAPA DE RIESGOS '!H14</f>
        <v>2</v>
      </c>
      <c r="AD7" s="306">
        <f>'2. MAPA DE RIESGOS '!I14</f>
        <v>10</v>
      </c>
      <c r="AE7" s="306">
        <f t="shared" ref="AE7:AE25" si="14">IF(AD7=1,1,IF(AD7=3,2,IF(AD7=5,3,IF(AD7=10,4,5))))</f>
        <v>4</v>
      </c>
      <c r="AF7" s="307">
        <f t="shared" ref="AF7:AF25" si="15">AC7*AD7</f>
        <v>20</v>
      </c>
      <c r="AG7" s="64" t="str">
        <f t="shared" ref="AG7:AG25" si="16">IF(OR(AC7="",AD7=""),"",IF(AF7&lt;=12,"BAJA",IF(AF7&lt;=25,"MODERADA",IF(AF7&lt;=50,"ALTA","EXTREMA"))))</f>
        <v>MODERADA</v>
      </c>
      <c r="AH7" s="306">
        <f>IF(AC7=1,1,IF((AC7-W15)=0,1,AC7-W15))</f>
        <v>1</v>
      </c>
      <c r="AI7" s="306">
        <f>IF(AE7=1,1,IF((AE7-Z15)=0,1,AE7-Z15))</f>
        <v>2</v>
      </c>
      <c r="AJ7" s="306">
        <f t="shared" ref="AJ7:AJ25" si="17">IF(AI7=1,1,IF(AI7=2,3,IF(AI7=3,5,IF(AI7=4,10,20))))</f>
        <v>3</v>
      </c>
      <c r="AK7" s="307">
        <f t="shared" ref="AK7:AK25" si="18">AH7*AJ7</f>
        <v>3</v>
      </c>
      <c r="AL7" s="64" t="str">
        <f t="shared" ref="AL7:AL25" si="19">IF(OR(AF7="",AG7=""),"",IF(AK7&lt;=12,"BAJA",IF(AK7&lt;=25,"MODERADA",IF(AK7&lt;=50,"ALTA","EXTREMA"))))</f>
        <v>BAJA</v>
      </c>
    </row>
    <row r="8" spans="1:53" ht="38.25" x14ac:dyDescent="0.2">
      <c r="A8" s="331"/>
      <c r="B8" s="338" t="s">
        <v>426</v>
      </c>
      <c r="C8" s="335" t="s">
        <v>64</v>
      </c>
      <c r="D8" s="366">
        <v>15</v>
      </c>
      <c r="E8" s="366">
        <v>15</v>
      </c>
      <c r="F8" s="366">
        <v>15</v>
      </c>
      <c r="G8" s="366">
        <v>15</v>
      </c>
      <c r="H8" s="366">
        <v>15</v>
      </c>
      <c r="I8" s="366">
        <v>15</v>
      </c>
      <c r="J8" s="366">
        <v>10</v>
      </c>
      <c r="K8" s="337">
        <f t="shared" si="0"/>
        <v>100</v>
      </c>
      <c r="L8" s="367" t="str">
        <f t="shared" si="1"/>
        <v>Fuerte</v>
      </c>
      <c r="M8" s="356"/>
      <c r="N8" s="353"/>
      <c r="O8" s="351"/>
      <c r="P8" s="370" t="s">
        <v>362</v>
      </c>
      <c r="Q8" s="439" t="str">
        <f t="shared" si="2"/>
        <v/>
      </c>
      <c r="R8" s="439" t="str">
        <f t="shared" si="3"/>
        <v>Moderada</v>
      </c>
      <c r="S8" s="439" t="str">
        <f t="shared" si="4"/>
        <v/>
      </c>
      <c r="T8" s="440" t="str">
        <f t="shared" si="5"/>
        <v>Control fuerte pero si el riesgo residual lo requiere, en cada proceso involucrado se deben emprender acciones adicionales</v>
      </c>
      <c r="U8" s="390">
        <f t="shared" si="6"/>
        <v>2</v>
      </c>
      <c r="V8" s="417"/>
      <c r="W8" s="382"/>
      <c r="X8" s="425" t="str">
        <f t="shared" si="7"/>
        <v/>
      </c>
      <c r="Y8" s="412"/>
      <c r="Z8" s="383"/>
      <c r="AB8" s="330">
        <v>4</v>
      </c>
      <c r="AC8" s="306">
        <f>'2. MAPA DE RIESGOS '!H15</f>
        <v>3</v>
      </c>
      <c r="AD8" s="306">
        <f>'2. MAPA DE RIESGOS '!I15</f>
        <v>10</v>
      </c>
      <c r="AE8" s="306">
        <f t="shared" si="14"/>
        <v>4</v>
      </c>
      <c r="AF8" s="307">
        <f t="shared" si="15"/>
        <v>30</v>
      </c>
      <c r="AG8" s="64" t="str">
        <f t="shared" si="16"/>
        <v>ALTA</v>
      </c>
      <c r="AH8" s="306">
        <f>IF(AC8=1,1,IF((AC8-W18)=0,1,AC8-W18))</f>
        <v>1</v>
      </c>
      <c r="AI8" s="306">
        <f>IF(AE8=1,1,IF((AE8-Z18)=0,1,AE8-Z18))</f>
        <v>2</v>
      </c>
      <c r="AJ8" s="306">
        <f t="shared" si="17"/>
        <v>3</v>
      </c>
      <c r="AK8" s="307">
        <f t="shared" si="18"/>
        <v>3</v>
      </c>
      <c r="AL8" s="64" t="str">
        <f t="shared" si="19"/>
        <v>BAJA</v>
      </c>
    </row>
    <row r="9" spans="1:53" ht="38.25" x14ac:dyDescent="0.2">
      <c r="A9" s="331"/>
      <c r="B9" s="338" t="s">
        <v>428</v>
      </c>
      <c r="C9" s="335" t="s">
        <v>159</v>
      </c>
      <c r="D9" s="336">
        <v>15</v>
      </c>
      <c r="E9" s="336">
        <v>15</v>
      </c>
      <c r="F9" s="336">
        <v>15</v>
      </c>
      <c r="G9" s="336">
        <v>15</v>
      </c>
      <c r="H9" s="336">
        <v>15</v>
      </c>
      <c r="I9" s="336">
        <v>15</v>
      </c>
      <c r="J9" s="336">
        <v>10</v>
      </c>
      <c r="K9" s="337">
        <f t="shared" si="0"/>
        <v>100</v>
      </c>
      <c r="L9" s="367" t="str">
        <f t="shared" si="1"/>
        <v>Fuerte</v>
      </c>
      <c r="M9" s="356"/>
      <c r="N9" s="353"/>
      <c r="O9" s="376"/>
      <c r="P9" s="370" t="s">
        <v>362</v>
      </c>
      <c r="Q9" s="439" t="str">
        <f t="shared" si="2"/>
        <v/>
      </c>
      <c r="R9" s="439" t="str">
        <f t="shared" si="3"/>
        <v>Moderada</v>
      </c>
      <c r="S9" s="439" t="str">
        <f t="shared" si="4"/>
        <v/>
      </c>
      <c r="T9" s="440" t="str">
        <f t="shared" si="5"/>
        <v>Control fuerte pero si el riesgo residual lo requiere, en cada proceso involucrado se deben emprender acciones adicionales</v>
      </c>
      <c r="U9" s="390" t="str">
        <f t="shared" si="6"/>
        <v/>
      </c>
      <c r="V9" s="417"/>
      <c r="W9" s="382"/>
      <c r="X9" s="425">
        <f t="shared" si="7"/>
        <v>2</v>
      </c>
      <c r="Y9" s="412"/>
      <c r="Z9" s="383"/>
      <c r="AB9" s="330">
        <v>5</v>
      </c>
      <c r="AC9" s="306">
        <f>'2. MAPA DE RIESGOS '!H16</f>
        <v>1</v>
      </c>
      <c r="AD9" s="306">
        <f>'2. MAPA DE RIESGOS '!I16</f>
        <v>5</v>
      </c>
      <c r="AE9" s="306">
        <f t="shared" si="14"/>
        <v>3</v>
      </c>
      <c r="AF9" s="307">
        <f t="shared" si="15"/>
        <v>5</v>
      </c>
      <c r="AG9" s="64" t="str">
        <f t="shared" si="16"/>
        <v>BAJA</v>
      </c>
      <c r="AH9" s="306">
        <f>IF(AC9=1,1,IF((AC9-W26)=0,1,AC9-W26))</f>
        <v>1</v>
      </c>
      <c r="AI9" s="306">
        <f>IF(AE9=1,1,IF((AE9-Z26)=0,1,AE9-Z26))</f>
        <v>1</v>
      </c>
      <c r="AJ9" s="306">
        <f t="shared" si="17"/>
        <v>1</v>
      </c>
      <c r="AK9" s="307">
        <f t="shared" si="18"/>
        <v>1</v>
      </c>
      <c r="AL9" s="64" t="str">
        <f t="shared" si="19"/>
        <v>BAJA</v>
      </c>
    </row>
    <row r="10" spans="1:53" ht="66.75" customHeight="1" x14ac:dyDescent="0.2">
      <c r="A10" s="311" t="str">
        <f>'2. MAPA DE RIESGOS '!C13</f>
        <v>2. Formulación e implementación de acciones que no fomenten la cultura ciudadana y el respeto entre todos los usuarios de todas las formas de transporte.</v>
      </c>
      <c r="B10" s="309" t="s">
        <v>432</v>
      </c>
      <c r="C10" s="339" t="s">
        <v>64</v>
      </c>
      <c r="D10" s="340">
        <v>15</v>
      </c>
      <c r="E10" s="340">
        <v>15</v>
      </c>
      <c r="F10" s="340">
        <v>15</v>
      </c>
      <c r="G10" s="340">
        <v>15</v>
      </c>
      <c r="H10" s="340">
        <v>15</v>
      </c>
      <c r="I10" s="340">
        <v>15</v>
      </c>
      <c r="J10" s="340">
        <v>10</v>
      </c>
      <c r="K10" s="406">
        <f t="shared" ref="K10:K59" si="20">SUM(D10:J10)</f>
        <v>100</v>
      </c>
      <c r="L10" s="368" t="str">
        <f t="shared" si="1"/>
        <v>Fuerte</v>
      </c>
      <c r="M10" s="377">
        <f>ROUNDUP(AVERAGEIF(K10:K14,"&gt;0"),1)</f>
        <v>100</v>
      </c>
      <c r="N10" s="355" t="str">
        <f>IF(M10=100,"Fuerte",IF(M10&lt;50,"Débil","Moderada"))</f>
        <v>Fuerte</v>
      </c>
      <c r="O10" s="378" t="str">
        <f>IF(M10&lt;96,"Se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0" s="371" t="s">
        <v>362</v>
      </c>
      <c r="Q10" s="441" t="str">
        <f t="shared" si="2"/>
        <v>Fuerte</v>
      </c>
      <c r="R10" s="441" t="str">
        <f t="shared" ref="R10:R73" si="21">IF(Q10="Fuerte","",IF(OR(N10="Débil",P10="Débil"),"","Moderada"))</f>
        <v/>
      </c>
      <c r="S10" s="441" t="str">
        <f t="shared" ref="S10:S73" si="22">IF(OR(Q10="Fuerte",R10="Moderada"),"","Débil")</f>
        <v/>
      </c>
      <c r="T10" s="442" t="str">
        <f t="shared" si="5"/>
        <v>Control fuerte pero si el riesgo residual lo requiere, en cada proceso involucrado se deben emprender acciones adicionales</v>
      </c>
      <c r="U10" s="349">
        <f t="shared" si="6"/>
        <v>2</v>
      </c>
      <c r="V10" s="428">
        <f>IFERROR(ROUND(AVERAGE(U10:U14),0),0)</f>
        <v>2</v>
      </c>
      <c r="W10" s="355">
        <f>IF(OR(S10="Débil",V10=0),0,IF(V10=1,1,IF(AND(Q10="Fuerte",V10=2),2,1)))</f>
        <v>2</v>
      </c>
      <c r="X10" s="348" t="str">
        <f t="shared" si="7"/>
        <v/>
      </c>
      <c r="Y10" s="428">
        <f>IFERROR(ROUND(AVERAGE(X10:X14),0),0)</f>
        <v>0</v>
      </c>
      <c r="Z10" s="355">
        <f>IF(OR(S10="Débil",Y10=0),0,IF(Y10=1,1,IF(AND(Q10="Fuerte",Y10=2),2,1)))</f>
        <v>0</v>
      </c>
      <c r="AB10" s="330">
        <v>6</v>
      </c>
      <c r="AC10" s="306">
        <f>'2. MAPA DE RIESGOS '!H17</f>
        <v>1</v>
      </c>
      <c r="AD10" s="306">
        <f>'2. MAPA DE RIESGOS '!I17</f>
        <v>10</v>
      </c>
      <c r="AE10" s="306">
        <f t="shared" si="14"/>
        <v>4</v>
      </c>
      <c r="AF10" s="307">
        <f t="shared" si="15"/>
        <v>10</v>
      </c>
      <c r="AG10" s="64" t="str">
        <f t="shared" si="16"/>
        <v>BAJA</v>
      </c>
      <c r="AH10" s="306">
        <f>IF(AC10=1,1,IF((AC10-W31)=0,1,AC10-W31))</f>
        <v>1</v>
      </c>
      <c r="AI10" s="306">
        <f>IF(AE10=1,1,IF((AE10-Z31)=0,1,AE10-Z31))</f>
        <v>3</v>
      </c>
      <c r="AJ10" s="306">
        <f t="shared" si="17"/>
        <v>5</v>
      </c>
      <c r="AK10" s="307">
        <f t="shared" si="18"/>
        <v>5</v>
      </c>
      <c r="AL10" s="64" t="str">
        <f t="shared" si="19"/>
        <v>BAJA</v>
      </c>
    </row>
    <row r="11" spans="1:53" s="347" customFormat="1" ht="38.25" x14ac:dyDescent="0.2">
      <c r="A11" s="402"/>
      <c r="B11" s="341" t="s">
        <v>429</v>
      </c>
      <c r="C11" s="404" t="s">
        <v>64</v>
      </c>
      <c r="D11" s="405">
        <v>15</v>
      </c>
      <c r="E11" s="405">
        <v>15</v>
      </c>
      <c r="F11" s="405">
        <v>15</v>
      </c>
      <c r="G11" s="405">
        <v>15</v>
      </c>
      <c r="H11" s="405">
        <v>15</v>
      </c>
      <c r="I11" s="405">
        <v>15</v>
      </c>
      <c r="J11" s="405">
        <v>10</v>
      </c>
      <c r="K11" s="406">
        <f t="shared" si="20"/>
        <v>100</v>
      </c>
      <c r="L11" s="368" t="str">
        <f t="shared" si="1"/>
        <v>Fuerte</v>
      </c>
      <c r="M11" s="379"/>
      <c r="N11" s="354"/>
      <c r="O11" s="380"/>
      <c r="P11" s="371" t="s">
        <v>362</v>
      </c>
      <c r="Q11" s="441" t="str">
        <f t="shared" si="2"/>
        <v/>
      </c>
      <c r="R11" s="441" t="str">
        <f t="shared" si="21"/>
        <v>Moderada</v>
      </c>
      <c r="S11" s="441" t="str">
        <f t="shared" si="22"/>
        <v/>
      </c>
      <c r="T11" s="442" t="str">
        <f t="shared" si="5"/>
        <v>Control fuerte pero si el riesgo residual lo requiere, en cada proceso involucrado se deben emprender acciones adicionales</v>
      </c>
      <c r="U11" s="349">
        <f t="shared" si="6"/>
        <v>2</v>
      </c>
      <c r="V11" s="418"/>
      <c r="W11" s="379"/>
      <c r="X11" s="348" t="str">
        <f t="shared" si="7"/>
        <v/>
      </c>
      <c r="Y11" s="350"/>
      <c r="Z11" s="354"/>
      <c r="AB11" s="391">
        <v>7</v>
      </c>
      <c r="AC11" s="306">
        <f>'2. MAPA DE RIESGOS '!H18</f>
        <v>1</v>
      </c>
      <c r="AD11" s="306">
        <f>'2. MAPA DE RIESGOS '!I18</f>
        <v>20</v>
      </c>
      <c r="AE11" s="306">
        <f t="shared" si="14"/>
        <v>5</v>
      </c>
      <c r="AF11" s="307">
        <f t="shared" si="15"/>
        <v>20</v>
      </c>
      <c r="AG11" s="399" t="str">
        <f t="shared" si="16"/>
        <v>MODERADA</v>
      </c>
      <c r="AH11" s="306">
        <f>IF(AC11=1,1,IF((AC11-W39)=0,1,AC11-W39))</f>
        <v>1</v>
      </c>
      <c r="AI11" s="306">
        <f>IF(AE11=1,1,IF((AE11-Z39)=0,1,AE11-Z39))</f>
        <v>4</v>
      </c>
      <c r="AJ11" s="306">
        <f t="shared" si="17"/>
        <v>10</v>
      </c>
      <c r="AK11" s="307">
        <f t="shared" si="18"/>
        <v>10</v>
      </c>
      <c r="AL11" s="399" t="str">
        <f t="shared" si="19"/>
        <v>BAJA</v>
      </c>
    </row>
    <row r="12" spans="1:53" s="347" customFormat="1" ht="38.25" x14ac:dyDescent="0.2">
      <c r="A12" s="402"/>
      <c r="B12" s="400" t="s">
        <v>430</v>
      </c>
      <c r="C12" s="404" t="s">
        <v>64</v>
      </c>
      <c r="D12" s="405">
        <v>15</v>
      </c>
      <c r="E12" s="405">
        <v>15</v>
      </c>
      <c r="F12" s="405">
        <v>15</v>
      </c>
      <c r="G12" s="405">
        <v>15</v>
      </c>
      <c r="H12" s="405">
        <v>15</v>
      </c>
      <c r="I12" s="405">
        <v>15</v>
      </c>
      <c r="J12" s="405">
        <v>10</v>
      </c>
      <c r="K12" s="406">
        <f t="shared" si="20"/>
        <v>100</v>
      </c>
      <c r="L12" s="368" t="str">
        <f t="shared" si="1"/>
        <v>Fuerte</v>
      </c>
      <c r="M12" s="379"/>
      <c r="N12" s="354"/>
      <c r="O12" s="380"/>
      <c r="P12" s="371" t="s">
        <v>570</v>
      </c>
      <c r="Q12" s="441" t="str">
        <f t="shared" si="2"/>
        <v/>
      </c>
      <c r="R12" s="441" t="str">
        <f t="shared" si="21"/>
        <v>Moderada</v>
      </c>
      <c r="S12" s="441" t="str">
        <f t="shared" si="22"/>
        <v/>
      </c>
      <c r="T12" s="442" t="str">
        <f t="shared" si="5"/>
        <v>Requiere plan de acción para fortalecer los controles</v>
      </c>
      <c r="U12" s="349">
        <f t="shared" si="6"/>
        <v>2</v>
      </c>
      <c r="V12" s="418"/>
      <c r="W12" s="379"/>
      <c r="X12" s="348" t="str">
        <f t="shared" si="7"/>
        <v/>
      </c>
      <c r="Y12" s="350"/>
      <c r="Z12" s="354"/>
      <c r="AB12" s="391">
        <v>8</v>
      </c>
      <c r="AC12" s="306">
        <f>'2. MAPA DE RIESGOS '!H19</f>
        <v>2</v>
      </c>
      <c r="AD12" s="306">
        <f>'2. MAPA DE RIESGOS '!I19</f>
        <v>20</v>
      </c>
      <c r="AE12" s="306">
        <f t="shared" si="14"/>
        <v>5</v>
      </c>
      <c r="AF12" s="307">
        <f t="shared" si="15"/>
        <v>40</v>
      </c>
      <c r="AG12" s="399" t="str">
        <f t="shared" si="16"/>
        <v>ALTA</v>
      </c>
      <c r="AH12" s="306">
        <f>IF(AC12=1,1,IF((AC12-W50)=0,1,AC12-W50))</f>
        <v>1</v>
      </c>
      <c r="AI12" s="306">
        <f>IF(AE12=1,1,IF((AE12-Z50)=0,1,AE12-Z50))</f>
        <v>5</v>
      </c>
      <c r="AJ12" s="306">
        <f t="shared" si="17"/>
        <v>20</v>
      </c>
      <c r="AK12" s="307">
        <f t="shared" si="18"/>
        <v>20</v>
      </c>
      <c r="AL12" s="399" t="str">
        <f t="shared" si="19"/>
        <v>MODERADA</v>
      </c>
    </row>
    <row r="13" spans="1:53" ht="38.25" x14ac:dyDescent="0.2">
      <c r="A13" s="332"/>
      <c r="B13" s="341" t="s">
        <v>431</v>
      </c>
      <c r="C13" s="339" t="s">
        <v>64</v>
      </c>
      <c r="D13" s="392">
        <v>15</v>
      </c>
      <c r="E13" s="392">
        <v>15</v>
      </c>
      <c r="F13" s="392">
        <v>15</v>
      </c>
      <c r="G13" s="392">
        <v>15</v>
      </c>
      <c r="H13" s="392">
        <v>15</v>
      </c>
      <c r="I13" s="392">
        <v>15</v>
      </c>
      <c r="J13" s="392">
        <v>10</v>
      </c>
      <c r="K13" s="406">
        <f t="shared" si="20"/>
        <v>100</v>
      </c>
      <c r="L13" s="368" t="str">
        <f t="shared" si="1"/>
        <v>Fuerte</v>
      </c>
      <c r="M13" s="379"/>
      <c r="N13" s="354"/>
      <c r="O13" s="380"/>
      <c r="P13" s="371" t="s">
        <v>362</v>
      </c>
      <c r="Q13" s="441" t="str">
        <f t="shared" si="2"/>
        <v/>
      </c>
      <c r="R13" s="441" t="str">
        <f t="shared" si="21"/>
        <v>Moderada</v>
      </c>
      <c r="S13" s="441" t="str">
        <f t="shared" si="22"/>
        <v/>
      </c>
      <c r="T13" s="442" t="str">
        <f t="shared" si="5"/>
        <v>Control fuerte pero si el riesgo residual lo requiere, en cada proceso involucrado se deben emprender acciones adicionales</v>
      </c>
      <c r="U13" s="349">
        <f t="shared" si="6"/>
        <v>2</v>
      </c>
      <c r="V13" s="418"/>
      <c r="W13" s="379"/>
      <c r="X13" s="348" t="str">
        <f t="shared" si="7"/>
        <v/>
      </c>
      <c r="Y13" s="350"/>
      <c r="Z13" s="354"/>
      <c r="AB13" s="330">
        <v>9</v>
      </c>
      <c r="AC13" s="306">
        <f>'2. MAPA DE RIESGOS '!H20</f>
        <v>2</v>
      </c>
      <c r="AD13" s="306">
        <f>'2. MAPA DE RIESGOS '!I20</f>
        <v>20</v>
      </c>
      <c r="AE13" s="306">
        <f t="shared" si="14"/>
        <v>5</v>
      </c>
      <c r="AF13" s="307">
        <f t="shared" si="15"/>
        <v>40</v>
      </c>
      <c r="AG13" s="64" t="str">
        <f t="shared" si="16"/>
        <v>ALTA</v>
      </c>
      <c r="AH13" s="306">
        <f>IF(AC13=1,1,IF((AC13-W58)=0,1,AC13-W58))</f>
        <v>1</v>
      </c>
      <c r="AI13" s="306">
        <f>IF(AE13=1,1,IF((AE13-Z58)=0,1,AE13-Z58))</f>
        <v>4</v>
      </c>
      <c r="AJ13" s="306">
        <f t="shared" si="17"/>
        <v>10</v>
      </c>
      <c r="AK13" s="307">
        <f t="shared" si="18"/>
        <v>10</v>
      </c>
      <c r="AL13" s="64" t="str">
        <f t="shared" si="19"/>
        <v>BAJA</v>
      </c>
    </row>
    <row r="14" spans="1:53" ht="38.25" x14ac:dyDescent="0.2">
      <c r="A14" s="332"/>
      <c r="B14" s="319" t="s">
        <v>433</v>
      </c>
      <c r="C14" s="339" t="s">
        <v>64</v>
      </c>
      <c r="D14" s="340">
        <v>15</v>
      </c>
      <c r="E14" s="340">
        <v>15</v>
      </c>
      <c r="F14" s="340">
        <v>15</v>
      </c>
      <c r="G14" s="340">
        <v>15</v>
      </c>
      <c r="H14" s="340">
        <v>15</v>
      </c>
      <c r="I14" s="340">
        <v>15</v>
      </c>
      <c r="J14" s="340">
        <v>10</v>
      </c>
      <c r="K14" s="406">
        <f t="shared" si="20"/>
        <v>100</v>
      </c>
      <c r="L14" s="368" t="str">
        <f t="shared" si="1"/>
        <v>Fuerte</v>
      </c>
      <c r="M14" s="379"/>
      <c r="N14" s="354"/>
      <c r="O14" s="380"/>
      <c r="P14" s="371" t="s">
        <v>362</v>
      </c>
      <c r="Q14" s="441" t="str">
        <f t="shared" si="2"/>
        <v/>
      </c>
      <c r="R14" s="441" t="str">
        <f t="shared" si="21"/>
        <v>Moderada</v>
      </c>
      <c r="S14" s="441" t="str">
        <f t="shared" si="22"/>
        <v/>
      </c>
      <c r="T14" s="442" t="str">
        <f t="shared" si="5"/>
        <v>Control fuerte pero si el riesgo residual lo requiere, en cada proceso involucrado se deben emprender acciones adicionales</v>
      </c>
      <c r="U14" s="349">
        <f t="shared" si="6"/>
        <v>2</v>
      </c>
      <c r="V14" s="352"/>
      <c r="W14" s="429"/>
      <c r="X14" s="348" t="str">
        <f t="shared" si="7"/>
        <v/>
      </c>
      <c r="Y14" s="348"/>
      <c r="Z14" s="430"/>
      <c r="AB14" s="330">
        <v>10</v>
      </c>
      <c r="AC14" s="306">
        <f>'2. MAPA DE RIESGOS '!H21</f>
        <v>3</v>
      </c>
      <c r="AD14" s="306">
        <f>'2. MAPA DE RIESGOS '!I21</f>
        <v>20</v>
      </c>
      <c r="AE14" s="306">
        <f t="shared" si="14"/>
        <v>5</v>
      </c>
      <c r="AF14" s="307">
        <f t="shared" si="15"/>
        <v>60</v>
      </c>
      <c r="AG14" s="64" t="str">
        <f t="shared" si="16"/>
        <v>EXTREMA</v>
      </c>
      <c r="AH14" s="306">
        <f>IF(AC14=1,1,IF((AC14-W64)=0,1,AC14-W64))</f>
        <v>2</v>
      </c>
      <c r="AI14" s="306">
        <f>IF(AE14=1,1,IF((AE14-Z64)=0,1,AE14-Z64))</f>
        <v>4</v>
      </c>
      <c r="AJ14" s="306">
        <f t="shared" si="17"/>
        <v>10</v>
      </c>
      <c r="AK14" s="307">
        <f t="shared" si="18"/>
        <v>20</v>
      </c>
      <c r="AL14" s="64" t="str">
        <f t="shared" si="19"/>
        <v>MODERADA</v>
      </c>
    </row>
    <row r="15" spans="1:53" ht="51" x14ac:dyDescent="0.2">
      <c r="A15" s="312" t="str">
        <f>'2. MAPA DE RIESGOS '!C14</f>
        <v>3. Formulación e implementación de acciones que no conduzcan a la protección de los actores vulnerables y los modos activos del transporte.</v>
      </c>
      <c r="B15" s="304" t="s">
        <v>435</v>
      </c>
      <c r="C15" s="335" t="s">
        <v>64</v>
      </c>
      <c r="D15" s="366">
        <v>15</v>
      </c>
      <c r="E15" s="366">
        <v>15</v>
      </c>
      <c r="F15" s="366">
        <v>15</v>
      </c>
      <c r="G15" s="366">
        <v>15</v>
      </c>
      <c r="H15" s="366">
        <v>15</v>
      </c>
      <c r="I15" s="366">
        <v>15</v>
      </c>
      <c r="J15" s="366">
        <v>10</v>
      </c>
      <c r="K15" s="337">
        <f t="shared" si="20"/>
        <v>100</v>
      </c>
      <c r="L15" s="367" t="str">
        <f t="shared" si="1"/>
        <v>Fuerte</v>
      </c>
      <c r="M15" s="375">
        <f>ROUNDUP(AVERAGEIF(K15:K17,"&gt;0"),1)</f>
        <v>100</v>
      </c>
      <c r="N15" s="389" t="str">
        <f>IF(M15=100,"Fuerte",IF(M15&lt;50,"Débil","Moderada"))</f>
        <v>Fuerte</v>
      </c>
      <c r="O15" s="387" t="str">
        <f>IF(M15&lt;96,"Se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5" s="370" t="s">
        <v>362</v>
      </c>
      <c r="Q15" s="439" t="str">
        <f t="shared" si="2"/>
        <v>Fuerte</v>
      </c>
      <c r="R15" s="439" t="str">
        <f t="shared" si="21"/>
        <v/>
      </c>
      <c r="S15" s="439" t="str">
        <f t="shared" si="22"/>
        <v/>
      </c>
      <c r="T15" s="440" t="str">
        <f t="shared" si="5"/>
        <v>Control fuerte pero si el riesgo residual lo requiere, en cada proceso involucrado se deben emprender acciones adicionales</v>
      </c>
      <c r="U15" s="390">
        <f t="shared" si="6"/>
        <v>2</v>
      </c>
      <c r="V15" s="431">
        <f>IFERROR(ROUND(AVERAGE(U15:U17),0),0)</f>
        <v>2</v>
      </c>
      <c r="W15" s="389">
        <f>IF(OR(S15="Débil",V15=0),0,IF(V15=1,1,IF(AND(Q15="Fuerte",V15=2),2,1)))</f>
        <v>2</v>
      </c>
      <c r="X15" s="425" t="str">
        <f t="shared" si="7"/>
        <v/>
      </c>
      <c r="Y15" s="431">
        <f>IFERROR(ROUND(AVERAGE(X15:X17),0),0)</f>
        <v>2</v>
      </c>
      <c r="Z15" s="389">
        <f>IF(OR(S15="Débil",Y15=0),0,IF(Y15=1,1,IF(AND(Q15="Fuerte",Y15=2),2,1)))</f>
        <v>2</v>
      </c>
      <c r="AB15" s="330">
        <v>11</v>
      </c>
      <c r="AC15" s="306">
        <f>'2. MAPA DE RIESGOS '!H22</f>
        <v>5</v>
      </c>
      <c r="AD15" s="306">
        <f>'2. MAPA DE RIESGOS '!I22</f>
        <v>5</v>
      </c>
      <c r="AE15" s="306">
        <f t="shared" si="14"/>
        <v>3</v>
      </c>
      <c r="AF15" s="307">
        <f t="shared" si="15"/>
        <v>25</v>
      </c>
      <c r="AG15" s="64" t="str">
        <f t="shared" si="16"/>
        <v>MODERADA</v>
      </c>
      <c r="AH15" s="306">
        <f>IF(AC15=1,1,IF((AC15-W70)=0,1,AC15-W70))</f>
        <v>4</v>
      </c>
      <c r="AI15" s="306">
        <f>IF(AE15=1,1,IF((AE15-Z70)=0,1,AE15-Z70))</f>
        <v>2</v>
      </c>
      <c r="AJ15" s="306">
        <f t="shared" si="17"/>
        <v>3</v>
      </c>
      <c r="AK15" s="307">
        <f t="shared" si="18"/>
        <v>12</v>
      </c>
      <c r="AL15" s="64" t="str">
        <f t="shared" si="19"/>
        <v>BAJA</v>
      </c>
    </row>
    <row r="16" spans="1:53" ht="38.25" x14ac:dyDescent="0.2">
      <c r="A16" s="333"/>
      <c r="B16" s="338" t="s">
        <v>434</v>
      </c>
      <c r="C16" s="335" t="s">
        <v>64</v>
      </c>
      <c r="D16" s="393">
        <v>15</v>
      </c>
      <c r="E16" s="393">
        <v>15</v>
      </c>
      <c r="F16" s="393">
        <v>15</v>
      </c>
      <c r="G16" s="393">
        <v>15</v>
      </c>
      <c r="H16" s="393">
        <v>15</v>
      </c>
      <c r="I16" s="393">
        <v>15</v>
      </c>
      <c r="J16" s="393">
        <v>10</v>
      </c>
      <c r="K16" s="337">
        <f t="shared" si="20"/>
        <v>100</v>
      </c>
      <c r="L16" s="367" t="str">
        <f t="shared" si="1"/>
        <v>Fuerte</v>
      </c>
      <c r="M16" s="356"/>
      <c r="N16" s="353"/>
      <c r="O16" s="351"/>
      <c r="P16" s="370" t="s">
        <v>362</v>
      </c>
      <c r="Q16" s="439" t="str">
        <f t="shared" si="2"/>
        <v/>
      </c>
      <c r="R16" s="439" t="str">
        <f t="shared" si="21"/>
        <v>Moderada</v>
      </c>
      <c r="S16" s="439" t="str">
        <f t="shared" si="22"/>
        <v/>
      </c>
      <c r="T16" s="440" t="str">
        <f t="shared" si="5"/>
        <v>Control fuerte pero si el riesgo residual lo requiere, en cada proceso involucrado se deben emprender acciones adicionales</v>
      </c>
      <c r="U16" s="390">
        <f t="shared" si="6"/>
        <v>2</v>
      </c>
      <c r="V16" s="417"/>
      <c r="W16" s="382"/>
      <c r="X16" s="425" t="str">
        <f t="shared" si="7"/>
        <v/>
      </c>
      <c r="Y16" s="412"/>
      <c r="Z16" s="383"/>
      <c r="AB16" s="330">
        <v>12</v>
      </c>
      <c r="AC16" s="306">
        <f>'2. MAPA DE RIESGOS '!H23</f>
        <v>1</v>
      </c>
      <c r="AD16" s="306">
        <f>'2. MAPA DE RIESGOS '!I23</f>
        <v>5</v>
      </c>
      <c r="AE16" s="306">
        <f t="shared" si="14"/>
        <v>3</v>
      </c>
      <c r="AF16" s="307">
        <f t="shared" si="15"/>
        <v>5</v>
      </c>
      <c r="AG16" s="64" t="str">
        <f t="shared" si="16"/>
        <v>BAJA</v>
      </c>
      <c r="AH16" s="306">
        <f>IF(AC16=1,1,IF((AC16-W76)=0,1,AC16-W76))</f>
        <v>1</v>
      </c>
      <c r="AI16" s="306">
        <f>IF(AE16=1,1,IF((AE16-Z76)=0,1,AE16-Z76))</f>
        <v>2</v>
      </c>
      <c r="AJ16" s="306">
        <f t="shared" si="17"/>
        <v>3</v>
      </c>
      <c r="AK16" s="307">
        <f t="shared" si="18"/>
        <v>3</v>
      </c>
      <c r="AL16" s="64" t="str">
        <f t="shared" si="19"/>
        <v>BAJA</v>
      </c>
    </row>
    <row r="17" spans="1:38" ht="38.25" x14ac:dyDescent="0.2">
      <c r="A17" s="333"/>
      <c r="B17" s="338" t="s">
        <v>436</v>
      </c>
      <c r="C17" s="335" t="s">
        <v>159</v>
      </c>
      <c r="D17" s="336">
        <v>15</v>
      </c>
      <c r="E17" s="336">
        <v>15</v>
      </c>
      <c r="F17" s="336">
        <v>15</v>
      </c>
      <c r="G17" s="336">
        <v>15</v>
      </c>
      <c r="H17" s="336">
        <v>15</v>
      </c>
      <c r="I17" s="336">
        <v>15</v>
      </c>
      <c r="J17" s="336">
        <v>10</v>
      </c>
      <c r="K17" s="337">
        <f t="shared" si="20"/>
        <v>100</v>
      </c>
      <c r="L17" s="367" t="str">
        <f t="shared" si="1"/>
        <v>Fuerte</v>
      </c>
      <c r="M17" s="356"/>
      <c r="N17" s="353"/>
      <c r="O17" s="351"/>
      <c r="P17" s="370" t="s">
        <v>362</v>
      </c>
      <c r="Q17" s="439" t="str">
        <f t="shared" si="2"/>
        <v/>
      </c>
      <c r="R17" s="439" t="str">
        <f t="shared" si="21"/>
        <v>Moderada</v>
      </c>
      <c r="S17" s="439" t="str">
        <f t="shared" si="22"/>
        <v/>
      </c>
      <c r="T17" s="440" t="str">
        <f t="shared" si="5"/>
        <v>Control fuerte pero si el riesgo residual lo requiere, en cada proceso involucrado se deben emprender acciones adicionales</v>
      </c>
      <c r="U17" s="390" t="str">
        <f t="shared" si="6"/>
        <v/>
      </c>
      <c r="V17" s="432"/>
      <c r="W17" s="433"/>
      <c r="X17" s="425">
        <f t="shared" si="7"/>
        <v>2</v>
      </c>
      <c r="Y17" s="425"/>
      <c r="Z17" s="426"/>
      <c r="AB17" s="391">
        <v>13</v>
      </c>
      <c r="AC17" s="306">
        <f>'2. MAPA DE RIESGOS '!H24</f>
        <v>3</v>
      </c>
      <c r="AD17" s="306">
        <f>'2. MAPA DE RIESGOS '!I24</f>
        <v>10</v>
      </c>
      <c r="AE17" s="306">
        <f t="shared" si="14"/>
        <v>4</v>
      </c>
      <c r="AF17" s="307">
        <f t="shared" si="15"/>
        <v>30</v>
      </c>
      <c r="AG17" s="64" t="str">
        <f t="shared" si="16"/>
        <v>ALTA</v>
      </c>
      <c r="AH17" s="306">
        <f>IF(AC17=1,1,IF((AC17-W80)=0,1,AC17-W80))</f>
        <v>2</v>
      </c>
      <c r="AI17" s="306">
        <f>IF(AE17=1,1,IF((AE17-Z80)=0,1,AE17-Z80))</f>
        <v>3</v>
      </c>
      <c r="AJ17" s="306">
        <f t="shared" si="17"/>
        <v>5</v>
      </c>
      <c r="AK17" s="307">
        <f t="shared" si="18"/>
        <v>10</v>
      </c>
      <c r="AL17" s="64" t="str">
        <f t="shared" si="19"/>
        <v>BAJA</v>
      </c>
    </row>
    <row r="18" spans="1:38" ht="102" x14ac:dyDescent="0.2">
      <c r="A18" s="311" t="str">
        <f>'2. MAPA DE RIESGOS '!C15</f>
        <v>4. Formulación de planes, programas o proyectos que no estén encaminados a la sostenibilidad ambiental, económica y social de la movilidad de la ciudad.</v>
      </c>
      <c r="B18" s="309" t="s">
        <v>439</v>
      </c>
      <c r="C18" s="339" t="s">
        <v>64</v>
      </c>
      <c r="D18" s="340">
        <v>15</v>
      </c>
      <c r="E18" s="340">
        <v>15</v>
      </c>
      <c r="F18" s="340">
        <v>15</v>
      </c>
      <c r="G18" s="340">
        <v>15</v>
      </c>
      <c r="H18" s="340">
        <v>15</v>
      </c>
      <c r="I18" s="340">
        <v>15</v>
      </c>
      <c r="J18" s="340">
        <v>10</v>
      </c>
      <c r="K18" s="406">
        <f t="shared" si="20"/>
        <v>100</v>
      </c>
      <c r="L18" s="368" t="str">
        <f t="shared" si="1"/>
        <v>Fuerte</v>
      </c>
      <c r="M18" s="377">
        <f>ROUNDUP(AVERAGEIF(K18:K25,"&gt;0"),1)</f>
        <v>100</v>
      </c>
      <c r="N18" s="355" t="str">
        <f>IF(M18=100,"Fuerte",IF(M18&lt;50,"Débil","Moderada"))</f>
        <v>Fuerte</v>
      </c>
      <c r="O18" s="378" t="str">
        <f>IF(M18&lt;96,"Se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8" s="371" t="s">
        <v>362</v>
      </c>
      <c r="Q18" s="441" t="str">
        <f t="shared" si="2"/>
        <v>Fuerte</v>
      </c>
      <c r="R18" s="441" t="str">
        <f t="shared" si="21"/>
        <v/>
      </c>
      <c r="S18" s="441" t="str">
        <f t="shared" si="22"/>
        <v/>
      </c>
      <c r="T18" s="442" t="str">
        <f t="shared" si="5"/>
        <v>Control fuerte pero si el riesgo residual lo requiere, en cada proceso involucrado se deben emprender acciones adicionales</v>
      </c>
      <c r="U18" s="349">
        <f t="shared" si="6"/>
        <v>2</v>
      </c>
      <c r="V18" s="428">
        <f>IFERROR(ROUND(AVERAGE(U18:U25),0),0)</f>
        <v>2</v>
      </c>
      <c r="W18" s="355">
        <f>IF(OR(S18="Débil",V18=0),0,IF(V18=1,1,IF(AND(Q18="Fuerte",V18=2),2,1)))</f>
        <v>2</v>
      </c>
      <c r="X18" s="348" t="str">
        <f t="shared" si="7"/>
        <v/>
      </c>
      <c r="Y18" s="428">
        <f>IFERROR(ROUND(AVERAGE(X18:X25),0),0)</f>
        <v>2</v>
      </c>
      <c r="Z18" s="355">
        <f>IF(OR(S18="Débil",Y18=0),0,IF(Y18=1,1,IF(AND(Q18="Fuerte",Y18=2),2,1)))</f>
        <v>2</v>
      </c>
      <c r="AB18" s="330">
        <v>14</v>
      </c>
      <c r="AC18" s="306" t="e">
        <f>'2. MAPA DE RIESGOS '!#REF!</f>
        <v>#REF!</v>
      </c>
      <c r="AD18" s="306" t="e">
        <f>'2. MAPA DE RIESGOS '!#REF!</f>
        <v>#REF!</v>
      </c>
      <c r="AE18" s="306" t="e">
        <f t="shared" si="14"/>
        <v>#REF!</v>
      </c>
      <c r="AF18" s="307" t="e">
        <f t="shared" si="15"/>
        <v>#REF!</v>
      </c>
      <c r="AG18" s="64" t="e">
        <f t="shared" si="16"/>
        <v>#REF!</v>
      </c>
      <c r="AH18" s="306" t="e">
        <f>IF(AC18=1,1,IF((AC18-W85)=0,1,AC18-W85))</f>
        <v>#REF!</v>
      </c>
      <c r="AI18" s="306" t="e">
        <f>IF(AE18=1,1,IF((AE18-Z85)=0,1,AE18-Z85))</f>
        <v>#REF!</v>
      </c>
      <c r="AJ18" s="306" t="e">
        <f t="shared" si="17"/>
        <v>#REF!</v>
      </c>
      <c r="AK18" s="307" t="e">
        <f t="shared" si="18"/>
        <v>#REF!</v>
      </c>
      <c r="AL18" s="64" t="e">
        <f t="shared" si="19"/>
        <v>#REF!</v>
      </c>
    </row>
    <row r="19" spans="1:38" ht="38.25" x14ac:dyDescent="0.2">
      <c r="A19" s="332"/>
      <c r="B19" s="341" t="s">
        <v>437</v>
      </c>
      <c r="C19" s="339" t="s">
        <v>64</v>
      </c>
      <c r="D19" s="340">
        <v>15</v>
      </c>
      <c r="E19" s="340">
        <v>15</v>
      </c>
      <c r="F19" s="340">
        <v>15</v>
      </c>
      <c r="G19" s="340">
        <v>15</v>
      </c>
      <c r="H19" s="340">
        <v>15</v>
      </c>
      <c r="I19" s="340">
        <v>15</v>
      </c>
      <c r="J19" s="340">
        <v>10</v>
      </c>
      <c r="K19" s="406">
        <f t="shared" si="20"/>
        <v>100</v>
      </c>
      <c r="L19" s="368" t="str">
        <f t="shared" si="1"/>
        <v>Fuerte</v>
      </c>
      <c r="M19" s="379"/>
      <c r="N19" s="354"/>
      <c r="O19" s="380"/>
      <c r="P19" s="371" t="s">
        <v>362</v>
      </c>
      <c r="Q19" s="441" t="str">
        <f t="shared" si="2"/>
        <v/>
      </c>
      <c r="R19" s="441" t="str">
        <f t="shared" si="21"/>
        <v>Moderada</v>
      </c>
      <c r="S19" s="441" t="str">
        <f t="shared" si="22"/>
        <v/>
      </c>
      <c r="T19" s="442" t="str">
        <f t="shared" si="5"/>
        <v>Control fuerte pero si el riesgo residual lo requiere, en cada proceso involucrado se deben emprender acciones adicionales</v>
      </c>
      <c r="U19" s="349">
        <f t="shared" si="6"/>
        <v>2</v>
      </c>
      <c r="V19" s="418"/>
      <c r="W19" s="379"/>
      <c r="X19" s="348" t="str">
        <f t="shared" si="7"/>
        <v/>
      </c>
      <c r="Y19" s="350"/>
      <c r="Z19" s="354"/>
      <c r="AB19" s="330">
        <v>15</v>
      </c>
      <c r="AC19" s="306">
        <f>'2. MAPA DE RIESGOS '!H25</f>
        <v>5</v>
      </c>
      <c r="AD19" s="306">
        <f>'2. MAPA DE RIESGOS '!I25</f>
        <v>10</v>
      </c>
      <c r="AE19" s="306">
        <f t="shared" si="14"/>
        <v>4</v>
      </c>
      <c r="AF19" s="307">
        <f t="shared" si="15"/>
        <v>50</v>
      </c>
      <c r="AG19" s="64" t="str">
        <f t="shared" si="16"/>
        <v>ALTA</v>
      </c>
      <c r="AH19" s="306">
        <f>IF(AC19=1,1,IF((AC19-W97)=0,1,AC19-W97))</f>
        <v>3</v>
      </c>
      <c r="AI19" s="306">
        <f>IF(AE19=1,1,IF((AE19-Z97)=0,1,AE19-Z97))</f>
        <v>4</v>
      </c>
      <c r="AJ19" s="306">
        <f t="shared" si="17"/>
        <v>10</v>
      </c>
      <c r="AK19" s="307">
        <f t="shared" si="18"/>
        <v>30</v>
      </c>
      <c r="AL19" s="64" t="str">
        <f t="shared" si="19"/>
        <v>ALTA</v>
      </c>
    </row>
    <row r="20" spans="1:38" s="347" customFormat="1" ht="51" x14ac:dyDescent="0.2">
      <c r="A20" s="402"/>
      <c r="B20" s="341" t="s">
        <v>438</v>
      </c>
      <c r="C20" s="404" t="s">
        <v>64</v>
      </c>
      <c r="D20" s="405">
        <v>15</v>
      </c>
      <c r="E20" s="405">
        <v>15</v>
      </c>
      <c r="F20" s="405">
        <v>15</v>
      </c>
      <c r="G20" s="405">
        <v>15</v>
      </c>
      <c r="H20" s="405">
        <v>15</v>
      </c>
      <c r="I20" s="405">
        <v>15</v>
      </c>
      <c r="J20" s="405">
        <v>10</v>
      </c>
      <c r="K20" s="406">
        <f t="shared" si="20"/>
        <v>100</v>
      </c>
      <c r="L20" s="368" t="str">
        <f t="shared" si="1"/>
        <v>Fuerte</v>
      </c>
      <c r="M20" s="379"/>
      <c r="N20" s="354"/>
      <c r="O20" s="380"/>
      <c r="P20" s="371" t="s">
        <v>570</v>
      </c>
      <c r="Q20" s="441" t="str">
        <f t="shared" si="2"/>
        <v/>
      </c>
      <c r="R20" s="441" t="str">
        <f t="shared" si="21"/>
        <v>Moderada</v>
      </c>
      <c r="S20" s="441" t="str">
        <f t="shared" si="22"/>
        <v/>
      </c>
      <c r="T20" s="442" t="str">
        <f t="shared" si="5"/>
        <v>Requiere plan de acción para fortalecer los controles</v>
      </c>
      <c r="U20" s="349">
        <f t="shared" si="6"/>
        <v>2</v>
      </c>
      <c r="V20" s="418"/>
      <c r="W20" s="379"/>
      <c r="X20" s="348" t="str">
        <f t="shared" si="7"/>
        <v/>
      </c>
      <c r="Y20" s="350"/>
      <c r="Z20" s="354"/>
      <c r="AB20" s="391">
        <v>16</v>
      </c>
      <c r="AC20" s="306">
        <f>'2. MAPA DE RIESGOS '!H26</f>
        <v>4</v>
      </c>
      <c r="AD20" s="306">
        <f>'2. MAPA DE RIESGOS '!I26</f>
        <v>10</v>
      </c>
      <c r="AE20" s="306">
        <f t="shared" si="14"/>
        <v>4</v>
      </c>
      <c r="AF20" s="307">
        <f t="shared" si="15"/>
        <v>40</v>
      </c>
      <c r="AG20" s="399" t="str">
        <f t="shared" si="16"/>
        <v>ALTA</v>
      </c>
      <c r="AH20" s="306">
        <f>IF(AC20=1,1,IF((AC20-W103)=0,1,AC20-W103))</f>
        <v>2</v>
      </c>
      <c r="AI20" s="306">
        <f>IF(AE20=1,1,IF((AE20-Z103)=0,1,AE20-Z103))</f>
        <v>2</v>
      </c>
      <c r="AJ20" s="306">
        <f t="shared" si="17"/>
        <v>3</v>
      </c>
      <c r="AK20" s="307">
        <f t="shared" si="18"/>
        <v>6</v>
      </c>
      <c r="AL20" s="399" t="str">
        <f t="shared" si="19"/>
        <v>BAJA</v>
      </c>
    </row>
    <row r="21" spans="1:38" s="480" customFormat="1" ht="38.25" x14ac:dyDescent="0.2">
      <c r="A21" s="513"/>
      <c r="B21" s="517" t="s">
        <v>673</v>
      </c>
      <c r="C21" s="514" t="s">
        <v>159</v>
      </c>
      <c r="D21" s="518">
        <v>15</v>
      </c>
      <c r="E21" s="518">
        <v>15</v>
      </c>
      <c r="F21" s="518">
        <v>15</v>
      </c>
      <c r="G21" s="518">
        <v>15</v>
      </c>
      <c r="H21" s="518">
        <v>15</v>
      </c>
      <c r="I21" s="518">
        <v>15</v>
      </c>
      <c r="J21" s="518">
        <v>10</v>
      </c>
      <c r="K21" s="516">
        <f t="shared" si="20"/>
        <v>100</v>
      </c>
      <c r="L21" s="486" t="str">
        <f t="shared" si="1"/>
        <v>Fuerte</v>
      </c>
      <c r="M21" s="490"/>
      <c r="N21" s="485"/>
      <c r="O21" s="491"/>
      <c r="P21" s="488" t="s">
        <v>362</v>
      </c>
      <c r="Q21" s="441" t="str">
        <f t="shared" si="2"/>
        <v/>
      </c>
      <c r="R21" s="441" t="str">
        <f t="shared" si="21"/>
        <v>Moderada</v>
      </c>
      <c r="S21" s="441" t="str">
        <f t="shared" si="22"/>
        <v/>
      </c>
      <c r="T21" s="442" t="str">
        <f t="shared" si="5"/>
        <v>Control fuerte pero si el riesgo residual lo requiere, en cada proceso involucrado se deben emprender acciones adicionales</v>
      </c>
      <c r="U21" s="482" t="str">
        <f t="shared" si="6"/>
        <v/>
      </c>
      <c r="V21" s="418"/>
      <c r="W21" s="490"/>
      <c r="X21" s="481">
        <f t="shared" si="7"/>
        <v>2</v>
      </c>
      <c r="Y21" s="483"/>
      <c r="Z21" s="485"/>
      <c r="AB21" s="391">
        <v>17</v>
      </c>
      <c r="AC21" s="306">
        <f>'2. MAPA DE RIESGOS '!H27</f>
        <v>2</v>
      </c>
      <c r="AD21" s="306">
        <f>'2. MAPA DE RIESGOS '!I27</f>
        <v>10</v>
      </c>
      <c r="AE21" s="306">
        <f t="shared" si="14"/>
        <v>4</v>
      </c>
      <c r="AF21" s="307">
        <f t="shared" si="15"/>
        <v>20</v>
      </c>
      <c r="AG21" s="399" t="str">
        <f t="shared" si="16"/>
        <v>MODERADA</v>
      </c>
      <c r="AH21" s="306">
        <f>IF(AC21=1,1,IF((AC21-W108)=0,1,AC21-W108))</f>
        <v>1</v>
      </c>
      <c r="AI21" s="306">
        <f>IF(AE21=1,1,IF((AE21-Z108)=0,1,AE21-Z108))</f>
        <v>2</v>
      </c>
      <c r="AJ21" s="306">
        <f t="shared" si="17"/>
        <v>3</v>
      </c>
      <c r="AK21" s="307">
        <f t="shared" si="18"/>
        <v>3</v>
      </c>
      <c r="AL21" s="399" t="str">
        <f t="shared" si="19"/>
        <v>BAJA</v>
      </c>
    </row>
    <row r="22" spans="1:38" ht="38.25" x14ac:dyDescent="0.2">
      <c r="A22" s="332"/>
      <c r="B22" s="341" t="s">
        <v>428</v>
      </c>
      <c r="C22" s="339" t="s">
        <v>159</v>
      </c>
      <c r="D22" s="340">
        <v>15</v>
      </c>
      <c r="E22" s="340">
        <v>15</v>
      </c>
      <c r="F22" s="340">
        <v>15</v>
      </c>
      <c r="G22" s="340">
        <v>15</v>
      </c>
      <c r="H22" s="340">
        <v>15</v>
      </c>
      <c r="I22" s="340">
        <v>15</v>
      </c>
      <c r="J22" s="340">
        <v>10</v>
      </c>
      <c r="K22" s="406">
        <f t="shared" si="20"/>
        <v>100</v>
      </c>
      <c r="L22" s="368" t="str">
        <f t="shared" si="1"/>
        <v>Fuerte</v>
      </c>
      <c r="M22" s="379"/>
      <c r="N22" s="354"/>
      <c r="O22" s="380"/>
      <c r="P22" s="371" t="s">
        <v>362</v>
      </c>
      <c r="Q22" s="441" t="str">
        <f t="shared" si="2"/>
        <v/>
      </c>
      <c r="R22" s="441" t="str">
        <f t="shared" si="21"/>
        <v>Moderada</v>
      </c>
      <c r="S22" s="441" t="str">
        <f t="shared" si="22"/>
        <v/>
      </c>
      <c r="T22" s="442" t="str">
        <f t="shared" si="5"/>
        <v>Control fuerte pero si el riesgo residual lo requiere, en cada proceso involucrado se deben emprender acciones adicionales</v>
      </c>
      <c r="U22" s="349" t="str">
        <f t="shared" si="6"/>
        <v/>
      </c>
      <c r="V22" s="418"/>
      <c r="W22" s="379"/>
      <c r="X22" s="348">
        <f t="shared" si="7"/>
        <v>2</v>
      </c>
      <c r="Y22" s="350"/>
      <c r="Z22" s="354"/>
      <c r="AB22" s="330">
        <v>18</v>
      </c>
      <c r="AC22" s="306">
        <f>'2. MAPA DE RIESGOS '!H28</f>
        <v>5</v>
      </c>
      <c r="AD22" s="306">
        <f>'2. MAPA DE RIESGOS '!I28</f>
        <v>10</v>
      </c>
      <c r="AE22" s="306">
        <f t="shared" si="14"/>
        <v>4</v>
      </c>
      <c r="AF22" s="307">
        <f t="shared" si="15"/>
        <v>50</v>
      </c>
      <c r="AG22" s="64" t="str">
        <f t="shared" si="16"/>
        <v>ALTA</v>
      </c>
      <c r="AH22" s="306">
        <f>IF(AC22=1,1,IF((AC22-W116)=0,1,AC22-W116))</f>
        <v>3</v>
      </c>
      <c r="AI22" s="306">
        <f>IF(AE22=1,1,IF((AE22-Z116)=0,1,AE22-Z116))</f>
        <v>4</v>
      </c>
      <c r="AJ22" s="306">
        <f t="shared" si="17"/>
        <v>10</v>
      </c>
      <c r="AK22" s="307">
        <f t="shared" si="18"/>
        <v>30</v>
      </c>
      <c r="AL22" s="64" t="str">
        <f t="shared" si="19"/>
        <v>ALTA</v>
      </c>
    </row>
    <row r="23" spans="1:38" ht="51" x14ac:dyDescent="0.2">
      <c r="A23" s="332"/>
      <c r="B23" s="319" t="s">
        <v>440</v>
      </c>
      <c r="C23" s="339" t="s">
        <v>159</v>
      </c>
      <c r="D23" s="340">
        <v>15</v>
      </c>
      <c r="E23" s="340">
        <v>15</v>
      </c>
      <c r="F23" s="340">
        <v>15</v>
      </c>
      <c r="G23" s="340">
        <v>15</v>
      </c>
      <c r="H23" s="340">
        <v>15</v>
      </c>
      <c r="I23" s="340">
        <v>15</v>
      </c>
      <c r="J23" s="340">
        <v>10</v>
      </c>
      <c r="K23" s="406">
        <f t="shared" si="20"/>
        <v>100</v>
      </c>
      <c r="L23" s="368" t="str">
        <f t="shared" si="1"/>
        <v>Fuerte</v>
      </c>
      <c r="M23" s="379"/>
      <c r="N23" s="354"/>
      <c r="O23" s="380"/>
      <c r="P23" s="371" t="s">
        <v>362</v>
      </c>
      <c r="Q23" s="441" t="str">
        <f t="shared" si="2"/>
        <v/>
      </c>
      <c r="R23" s="441" t="str">
        <f t="shared" si="21"/>
        <v>Moderada</v>
      </c>
      <c r="S23" s="441" t="str">
        <f t="shared" si="22"/>
        <v/>
      </c>
      <c r="T23" s="442" t="str">
        <f t="shared" si="5"/>
        <v>Control fuerte pero si el riesgo residual lo requiere, en cada proceso involucrado se deben emprender acciones adicionales</v>
      </c>
      <c r="U23" s="349" t="str">
        <f t="shared" si="6"/>
        <v/>
      </c>
      <c r="V23" s="418"/>
      <c r="W23" s="379"/>
      <c r="X23" s="348">
        <f t="shared" si="7"/>
        <v>2</v>
      </c>
      <c r="Y23" s="350"/>
      <c r="Z23" s="354"/>
      <c r="AB23" s="330">
        <v>19</v>
      </c>
      <c r="AC23" s="306">
        <f>'2. MAPA DE RIESGOS '!H29</f>
        <v>5</v>
      </c>
      <c r="AD23" s="306">
        <f>'2. MAPA DE RIESGOS '!I29</f>
        <v>10</v>
      </c>
      <c r="AE23" s="306">
        <f t="shared" si="14"/>
        <v>4</v>
      </c>
      <c r="AF23" s="307">
        <f t="shared" si="15"/>
        <v>50</v>
      </c>
      <c r="AG23" s="64" t="str">
        <f t="shared" si="16"/>
        <v>ALTA</v>
      </c>
      <c r="AH23" s="306">
        <f>IF(AC23=1,1,IF((AC23-W117)=0,1,AC23-W117))</f>
        <v>3</v>
      </c>
      <c r="AI23" s="306">
        <f>IF(AE23=1,1,IF((AE23-Z117)=0,1,AE23-Z117))</f>
        <v>4</v>
      </c>
      <c r="AJ23" s="306">
        <f t="shared" si="17"/>
        <v>10</v>
      </c>
      <c r="AK23" s="307">
        <f t="shared" si="18"/>
        <v>30</v>
      </c>
      <c r="AL23" s="64" t="str">
        <f t="shared" si="19"/>
        <v>ALTA</v>
      </c>
    </row>
    <row r="24" spans="1:38" s="401" customFormat="1" ht="38.25" x14ac:dyDescent="0.2">
      <c r="A24" s="402"/>
      <c r="B24" s="400" t="s">
        <v>441</v>
      </c>
      <c r="C24" s="404" t="s">
        <v>159</v>
      </c>
      <c r="D24" s="405">
        <v>15</v>
      </c>
      <c r="E24" s="405">
        <v>15</v>
      </c>
      <c r="F24" s="405">
        <v>15</v>
      </c>
      <c r="G24" s="405">
        <v>15</v>
      </c>
      <c r="H24" s="405">
        <v>15</v>
      </c>
      <c r="I24" s="405">
        <v>15</v>
      </c>
      <c r="J24" s="405">
        <v>10</v>
      </c>
      <c r="K24" s="406">
        <f t="shared" si="20"/>
        <v>100</v>
      </c>
      <c r="L24" s="368" t="str">
        <f t="shared" si="1"/>
        <v>Fuerte</v>
      </c>
      <c r="M24" s="379"/>
      <c r="N24" s="354"/>
      <c r="O24" s="380"/>
      <c r="P24" s="371" t="s">
        <v>362</v>
      </c>
      <c r="Q24" s="441" t="str">
        <f t="shared" si="2"/>
        <v/>
      </c>
      <c r="R24" s="441" t="str">
        <f t="shared" si="21"/>
        <v>Moderada</v>
      </c>
      <c r="S24" s="441" t="str">
        <f t="shared" si="22"/>
        <v/>
      </c>
      <c r="T24" s="442" t="str">
        <f t="shared" si="5"/>
        <v>Control fuerte pero si el riesgo residual lo requiere, en cada proceso involucrado se deben emprender acciones adicionales</v>
      </c>
      <c r="U24" s="349" t="str">
        <f t="shared" si="6"/>
        <v/>
      </c>
      <c r="V24" s="418"/>
      <c r="W24" s="379"/>
      <c r="X24" s="348">
        <f t="shared" si="7"/>
        <v>2</v>
      </c>
      <c r="Y24" s="350"/>
      <c r="Z24" s="354"/>
      <c r="AB24" s="391">
        <v>20</v>
      </c>
      <c r="AC24" s="306">
        <f>'2. MAPA DE RIESGOS '!H30</f>
        <v>2</v>
      </c>
      <c r="AD24" s="306">
        <f>'2. MAPA DE RIESGOS '!I30</f>
        <v>20</v>
      </c>
      <c r="AE24" s="306">
        <f t="shared" si="14"/>
        <v>5</v>
      </c>
      <c r="AF24" s="307">
        <f t="shared" si="15"/>
        <v>40</v>
      </c>
      <c r="AG24" s="64" t="str">
        <f t="shared" si="16"/>
        <v>ALTA</v>
      </c>
      <c r="AH24" s="306">
        <f>IF(AC24=1,1,IF((AC24-W121)=0,1,AC24-W121))</f>
        <v>1</v>
      </c>
      <c r="AI24" s="306">
        <f>IF(AE24=1,1,IF((AE24-Z121)=0,1,AE24-Z121))</f>
        <v>4</v>
      </c>
      <c r="AJ24" s="306">
        <f t="shared" si="17"/>
        <v>10</v>
      </c>
      <c r="AK24" s="307">
        <f t="shared" si="18"/>
        <v>10</v>
      </c>
      <c r="AL24" s="64" t="str">
        <f t="shared" si="19"/>
        <v>BAJA</v>
      </c>
    </row>
    <row r="25" spans="1:38" ht="38.25" x14ac:dyDescent="0.2">
      <c r="A25" s="332"/>
      <c r="B25" s="400" t="s">
        <v>540</v>
      </c>
      <c r="C25" s="404" t="s">
        <v>64</v>
      </c>
      <c r="D25" s="405">
        <v>15</v>
      </c>
      <c r="E25" s="405">
        <v>15</v>
      </c>
      <c r="F25" s="405">
        <v>15</v>
      </c>
      <c r="G25" s="405">
        <v>15</v>
      </c>
      <c r="H25" s="405">
        <v>15</v>
      </c>
      <c r="I25" s="405">
        <v>15</v>
      </c>
      <c r="J25" s="405">
        <v>10</v>
      </c>
      <c r="K25" s="406">
        <f t="shared" si="20"/>
        <v>100</v>
      </c>
      <c r="L25" s="368" t="str">
        <f t="shared" si="1"/>
        <v>Fuerte</v>
      </c>
      <c r="M25" s="379"/>
      <c r="N25" s="354"/>
      <c r="O25" s="381"/>
      <c r="P25" s="371" t="s">
        <v>362</v>
      </c>
      <c r="Q25" s="441" t="str">
        <f t="shared" si="2"/>
        <v/>
      </c>
      <c r="R25" s="441" t="str">
        <f t="shared" si="21"/>
        <v>Moderada</v>
      </c>
      <c r="S25" s="441" t="str">
        <f t="shared" si="22"/>
        <v/>
      </c>
      <c r="T25" s="442" t="str">
        <f t="shared" si="5"/>
        <v>Control fuerte pero si el riesgo residual lo requiere, en cada proceso involucrado se deben emprender acciones adicionales</v>
      </c>
      <c r="U25" s="349">
        <f t="shared" si="6"/>
        <v>2</v>
      </c>
      <c r="V25" s="352"/>
      <c r="W25" s="429"/>
      <c r="X25" s="348" t="str">
        <f t="shared" si="7"/>
        <v/>
      </c>
      <c r="Y25" s="348"/>
      <c r="Z25" s="430"/>
      <c r="AB25" s="330">
        <v>21</v>
      </c>
      <c r="AC25" s="357">
        <f>'2. MAPA DE RIESGOS '!H31</f>
        <v>4</v>
      </c>
      <c r="AD25" s="306">
        <f>'2. MAPA DE RIESGOS '!I31</f>
        <v>10</v>
      </c>
      <c r="AE25" s="306">
        <f t="shared" si="14"/>
        <v>4</v>
      </c>
      <c r="AF25" s="307">
        <f t="shared" si="15"/>
        <v>40</v>
      </c>
      <c r="AG25" s="64" t="str">
        <f t="shared" si="16"/>
        <v>ALTA</v>
      </c>
      <c r="AH25" s="306">
        <f>IF(AC25=1,1,IF((AC25-W126)=0,1,AC25-W126))</f>
        <v>3</v>
      </c>
      <c r="AI25" s="306">
        <f>IF(AE25=1,1,IF((AE25-Z126)=0,1,AE25-Z126))</f>
        <v>3</v>
      </c>
      <c r="AJ25" s="306">
        <f t="shared" si="17"/>
        <v>5</v>
      </c>
      <c r="AK25" s="307">
        <f t="shared" si="18"/>
        <v>15</v>
      </c>
      <c r="AL25" s="64" t="str">
        <f t="shared" si="19"/>
        <v>MODERADA</v>
      </c>
    </row>
    <row r="26" spans="1:38" ht="48" customHeight="1" x14ac:dyDescent="0.2">
      <c r="A26" s="312" t="str">
        <f>'2. MAPA DE RIESGOS '!C16</f>
        <v>5. Rendición de cuentas que no involucre a la ciudadanía y todos los grupos de interés.</v>
      </c>
      <c r="B26" s="304" t="s">
        <v>444</v>
      </c>
      <c r="C26" s="335" t="s">
        <v>64</v>
      </c>
      <c r="D26" s="336">
        <v>15</v>
      </c>
      <c r="E26" s="336">
        <v>15</v>
      </c>
      <c r="F26" s="336">
        <v>15</v>
      </c>
      <c r="G26" s="336">
        <v>15</v>
      </c>
      <c r="H26" s="336">
        <v>15</v>
      </c>
      <c r="I26" s="336">
        <v>15</v>
      </c>
      <c r="J26" s="336">
        <v>10</v>
      </c>
      <c r="K26" s="337">
        <f t="shared" si="20"/>
        <v>100</v>
      </c>
      <c r="L26" s="367" t="str">
        <f t="shared" si="1"/>
        <v>Fuerte</v>
      </c>
      <c r="M26" s="375">
        <f>ROUNDUP(AVERAGEIF(K26:K30,"&gt;0"),1)</f>
        <v>100</v>
      </c>
      <c r="N26" s="389" t="str">
        <f>IF(M26=100,"Fuerte",IF(M26&lt;50,"Débil","Moderada"))</f>
        <v>Fuerte</v>
      </c>
      <c r="O26" s="387" t="str">
        <f>IF(M26&lt;96,"Se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26" s="370" t="s">
        <v>362</v>
      </c>
      <c r="Q26" s="439" t="str">
        <f t="shared" si="2"/>
        <v>Fuerte</v>
      </c>
      <c r="R26" s="439" t="str">
        <f t="shared" si="21"/>
        <v/>
      </c>
      <c r="S26" s="439" t="str">
        <f t="shared" si="22"/>
        <v/>
      </c>
      <c r="T26" s="440" t="str">
        <f t="shared" ref="T26:T38" si="23">IF(AND(L26="Fuerte",P26="Fuerte"),"Control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26" s="390">
        <f t="shared" si="6"/>
        <v>2</v>
      </c>
      <c r="V26" s="431">
        <f>IFERROR(ROUND(AVERAGE(U26:U30),0),0)</f>
        <v>2</v>
      </c>
      <c r="W26" s="389">
        <f>IF(OR(S26="Débil",V26=0),0,IF(V26=1,1,IF(AND(Q26="Fuerte",V26=2),2,1)))</f>
        <v>2</v>
      </c>
      <c r="X26" s="425" t="str">
        <f t="shared" si="7"/>
        <v/>
      </c>
      <c r="Y26" s="431">
        <f>IFERROR(ROUND(AVERAGE(X26:X30),0),0)</f>
        <v>2</v>
      </c>
      <c r="Z26" s="389">
        <f>IF(OR(S26="Débil",Y26=0),0,IF(Y26=1,1,IF(AND(Q26="Fuerte",Y26=2),2,1)))</f>
        <v>2</v>
      </c>
    </row>
    <row r="27" spans="1:38" ht="38.25" x14ac:dyDescent="0.2">
      <c r="A27" s="333"/>
      <c r="B27" s="338" t="s">
        <v>442</v>
      </c>
      <c r="C27" s="335" t="s">
        <v>64</v>
      </c>
      <c r="D27" s="394">
        <v>15</v>
      </c>
      <c r="E27" s="394">
        <v>15</v>
      </c>
      <c r="F27" s="394">
        <v>15</v>
      </c>
      <c r="G27" s="394">
        <v>15</v>
      </c>
      <c r="H27" s="394">
        <v>15</v>
      </c>
      <c r="I27" s="394">
        <v>15</v>
      </c>
      <c r="J27" s="394">
        <v>10</v>
      </c>
      <c r="K27" s="337">
        <f t="shared" si="20"/>
        <v>100</v>
      </c>
      <c r="L27" s="367" t="str">
        <f t="shared" si="1"/>
        <v>Fuerte</v>
      </c>
      <c r="M27" s="356"/>
      <c r="N27" s="353"/>
      <c r="O27" s="351"/>
      <c r="P27" s="370" t="s">
        <v>362</v>
      </c>
      <c r="Q27" s="439" t="str">
        <f t="shared" si="2"/>
        <v/>
      </c>
      <c r="R27" s="439" t="str">
        <f t="shared" si="21"/>
        <v>Moderada</v>
      </c>
      <c r="S27" s="439" t="str">
        <f t="shared" si="22"/>
        <v/>
      </c>
      <c r="T27" s="440" t="str">
        <f t="shared" si="23"/>
        <v>Control fuerte pero si el riesgo residual lo requiere, en cada proceso involucrado se deben emprender acciones adicionales</v>
      </c>
      <c r="U27" s="390">
        <f t="shared" si="6"/>
        <v>2</v>
      </c>
      <c r="V27" s="417"/>
      <c r="W27" s="382"/>
      <c r="X27" s="425" t="str">
        <f t="shared" si="7"/>
        <v/>
      </c>
      <c r="Y27" s="412"/>
      <c r="Z27" s="383"/>
    </row>
    <row r="28" spans="1:38" ht="38.25" x14ac:dyDescent="0.2">
      <c r="A28" s="333"/>
      <c r="B28" s="338" t="s">
        <v>443</v>
      </c>
      <c r="C28" s="335" t="s">
        <v>64</v>
      </c>
      <c r="D28" s="336">
        <v>15</v>
      </c>
      <c r="E28" s="336">
        <v>15</v>
      </c>
      <c r="F28" s="336">
        <v>15</v>
      </c>
      <c r="G28" s="336">
        <v>15</v>
      </c>
      <c r="H28" s="336">
        <v>15</v>
      </c>
      <c r="I28" s="336">
        <v>15</v>
      </c>
      <c r="J28" s="336">
        <v>10</v>
      </c>
      <c r="K28" s="337">
        <f t="shared" si="20"/>
        <v>100</v>
      </c>
      <c r="L28" s="367" t="str">
        <f t="shared" si="1"/>
        <v>Fuerte</v>
      </c>
      <c r="M28" s="356"/>
      <c r="N28" s="353"/>
      <c r="O28" s="351"/>
      <c r="P28" s="370" t="s">
        <v>362</v>
      </c>
      <c r="Q28" s="439" t="str">
        <f t="shared" si="2"/>
        <v/>
      </c>
      <c r="R28" s="439" t="str">
        <f t="shared" si="21"/>
        <v>Moderada</v>
      </c>
      <c r="S28" s="439" t="str">
        <f t="shared" si="22"/>
        <v/>
      </c>
      <c r="T28" s="440" t="str">
        <f t="shared" si="23"/>
        <v>Control fuerte pero si el riesgo residual lo requiere, en cada proceso involucrado se deben emprender acciones adicionales</v>
      </c>
      <c r="U28" s="390">
        <f t="shared" si="6"/>
        <v>2</v>
      </c>
      <c r="V28" s="417"/>
      <c r="W28" s="382"/>
      <c r="X28" s="425" t="str">
        <f t="shared" si="7"/>
        <v/>
      </c>
      <c r="Y28" s="412"/>
      <c r="Z28" s="383"/>
    </row>
    <row r="29" spans="1:38" ht="38.25" x14ac:dyDescent="0.2">
      <c r="A29" s="333"/>
      <c r="B29" s="342" t="s">
        <v>445</v>
      </c>
      <c r="C29" s="335" t="s">
        <v>159</v>
      </c>
      <c r="D29" s="336">
        <v>15</v>
      </c>
      <c r="E29" s="336">
        <v>15</v>
      </c>
      <c r="F29" s="336">
        <v>15</v>
      </c>
      <c r="G29" s="336">
        <v>15</v>
      </c>
      <c r="H29" s="336">
        <v>15</v>
      </c>
      <c r="I29" s="336">
        <v>15</v>
      </c>
      <c r="J29" s="336">
        <v>10</v>
      </c>
      <c r="K29" s="337">
        <f t="shared" si="20"/>
        <v>100</v>
      </c>
      <c r="L29" s="367" t="str">
        <f t="shared" si="1"/>
        <v>Fuerte</v>
      </c>
      <c r="M29" s="356"/>
      <c r="N29" s="353"/>
      <c r="O29" s="351"/>
      <c r="P29" s="370" t="s">
        <v>362</v>
      </c>
      <c r="Q29" s="439" t="str">
        <f t="shared" si="2"/>
        <v/>
      </c>
      <c r="R29" s="439" t="str">
        <f t="shared" si="21"/>
        <v>Moderada</v>
      </c>
      <c r="S29" s="439" t="str">
        <f t="shared" si="22"/>
        <v/>
      </c>
      <c r="T29" s="440" t="str">
        <f t="shared" si="23"/>
        <v>Control fuerte pero si el riesgo residual lo requiere, en cada proceso involucrado se deben emprender acciones adicionales</v>
      </c>
      <c r="U29" s="390" t="str">
        <f t="shared" si="6"/>
        <v/>
      </c>
      <c r="V29" s="417"/>
      <c r="W29" s="382"/>
      <c r="X29" s="425">
        <f t="shared" si="7"/>
        <v>2</v>
      </c>
      <c r="Y29" s="412"/>
      <c r="Z29" s="383"/>
    </row>
    <row r="30" spans="1:38" ht="38.25" x14ac:dyDescent="0.2">
      <c r="A30" s="333"/>
      <c r="B30" s="338" t="s">
        <v>428</v>
      </c>
      <c r="C30" s="335" t="s">
        <v>159</v>
      </c>
      <c r="D30" s="336">
        <v>15</v>
      </c>
      <c r="E30" s="336">
        <v>15</v>
      </c>
      <c r="F30" s="336">
        <v>15</v>
      </c>
      <c r="G30" s="336">
        <v>15</v>
      </c>
      <c r="H30" s="336">
        <v>15</v>
      </c>
      <c r="I30" s="336">
        <v>15</v>
      </c>
      <c r="J30" s="336">
        <v>10</v>
      </c>
      <c r="K30" s="337">
        <f t="shared" si="20"/>
        <v>100</v>
      </c>
      <c r="L30" s="367" t="str">
        <f t="shared" si="1"/>
        <v>Fuerte</v>
      </c>
      <c r="M30" s="356"/>
      <c r="N30" s="353"/>
      <c r="O30" s="376"/>
      <c r="P30" s="370" t="s">
        <v>362</v>
      </c>
      <c r="Q30" s="439" t="str">
        <f t="shared" si="2"/>
        <v/>
      </c>
      <c r="R30" s="439" t="str">
        <f t="shared" si="21"/>
        <v>Moderada</v>
      </c>
      <c r="S30" s="439" t="str">
        <f t="shared" si="22"/>
        <v/>
      </c>
      <c r="T30" s="440" t="str">
        <f t="shared" si="23"/>
        <v>Control fuerte pero si el riesgo residual lo requiere, en cada proceso involucrado se deben emprender acciones adicionales</v>
      </c>
      <c r="U30" s="390" t="str">
        <f t="shared" si="6"/>
        <v/>
      </c>
      <c r="V30" s="432"/>
      <c r="W30" s="433"/>
      <c r="X30" s="425">
        <f t="shared" si="7"/>
        <v>2</v>
      </c>
      <c r="Y30" s="425"/>
      <c r="Z30" s="426"/>
    </row>
    <row r="31" spans="1:38" ht="63.75" x14ac:dyDescent="0.2">
      <c r="A31" s="311" t="str">
        <f>'2. MAPA DE RIESGOS '!C17</f>
        <v>6. Rendición de cuentas sin contar con la información pertinente y veraz.</v>
      </c>
      <c r="B31" s="309" t="s">
        <v>446</v>
      </c>
      <c r="C31" s="339" t="s">
        <v>64</v>
      </c>
      <c r="D31" s="340">
        <v>15</v>
      </c>
      <c r="E31" s="340">
        <v>15</v>
      </c>
      <c r="F31" s="340">
        <v>15</v>
      </c>
      <c r="G31" s="340">
        <v>15</v>
      </c>
      <c r="H31" s="340">
        <v>15</v>
      </c>
      <c r="I31" s="340">
        <v>15</v>
      </c>
      <c r="J31" s="340">
        <v>10</v>
      </c>
      <c r="K31" s="406">
        <f t="shared" si="20"/>
        <v>100</v>
      </c>
      <c r="L31" s="368" t="str">
        <f t="shared" si="1"/>
        <v>Fuerte</v>
      </c>
      <c r="M31" s="377">
        <f>ROUNDUP(AVERAGEIF(K31:K38,"&gt;0"),1)</f>
        <v>97.5</v>
      </c>
      <c r="N31" s="355" t="str">
        <f>IF(M31=100,"Fuerte",IF(M31&lt;50,"Débil","Moderada"))</f>
        <v>Moderada</v>
      </c>
      <c r="O31" s="378" t="str">
        <f>IF(M31&lt;96,"Se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31" s="371" t="s">
        <v>362</v>
      </c>
      <c r="Q31" s="441" t="str">
        <f t="shared" si="2"/>
        <v/>
      </c>
      <c r="R31" s="441" t="str">
        <f t="shared" si="21"/>
        <v>Moderada</v>
      </c>
      <c r="S31" s="441" t="str">
        <f t="shared" si="22"/>
        <v/>
      </c>
      <c r="T31" s="442" t="str">
        <f t="shared" si="23"/>
        <v>Control fuerte pero si el riesgo residual lo requiere, en cada proceso involucrado se deben emprender acciones adicionales</v>
      </c>
      <c r="U31" s="349">
        <f t="shared" si="6"/>
        <v>2</v>
      </c>
      <c r="V31" s="428">
        <f>IFERROR(ROUND(AVERAGE(U31:U38),0),0)</f>
        <v>1</v>
      </c>
      <c r="W31" s="355">
        <f>IF(OR(S31="Débil",V31=0),0,IF(V31=1,1,IF(AND(Q31="Fuerte",V31=2),2,1)))</f>
        <v>1</v>
      </c>
      <c r="X31" s="348" t="str">
        <f t="shared" si="7"/>
        <v/>
      </c>
      <c r="Y31" s="428">
        <f>IFERROR(ROUND(AVERAGE(X31:X38),0),0)</f>
        <v>2</v>
      </c>
      <c r="Z31" s="355">
        <f>IF(OR(S31="Débil",Y31=0),0,IF(Y31=1,1,IF(AND(Q31="Fuerte",Y31=2),2,1)))</f>
        <v>1</v>
      </c>
    </row>
    <row r="32" spans="1:38" s="347" customFormat="1" ht="51" x14ac:dyDescent="0.2">
      <c r="A32" s="402"/>
      <c r="B32" s="400" t="s">
        <v>542</v>
      </c>
      <c r="C32" s="404" t="s">
        <v>64</v>
      </c>
      <c r="D32" s="405">
        <v>15</v>
      </c>
      <c r="E32" s="405">
        <v>15</v>
      </c>
      <c r="F32" s="405">
        <v>15</v>
      </c>
      <c r="G32" s="405">
        <v>15</v>
      </c>
      <c r="H32" s="405">
        <v>15</v>
      </c>
      <c r="I32" s="405">
        <v>15</v>
      </c>
      <c r="J32" s="405">
        <v>5</v>
      </c>
      <c r="K32" s="406">
        <f t="shared" si="20"/>
        <v>95</v>
      </c>
      <c r="L32" s="368" t="str">
        <f t="shared" si="1"/>
        <v>Moderado</v>
      </c>
      <c r="M32" s="379"/>
      <c r="N32" s="354"/>
      <c r="O32" s="380"/>
      <c r="P32" s="371" t="s">
        <v>362</v>
      </c>
      <c r="Q32" s="441" t="str">
        <f t="shared" si="2"/>
        <v/>
      </c>
      <c r="R32" s="441" t="str">
        <f t="shared" si="21"/>
        <v>Moderada</v>
      </c>
      <c r="S32" s="441" t="str">
        <f t="shared" si="22"/>
        <v/>
      </c>
      <c r="T32" s="442" t="str">
        <f t="shared" si="23"/>
        <v>Requiere plan de acción para fortalecer los controles</v>
      </c>
      <c r="U32" s="349">
        <f t="shared" si="6"/>
        <v>1</v>
      </c>
      <c r="V32" s="418"/>
      <c r="W32" s="379"/>
      <c r="X32" s="348" t="str">
        <f t="shared" si="7"/>
        <v/>
      </c>
      <c r="Y32" s="350"/>
      <c r="Z32" s="354"/>
    </row>
    <row r="33" spans="1:26" s="347" customFormat="1" ht="63.75" x14ac:dyDescent="0.2">
      <c r="A33" s="402"/>
      <c r="B33" s="400" t="s">
        <v>544</v>
      </c>
      <c r="C33" s="404" t="s">
        <v>64</v>
      </c>
      <c r="D33" s="405">
        <v>15</v>
      </c>
      <c r="E33" s="405">
        <v>15</v>
      </c>
      <c r="F33" s="405">
        <v>15</v>
      </c>
      <c r="G33" s="405">
        <v>15</v>
      </c>
      <c r="H33" s="405">
        <v>15</v>
      </c>
      <c r="I33" s="405">
        <v>15</v>
      </c>
      <c r="J33" s="414">
        <v>5</v>
      </c>
      <c r="K33" s="406">
        <f t="shared" si="20"/>
        <v>95</v>
      </c>
      <c r="L33" s="368" t="str">
        <f t="shared" si="1"/>
        <v>Moderado</v>
      </c>
      <c r="M33" s="379"/>
      <c r="N33" s="354"/>
      <c r="O33" s="380"/>
      <c r="P33" s="371" t="s">
        <v>362</v>
      </c>
      <c r="Q33" s="441" t="str">
        <f t="shared" si="2"/>
        <v/>
      </c>
      <c r="R33" s="441" t="str">
        <f t="shared" si="21"/>
        <v>Moderada</v>
      </c>
      <c r="S33" s="441" t="str">
        <f t="shared" si="22"/>
        <v/>
      </c>
      <c r="T33" s="442" t="str">
        <f t="shared" si="23"/>
        <v>Requiere plan de acción para fortalecer los controles</v>
      </c>
      <c r="U33" s="349">
        <f t="shared" si="6"/>
        <v>1</v>
      </c>
      <c r="V33" s="418"/>
      <c r="W33" s="379"/>
      <c r="X33" s="348" t="str">
        <f t="shared" si="7"/>
        <v/>
      </c>
      <c r="Y33" s="350"/>
      <c r="Z33" s="354"/>
    </row>
    <row r="34" spans="1:26" s="347" customFormat="1" ht="51" x14ac:dyDescent="0.2">
      <c r="A34" s="402"/>
      <c r="B34" s="400" t="s">
        <v>447</v>
      </c>
      <c r="C34" s="404" t="s">
        <v>64</v>
      </c>
      <c r="D34" s="405">
        <v>15</v>
      </c>
      <c r="E34" s="405">
        <v>15</v>
      </c>
      <c r="F34" s="405">
        <v>15</v>
      </c>
      <c r="G34" s="405">
        <v>15</v>
      </c>
      <c r="H34" s="405">
        <v>15</v>
      </c>
      <c r="I34" s="405">
        <v>15</v>
      </c>
      <c r="J34" s="405">
        <v>5</v>
      </c>
      <c r="K34" s="406">
        <f t="shared" si="20"/>
        <v>95</v>
      </c>
      <c r="L34" s="368" t="str">
        <f t="shared" si="1"/>
        <v>Moderado</v>
      </c>
      <c r="M34" s="379"/>
      <c r="N34" s="354"/>
      <c r="O34" s="380"/>
      <c r="P34" s="371" t="s">
        <v>362</v>
      </c>
      <c r="Q34" s="441" t="str">
        <f t="shared" si="2"/>
        <v/>
      </c>
      <c r="R34" s="441" t="str">
        <f t="shared" si="21"/>
        <v>Moderada</v>
      </c>
      <c r="S34" s="441" t="str">
        <f t="shared" si="22"/>
        <v/>
      </c>
      <c r="T34" s="442" t="str">
        <f t="shared" si="23"/>
        <v>Requiere plan de acción para fortalecer los controles</v>
      </c>
      <c r="U34" s="349">
        <f t="shared" si="6"/>
        <v>1</v>
      </c>
      <c r="V34" s="418"/>
      <c r="W34" s="379"/>
      <c r="X34" s="348" t="str">
        <f t="shared" si="7"/>
        <v/>
      </c>
      <c r="Y34" s="350"/>
      <c r="Z34" s="354"/>
    </row>
    <row r="35" spans="1:26" s="347" customFormat="1" ht="38.25" x14ac:dyDescent="0.2">
      <c r="A35" s="402"/>
      <c r="B35" s="400" t="s">
        <v>448</v>
      </c>
      <c r="C35" s="404" t="s">
        <v>64</v>
      </c>
      <c r="D35" s="405">
        <v>15</v>
      </c>
      <c r="E35" s="405">
        <v>15</v>
      </c>
      <c r="F35" s="405">
        <v>15</v>
      </c>
      <c r="G35" s="405">
        <v>15</v>
      </c>
      <c r="H35" s="405">
        <v>15</v>
      </c>
      <c r="I35" s="405">
        <v>15</v>
      </c>
      <c r="J35" s="405">
        <v>10</v>
      </c>
      <c r="K35" s="406">
        <f t="shared" ref="K35:K38" si="24">SUM(D35:J35)</f>
        <v>100</v>
      </c>
      <c r="L35" s="368" t="str">
        <f t="shared" ref="L35:L38" si="25">IF(K35&gt;=96,"Fuerte",(IF(K35&lt;=85,"Débil","Moderado")))</f>
        <v>Fuerte</v>
      </c>
      <c r="M35" s="379"/>
      <c r="N35" s="354"/>
      <c r="O35" s="380"/>
      <c r="P35" s="371" t="s">
        <v>362</v>
      </c>
      <c r="Q35" s="441" t="str">
        <f t="shared" si="2"/>
        <v/>
      </c>
      <c r="R35" s="441" t="str">
        <f t="shared" si="21"/>
        <v>Moderada</v>
      </c>
      <c r="S35" s="441" t="str">
        <f t="shared" si="22"/>
        <v/>
      </c>
      <c r="T35" s="442" t="str">
        <f t="shared" si="23"/>
        <v>Control fuerte pero si el riesgo residual lo requiere, en cada proceso involucrado se deben emprender acciones adicionales</v>
      </c>
      <c r="U35" s="349">
        <f t="shared" si="6"/>
        <v>2</v>
      </c>
      <c r="V35" s="418"/>
      <c r="W35" s="379"/>
      <c r="X35" s="348" t="str">
        <f t="shared" si="7"/>
        <v/>
      </c>
      <c r="Y35" s="350"/>
      <c r="Z35" s="354"/>
    </row>
    <row r="36" spans="1:26" ht="38.25" x14ac:dyDescent="0.2">
      <c r="A36" s="332"/>
      <c r="B36" s="319" t="s">
        <v>449</v>
      </c>
      <c r="C36" s="339" t="s">
        <v>159</v>
      </c>
      <c r="D36" s="340">
        <v>15</v>
      </c>
      <c r="E36" s="340">
        <v>15</v>
      </c>
      <c r="F36" s="340">
        <v>15</v>
      </c>
      <c r="G36" s="340">
        <v>15</v>
      </c>
      <c r="H36" s="340">
        <v>15</v>
      </c>
      <c r="I36" s="340">
        <v>15</v>
      </c>
      <c r="J36" s="340">
        <v>10</v>
      </c>
      <c r="K36" s="406">
        <f t="shared" si="24"/>
        <v>100</v>
      </c>
      <c r="L36" s="368" t="str">
        <f t="shared" si="25"/>
        <v>Fuerte</v>
      </c>
      <c r="M36" s="379"/>
      <c r="N36" s="354"/>
      <c r="O36" s="380"/>
      <c r="P36" s="371" t="s">
        <v>362</v>
      </c>
      <c r="Q36" s="441" t="str">
        <f t="shared" si="2"/>
        <v/>
      </c>
      <c r="R36" s="441" t="str">
        <f t="shared" si="21"/>
        <v>Moderada</v>
      </c>
      <c r="S36" s="441" t="str">
        <f t="shared" si="22"/>
        <v/>
      </c>
      <c r="T36" s="442" t="str">
        <f t="shared" si="23"/>
        <v>Control fuerte pero si el riesgo residual lo requiere, en cada proceso involucrado se deben emprender acciones adicionales</v>
      </c>
      <c r="U36" s="349" t="str">
        <f t="shared" si="6"/>
        <v/>
      </c>
      <c r="V36" s="418"/>
      <c r="W36" s="379"/>
      <c r="X36" s="348">
        <f t="shared" si="7"/>
        <v>2</v>
      </c>
      <c r="Y36" s="350"/>
      <c r="Z36" s="354"/>
    </row>
    <row r="37" spans="1:26" ht="38.25" x14ac:dyDescent="0.2">
      <c r="A37" s="332"/>
      <c r="B37" s="319" t="s">
        <v>450</v>
      </c>
      <c r="C37" s="339" t="s">
        <v>64</v>
      </c>
      <c r="D37" s="340">
        <v>15</v>
      </c>
      <c r="E37" s="340">
        <v>15</v>
      </c>
      <c r="F37" s="340">
        <v>15</v>
      </c>
      <c r="G37" s="340">
        <v>10</v>
      </c>
      <c r="H37" s="340">
        <v>15</v>
      </c>
      <c r="I37" s="340">
        <v>15</v>
      </c>
      <c r="J37" s="340">
        <v>10</v>
      </c>
      <c r="K37" s="406">
        <f t="shared" si="24"/>
        <v>95</v>
      </c>
      <c r="L37" s="368" t="str">
        <f t="shared" si="25"/>
        <v>Moderado</v>
      </c>
      <c r="M37" s="379"/>
      <c r="N37" s="354"/>
      <c r="O37" s="380"/>
      <c r="P37" s="371" t="s">
        <v>570</v>
      </c>
      <c r="Q37" s="441" t="str">
        <f t="shared" si="2"/>
        <v/>
      </c>
      <c r="R37" s="441" t="str">
        <f t="shared" si="21"/>
        <v>Moderada</v>
      </c>
      <c r="S37" s="441" t="str">
        <f t="shared" si="22"/>
        <v/>
      </c>
      <c r="T37" s="442" t="str">
        <f t="shared" si="23"/>
        <v>Requiere plan de acción para fortalecer los controles</v>
      </c>
      <c r="U37" s="349">
        <f t="shared" si="6"/>
        <v>1</v>
      </c>
      <c r="V37" s="418"/>
      <c r="W37" s="379"/>
      <c r="X37" s="348" t="str">
        <f t="shared" si="7"/>
        <v/>
      </c>
      <c r="Y37" s="350"/>
      <c r="Z37" s="354"/>
    </row>
    <row r="38" spans="1:26" ht="25.5" x14ac:dyDescent="0.2">
      <c r="A38" s="332"/>
      <c r="B38" s="319" t="s">
        <v>451</v>
      </c>
      <c r="C38" s="339" t="s">
        <v>159</v>
      </c>
      <c r="D38" s="340">
        <v>15</v>
      </c>
      <c r="E38" s="340">
        <v>15</v>
      </c>
      <c r="F38" s="340">
        <v>15</v>
      </c>
      <c r="G38" s="340">
        <v>15</v>
      </c>
      <c r="H38" s="340">
        <v>15</v>
      </c>
      <c r="I38" s="340">
        <v>15</v>
      </c>
      <c r="J38" s="340">
        <v>10</v>
      </c>
      <c r="K38" s="406">
        <f t="shared" si="24"/>
        <v>100</v>
      </c>
      <c r="L38" s="368" t="str">
        <f t="shared" si="25"/>
        <v>Fuerte</v>
      </c>
      <c r="M38" s="379"/>
      <c r="N38" s="354"/>
      <c r="O38" s="381"/>
      <c r="P38" s="371"/>
      <c r="Q38" s="441" t="str">
        <f t="shared" si="2"/>
        <v/>
      </c>
      <c r="R38" s="441" t="str">
        <f t="shared" si="21"/>
        <v>Moderada</v>
      </c>
      <c r="S38" s="441" t="str">
        <f t="shared" si="22"/>
        <v/>
      </c>
      <c r="T38" s="442" t="str">
        <f t="shared" si="23"/>
        <v>Requiere plan de acción para fortalecer los controles</v>
      </c>
      <c r="U38" s="349" t="str">
        <f t="shared" si="6"/>
        <v/>
      </c>
      <c r="V38" s="352"/>
      <c r="W38" s="429"/>
      <c r="X38" s="348">
        <f t="shared" si="7"/>
        <v>2</v>
      </c>
      <c r="Y38" s="348"/>
      <c r="Z38" s="430"/>
    </row>
    <row r="39" spans="1:26" ht="51" x14ac:dyDescent="0.2">
      <c r="A39" s="310" t="str">
        <f>'2. MAPA DE RIESGOS '!C18</f>
        <v>7: Desvío en el uso de los bienes y servicios de la Entidad</v>
      </c>
      <c r="B39" s="304" t="s">
        <v>452</v>
      </c>
      <c r="C39" s="335" t="s">
        <v>64</v>
      </c>
      <c r="D39" s="403">
        <v>15</v>
      </c>
      <c r="E39" s="403">
        <v>15</v>
      </c>
      <c r="F39" s="403">
        <v>15</v>
      </c>
      <c r="G39" s="403">
        <v>15</v>
      </c>
      <c r="H39" s="403">
        <v>15</v>
      </c>
      <c r="I39" s="403">
        <v>15</v>
      </c>
      <c r="J39" s="403">
        <v>10</v>
      </c>
      <c r="K39" s="337">
        <f t="shared" si="20"/>
        <v>100</v>
      </c>
      <c r="L39" s="367" t="str">
        <f t="shared" si="1"/>
        <v>Fuerte</v>
      </c>
      <c r="M39" s="375">
        <f>ROUNDUP(AVERAGEIF(K39:K49,"&gt;0"),1)</f>
        <v>98.399999999999991</v>
      </c>
      <c r="N39" s="389" t="str">
        <f>IF(M39=100,"Fuerte",IF(M39&lt;50,"Débil","Moderada"))</f>
        <v>Moderada</v>
      </c>
      <c r="O39" s="387" t="str">
        <f>IF(M39&lt;96,"Se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39" s="370" t="s">
        <v>362</v>
      </c>
      <c r="Q39" s="439" t="str">
        <f t="shared" si="2"/>
        <v/>
      </c>
      <c r="R39" s="439" t="str">
        <f t="shared" si="21"/>
        <v>Moderada</v>
      </c>
      <c r="S39" s="439" t="str">
        <f t="shared" si="22"/>
        <v/>
      </c>
      <c r="T39" s="440" t="str">
        <f t="shared" ref="T39:T57" si="26">IF(AND(L39="Fuerte",P39="Fuerte"),"Control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39" s="390">
        <f t="shared" si="6"/>
        <v>2</v>
      </c>
      <c r="V39" s="431">
        <f>IFERROR(ROUND(AVERAGE(U39:U49),0),0)</f>
        <v>2</v>
      </c>
      <c r="W39" s="389">
        <f>IF(OR(S39="Débil",V39=0),0,IF(V39=1,1,IF(AND(Q39="Fuerte",V39=2),2,1)))</f>
        <v>1</v>
      </c>
      <c r="X39" s="425" t="str">
        <f t="shared" si="7"/>
        <v/>
      </c>
      <c r="Y39" s="431">
        <f>IFERROR(ROUND(AVERAGE(X39:X49),0),0)</f>
        <v>2</v>
      </c>
      <c r="Z39" s="389">
        <f>IF(OR(S39="Débil",Y39=0),0,IF(Y39=1,1,IF(AND(Q39="Fuerte",Y39=2),2,1)))</f>
        <v>1</v>
      </c>
    </row>
    <row r="40" spans="1:26" s="347" customFormat="1" ht="38.25" x14ac:dyDescent="0.2">
      <c r="A40" s="316"/>
      <c r="B40" s="344" t="s">
        <v>453</v>
      </c>
      <c r="C40" s="335" t="s">
        <v>64</v>
      </c>
      <c r="D40" s="345">
        <v>15</v>
      </c>
      <c r="E40" s="345">
        <v>15</v>
      </c>
      <c r="F40" s="345">
        <v>15</v>
      </c>
      <c r="G40" s="345">
        <v>15</v>
      </c>
      <c r="H40" s="345">
        <v>15</v>
      </c>
      <c r="I40" s="345">
        <v>15</v>
      </c>
      <c r="J40" s="345">
        <v>10</v>
      </c>
      <c r="K40" s="346">
        <f t="shared" ref="K40:K49" si="27">SUM(D40:J40)</f>
        <v>100</v>
      </c>
      <c r="L40" s="369" t="str">
        <f t="shared" ref="L40:L49" si="28">IF(K40&gt;=96,"Fuerte",(IF(K40&lt;=85,"Débil","Moderado")))</f>
        <v>Fuerte</v>
      </c>
      <c r="M40" s="382"/>
      <c r="N40" s="383"/>
      <c r="O40" s="384"/>
      <c r="P40" s="372" t="s">
        <v>362</v>
      </c>
      <c r="Q40" s="439" t="str">
        <f t="shared" si="2"/>
        <v/>
      </c>
      <c r="R40" s="439" t="str">
        <f t="shared" si="21"/>
        <v>Moderada</v>
      </c>
      <c r="S40" s="439" t="str">
        <f t="shared" si="22"/>
        <v/>
      </c>
      <c r="T40" s="440" t="str">
        <f t="shared" si="26"/>
        <v>Control fuerte pero si el riesgo residual lo requiere, en cada proceso involucrado se deben emprender acciones adicionales</v>
      </c>
      <c r="U40" s="390">
        <f t="shared" si="6"/>
        <v>2</v>
      </c>
      <c r="V40" s="417"/>
      <c r="W40" s="382"/>
      <c r="X40" s="425" t="str">
        <f t="shared" si="7"/>
        <v/>
      </c>
      <c r="Y40" s="412"/>
      <c r="Z40" s="383"/>
    </row>
    <row r="41" spans="1:26" s="347" customFormat="1" ht="38.25" x14ac:dyDescent="0.2">
      <c r="A41" s="316"/>
      <c r="B41" s="344" t="s">
        <v>454</v>
      </c>
      <c r="C41" s="409" t="s">
        <v>64</v>
      </c>
      <c r="D41" s="345">
        <v>15</v>
      </c>
      <c r="E41" s="345">
        <v>15</v>
      </c>
      <c r="F41" s="345">
        <v>15</v>
      </c>
      <c r="G41" s="345">
        <v>15</v>
      </c>
      <c r="H41" s="345">
        <v>15</v>
      </c>
      <c r="I41" s="345">
        <v>15</v>
      </c>
      <c r="J41" s="345">
        <v>10</v>
      </c>
      <c r="K41" s="346">
        <f t="shared" si="27"/>
        <v>100</v>
      </c>
      <c r="L41" s="369" t="str">
        <f t="shared" si="28"/>
        <v>Fuerte</v>
      </c>
      <c r="M41" s="382"/>
      <c r="N41" s="383"/>
      <c r="O41" s="384"/>
      <c r="P41" s="372" t="s">
        <v>362</v>
      </c>
      <c r="Q41" s="439" t="str">
        <f t="shared" si="2"/>
        <v/>
      </c>
      <c r="R41" s="439" t="str">
        <f t="shared" si="21"/>
        <v>Moderada</v>
      </c>
      <c r="S41" s="439" t="str">
        <f t="shared" si="22"/>
        <v/>
      </c>
      <c r="T41" s="440" t="str">
        <f t="shared" si="26"/>
        <v>Control fuerte pero si el riesgo residual lo requiere, en cada proceso involucrado se deben emprender acciones adicionales</v>
      </c>
      <c r="U41" s="390">
        <f t="shared" si="6"/>
        <v>2</v>
      </c>
      <c r="V41" s="417"/>
      <c r="W41" s="382"/>
      <c r="X41" s="425" t="str">
        <f t="shared" si="7"/>
        <v/>
      </c>
      <c r="Y41" s="412"/>
      <c r="Z41" s="383"/>
    </row>
    <row r="42" spans="1:26" ht="25.5" x14ac:dyDescent="0.2">
      <c r="A42" s="314"/>
      <c r="B42" s="304" t="s">
        <v>455</v>
      </c>
      <c r="C42" s="335" t="s">
        <v>64</v>
      </c>
      <c r="D42" s="336">
        <v>15</v>
      </c>
      <c r="E42" s="336">
        <v>15</v>
      </c>
      <c r="F42" s="336">
        <v>15</v>
      </c>
      <c r="G42" s="336">
        <v>10</v>
      </c>
      <c r="H42" s="336">
        <v>15</v>
      </c>
      <c r="I42" s="336">
        <v>15</v>
      </c>
      <c r="J42" s="336">
        <v>10</v>
      </c>
      <c r="K42" s="337">
        <f t="shared" si="27"/>
        <v>95</v>
      </c>
      <c r="L42" s="367" t="str">
        <f t="shared" si="28"/>
        <v>Moderado</v>
      </c>
      <c r="M42" s="356"/>
      <c r="N42" s="353"/>
      <c r="O42" s="351"/>
      <c r="P42" s="370" t="s">
        <v>570</v>
      </c>
      <c r="Q42" s="439" t="str">
        <f t="shared" si="2"/>
        <v/>
      </c>
      <c r="R42" s="439" t="str">
        <f t="shared" si="21"/>
        <v>Moderada</v>
      </c>
      <c r="S42" s="439" t="str">
        <f t="shared" si="22"/>
        <v/>
      </c>
      <c r="T42" s="440" t="str">
        <f t="shared" si="26"/>
        <v>Requiere plan de acción para fortalecer los controles</v>
      </c>
      <c r="U42" s="390">
        <f t="shared" si="6"/>
        <v>1</v>
      </c>
      <c r="V42" s="417"/>
      <c r="W42" s="382"/>
      <c r="X42" s="425" t="str">
        <f t="shared" si="7"/>
        <v/>
      </c>
      <c r="Y42" s="412"/>
      <c r="Z42" s="383"/>
    </row>
    <row r="43" spans="1:26" s="347" customFormat="1" ht="43.5" customHeight="1" x14ac:dyDescent="0.2">
      <c r="A43" s="316"/>
      <c r="B43" s="415" t="s">
        <v>520</v>
      </c>
      <c r="C43" s="409" t="s">
        <v>64</v>
      </c>
      <c r="D43" s="345">
        <v>15</v>
      </c>
      <c r="E43" s="345">
        <v>15</v>
      </c>
      <c r="F43" s="345">
        <v>15</v>
      </c>
      <c r="G43" s="345">
        <v>10</v>
      </c>
      <c r="H43" s="345">
        <v>15</v>
      </c>
      <c r="I43" s="345">
        <v>15</v>
      </c>
      <c r="J43" s="345">
        <v>10</v>
      </c>
      <c r="K43" s="346">
        <f t="shared" si="27"/>
        <v>95</v>
      </c>
      <c r="L43" s="369" t="str">
        <f t="shared" si="28"/>
        <v>Moderado</v>
      </c>
      <c r="M43" s="382"/>
      <c r="N43" s="383"/>
      <c r="O43" s="384"/>
      <c r="P43" s="372" t="s">
        <v>362</v>
      </c>
      <c r="Q43" s="439" t="str">
        <f t="shared" si="2"/>
        <v/>
      </c>
      <c r="R43" s="439" t="str">
        <f t="shared" si="21"/>
        <v>Moderada</v>
      </c>
      <c r="S43" s="439" t="str">
        <f t="shared" si="22"/>
        <v/>
      </c>
      <c r="T43" s="440" t="str">
        <f t="shared" si="26"/>
        <v>Requiere plan de acción para fortalecer los controles</v>
      </c>
      <c r="U43" s="390">
        <f t="shared" si="6"/>
        <v>1</v>
      </c>
      <c r="V43" s="417"/>
      <c r="W43" s="382"/>
      <c r="X43" s="425" t="str">
        <f t="shared" si="7"/>
        <v/>
      </c>
      <c r="Y43" s="412"/>
      <c r="Z43" s="383"/>
    </row>
    <row r="44" spans="1:26" s="347" customFormat="1" ht="25.5" x14ac:dyDescent="0.2">
      <c r="A44" s="316"/>
      <c r="B44" s="415" t="s">
        <v>521</v>
      </c>
      <c r="C44" s="409" t="s">
        <v>64</v>
      </c>
      <c r="D44" s="345">
        <v>15</v>
      </c>
      <c r="E44" s="345">
        <v>15</v>
      </c>
      <c r="F44" s="345">
        <v>15</v>
      </c>
      <c r="G44" s="345">
        <v>15</v>
      </c>
      <c r="H44" s="345">
        <v>15</v>
      </c>
      <c r="I44" s="345">
        <v>15</v>
      </c>
      <c r="J44" s="345">
        <v>10</v>
      </c>
      <c r="K44" s="346"/>
      <c r="L44" s="369"/>
      <c r="M44" s="382"/>
      <c r="N44" s="383"/>
      <c r="O44" s="384"/>
      <c r="P44" s="372" t="s">
        <v>362</v>
      </c>
      <c r="Q44" s="439" t="str">
        <f t="shared" si="2"/>
        <v/>
      </c>
      <c r="R44" s="439" t="str">
        <f t="shared" si="21"/>
        <v>Moderada</v>
      </c>
      <c r="S44" s="439" t="str">
        <f t="shared" si="22"/>
        <v/>
      </c>
      <c r="T44" s="440" t="str">
        <f t="shared" si="26"/>
        <v>Requiere plan de acción para fortalecer los controles</v>
      </c>
      <c r="U44" s="390" t="str">
        <f t="shared" si="6"/>
        <v/>
      </c>
      <c r="V44" s="417"/>
      <c r="W44" s="382"/>
      <c r="X44" s="425" t="str">
        <f t="shared" si="7"/>
        <v/>
      </c>
      <c r="Y44" s="412"/>
      <c r="Z44" s="383"/>
    </row>
    <row r="45" spans="1:26" s="347" customFormat="1" ht="38.25" x14ac:dyDescent="0.2">
      <c r="A45" s="333"/>
      <c r="B45" s="416" t="s">
        <v>519</v>
      </c>
      <c r="C45" s="409" t="s">
        <v>64</v>
      </c>
      <c r="D45" s="345">
        <v>15</v>
      </c>
      <c r="E45" s="345">
        <v>15</v>
      </c>
      <c r="F45" s="345">
        <v>15</v>
      </c>
      <c r="G45" s="345">
        <v>15</v>
      </c>
      <c r="H45" s="345">
        <v>15</v>
      </c>
      <c r="I45" s="345">
        <v>15</v>
      </c>
      <c r="J45" s="345">
        <v>10</v>
      </c>
      <c r="K45" s="346">
        <f t="shared" si="27"/>
        <v>100</v>
      </c>
      <c r="L45" s="369" t="str">
        <f t="shared" si="28"/>
        <v>Fuerte</v>
      </c>
      <c r="M45" s="382"/>
      <c r="N45" s="383"/>
      <c r="O45" s="384"/>
      <c r="P45" s="372" t="s">
        <v>362</v>
      </c>
      <c r="Q45" s="439" t="str">
        <f t="shared" si="2"/>
        <v/>
      </c>
      <c r="R45" s="439" t="str">
        <f t="shared" si="21"/>
        <v>Moderada</v>
      </c>
      <c r="S45" s="439" t="str">
        <f t="shared" si="22"/>
        <v/>
      </c>
      <c r="T45" s="440" t="str">
        <f t="shared" si="26"/>
        <v>Control fuerte pero si el riesgo residual lo requiere, en cada proceso involucrado se deben emprender acciones adicionales</v>
      </c>
      <c r="U45" s="390">
        <f t="shared" si="6"/>
        <v>2</v>
      </c>
      <c r="V45" s="417"/>
      <c r="W45" s="382"/>
      <c r="X45" s="425" t="str">
        <f t="shared" si="7"/>
        <v/>
      </c>
      <c r="Y45" s="412"/>
      <c r="Z45" s="383"/>
    </row>
    <row r="46" spans="1:26" ht="38.25" x14ac:dyDescent="0.2">
      <c r="A46" s="331"/>
      <c r="B46" s="342" t="s">
        <v>518</v>
      </c>
      <c r="C46" s="335" t="s">
        <v>64</v>
      </c>
      <c r="D46" s="336">
        <v>15</v>
      </c>
      <c r="E46" s="336">
        <v>15</v>
      </c>
      <c r="F46" s="336">
        <v>15</v>
      </c>
      <c r="G46" s="336">
        <v>15</v>
      </c>
      <c r="H46" s="336">
        <v>15</v>
      </c>
      <c r="I46" s="336">
        <v>15</v>
      </c>
      <c r="J46" s="336">
        <v>10</v>
      </c>
      <c r="K46" s="337">
        <f t="shared" si="27"/>
        <v>100</v>
      </c>
      <c r="L46" s="367" t="str">
        <f t="shared" si="28"/>
        <v>Fuerte</v>
      </c>
      <c r="M46" s="356"/>
      <c r="N46" s="353"/>
      <c r="O46" s="351"/>
      <c r="P46" s="370" t="s">
        <v>362</v>
      </c>
      <c r="Q46" s="439" t="str">
        <f t="shared" si="2"/>
        <v/>
      </c>
      <c r="R46" s="439" t="str">
        <f t="shared" si="21"/>
        <v>Moderada</v>
      </c>
      <c r="S46" s="439" t="str">
        <f t="shared" si="22"/>
        <v/>
      </c>
      <c r="T46" s="440" t="str">
        <f t="shared" si="26"/>
        <v>Control fuerte pero si el riesgo residual lo requiere, en cada proceso involucrado se deben emprender acciones adicionales</v>
      </c>
      <c r="U46" s="390">
        <f t="shared" si="6"/>
        <v>2</v>
      </c>
      <c r="V46" s="417"/>
      <c r="W46" s="382"/>
      <c r="X46" s="425" t="str">
        <f t="shared" si="7"/>
        <v/>
      </c>
      <c r="Y46" s="412"/>
      <c r="Z46" s="383"/>
    </row>
    <row r="47" spans="1:26" ht="51" x14ac:dyDescent="0.2">
      <c r="A47" s="331"/>
      <c r="B47" s="342" t="s">
        <v>517</v>
      </c>
      <c r="C47" s="335" t="s">
        <v>159</v>
      </c>
      <c r="D47" s="336">
        <v>15</v>
      </c>
      <c r="E47" s="336">
        <v>15</v>
      </c>
      <c r="F47" s="336">
        <v>15</v>
      </c>
      <c r="G47" s="336">
        <v>15</v>
      </c>
      <c r="H47" s="336">
        <v>15</v>
      </c>
      <c r="I47" s="336">
        <v>15</v>
      </c>
      <c r="J47" s="336">
        <v>10</v>
      </c>
      <c r="K47" s="337">
        <f t="shared" si="27"/>
        <v>100</v>
      </c>
      <c r="L47" s="367" t="str">
        <f t="shared" si="28"/>
        <v>Fuerte</v>
      </c>
      <c r="M47" s="356"/>
      <c r="N47" s="353"/>
      <c r="O47" s="351"/>
      <c r="P47" s="370" t="s">
        <v>362</v>
      </c>
      <c r="Q47" s="439" t="str">
        <f t="shared" si="2"/>
        <v/>
      </c>
      <c r="R47" s="439" t="str">
        <f t="shared" si="21"/>
        <v>Moderada</v>
      </c>
      <c r="S47" s="439" t="str">
        <f t="shared" si="22"/>
        <v/>
      </c>
      <c r="T47" s="440" t="str">
        <f t="shared" si="26"/>
        <v>Control fuerte pero si el riesgo residual lo requiere, en cada proceso involucrado se deben emprender acciones adicionales</v>
      </c>
      <c r="U47" s="390" t="str">
        <f t="shared" si="6"/>
        <v/>
      </c>
      <c r="V47" s="417"/>
      <c r="W47" s="382"/>
      <c r="X47" s="425">
        <f t="shared" si="7"/>
        <v>2</v>
      </c>
      <c r="Y47" s="412"/>
      <c r="Z47" s="383"/>
    </row>
    <row r="48" spans="1:26" ht="25.5" x14ac:dyDescent="0.2">
      <c r="A48" s="331"/>
      <c r="B48" s="342" t="s">
        <v>516</v>
      </c>
      <c r="C48" s="335" t="s">
        <v>64</v>
      </c>
      <c r="D48" s="395">
        <v>15</v>
      </c>
      <c r="E48" s="395">
        <v>15</v>
      </c>
      <c r="F48" s="395">
        <v>15</v>
      </c>
      <c r="G48" s="395">
        <v>15</v>
      </c>
      <c r="H48" s="395">
        <v>15</v>
      </c>
      <c r="I48" s="395">
        <v>15</v>
      </c>
      <c r="J48" s="395">
        <v>10</v>
      </c>
      <c r="K48" s="337"/>
      <c r="L48" s="367"/>
      <c r="M48" s="356"/>
      <c r="N48" s="353"/>
      <c r="O48" s="351"/>
      <c r="P48" s="370" t="s">
        <v>362</v>
      </c>
      <c r="Q48" s="439" t="str">
        <f t="shared" si="2"/>
        <v/>
      </c>
      <c r="R48" s="439" t="str">
        <f t="shared" si="21"/>
        <v>Moderada</v>
      </c>
      <c r="S48" s="439" t="str">
        <f t="shared" si="22"/>
        <v/>
      </c>
      <c r="T48" s="440" t="str">
        <f t="shared" si="26"/>
        <v>Requiere plan de acción para fortalecer los controles</v>
      </c>
      <c r="U48" s="390" t="str">
        <f t="shared" si="6"/>
        <v/>
      </c>
      <c r="V48" s="417"/>
      <c r="W48" s="382"/>
      <c r="X48" s="425" t="str">
        <f t="shared" si="7"/>
        <v/>
      </c>
      <c r="Y48" s="412"/>
      <c r="Z48" s="383"/>
    </row>
    <row r="49" spans="1:26" ht="25.5" x14ac:dyDescent="0.2">
      <c r="A49" s="331"/>
      <c r="B49" s="342" t="s">
        <v>539</v>
      </c>
      <c r="C49" s="335" t="s">
        <v>159</v>
      </c>
      <c r="D49" s="336">
        <v>15</v>
      </c>
      <c r="E49" s="336">
        <v>15</v>
      </c>
      <c r="F49" s="336">
        <v>15</v>
      </c>
      <c r="G49" s="336">
        <v>10</v>
      </c>
      <c r="H49" s="336">
        <v>15</v>
      </c>
      <c r="I49" s="336">
        <v>15</v>
      </c>
      <c r="J49" s="336">
        <v>10</v>
      </c>
      <c r="K49" s="337">
        <f t="shared" si="27"/>
        <v>95</v>
      </c>
      <c r="L49" s="367" t="str">
        <f t="shared" si="28"/>
        <v>Moderado</v>
      </c>
      <c r="M49" s="356"/>
      <c r="N49" s="353"/>
      <c r="O49" s="376"/>
      <c r="P49" s="370" t="s">
        <v>570</v>
      </c>
      <c r="Q49" s="439" t="str">
        <f t="shared" si="2"/>
        <v/>
      </c>
      <c r="R49" s="439" t="str">
        <f t="shared" si="21"/>
        <v>Moderada</v>
      </c>
      <c r="S49" s="439" t="str">
        <f t="shared" si="22"/>
        <v/>
      </c>
      <c r="T49" s="440" t="str">
        <f t="shared" si="26"/>
        <v>Requiere plan de acción para fortalecer los controles</v>
      </c>
      <c r="U49" s="390" t="str">
        <f t="shared" si="6"/>
        <v/>
      </c>
      <c r="V49" s="432"/>
      <c r="W49" s="433"/>
      <c r="X49" s="425">
        <f t="shared" si="7"/>
        <v>1</v>
      </c>
      <c r="Y49" s="425"/>
      <c r="Z49" s="426"/>
    </row>
    <row r="50" spans="1:26" s="347" customFormat="1" ht="63" customHeight="1" x14ac:dyDescent="0.2">
      <c r="A50" s="311" t="str">
        <f>'2. MAPA DE RIESGOS '!C19</f>
        <v>8: Pérdida de información pública que favorezca el beneficio propio o de terceros</v>
      </c>
      <c r="B50" s="309" t="s">
        <v>456</v>
      </c>
      <c r="C50" s="404" t="s">
        <v>64</v>
      </c>
      <c r="D50" s="405">
        <v>15</v>
      </c>
      <c r="E50" s="405">
        <v>15</v>
      </c>
      <c r="F50" s="405">
        <v>15</v>
      </c>
      <c r="G50" s="405">
        <v>15</v>
      </c>
      <c r="H50" s="405">
        <v>15</v>
      </c>
      <c r="I50" s="405">
        <v>15</v>
      </c>
      <c r="J50" s="405">
        <v>10</v>
      </c>
      <c r="K50" s="406">
        <f t="shared" si="20"/>
        <v>100</v>
      </c>
      <c r="L50" s="368" t="str">
        <f t="shared" si="1"/>
        <v>Fuerte</v>
      </c>
      <c r="M50" s="377">
        <f>ROUNDUP(AVERAGEIF(K50:K57,"&gt;0"),1)</f>
        <v>96</v>
      </c>
      <c r="N50" s="355" t="str">
        <f>IF(M50=100,"Fuerte",IF(M50&lt;50,"Débil","Moderada"))</f>
        <v>Moderada</v>
      </c>
      <c r="O50" s="378" t="str">
        <f>IF(M50&lt;96,"Se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50" s="371" t="s">
        <v>362</v>
      </c>
      <c r="Q50" s="441" t="str">
        <f t="shared" si="2"/>
        <v/>
      </c>
      <c r="R50" s="441" t="str">
        <f t="shared" si="21"/>
        <v>Moderada</v>
      </c>
      <c r="S50" s="441" t="str">
        <f t="shared" si="22"/>
        <v/>
      </c>
      <c r="T50" s="442" t="str">
        <f t="shared" si="26"/>
        <v>Control fuerte pero si el riesgo residual lo requiere, en cada proceso involucrado se deben emprender acciones adicionales</v>
      </c>
      <c r="U50" s="349">
        <f t="shared" si="6"/>
        <v>2</v>
      </c>
      <c r="V50" s="428">
        <f>IFERROR(ROUND(AVERAGE(U50:U57),0),0)</f>
        <v>2</v>
      </c>
      <c r="W50" s="355">
        <f>IF(OR(S50="Débil",V50=0),0,IF(V50=1,1,IF(AND(Q50="Fuerte",V50=2),2,1)))</f>
        <v>1</v>
      </c>
      <c r="X50" s="348" t="str">
        <f t="shared" si="7"/>
        <v/>
      </c>
      <c r="Y50" s="428">
        <f>IFERROR(ROUND(AVERAGE(X50:X57),0),0)</f>
        <v>0</v>
      </c>
      <c r="Z50" s="355">
        <f>IF(OR(S50="Débil",Y50=0),0,IF(Y50=1,1,IF(AND(Q50="Fuerte",Y50=2),2,1)))</f>
        <v>0</v>
      </c>
    </row>
    <row r="51" spans="1:26" s="480" customFormat="1" ht="38.25" x14ac:dyDescent="0.2">
      <c r="A51" s="473"/>
      <c r="B51" s="477" t="s">
        <v>554</v>
      </c>
      <c r="C51" s="474" t="s">
        <v>64</v>
      </c>
      <c r="D51" s="475">
        <v>15</v>
      </c>
      <c r="E51" s="475">
        <v>15</v>
      </c>
      <c r="F51" s="475">
        <v>15</v>
      </c>
      <c r="G51" s="475">
        <v>15</v>
      </c>
      <c r="H51" s="475">
        <v>15</v>
      </c>
      <c r="I51" s="475">
        <v>15</v>
      </c>
      <c r="J51" s="475">
        <v>10</v>
      </c>
      <c r="K51" s="476"/>
      <c r="L51" s="486"/>
      <c r="M51" s="490"/>
      <c r="N51" s="485"/>
      <c r="O51" s="491"/>
      <c r="P51" s="488" t="s">
        <v>362</v>
      </c>
      <c r="Q51" s="441" t="str">
        <f t="shared" si="2"/>
        <v/>
      </c>
      <c r="R51" s="441" t="str">
        <f t="shared" si="21"/>
        <v>Moderada</v>
      </c>
      <c r="S51" s="441" t="str">
        <f t="shared" si="22"/>
        <v/>
      </c>
      <c r="T51" s="442" t="str">
        <f t="shared" si="26"/>
        <v>Requiere plan de acción para fortalecer los controles</v>
      </c>
      <c r="U51" s="482" t="str">
        <f t="shared" si="6"/>
        <v/>
      </c>
      <c r="V51" s="418"/>
      <c r="W51" s="490"/>
      <c r="X51" s="481" t="str">
        <f t="shared" si="7"/>
        <v/>
      </c>
      <c r="Y51" s="483"/>
      <c r="Z51" s="485"/>
    </row>
    <row r="52" spans="1:26" ht="38.25" x14ac:dyDescent="0.2">
      <c r="A52" s="332"/>
      <c r="B52" s="341" t="s">
        <v>555</v>
      </c>
      <c r="C52" s="339" t="s">
        <v>64</v>
      </c>
      <c r="D52" s="340">
        <v>15</v>
      </c>
      <c r="E52" s="340">
        <v>15</v>
      </c>
      <c r="F52" s="340">
        <v>15</v>
      </c>
      <c r="G52" s="340">
        <v>15</v>
      </c>
      <c r="H52" s="340">
        <v>15</v>
      </c>
      <c r="I52" s="340">
        <v>15</v>
      </c>
      <c r="J52" s="340">
        <v>10</v>
      </c>
      <c r="K52" s="406">
        <f t="shared" si="20"/>
        <v>100</v>
      </c>
      <c r="L52" s="368" t="str">
        <f t="shared" si="1"/>
        <v>Fuerte</v>
      </c>
      <c r="M52" s="379"/>
      <c r="N52" s="354"/>
      <c r="O52" s="380"/>
      <c r="P52" s="371" t="s">
        <v>362</v>
      </c>
      <c r="Q52" s="441" t="str">
        <f t="shared" si="2"/>
        <v/>
      </c>
      <c r="R52" s="441" t="str">
        <f t="shared" si="21"/>
        <v>Moderada</v>
      </c>
      <c r="S52" s="441" t="str">
        <f t="shared" si="22"/>
        <v/>
      </c>
      <c r="T52" s="442" t="str">
        <f t="shared" si="26"/>
        <v>Control fuerte pero si el riesgo residual lo requiere, en cada proceso involucrado se deben emprender acciones adicionales</v>
      </c>
      <c r="U52" s="349">
        <f t="shared" si="6"/>
        <v>2</v>
      </c>
      <c r="V52" s="418"/>
      <c r="W52" s="379"/>
      <c r="X52" s="348" t="str">
        <f t="shared" si="7"/>
        <v/>
      </c>
      <c r="Y52" s="350"/>
      <c r="Z52" s="354"/>
    </row>
    <row r="53" spans="1:26" s="480" customFormat="1" ht="38.25" x14ac:dyDescent="0.2">
      <c r="A53" s="513"/>
      <c r="B53" s="517" t="s">
        <v>556</v>
      </c>
      <c r="C53" s="514" t="s">
        <v>64</v>
      </c>
      <c r="D53" s="515">
        <v>15</v>
      </c>
      <c r="E53" s="515">
        <v>15</v>
      </c>
      <c r="F53" s="515">
        <v>15</v>
      </c>
      <c r="G53" s="515">
        <v>15</v>
      </c>
      <c r="H53" s="515">
        <v>15</v>
      </c>
      <c r="I53" s="515">
        <v>15</v>
      </c>
      <c r="J53" s="515">
        <v>10</v>
      </c>
      <c r="K53" s="516">
        <f t="shared" si="20"/>
        <v>100</v>
      </c>
      <c r="L53" s="486" t="str">
        <f t="shared" si="1"/>
        <v>Fuerte</v>
      </c>
      <c r="M53" s="490"/>
      <c r="N53" s="485"/>
      <c r="O53" s="491"/>
      <c r="P53" s="488" t="s">
        <v>362</v>
      </c>
      <c r="Q53" s="441" t="str">
        <f t="shared" si="2"/>
        <v/>
      </c>
      <c r="R53" s="441" t="str">
        <f t="shared" si="21"/>
        <v>Moderada</v>
      </c>
      <c r="S53" s="441" t="str">
        <f t="shared" si="22"/>
        <v/>
      </c>
      <c r="T53" s="442" t="str">
        <f t="shared" si="26"/>
        <v>Control fuerte pero si el riesgo residual lo requiere, en cada proceso involucrado se deben emprender acciones adicionales</v>
      </c>
      <c r="U53" s="482">
        <f t="shared" si="6"/>
        <v>2</v>
      </c>
      <c r="V53" s="418"/>
      <c r="W53" s="490"/>
      <c r="X53" s="481" t="str">
        <f t="shared" si="7"/>
        <v/>
      </c>
      <c r="Y53" s="483"/>
      <c r="Z53" s="485"/>
    </row>
    <row r="54" spans="1:26" ht="42.75" customHeight="1" x14ac:dyDescent="0.2">
      <c r="A54" s="332"/>
      <c r="B54" s="341" t="s">
        <v>428</v>
      </c>
      <c r="C54" s="339" t="s">
        <v>159</v>
      </c>
      <c r="D54" s="340">
        <v>15</v>
      </c>
      <c r="E54" s="340">
        <v>15</v>
      </c>
      <c r="F54" s="340">
        <v>15</v>
      </c>
      <c r="G54" s="340">
        <v>15</v>
      </c>
      <c r="H54" s="340">
        <v>15</v>
      </c>
      <c r="I54" s="340">
        <v>15</v>
      </c>
      <c r="J54" s="340">
        <v>10</v>
      </c>
      <c r="K54" s="406"/>
      <c r="L54" s="368"/>
      <c r="M54" s="379"/>
      <c r="N54" s="354"/>
      <c r="O54" s="380"/>
      <c r="P54" s="371" t="s">
        <v>362</v>
      </c>
      <c r="Q54" s="441" t="str">
        <f t="shared" si="2"/>
        <v/>
      </c>
      <c r="R54" s="441" t="str">
        <f t="shared" si="21"/>
        <v>Moderada</v>
      </c>
      <c r="S54" s="441" t="str">
        <f t="shared" si="22"/>
        <v/>
      </c>
      <c r="T54" s="442" t="str">
        <f t="shared" si="26"/>
        <v>Requiere plan de acción para fortalecer los controles</v>
      </c>
      <c r="U54" s="349" t="str">
        <f t="shared" si="6"/>
        <v/>
      </c>
      <c r="V54" s="418"/>
      <c r="W54" s="379"/>
      <c r="X54" s="348" t="str">
        <f t="shared" si="7"/>
        <v/>
      </c>
      <c r="Y54" s="350"/>
      <c r="Z54" s="354"/>
    </row>
    <row r="55" spans="1:26" s="480" customFormat="1" ht="37.5" customHeight="1" x14ac:dyDescent="0.2">
      <c r="A55" s="499"/>
      <c r="B55" s="503" t="s">
        <v>557</v>
      </c>
      <c r="C55" s="500" t="s">
        <v>159</v>
      </c>
      <c r="D55" s="501">
        <v>15</v>
      </c>
      <c r="E55" s="501">
        <v>15</v>
      </c>
      <c r="F55" s="501">
        <v>15</v>
      </c>
      <c r="G55" s="501">
        <v>15</v>
      </c>
      <c r="H55" s="501">
        <v>15</v>
      </c>
      <c r="I55" s="501">
        <v>15</v>
      </c>
      <c r="J55" s="501">
        <v>10</v>
      </c>
      <c r="K55" s="502"/>
      <c r="L55" s="486"/>
      <c r="M55" s="490"/>
      <c r="N55" s="485"/>
      <c r="O55" s="491"/>
      <c r="P55" s="488" t="s">
        <v>362</v>
      </c>
      <c r="Q55" s="441" t="str">
        <f t="shared" si="2"/>
        <v/>
      </c>
      <c r="R55" s="441" t="str">
        <f t="shared" si="21"/>
        <v>Moderada</v>
      </c>
      <c r="S55" s="441" t="str">
        <f t="shared" si="22"/>
        <v/>
      </c>
      <c r="T55" s="442" t="str">
        <f t="shared" si="26"/>
        <v>Requiere plan de acción para fortalecer los controles</v>
      </c>
      <c r="U55" s="482" t="str">
        <f t="shared" si="6"/>
        <v/>
      </c>
      <c r="V55" s="418"/>
      <c r="W55" s="490"/>
      <c r="X55" s="481" t="str">
        <f t="shared" si="7"/>
        <v/>
      </c>
      <c r="Y55" s="483"/>
      <c r="Z55" s="485"/>
    </row>
    <row r="56" spans="1:26" ht="59.25" customHeight="1" x14ac:dyDescent="0.2">
      <c r="A56" s="332"/>
      <c r="B56" s="341" t="s">
        <v>558</v>
      </c>
      <c r="C56" s="339" t="s">
        <v>64</v>
      </c>
      <c r="D56" s="340">
        <v>15</v>
      </c>
      <c r="E56" s="340">
        <v>15</v>
      </c>
      <c r="F56" s="340">
        <v>15</v>
      </c>
      <c r="G56" s="340">
        <v>10</v>
      </c>
      <c r="H56" s="340">
        <v>15</v>
      </c>
      <c r="I56" s="340">
        <v>15</v>
      </c>
      <c r="J56" s="340">
        <v>10</v>
      </c>
      <c r="K56" s="406">
        <f t="shared" ref="K56" si="29">SUM(D56:J56)</f>
        <v>95</v>
      </c>
      <c r="L56" s="368" t="str">
        <f t="shared" ref="L56" si="30">IF(K56&gt;=96,"Fuerte",(IF(K56&lt;=85,"Débil","Moderado")))</f>
        <v>Moderado</v>
      </c>
      <c r="M56" s="379"/>
      <c r="N56" s="354"/>
      <c r="O56" s="380"/>
      <c r="P56" s="371" t="s">
        <v>570</v>
      </c>
      <c r="Q56" s="441" t="str">
        <f t="shared" si="2"/>
        <v/>
      </c>
      <c r="R56" s="441" t="str">
        <f t="shared" si="21"/>
        <v>Moderada</v>
      </c>
      <c r="S56" s="441" t="str">
        <f t="shared" si="22"/>
        <v/>
      </c>
      <c r="T56" s="442" t="str">
        <f t="shared" si="26"/>
        <v>Requiere plan de acción para fortalecer los controles</v>
      </c>
      <c r="U56" s="349">
        <f t="shared" si="6"/>
        <v>1</v>
      </c>
      <c r="V56" s="418"/>
      <c r="W56" s="379"/>
      <c r="X56" s="348" t="str">
        <f t="shared" si="7"/>
        <v/>
      </c>
      <c r="Y56" s="350"/>
      <c r="Z56" s="354"/>
    </row>
    <row r="57" spans="1:26" ht="31.5" customHeight="1" x14ac:dyDescent="0.2">
      <c r="A57" s="332"/>
      <c r="B57" s="341" t="s">
        <v>559</v>
      </c>
      <c r="C57" s="339" t="s">
        <v>64</v>
      </c>
      <c r="D57" s="340">
        <v>15</v>
      </c>
      <c r="E57" s="340">
        <v>15</v>
      </c>
      <c r="F57" s="340">
        <v>15</v>
      </c>
      <c r="G57" s="340">
        <v>15</v>
      </c>
      <c r="H57" s="340">
        <v>15</v>
      </c>
      <c r="I57" s="340">
        <v>0</v>
      </c>
      <c r="J57" s="340">
        <v>10</v>
      </c>
      <c r="K57" s="406">
        <f t="shared" si="20"/>
        <v>85</v>
      </c>
      <c r="L57" s="368" t="str">
        <f t="shared" si="1"/>
        <v>Débil</v>
      </c>
      <c r="M57" s="379"/>
      <c r="N57" s="354"/>
      <c r="O57" s="381"/>
      <c r="P57" s="371" t="s">
        <v>364</v>
      </c>
      <c r="Q57" s="441" t="str">
        <f t="shared" si="2"/>
        <v/>
      </c>
      <c r="R57" s="441" t="str">
        <f t="shared" si="21"/>
        <v/>
      </c>
      <c r="S57" s="441" t="str">
        <f t="shared" si="22"/>
        <v>Débil</v>
      </c>
      <c r="T57" s="442" t="str">
        <f t="shared" si="26"/>
        <v>Requiere plan de acción para fortalecer los controles</v>
      </c>
      <c r="U57" s="349" t="str">
        <f t="shared" si="6"/>
        <v/>
      </c>
      <c r="V57" s="352"/>
      <c r="W57" s="429"/>
      <c r="X57" s="348" t="str">
        <f t="shared" si="7"/>
        <v/>
      </c>
      <c r="Y57" s="348"/>
      <c r="Z57" s="430"/>
    </row>
    <row r="58" spans="1:26" ht="51" x14ac:dyDescent="0.2">
      <c r="A58" s="310" t="str">
        <f>'2. MAPA DE RIESGOS '!C20</f>
        <v>9: Celebración indebida de contratos para favorecimiento propio o de terceros</v>
      </c>
      <c r="B58" s="342" t="s">
        <v>509</v>
      </c>
      <c r="C58" s="335" t="s">
        <v>64</v>
      </c>
      <c r="D58" s="396">
        <v>15</v>
      </c>
      <c r="E58" s="396">
        <v>15</v>
      </c>
      <c r="F58" s="396">
        <v>15</v>
      </c>
      <c r="G58" s="396">
        <v>15</v>
      </c>
      <c r="H58" s="396">
        <v>15</v>
      </c>
      <c r="I58" s="396">
        <v>15</v>
      </c>
      <c r="J58" s="396">
        <v>10</v>
      </c>
      <c r="K58" s="337">
        <f t="shared" si="20"/>
        <v>100</v>
      </c>
      <c r="L58" s="367" t="str">
        <f t="shared" si="1"/>
        <v>Fuerte</v>
      </c>
      <c r="M58" s="375">
        <f>ROUNDUP(AVERAGEIF(K58:K63,"&gt;0"),1)</f>
        <v>97.5</v>
      </c>
      <c r="N58" s="389" t="str">
        <f>IF(M58=100,"Fuerte",IF(M58&lt;50,"Débil","Moderada"))</f>
        <v>Moderada</v>
      </c>
      <c r="O58" s="387" t="str">
        <f>IF(M58&lt;96,"Se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58" s="370" t="s">
        <v>362</v>
      </c>
      <c r="Q58" s="439" t="str">
        <f t="shared" si="2"/>
        <v/>
      </c>
      <c r="R58" s="439" t="str">
        <f t="shared" si="21"/>
        <v>Moderada</v>
      </c>
      <c r="S58" s="439" t="str">
        <f t="shared" si="22"/>
        <v/>
      </c>
      <c r="T58" s="440" t="str">
        <f t="shared" ref="T58:T69" si="31">IF(AND(L58="Fuerte",P58="Fuerte"),"Control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58" s="390">
        <f t="shared" si="6"/>
        <v>2</v>
      </c>
      <c r="V58" s="431">
        <f>IFERROR(ROUND(AVERAGE(U58:U63),0),0)</f>
        <v>2</v>
      </c>
      <c r="W58" s="389">
        <f>IF(OR(S58="Débil",V58=0),0,IF(V58=1,1,IF(AND(Q58="Fuerte",V58=2),2,1)))</f>
        <v>1</v>
      </c>
      <c r="X58" s="425" t="str">
        <f t="shared" si="7"/>
        <v/>
      </c>
      <c r="Y58" s="431">
        <f>IFERROR(ROUND(AVERAGE(X58:X63),0),0)</f>
        <v>2</v>
      </c>
      <c r="Z58" s="389">
        <f>IF(OR(S58="Débil",Y58=0),0,IF(Y58=1,1,IF(AND(Q58="Fuerte",Y58=2),2,1)))</f>
        <v>1</v>
      </c>
    </row>
    <row r="59" spans="1:26" s="347" customFormat="1" ht="38.25" x14ac:dyDescent="0.2">
      <c r="A59" s="333"/>
      <c r="B59" s="413" t="s">
        <v>510</v>
      </c>
      <c r="C59" s="409" t="s">
        <v>64</v>
      </c>
      <c r="D59" s="345">
        <v>15</v>
      </c>
      <c r="E59" s="345">
        <v>15</v>
      </c>
      <c r="F59" s="345">
        <v>15</v>
      </c>
      <c r="G59" s="345">
        <v>15</v>
      </c>
      <c r="H59" s="345">
        <v>15</v>
      </c>
      <c r="I59" s="345">
        <v>15</v>
      </c>
      <c r="J59" s="345">
        <v>10</v>
      </c>
      <c r="K59" s="346">
        <f t="shared" si="20"/>
        <v>100</v>
      </c>
      <c r="L59" s="369" t="str">
        <f t="shared" si="1"/>
        <v>Fuerte</v>
      </c>
      <c r="M59" s="382"/>
      <c r="N59" s="383"/>
      <c r="O59" s="384"/>
      <c r="P59" s="372" t="s">
        <v>362</v>
      </c>
      <c r="Q59" s="439" t="str">
        <f t="shared" si="2"/>
        <v/>
      </c>
      <c r="R59" s="439" t="str">
        <f t="shared" si="21"/>
        <v>Moderada</v>
      </c>
      <c r="S59" s="439" t="str">
        <f t="shared" si="22"/>
        <v/>
      </c>
      <c r="T59" s="440" t="str">
        <f t="shared" si="31"/>
        <v>Control fuerte pero si el riesgo residual lo requiere, en cada proceso involucrado se deben emprender acciones adicionales</v>
      </c>
      <c r="U59" s="390">
        <f t="shared" si="6"/>
        <v>2</v>
      </c>
      <c r="V59" s="417"/>
      <c r="W59" s="382"/>
      <c r="X59" s="425" t="str">
        <f t="shared" si="7"/>
        <v/>
      </c>
      <c r="Y59" s="412"/>
      <c r="Z59" s="383"/>
    </row>
    <row r="60" spans="1:26" ht="38.25" x14ac:dyDescent="0.2">
      <c r="A60" s="331"/>
      <c r="B60" s="342" t="s">
        <v>511</v>
      </c>
      <c r="C60" s="335" t="s">
        <v>64</v>
      </c>
      <c r="D60" s="336">
        <v>15</v>
      </c>
      <c r="E60" s="336">
        <v>15</v>
      </c>
      <c r="F60" s="336">
        <v>15</v>
      </c>
      <c r="G60" s="336">
        <v>15</v>
      </c>
      <c r="H60" s="336">
        <v>15</v>
      </c>
      <c r="I60" s="336">
        <v>15</v>
      </c>
      <c r="J60" s="336">
        <v>10</v>
      </c>
      <c r="K60" s="337">
        <f t="shared" ref="K60:K129" si="32">SUM(D60:J60)</f>
        <v>100</v>
      </c>
      <c r="L60" s="367" t="str">
        <f t="shared" ref="L60:L129" si="33">IF(K60&gt;=96,"Fuerte",(IF(K60&lt;=85,"Débil","Moderado")))</f>
        <v>Fuerte</v>
      </c>
      <c r="M60" s="356"/>
      <c r="N60" s="353"/>
      <c r="O60" s="351"/>
      <c r="P60" s="370" t="s">
        <v>362</v>
      </c>
      <c r="Q60" s="439" t="str">
        <f t="shared" si="2"/>
        <v/>
      </c>
      <c r="R60" s="439" t="str">
        <f t="shared" si="21"/>
        <v>Moderada</v>
      </c>
      <c r="S60" s="439" t="str">
        <f t="shared" si="22"/>
        <v/>
      </c>
      <c r="T60" s="440" t="str">
        <f t="shared" si="31"/>
        <v>Control fuerte pero si el riesgo residual lo requiere, en cada proceso involucrado se deben emprender acciones adicionales</v>
      </c>
      <c r="U60" s="390">
        <f t="shared" si="6"/>
        <v>2</v>
      </c>
      <c r="V60" s="417"/>
      <c r="W60" s="382"/>
      <c r="X60" s="425" t="str">
        <f t="shared" si="7"/>
        <v/>
      </c>
      <c r="Y60" s="412"/>
      <c r="Z60" s="383"/>
    </row>
    <row r="61" spans="1:26" s="480" customFormat="1" ht="36.75" customHeight="1" x14ac:dyDescent="0.2">
      <c r="A61" s="511"/>
      <c r="B61" s="498" t="s">
        <v>512</v>
      </c>
      <c r="C61" s="512" t="s">
        <v>64</v>
      </c>
      <c r="D61" s="519">
        <v>15</v>
      </c>
      <c r="E61" s="519">
        <v>15</v>
      </c>
      <c r="F61" s="519">
        <v>15</v>
      </c>
      <c r="G61" s="519">
        <v>15</v>
      </c>
      <c r="H61" s="519">
        <v>15</v>
      </c>
      <c r="I61" s="519">
        <v>15</v>
      </c>
      <c r="J61" s="519">
        <v>10</v>
      </c>
      <c r="K61" s="479">
        <f t="shared" si="32"/>
        <v>100</v>
      </c>
      <c r="L61" s="487" t="str">
        <f t="shared" si="33"/>
        <v>Fuerte</v>
      </c>
      <c r="M61" s="493"/>
      <c r="N61" s="494"/>
      <c r="O61" s="495"/>
      <c r="P61" s="489" t="s">
        <v>362</v>
      </c>
      <c r="Q61" s="439" t="str">
        <f t="shared" si="2"/>
        <v/>
      </c>
      <c r="R61" s="439" t="str">
        <f t="shared" si="21"/>
        <v>Moderada</v>
      </c>
      <c r="S61" s="439" t="str">
        <f t="shared" si="22"/>
        <v/>
      </c>
      <c r="T61" s="440" t="str">
        <f t="shared" si="31"/>
        <v>Control fuerte pero si el riesgo residual lo requiere, en cada proceso involucrado se deben emprender acciones adicionales</v>
      </c>
      <c r="U61" s="496">
        <f t="shared" si="6"/>
        <v>2</v>
      </c>
      <c r="V61" s="417"/>
      <c r="W61" s="493"/>
      <c r="X61" s="425" t="str">
        <f t="shared" si="7"/>
        <v/>
      </c>
      <c r="Y61" s="457"/>
      <c r="Z61" s="494"/>
    </row>
    <row r="62" spans="1:26" ht="45.75" customHeight="1" x14ac:dyDescent="0.2">
      <c r="A62" s="331"/>
      <c r="B62" s="342" t="s">
        <v>428</v>
      </c>
      <c r="C62" s="335" t="s">
        <v>159</v>
      </c>
      <c r="D62" s="336">
        <v>15</v>
      </c>
      <c r="E62" s="336">
        <v>15</v>
      </c>
      <c r="F62" s="336">
        <v>15</v>
      </c>
      <c r="G62" s="336">
        <v>15</v>
      </c>
      <c r="H62" s="336">
        <v>15</v>
      </c>
      <c r="I62" s="336">
        <v>15</v>
      </c>
      <c r="J62" s="336">
        <v>10</v>
      </c>
      <c r="K62" s="337">
        <f t="shared" si="32"/>
        <v>100</v>
      </c>
      <c r="L62" s="367" t="str">
        <f t="shared" si="33"/>
        <v>Fuerte</v>
      </c>
      <c r="M62" s="356"/>
      <c r="N62" s="353"/>
      <c r="O62" s="351"/>
      <c r="P62" s="370" t="s">
        <v>362</v>
      </c>
      <c r="Q62" s="439" t="str">
        <f t="shared" si="2"/>
        <v/>
      </c>
      <c r="R62" s="439" t="str">
        <f t="shared" si="21"/>
        <v>Moderada</v>
      </c>
      <c r="S62" s="439" t="str">
        <f t="shared" si="22"/>
        <v/>
      </c>
      <c r="T62" s="440" t="str">
        <f t="shared" si="31"/>
        <v>Control fuerte pero si el riesgo residual lo requiere, en cada proceso involucrado se deben emprender acciones adicionales</v>
      </c>
      <c r="U62" s="390" t="str">
        <f t="shared" si="6"/>
        <v/>
      </c>
      <c r="V62" s="417"/>
      <c r="W62" s="382"/>
      <c r="X62" s="425">
        <f t="shared" si="7"/>
        <v>2</v>
      </c>
      <c r="Y62" s="412"/>
      <c r="Z62" s="383"/>
    </row>
    <row r="63" spans="1:26" s="480" customFormat="1" ht="25.5" x14ac:dyDescent="0.2">
      <c r="A63" s="504"/>
      <c r="B63" s="497" t="s">
        <v>461</v>
      </c>
      <c r="C63" s="505" t="s">
        <v>159</v>
      </c>
      <c r="D63" s="478">
        <v>15</v>
      </c>
      <c r="E63" s="478">
        <v>15</v>
      </c>
      <c r="F63" s="478">
        <v>15</v>
      </c>
      <c r="G63" s="478">
        <v>0</v>
      </c>
      <c r="H63" s="478">
        <v>15</v>
      </c>
      <c r="I63" s="478">
        <v>15</v>
      </c>
      <c r="J63" s="478">
        <v>10</v>
      </c>
      <c r="K63" s="479">
        <f t="shared" ref="K63" si="34">SUM(D63:J63)</f>
        <v>85</v>
      </c>
      <c r="L63" s="487" t="str">
        <f t="shared" ref="L63" si="35">IF(K63&gt;=96,"Fuerte",(IF(K63&lt;=85,"Débil","Moderado")))</f>
        <v>Débil</v>
      </c>
      <c r="M63" s="493"/>
      <c r="N63" s="494"/>
      <c r="O63" s="495"/>
      <c r="P63" s="489" t="s">
        <v>362</v>
      </c>
      <c r="Q63" s="439" t="str">
        <f t="shared" si="2"/>
        <v/>
      </c>
      <c r="R63" s="439" t="str">
        <f t="shared" si="21"/>
        <v>Moderada</v>
      </c>
      <c r="S63" s="439" t="str">
        <f t="shared" si="22"/>
        <v/>
      </c>
      <c r="T63" s="440" t="str">
        <f t="shared" si="31"/>
        <v>Requiere plan de acción para fortalecer los controles</v>
      </c>
      <c r="U63" s="496" t="str">
        <f t="shared" si="6"/>
        <v/>
      </c>
      <c r="V63" s="432"/>
      <c r="W63" s="433"/>
      <c r="X63" s="425" t="str">
        <f t="shared" si="7"/>
        <v/>
      </c>
      <c r="Y63" s="425"/>
      <c r="Z63" s="426"/>
    </row>
    <row r="64" spans="1:26" ht="44.25" customHeight="1" x14ac:dyDescent="0.2">
      <c r="A64" s="311" t="str">
        <f>'2. MAPA DE RIESGOS '!C21</f>
        <v>10: Cohecho (Dar o recibir dádivas)</v>
      </c>
      <c r="B64" s="319" t="s">
        <v>513</v>
      </c>
      <c r="C64" s="339" t="s">
        <v>64</v>
      </c>
      <c r="D64" s="397">
        <v>15</v>
      </c>
      <c r="E64" s="397">
        <v>15</v>
      </c>
      <c r="F64" s="397">
        <v>15</v>
      </c>
      <c r="G64" s="397">
        <v>15</v>
      </c>
      <c r="H64" s="397">
        <v>15</v>
      </c>
      <c r="I64" s="397">
        <v>15</v>
      </c>
      <c r="J64" s="397">
        <v>10</v>
      </c>
      <c r="K64" s="406">
        <f t="shared" si="32"/>
        <v>100</v>
      </c>
      <c r="L64" s="368" t="str">
        <f t="shared" si="33"/>
        <v>Fuerte</v>
      </c>
      <c r="M64" s="377">
        <f>ROUNDUP(AVERAGEIF(K64:K69,"&gt;0"),1)</f>
        <v>95</v>
      </c>
      <c r="N64" s="355" t="str">
        <f>IF(M64=100,"Fuerte",IF(M64&lt;50,"Débil","Moderada"))</f>
        <v>Moderada</v>
      </c>
      <c r="O64" s="378" t="str">
        <f>IF(M64&lt;96,"Se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Se debe establecer un plan de acción que permita tener un control o controles mejor diseñados.</v>
      </c>
      <c r="P64" s="371" t="s">
        <v>362</v>
      </c>
      <c r="Q64" s="441" t="str">
        <f t="shared" si="2"/>
        <v/>
      </c>
      <c r="R64" s="441" t="str">
        <f t="shared" si="21"/>
        <v>Moderada</v>
      </c>
      <c r="S64" s="441" t="str">
        <f t="shared" si="22"/>
        <v/>
      </c>
      <c r="T64" s="442" t="str">
        <f t="shared" si="31"/>
        <v>Control fuerte pero si el riesgo residual lo requiere, en cada proceso involucrado se deben emprender acciones adicionales</v>
      </c>
      <c r="U64" s="349">
        <f t="shared" si="6"/>
        <v>2</v>
      </c>
      <c r="V64" s="428">
        <f>IFERROR(ROUND(AVERAGE(U64:U69),0),0)</f>
        <v>2</v>
      </c>
      <c r="W64" s="355">
        <f>IF(OR(S64="Débil",V64=0),0,IF(V64=1,1,IF(AND(Q64="Fuerte",V64=2),2,1)))</f>
        <v>1</v>
      </c>
      <c r="X64" s="427" t="str">
        <f t="shared" si="7"/>
        <v/>
      </c>
      <c r="Y64" s="428">
        <f>IFERROR(ROUND(AVERAGE(X64:X69),0),0)</f>
        <v>2</v>
      </c>
      <c r="Z64" s="355">
        <f>IF(OR(S64="Débil",Y64=0),0,IF(Y64=1,1,IF(AND(Q64="Fuerte",Y64=2),2,1)))</f>
        <v>1</v>
      </c>
    </row>
    <row r="65" spans="1:26" s="347" customFormat="1" ht="38.25" x14ac:dyDescent="0.2">
      <c r="A65" s="315"/>
      <c r="B65" s="309" t="s">
        <v>469</v>
      </c>
      <c r="C65" s="404" t="s">
        <v>64</v>
      </c>
      <c r="D65" s="405">
        <v>15</v>
      </c>
      <c r="E65" s="405">
        <v>15</v>
      </c>
      <c r="F65" s="405">
        <v>15</v>
      </c>
      <c r="G65" s="405">
        <v>15</v>
      </c>
      <c r="H65" s="405">
        <v>15</v>
      </c>
      <c r="I65" s="405">
        <v>15</v>
      </c>
      <c r="J65" s="405">
        <v>10</v>
      </c>
      <c r="K65" s="406">
        <f t="shared" ref="K65:K69" si="36">SUM(D65:J65)</f>
        <v>100</v>
      </c>
      <c r="L65" s="368" t="str">
        <f t="shared" ref="L65:L69" si="37">IF(K65&gt;=96,"Fuerte",(IF(K65&lt;=85,"Débil","Moderado")))</f>
        <v>Fuerte</v>
      </c>
      <c r="M65" s="379"/>
      <c r="N65" s="354"/>
      <c r="O65" s="380"/>
      <c r="P65" s="371" t="s">
        <v>362</v>
      </c>
      <c r="Q65" s="441" t="str">
        <f t="shared" si="2"/>
        <v/>
      </c>
      <c r="R65" s="441" t="str">
        <f t="shared" si="21"/>
        <v>Moderada</v>
      </c>
      <c r="S65" s="441" t="str">
        <f t="shared" si="22"/>
        <v/>
      </c>
      <c r="T65" s="442" t="str">
        <f t="shared" si="31"/>
        <v>Control fuerte pero si el riesgo residual lo requiere, en cada proceso involucrado se deben emprender acciones adicionales</v>
      </c>
      <c r="U65" s="349">
        <f t="shared" si="6"/>
        <v>2</v>
      </c>
      <c r="V65" s="418"/>
      <c r="W65" s="379"/>
      <c r="X65" s="348" t="str">
        <f t="shared" si="7"/>
        <v/>
      </c>
      <c r="Y65" s="350"/>
      <c r="Z65" s="354"/>
    </row>
    <row r="66" spans="1:26" ht="38.25" x14ac:dyDescent="0.2">
      <c r="A66" s="315"/>
      <c r="B66" s="309" t="s">
        <v>470</v>
      </c>
      <c r="C66" s="339" t="s">
        <v>64</v>
      </c>
      <c r="D66" s="340">
        <v>15</v>
      </c>
      <c r="E66" s="340">
        <v>15</v>
      </c>
      <c r="F66" s="340">
        <v>15</v>
      </c>
      <c r="G66" s="340">
        <v>15</v>
      </c>
      <c r="H66" s="340">
        <v>15</v>
      </c>
      <c r="I66" s="340">
        <v>15</v>
      </c>
      <c r="J66" s="340">
        <v>10</v>
      </c>
      <c r="K66" s="406">
        <f t="shared" si="36"/>
        <v>100</v>
      </c>
      <c r="L66" s="368" t="str">
        <f t="shared" si="37"/>
        <v>Fuerte</v>
      </c>
      <c r="M66" s="379"/>
      <c r="N66" s="354"/>
      <c r="O66" s="380"/>
      <c r="P66" s="371" t="s">
        <v>362</v>
      </c>
      <c r="Q66" s="441" t="str">
        <f t="shared" si="2"/>
        <v/>
      </c>
      <c r="R66" s="441" t="str">
        <f t="shared" si="21"/>
        <v>Moderada</v>
      </c>
      <c r="S66" s="441" t="str">
        <f t="shared" si="22"/>
        <v/>
      </c>
      <c r="T66" s="442" t="str">
        <f t="shared" si="31"/>
        <v>Control fuerte pero si el riesgo residual lo requiere, en cada proceso involucrado se deben emprender acciones adicionales</v>
      </c>
      <c r="U66" s="349">
        <f t="shared" si="6"/>
        <v>2</v>
      </c>
      <c r="V66" s="418"/>
      <c r="W66" s="379"/>
      <c r="X66" s="348" t="str">
        <f t="shared" si="7"/>
        <v/>
      </c>
      <c r="Y66" s="350"/>
      <c r="Z66" s="354"/>
    </row>
    <row r="67" spans="1:26" s="480" customFormat="1" ht="38.25" x14ac:dyDescent="0.2">
      <c r="A67" s="315"/>
      <c r="B67" s="506" t="s">
        <v>514</v>
      </c>
      <c r="C67" s="514" t="s">
        <v>64</v>
      </c>
      <c r="D67" s="518">
        <v>15</v>
      </c>
      <c r="E67" s="518">
        <v>15</v>
      </c>
      <c r="F67" s="518">
        <v>15</v>
      </c>
      <c r="G67" s="518">
        <v>15</v>
      </c>
      <c r="H67" s="518">
        <v>15</v>
      </c>
      <c r="I67" s="518">
        <v>15</v>
      </c>
      <c r="J67" s="518">
        <v>10</v>
      </c>
      <c r="K67" s="516">
        <f t="shared" si="36"/>
        <v>100</v>
      </c>
      <c r="L67" s="486" t="str">
        <f t="shared" si="37"/>
        <v>Fuerte</v>
      </c>
      <c r="M67" s="490"/>
      <c r="N67" s="485"/>
      <c r="O67" s="491"/>
      <c r="P67" s="488" t="s">
        <v>362</v>
      </c>
      <c r="Q67" s="441" t="str">
        <f t="shared" si="2"/>
        <v/>
      </c>
      <c r="R67" s="441" t="str">
        <f t="shared" si="21"/>
        <v>Moderada</v>
      </c>
      <c r="S67" s="441" t="str">
        <f t="shared" si="22"/>
        <v/>
      </c>
      <c r="T67" s="442" t="str">
        <f t="shared" si="31"/>
        <v>Control fuerte pero si el riesgo residual lo requiere, en cada proceso involucrado se deben emprender acciones adicionales</v>
      </c>
      <c r="U67" s="482">
        <f t="shared" si="6"/>
        <v>2</v>
      </c>
      <c r="V67" s="418"/>
      <c r="W67" s="490"/>
      <c r="X67" s="481" t="str">
        <f t="shared" si="7"/>
        <v/>
      </c>
      <c r="Y67" s="483"/>
      <c r="Z67" s="485"/>
    </row>
    <row r="68" spans="1:26" ht="51" x14ac:dyDescent="0.2">
      <c r="A68" s="332"/>
      <c r="B68" s="319" t="s">
        <v>515</v>
      </c>
      <c r="C68" s="339" t="s">
        <v>159</v>
      </c>
      <c r="D68" s="340">
        <v>15</v>
      </c>
      <c r="E68" s="340">
        <v>15</v>
      </c>
      <c r="F68" s="340">
        <v>15</v>
      </c>
      <c r="G68" s="340">
        <v>15</v>
      </c>
      <c r="H68" s="340">
        <v>15</v>
      </c>
      <c r="I68" s="340">
        <v>15</v>
      </c>
      <c r="J68" s="340">
        <v>10</v>
      </c>
      <c r="K68" s="406">
        <f t="shared" si="36"/>
        <v>100</v>
      </c>
      <c r="L68" s="368" t="str">
        <f t="shared" si="37"/>
        <v>Fuerte</v>
      </c>
      <c r="M68" s="379"/>
      <c r="N68" s="354"/>
      <c r="O68" s="380"/>
      <c r="P68" s="371" t="s">
        <v>362</v>
      </c>
      <c r="Q68" s="441" t="str">
        <f t="shared" si="2"/>
        <v/>
      </c>
      <c r="R68" s="441" t="str">
        <f t="shared" si="21"/>
        <v>Moderada</v>
      </c>
      <c r="S68" s="441" t="str">
        <f t="shared" si="22"/>
        <v/>
      </c>
      <c r="T68" s="442" t="str">
        <f t="shared" si="31"/>
        <v>Control fuerte pero si el riesgo residual lo requiere, en cada proceso involucrado se deben emprender acciones adicionales</v>
      </c>
      <c r="U68" s="349" t="str">
        <f t="shared" si="6"/>
        <v/>
      </c>
      <c r="V68" s="418"/>
      <c r="W68" s="379"/>
      <c r="X68" s="348">
        <f t="shared" si="7"/>
        <v>2</v>
      </c>
      <c r="Y68" s="350"/>
      <c r="Z68" s="354"/>
    </row>
    <row r="69" spans="1:26" s="480" customFormat="1" ht="25.5" x14ac:dyDescent="0.2">
      <c r="A69" s="507"/>
      <c r="B69" s="506" t="s">
        <v>461</v>
      </c>
      <c r="C69" s="508" t="s">
        <v>159</v>
      </c>
      <c r="D69" s="509">
        <v>15</v>
      </c>
      <c r="E69" s="509">
        <v>15</v>
      </c>
      <c r="F69" s="509">
        <v>0</v>
      </c>
      <c r="G69" s="509">
        <v>0</v>
      </c>
      <c r="H69" s="509">
        <v>15</v>
      </c>
      <c r="I69" s="509">
        <v>15</v>
      </c>
      <c r="J69" s="509">
        <v>10</v>
      </c>
      <c r="K69" s="510">
        <f t="shared" si="36"/>
        <v>70</v>
      </c>
      <c r="L69" s="486" t="str">
        <f t="shared" si="37"/>
        <v>Débil</v>
      </c>
      <c r="M69" s="490"/>
      <c r="N69" s="485"/>
      <c r="O69" s="491"/>
      <c r="P69" s="488" t="s">
        <v>364</v>
      </c>
      <c r="Q69" s="441" t="str">
        <f t="shared" si="2"/>
        <v/>
      </c>
      <c r="R69" s="441" t="str">
        <f t="shared" si="21"/>
        <v/>
      </c>
      <c r="S69" s="441" t="str">
        <f t="shared" si="22"/>
        <v>Débil</v>
      </c>
      <c r="T69" s="442" t="str">
        <f t="shared" si="31"/>
        <v>Requiere plan de acción para fortalecer los controles</v>
      </c>
      <c r="U69" s="482" t="str">
        <f t="shared" si="6"/>
        <v/>
      </c>
      <c r="V69" s="484"/>
      <c r="W69" s="429"/>
      <c r="X69" s="481" t="str">
        <f t="shared" si="7"/>
        <v/>
      </c>
      <c r="Y69" s="481"/>
      <c r="Z69" s="430"/>
    </row>
    <row r="70" spans="1:26" ht="51" x14ac:dyDescent="0.2">
      <c r="A70" s="310" t="str">
        <f>'2. MAPA DE RIESGOS '!C22</f>
        <v>11. Discriminación hacia los ciudadanos que requieren atención y respuesta por parte de la SDM.</v>
      </c>
      <c r="B70" s="304" t="s">
        <v>457</v>
      </c>
      <c r="C70" s="335" t="s">
        <v>64</v>
      </c>
      <c r="D70" s="398">
        <v>15</v>
      </c>
      <c r="E70" s="398">
        <v>15</v>
      </c>
      <c r="F70" s="398">
        <v>15</v>
      </c>
      <c r="G70" s="398">
        <v>15</v>
      </c>
      <c r="H70" s="398">
        <v>15</v>
      </c>
      <c r="I70" s="398">
        <v>15</v>
      </c>
      <c r="J70" s="398">
        <v>10</v>
      </c>
      <c r="K70" s="337">
        <f t="shared" si="32"/>
        <v>100</v>
      </c>
      <c r="L70" s="367" t="str">
        <f t="shared" si="33"/>
        <v>Fuerte</v>
      </c>
      <c r="M70" s="375">
        <f>ROUNDUP(AVERAGEIF(K70:K75,"&gt;0"),1)</f>
        <v>98.399999999999991</v>
      </c>
      <c r="N70" s="389" t="str">
        <f>IF(M70=100,"Fuerte",IF(M70&lt;50,"Débil","Moderada"))</f>
        <v>Moderada</v>
      </c>
      <c r="O70" s="387" t="str">
        <f>IF(M70&lt;96,"Se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70" s="370" t="s">
        <v>362</v>
      </c>
      <c r="Q70" s="439" t="str">
        <f t="shared" ref="Q70:Q129" si="38">IF(AND(N70="Fuerte",P70="Fuerte"),"Fuerte","")</f>
        <v/>
      </c>
      <c r="R70" s="439" t="str">
        <f t="shared" si="21"/>
        <v>Moderada</v>
      </c>
      <c r="S70" s="439" t="str">
        <f t="shared" si="22"/>
        <v/>
      </c>
      <c r="T70" s="440" t="str">
        <f t="shared" ref="T70:T79" si="39">IF(AND(L70="Fuerte",P70="Fuerte"),"Control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70" s="390">
        <f t="shared" ref="U70:U129" si="40">IF(C70="Preventivo",IF(L70="Fuerte",2,IF(L70="Moderado",1,"")),"")</f>
        <v>2</v>
      </c>
      <c r="V70" s="431">
        <f>IFERROR(ROUND(AVERAGE(U70:U74),0),0)</f>
        <v>2</v>
      </c>
      <c r="W70" s="389">
        <f>IF(OR(S70="Débil",V70=0),0,IF(V70=1,1,IF(AND(Q70="Fuerte",V70=2),2,1)))</f>
        <v>1</v>
      </c>
      <c r="X70" s="419" t="str">
        <f t="shared" ref="X70:X129" si="41">IF(C70="Detectivo",IF(L70="Fuerte",2,IF(L70="Moderado",1,"")),"")</f>
        <v/>
      </c>
      <c r="Y70" s="431">
        <f>IFERROR(ROUND(AVERAGE(X70:X75),0),0)</f>
        <v>2</v>
      </c>
      <c r="Z70" s="389">
        <f>IF(OR(S70="Débil",Y70=0),0,IF(Y70=1,1,IF(AND(Q70="Fuerte",Y70=2),2,1)))</f>
        <v>1</v>
      </c>
    </row>
    <row r="71" spans="1:26" s="450" customFormat="1" ht="38.25" x14ac:dyDescent="0.2">
      <c r="A71" s="446"/>
      <c r="B71" s="458" t="s">
        <v>561</v>
      </c>
      <c r="C71" s="447" t="s">
        <v>64</v>
      </c>
      <c r="D71" s="448">
        <v>15</v>
      </c>
      <c r="E71" s="448">
        <v>15</v>
      </c>
      <c r="F71" s="448">
        <v>15</v>
      </c>
      <c r="G71" s="448">
        <v>15</v>
      </c>
      <c r="H71" s="448">
        <v>15</v>
      </c>
      <c r="I71" s="448">
        <v>15</v>
      </c>
      <c r="J71" s="448">
        <v>10</v>
      </c>
      <c r="K71" s="449">
        <f t="shared" si="32"/>
        <v>100</v>
      </c>
      <c r="L71" s="451" t="str">
        <f t="shared" si="33"/>
        <v>Fuerte</v>
      </c>
      <c r="M71" s="453"/>
      <c r="N71" s="454"/>
      <c r="O71" s="455"/>
      <c r="P71" s="452" t="s">
        <v>362</v>
      </c>
      <c r="Q71" s="439" t="str">
        <f t="shared" si="38"/>
        <v/>
      </c>
      <c r="R71" s="439" t="str">
        <f t="shared" si="21"/>
        <v>Moderada</v>
      </c>
      <c r="S71" s="439" t="str">
        <f t="shared" si="22"/>
        <v/>
      </c>
      <c r="T71" s="440" t="str">
        <f t="shared" si="39"/>
        <v>Control fuerte pero si el riesgo residual lo requiere, en cada proceso involucrado se deben emprender acciones adicionales</v>
      </c>
      <c r="U71" s="456">
        <f t="shared" si="40"/>
        <v>2</v>
      </c>
      <c r="V71" s="417"/>
      <c r="W71" s="453"/>
      <c r="X71" s="425" t="str">
        <f t="shared" si="41"/>
        <v/>
      </c>
      <c r="Y71" s="457"/>
      <c r="Z71" s="454"/>
    </row>
    <row r="72" spans="1:26" s="347" customFormat="1" ht="38.25" x14ac:dyDescent="0.2">
      <c r="A72" s="333"/>
      <c r="B72" s="413" t="s">
        <v>458</v>
      </c>
      <c r="C72" s="409" t="s">
        <v>64</v>
      </c>
      <c r="D72" s="345">
        <v>15</v>
      </c>
      <c r="E72" s="345">
        <v>15</v>
      </c>
      <c r="F72" s="345">
        <v>15</v>
      </c>
      <c r="G72" s="345">
        <v>15</v>
      </c>
      <c r="H72" s="345">
        <v>15</v>
      </c>
      <c r="I72" s="345">
        <v>15</v>
      </c>
      <c r="J72" s="345">
        <v>10</v>
      </c>
      <c r="K72" s="346">
        <f t="shared" ref="K72:K73" si="42">SUM(D72:J72)</f>
        <v>100</v>
      </c>
      <c r="L72" s="369" t="str">
        <f t="shared" ref="L72:L73" si="43">IF(K72&gt;=96,"Fuerte",(IF(K72&lt;=85,"Débil","Moderado")))</f>
        <v>Fuerte</v>
      </c>
      <c r="M72" s="382"/>
      <c r="N72" s="383"/>
      <c r="O72" s="384"/>
      <c r="P72" s="372" t="s">
        <v>362</v>
      </c>
      <c r="Q72" s="439" t="str">
        <f t="shared" si="38"/>
        <v/>
      </c>
      <c r="R72" s="439" t="str">
        <f t="shared" si="21"/>
        <v>Moderada</v>
      </c>
      <c r="S72" s="439" t="str">
        <f t="shared" si="22"/>
        <v/>
      </c>
      <c r="T72" s="440" t="str">
        <f t="shared" si="39"/>
        <v>Control fuerte pero si el riesgo residual lo requiere, en cada proceso involucrado se deben emprender acciones adicionales</v>
      </c>
      <c r="U72" s="390">
        <f t="shared" si="40"/>
        <v>2</v>
      </c>
      <c r="V72" s="417"/>
      <c r="W72" s="382"/>
      <c r="X72" s="425" t="str">
        <f t="shared" si="41"/>
        <v/>
      </c>
      <c r="Y72" s="412"/>
      <c r="Z72" s="383"/>
    </row>
    <row r="73" spans="1:26" x14ac:dyDescent="0.2">
      <c r="A73" s="331"/>
      <c r="B73" s="342" t="s">
        <v>459</v>
      </c>
      <c r="C73" s="335" t="s">
        <v>64</v>
      </c>
      <c r="D73" s="336">
        <v>15</v>
      </c>
      <c r="E73" s="336">
        <v>15</v>
      </c>
      <c r="F73" s="336">
        <v>15</v>
      </c>
      <c r="G73" s="336">
        <v>10</v>
      </c>
      <c r="H73" s="336">
        <v>15</v>
      </c>
      <c r="I73" s="336">
        <v>15</v>
      </c>
      <c r="J73" s="336">
        <v>10</v>
      </c>
      <c r="K73" s="337">
        <f t="shared" si="42"/>
        <v>95</v>
      </c>
      <c r="L73" s="367" t="str">
        <f t="shared" si="43"/>
        <v>Moderado</v>
      </c>
      <c r="M73" s="356"/>
      <c r="N73" s="353"/>
      <c r="O73" s="351"/>
      <c r="P73" s="370" t="s">
        <v>570</v>
      </c>
      <c r="Q73" s="439" t="str">
        <f t="shared" si="38"/>
        <v/>
      </c>
      <c r="R73" s="439" t="str">
        <f t="shared" si="21"/>
        <v>Moderada</v>
      </c>
      <c r="S73" s="439" t="str">
        <f t="shared" si="22"/>
        <v/>
      </c>
      <c r="T73" s="440" t="str">
        <f t="shared" si="39"/>
        <v>Requiere plan de acción para fortalecer los controles</v>
      </c>
      <c r="U73" s="390">
        <f t="shared" si="40"/>
        <v>1</v>
      </c>
      <c r="V73" s="417"/>
      <c r="W73" s="382"/>
      <c r="X73" s="425" t="str">
        <f t="shared" si="41"/>
        <v/>
      </c>
      <c r="Y73" s="412"/>
      <c r="Z73" s="383"/>
    </row>
    <row r="74" spans="1:26" x14ac:dyDescent="0.2">
      <c r="A74" s="331"/>
      <c r="B74" s="342" t="s">
        <v>460</v>
      </c>
      <c r="C74" s="335" t="s">
        <v>159</v>
      </c>
      <c r="D74" s="336">
        <v>15</v>
      </c>
      <c r="E74" s="336">
        <v>15</v>
      </c>
      <c r="F74" s="336">
        <v>15</v>
      </c>
      <c r="G74" s="336">
        <v>10</v>
      </c>
      <c r="H74" s="336">
        <v>15</v>
      </c>
      <c r="I74" s="336">
        <v>15</v>
      </c>
      <c r="J74" s="336">
        <v>10</v>
      </c>
      <c r="K74" s="337">
        <f t="shared" si="32"/>
        <v>95</v>
      </c>
      <c r="L74" s="367" t="str">
        <f t="shared" si="33"/>
        <v>Moderado</v>
      </c>
      <c r="M74" s="356"/>
      <c r="N74" s="353"/>
      <c r="O74" s="351"/>
      <c r="P74" s="370" t="s">
        <v>570</v>
      </c>
      <c r="Q74" s="439" t="str">
        <f t="shared" si="38"/>
        <v/>
      </c>
      <c r="R74" s="439" t="str">
        <f t="shared" ref="R74:R129" si="44">IF(Q74="Fuerte","",IF(OR(N74="Débil",P74="Débil"),"","Moderada"))</f>
        <v>Moderada</v>
      </c>
      <c r="S74" s="439" t="str">
        <f t="shared" ref="S74:S129" si="45">IF(OR(Q74="Fuerte",R74="Moderada"),"","Débil")</f>
        <v/>
      </c>
      <c r="T74" s="440" t="str">
        <f t="shared" si="39"/>
        <v>Requiere plan de acción para fortalecer los controles</v>
      </c>
      <c r="U74" s="390" t="str">
        <f t="shared" si="40"/>
        <v/>
      </c>
      <c r="V74" s="417"/>
      <c r="W74" s="382"/>
      <c r="X74" s="425">
        <f t="shared" si="41"/>
        <v>1</v>
      </c>
      <c r="Y74" s="412"/>
      <c r="Z74" s="383"/>
    </row>
    <row r="75" spans="1:26" s="480" customFormat="1" ht="38.25" x14ac:dyDescent="0.2">
      <c r="A75" s="511"/>
      <c r="B75" s="498" t="s">
        <v>461</v>
      </c>
      <c r="C75" s="512" t="s">
        <v>159</v>
      </c>
      <c r="D75" s="478">
        <v>15</v>
      </c>
      <c r="E75" s="478">
        <v>15</v>
      </c>
      <c r="F75" s="478">
        <v>15</v>
      </c>
      <c r="G75" s="478">
        <v>15</v>
      </c>
      <c r="H75" s="478">
        <v>15</v>
      </c>
      <c r="I75" s="478">
        <v>15</v>
      </c>
      <c r="J75" s="478">
        <v>10</v>
      </c>
      <c r="K75" s="479">
        <f t="shared" si="32"/>
        <v>100</v>
      </c>
      <c r="L75" s="487" t="str">
        <f t="shared" si="33"/>
        <v>Fuerte</v>
      </c>
      <c r="M75" s="493"/>
      <c r="N75" s="494"/>
      <c r="O75" s="471"/>
      <c r="P75" s="489" t="s">
        <v>362</v>
      </c>
      <c r="Q75" s="439" t="str">
        <f t="shared" si="38"/>
        <v/>
      </c>
      <c r="R75" s="439" t="str">
        <f t="shared" si="44"/>
        <v>Moderada</v>
      </c>
      <c r="S75" s="439" t="str">
        <f t="shared" si="45"/>
        <v/>
      </c>
      <c r="T75" s="440" t="str">
        <f t="shared" si="39"/>
        <v>Control fuerte pero si el riesgo residual lo requiere, en cada proceso involucrado se deben emprender acciones adicionales</v>
      </c>
      <c r="U75" s="496" t="str">
        <f t="shared" si="40"/>
        <v/>
      </c>
      <c r="V75" s="432"/>
      <c r="W75" s="433"/>
      <c r="X75" s="425">
        <f t="shared" si="41"/>
        <v>2</v>
      </c>
      <c r="Y75" s="425"/>
      <c r="Z75" s="426"/>
    </row>
    <row r="76" spans="1:26" s="464" customFormat="1" ht="51" x14ac:dyDescent="0.2">
      <c r="A76" s="460" t="str">
        <f>'2. MAPA DE RIESGOS '!C23</f>
        <v>12. Actuación de la SDM que impida la participación ciudadana</v>
      </c>
      <c r="B76" s="459" t="s">
        <v>563</v>
      </c>
      <c r="C76" s="461" t="s">
        <v>64</v>
      </c>
      <c r="D76" s="462">
        <v>15</v>
      </c>
      <c r="E76" s="462">
        <v>15</v>
      </c>
      <c r="F76" s="462">
        <v>15</v>
      </c>
      <c r="G76" s="462">
        <v>15</v>
      </c>
      <c r="H76" s="462">
        <v>15</v>
      </c>
      <c r="I76" s="462">
        <v>15</v>
      </c>
      <c r="J76" s="462">
        <v>10</v>
      </c>
      <c r="K76" s="463">
        <f t="shared" si="32"/>
        <v>100</v>
      </c>
      <c r="L76" s="467" t="str">
        <f t="shared" si="33"/>
        <v>Fuerte</v>
      </c>
      <c r="M76" s="469">
        <f>ROUNDUP(AVERAGEIF(K76:K79,"&gt;0"),1)</f>
        <v>97.5</v>
      </c>
      <c r="N76" s="466" t="str">
        <f>IF(M76=100,"Fuerte",IF(M76&lt;50,"Débil","Moderada"))</f>
        <v>Moderada</v>
      </c>
      <c r="O76" s="470" t="str">
        <f>IF(M76&lt;96,"Se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76" s="468" t="s">
        <v>570</v>
      </c>
      <c r="Q76" s="441" t="str">
        <f t="shared" si="38"/>
        <v/>
      </c>
      <c r="R76" s="441" t="str">
        <f t="shared" si="44"/>
        <v>Moderada</v>
      </c>
      <c r="S76" s="441" t="str">
        <f t="shared" si="45"/>
        <v/>
      </c>
      <c r="T76" s="442" t="str">
        <f t="shared" si="39"/>
        <v>Requiere plan de acción para fortalecer los controles</v>
      </c>
      <c r="U76" s="465">
        <f t="shared" si="40"/>
        <v>2</v>
      </c>
      <c r="V76" s="428">
        <f>IFERROR(ROUND(AVERAGE(U76:U79),0),0)</f>
        <v>2</v>
      </c>
      <c r="W76" s="466">
        <f>IF(OR(S76="Débil",V76=0),0,IF(V76=1,1,IF(AND(Q76="Fuerte",V76=2),2,1)))</f>
        <v>1</v>
      </c>
      <c r="X76" s="427" t="str">
        <f t="shared" si="41"/>
        <v/>
      </c>
      <c r="Y76" s="428">
        <f>IFERROR(ROUND(AVERAGE(X76:X79),0),0)</f>
        <v>1</v>
      </c>
      <c r="Z76" s="466">
        <f>IF(OR(S76="Débil",Y76=0),0,IF(Y76=1,1,IF(AND(Q76="Fuerte",Y76=2),2,1)))</f>
        <v>1</v>
      </c>
    </row>
    <row r="77" spans="1:26" s="347" customFormat="1" ht="38.25" x14ac:dyDescent="0.2">
      <c r="A77" s="402"/>
      <c r="B77" s="400" t="s">
        <v>462</v>
      </c>
      <c r="C77" s="404" t="s">
        <v>64</v>
      </c>
      <c r="D77" s="405">
        <v>15</v>
      </c>
      <c r="E77" s="405">
        <v>15</v>
      </c>
      <c r="F77" s="405">
        <v>15</v>
      </c>
      <c r="G77" s="405">
        <v>15</v>
      </c>
      <c r="H77" s="405">
        <v>15</v>
      </c>
      <c r="I77" s="405">
        <v>15</v>
      </c>
      <c r="J77" s="405">
        <v>10</v>
      </c>
      <c r="K77" s="406">
        <f t="shared" si="32"/>
        <v>100</v>
      </c>
      <c r="L77" s="368" t="str">
        <f t="shared" si="33"/>
        <v>Fuerte</v>
      </c>
      <c r="M77" s="379"/>
      <c r="N77" s="354"/>
      <c r="O77" s="380"/>
      <c r="P77" s="371" t="s">
        <v>362</v>
      </c>
      <c r="Q77" s="441" t="str">
        <f t="shared" si="38"/>
        <v/>
      </c>
      <c r="R77" s="441" t="str">
        <f t="shared" si="44"/>
        <v>Moderada</v>
      </c>
      <c r="S77" s="441" t="str">
        <f t="shared" si="45"/>
        <v/>
      </c>
      <c r="T77" s="442" t="str">
        <f t="shared" si="39"/>
        <v>Control fuerte pero si el riesgo residual lo requiere, en cada proceso involucrado se deben emprender acciones adicionales</v>
      </c>
      <c r="U77" s="349">
        <f t="shared" si="40"/>
        <v>2</v>
      </c>
      <c r="V77" s="418"/>
      <c r="W77" s="379"/>
      <c r="X77" s="348" t="str">
        <f t="shared" si="41"/>
        <v/>
      </c>
      <c r="Y77" s="350"/>
      <c r="Z77" s="354"/>
    </row>
    <row r="78" spans="1:26" ht="25.5" x14ac:dyDescent="0.2">
      <c r="A78" s="332"/>
      <c r="B78" s="319" t="s">
        <v>464</v>
      </c>
      <c r="C78" s="339" t="s">
        <v>64</v>
      </c>
      <c r="D78" s="340">
        <v>15</v>
      </c>
      <c r="E78" s="340">
        <v>15</v>
      </c>
      <c r="F78" s="340">
        <v>15</v>
      </c>
      <c r="G78" s="340">
        <v>10</v>
      </c>
      <c r="H78" s="340">
        <v>15</v>
      </c>
      <c r="I78" s="340">
        <v>15</v>
      </c>
      <c r="J78" s="340">
        <v>10</v>
      </c>
      <c r="K78" s="406">
        <f t="shared" si="32"/>
        <v>95</v>
      </c>
      <c r="L78" s="368" t="str">
        <f t="shared" si="33"/>
        <v>Moderado</v>
      </c>
      <c r="M78" s="379"/>
      <c r="N78" s="354"/>
      <c r="O78" s="380"/>
      <c r="P78" s="371" t="s">
        <v>570</v>
      </c>
      <c r="Q78" s="441" t="str">
        <f t="shared" si="38"/>
        <v/>
      </c>
      <c r="R78" s="441" t="str">
        <f t="shared" si="44"/>
        <v>Moderada</v>
      </c>
      <c r="S78" s="441" t="str">
        <f t="shared" si="45"/>
        <v/>
      </c>
      <c r="T78" s="442" t="str">
        <f t="shared" si="39"/>
        <v>Requiere plan de acción para fortalecer los controles</v>
      </c>
      <c r="U78" s="349">
        <f t="shared" si="40"/>
        <v>1</v>
      </c>
      <c r="V78" s="418"/>
      <c r="W78" s="379"/>
      <c r="X78" s="348" t="str">
        <f t="shared" si="41"/>
        <v/>
      </c>
      <c r="Y78" s="350"/>
      <c r="Z78" s="354"/>
    </row>
    <row r="79" spans="1:26" x14ac:dyDescent="0.2">
      <c r="A79" s="332"/>
      <c r="B79" s="341" t="s">
        <v>463</v>
      </c>
      <c r="C79" s="339" t="s">
        <v>159</v>
      </c>
      <c r="D79" s="340">
        <v>15</v>
      </c>
      <c r="E79" s="340">
        <v>15</v>
      </c>
      <c r="F79" s="340">
        <v>15</v>
      </c>
      <c r="G79" s="340">
        <v>10</v>
      </c>
      <c r="H79" s="340">
        <v>15</v>
      </c>
      <c r="I79" s="340">
        <v>15</v>
      </c>
      <c r="J79" s="340">
        <v>10</v>
      </c>
      <c r="K79" s="406">
        <f t="shared" si="32"/>
        <v>95</v>
      </c>
      <c r="L79" s="368" t="str">
        <f t="shared" si="33"/>
        <v>Moderado</v>
      </c>
      <c r="M79" s="379"/>
      <c r="N79" s="354"/>
      <c r="O79" s="380"/>
      <c r="P79" s="371" t="s">
        <v>570</v>
      </c>
      <c r="Q79" s="441" t="str">
        <f t="shared" si="38"/>
        <v/>
      </c>
      <c r="R79" s="441" t="str">
        <f t="shared" si="44"/>
        <v>Moderada</v>
      </c>
      <c r="S79" s="441" t="str">
        <f t="shared" si="45"/>
        <v/>
      </c>
      <c r="T79" s="442" t="str">
        <f t="shared" si="39"/>
        <v>Requiere plan de acción para fortalecer los controles</v>
      </c>
      <c r="U79" s="349" t="str">
        <f t="shared" si="40"/>
        <v/>
      </c>
      <c r="V79" s="352"/>
      <c r="W79" s="429"/>
      <c r="X79" s="348">
        <f t="shared" si="41"/>
        <v>1</v>
      </c>
      <c r="Y79" s="348"/>
      <c r="Z79" s="430"/>
    </row>
    <row r="80" spans="1:26" s="347" customFormat="1" ht="51" customHeight="1" x14ac:dyDescent="0.2">
      <c r="A80" s="312" t="str">
        <f>'2. MAPA DE RIESGOS '!C24</f>
        <v>13. Adopción de tecnologías obsoletas, inadecuadas o incompatibles para las necesidades de la movilidad de la ciudad.</v>
      </c>
      <c r="B80" s="344" t="s">
        <v>468</v>
      </c>
      <c r="C80" s="335" t="s">
        <v>64</v>
      </c>
      <c r="D80" s="345">
        <v>15</v>
      </c>
      <c r="E80" s="345">
        <v>15</v>
      </c>
      <c r="F80" s="345">
        <v>15</v>
      </c>
      <c r="G80" s="345">
        <v>15</v>
      </c>
      <c r="H80" s="345">
        <v>15</v>
      </c>
      <c r="I80" s="345">
        <v>15</v>
      </c>
      <c r="J80" s="345">
        <v>10</v>
      </c>
      <c r="K80" s="346">
        <f t="shared" si="32"/>
        <v>100</v>
      </c>
      <c r="L80" s="369" t="str">
        <f t="shared" si="33"/>
        <v>Fuerte</v>
      </c>
      <c r="M80" s="388">
        <f>ROUNDUP(AVERAGEIF(K80:K84,"&gt;0"),1)</f>
        <v>90</v>
      </c>
      <c r="N80" s="389" t="str">
        <f>IF(M80=100,"Fuerte",IF(M80&lt;50,"Débil","Moderada"))</f>
        <v>Moderada</v>
      </c>
      <c r="O80" s="387" t="str">
        <f>IF(M80&lt;96,"Se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Se debe establecer un plan de acción que permita tener un control o controles mejor diseñados.</v>
      </c>
      <c r="P80" s="372" t="s">
        <v>362</v>
      </c>
      <c r="Q80" s="439" t="str">
        <f t="shared" si="38"/>
        <v/>
      </c>
      <c r="R80" s="439" t="str">
        <f t="shared" si="44"/>
        <v>Moderada</v>
      </c>
      <c r="S80" s="439" t="str">
        <f t="shared" si="45"/>
        <v/>
      </c>
      <c r="T80" s="440" t="str">
        <f t="shared" ref="T80:T94" si="46">IF(AND(L80="Fuerte",P80="Fuerte"),"Control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80" s="390">
        <f t="shared" si="40"/>
        <v>2</v>
      </c>
      <c r="V80" s="431">
        <f>IFERROR(ROUND(AVERAGE(U80:U84),0),0)</f>
        <v>2</v>
      </c>
      <c r="W80" s="389">
        <f>IF(OR(S80="Débil",V80=0),0,IF(V80=1,1,IF(AND(Q80="Fuerte",V80=2),2,1)))</f>
        <v>1</v>
      </c>
      <c r="X80" s="419" t="str">
        <f t="shared" si="41"/>
        <v/>
      </c>
      <c r="Y80" s="431">
        <f>IFERROR(ROUND(AVERAGE(X80:X84),0),0)</f>
        <v>2</v>
      </c>
      <c r="Z80" s="389">
        <f>IF(OR(S80="Débil",Y80=0),0,IF(Y80=1,1,IF(AND(Q80="Fuerte",Y80=2),2,1)))</f>
        <v>1</v>
      </c>
    </row>
    <row r="81" spans="1:26" x14ac:dyDescent="0.2">
      <c r="A81" s="333"/>
      <c r="B81" s="338" t="s">
        <v>465</v>
      </c>
      <c r="C81" s="335" t="s">
        <v>64</v>
      </c>
      <c r="D81" s="336">
        <v>15</v>
      </c>
      <c r="E81" s="336">
        <v>15</v>
      </c>
      <c r="F81" s="336">
        <v>15</v>
      </c>
      <c r="G81" s="336">
        <v>15</v>
      </c>
      <c r="H81" s="336">
        <v>15</v>
      </c>
      <c r="I81" s="336">
        <v>0</v>
      </c>
      <c r="J81" s="336">
        <v>5</v>
      </c>
      <c r="K81" s="337">
        <f t="shared" si="32"/>
        <v>80</v>
      </c>
      <c r="L81" s="367" t="str">
        <f t="shared" si="33"/>
        <v>Débil</v>
      </c>
      <c r="M81" s="356"/>
      <c r="N81" s="353"/>
      <c r="O81" s="351"/>
      <c r="P81" s="370" t="s">
        <v>570</v>
      </c>
      <c r="Q81" s="439" t="str">
        <f t="shared" si="38"/>
        <v/>
      </c>
      <c r="R81" s="439" t="str">
        <f t="shared" si="44"/>
        <v>Moderada</v>
      </c>
      <c r="S81" s="439" t="str">
        <f t="shared" si="45"/>
        <v/>
      </c>
      <c r="T81" s="440" t="str">
        <f t="shared" si="46"/>
        <v>Requiere plan de acción para fortalecer los controles</v>
      </c>
      <c r="U81" s="390" t="str">
        <f t="shared" si="40"/>
        <v/>
      </c>
      <c r="V81" s="417"/>
      <c r="W81" s="382"/>
      <c r="X81" s="425" t="str">
        <f t="shared" si="41"/>
        <v/>
      </c>
      <c r="Y81" s="412"/>
      <c r="Z81" s="383"/>
    </row>
    <row r="82" spans="1:26" s="347" customFormat="1" ht="38.25" x14ac:dyDescent="0.2">
      <c r="A82" s="333"/>
      <c r="B82" s="411" t="s">
        <v>466</v>
      </c>
      <c r="C82" s="409" t="s">
        <v>64</v>
      </c>
      <c r="D82" s="345">
        <v>15</v>
      </c>
      <c r="E82" s="345">
        <v>15</v>
      </c>
      <c r="F82" s="345">
        <v>15</v>
      </c>
      <c r="G82" s="345">
        <v>10</v>
      </c>
      <c r="H82" s="345">
        <v>15</v>
      </c>
      <c r="I82" s="345">
        <v>0</v>
      </c>
      <c r="J82" s="345">
        <v>5</v>
      </c>
      <c r="K82" s="346">
        <f t="shared" si="32"/>
        <v>75</v>
      </c>
      <c r="L82" s="369" t="str">
        <f t="shared" si="33"/>
        <v>Débil</v>
      </c>
      <c r="M82" s="382"/>
      <c r="N82" s="383"/>
      <c r="O82" s="384"/>
      <c r="P82" s="372" t="s">
        <v>570</v>
      </c>
      <c r="Q82" s="439" t="str">
        <f t="shared" si="38"/>
        <v/>
      </c>
      <c r="R82" s="439" t="str">
        <f t="shared" si="44"/>
        <v>Moderada</v>
      </c>
      <c r="S82" s="439" t="str">
        <f t="shared" si="45"/>
        <v/>
      </c>
      <c r="T82" s="440" t="str">
        <f t="shared" si="46"/>
        <v>Requiere plan de acción para fortalecer los controles</v>
      </c>
      <c r="U82" s="390" t="str">
        <f t="shared" si="40"/>
        <v/>
      </c>
      <c r="V82" s="417"/>
      <c r="W82" s="382"/>
      <c r="X82" s="425" t="str">
        <f t="shared" si="41"/>
        <v/>
      </c>
      <c r="Y82" s="412"/>
      <c r="Z82" s="383"/>
    </row>
    <row r="83" spans="1:26" ht="25.5" x14ac:dyDescent="0.2">
      <c r="A83" s="333"/>
      <c r="B83" s="338" t="s">
        <v>467</v>
      </c>
      <c r="C83" s="335" t="s">
        <v>64</v>
      </c>
      <c r="D83" s="336">
        <v>15</v>
      </c>
      <c r="E83" s="336">
        <v>15</v>
      </c>
      <c r="F83" s="336">
        <v>15</v>
      </c>
      <c r="G83" s="336">
        <v>10</v>
      </c>
      <c r="H83" s="336">
        <v>15</v>
      </c>
      <c r="I83" s="336">
        <v>15</v>
      </c>
      <c r="J83" s="336">
        <v>10</v>
      </c>
      <c r="K83" s="337">
        <f t="shared" si="32"/>
        <v>95</v>
      </c>
      <c r="L83" s="367" t="str">
        <f t="shared" si="33"/>
        <v>Moderado</v>
      </c>
      <c r="M83" s="356"/>
      <c r="N83" s="353"/>
      <c r="O83" s="351"/>
      <c r="P83" s="372" t="s">
        <v>570</v>
      </c>
      <c r="Q83" s="439" t="str">
        <f t="shared" si="38"/>
        <v/>
      </c>
      <c r="R83" s="439" t="str">
        <f t="shared" si="44"/>
        <v>Moderada</v>
      </c>
      <c r="S83" s="439" t="str">
        <f t="shared" si="45"/>
        <v/>
      </c>
      <c r="T83" s="440" t="str">
        <f t="shared" si="46"/>
        <v>Requiere plan de acción para fortalecer los controles</v>
      </c>
      <c r="U83" s="390">
        <f t="shared" si="40"/>
        <v>1</v>
      </c>
      <c r="V83" s="417"/>
      <c r="W83" s="382"/>
      <c r="X83" s="425" t="str">
        <f t="shared" si="41"/>
        <v/>
      </c>
      <c r="Y83" s="412"/>
      <c r="Z83" s="383"/>
    </row>
    <row r="84" spans="1:26" ht="38.25" x14ac:dyDescent="0.2">
      <c r="A84" s="333"/>
      <c r="B84" s="342" t="s">
        <v>428</v>
      </c>
      <c r="C84" s="335" t="s">
        <v>159</v>
      </c>
      <c r="D84" s="336">
        <v>15</v>
      </c>
      <c r="E84" s="336">
        <v>15</v>
      </c>
      <c r="F84" s="336">
        <v>15</v>
      </c>
      <c r="G84" s="336">
        <v>15</v>
      </c>
      <c r="H84" s="336">
        <v>15</v>
      </c>
      <c r="I84" s="336">
        <v>15</v>
      </c>
      <c r="J84" s="336">
        <v>10</v>
      </c>
      <c r="K84" s="337">
        <f t="shared" si="32"/>
        <v>100</v>
      </c>
      <c r="L84" s="367" t="str">
        <f t="shared" si="33"/>
        <v>Fuerte</v>
      </c>
      <c r="M84" s="356"/>
      <c r="N84" s="353"/>
      <c r="O84" s="376"/>
      <c r="P84" s="370" t="s">
        <v>362</v>
      </c>
      <c r="Q84" s="439" t="str">
        <f t="shared" si="38"/>
        <v/>
      </c>
      <c r="R84" s="439" t="str">
        <f t="shared" si="44"/>
        <v>Moderada</v>
      </c>
      <c r="S84" s="439" t="str">
        <f t="shared" si="45"/>
        <v/>
      </c>
      <c r="T84" s="440" t="str">
        <f t="shared" si="46"/>
        <v>Control fuerte pero si el riesgo residual lo requiere, en cada proceso involucrado se deben emprender acciones adicionales</v>
      </c>
      <c r="U84" s="390" t="str">
        <f t="shared" si="40"/>
        <v/>
      </c>
      <c r="V84" s="432"/>
      <c r="W84" s="433"/>
      <c r="X84" s="425">
        <f t="shared" si="41"/>
        <v>2</v>
      </c>
      <c r="Y84" s="425"/>
      <c r="Z84" s="426"/>
    </row>
    <row r="85" spans="1:26" ht="51" customHeight="1" x14ac:dyDescent="0.2">
      <c r="A85" s="311" t="e">
        <f>'2. MAPA DE RIESGOS '!#REF!</f>
        <v>#REF!</v>
      </c>
      <c r="B85" s="309" t="s">
        <v>471</v>
      </c>
      <c r="C85" s="339" t="s">
        <v>64</v>
      </c>
      <c r="D85" s="405">
        <v>15</v>
      </c>
      <c r="E85" s="405">
        <v>15</v>
      </c>
      <c r="F85" s="405">
        <v>15</v>
      </c>
      <c r="G85" s="405">
        <v>15</v>
      </c>
      <c r="H85" s="405">
        <v>15</v>
      </c>
      <c r="I85" s="405">
        <v>15</v>
      </c>
      <c r="J85" s="405">
        <v>10</v>
      </c>
      <c r="K85" s="406">
        <f t="shared" si="32"/>
        <v>100</v>
      </c>
      <c r="L85" s="368" t="str">
        <f t="shared" si="33"/>
        <v>Fuerte</v>
      </c>
      <c r="M85" s="377">
        <f>ROUNDUP(AVERAGEIF(K85:K96,"&gt;0"),1)</f>
        <v>99.6</v>
      </c>
      <c r="N85" s="355" t="str">
        <f>IF(M85=100,"Fuerte",IF(M85&lt;50,"Débil","Moderada"))</f>
        <v>Moderada</v>
      </c>
      <c r="O85" s="378" t="str">
        <f>IF(M85&lt;96,"Se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85" s="371" t="s">
        <v>362</v>
      </c>
      <c r="Q85" s="441" t="str">
        <f t="shared" si="38"/>
        <v/>
      </c>
      <c r="R85" s="441" t="str">
        <f t="shared" si="44"/>
        <v>Moderada</v>
      </c>
      <c r="S85" s="441" t="str">
        <f t="shared" si="45"/>
        <v/>
      </c>
      <c r="T85" s="442" t="str">
        <f t="shared" si="46"/>
        <v>Control fuerte pero si el riesgo residual lo requiere, en cada proceso involucrado se deben emprender acciones adicionales</v>
      </c>
      <c r="U85" s="349">
        <f t="shared" si="40"/>
        <v>2</v>
      </c>
      <c r="V85" s="428">
        <f>IFERROR(ROUND(AVERAGE(U85:U96),0),0)</f>
        <v>2</v>
      </c>
      <c r="W85" s="355">
        <f>IF(OR(S85="Débil",V85=0),0,IF(V85=1,1,IF(AND(Q85="Fuerte",V85=2),2,1)))</f>
        <v>1</v>
      </c>
      <c r="X85" s="427" t="str">
        <f t="shared" si="41"/>
        <v/>
      </c>
      <c r="Y85" s="428">
        <f>IFERROR(ROUND(AVERAGE(X85:X96),0),0)</f>
        <v>2</v>
      </c>
      <c r="Z85" s="355">
        <f>IF(OR(S85="Débil",Y85=0),0,IF(Y85=1,1,IF(AND(Q85="Fuerte",Y85=2),2,1)))</f>
        <v>1</v>
      </c>
    </row>
    <row r="86" spans="1:26" s="347" customFormat="1" ht="38.25" x14ac:dyDescent="0.2">
      <c r="A86" s="315"/>
      <c r="B86" s="309" t="s">
        <v>469</v>
      </c>
      <c r="C86" s="404" t="s">
        <v>64</v>
      </c>
      <c r="D86" s="405">
        <v>15</v>
      </c>
      <c r="E86" s="405">
        <v>15</v>
      </c>
      <c r="F86" s="405">
        <v>15</v>
      </c>
      <c r="G86" s="405">
        <v>15</v>
      </c>
      <c r="H86" s="405">
        <v>15</v>
      </c>
      <c r="I86" s="405">
        <v>15</v>
      </c>
      <c r="J86" s="405">
        <v>10</v>
      </c>
      <c r="K86" s="406">
        <f t="shared" ref="K86:K94" si="47">SUM(D86:J86)</f>
        <v>100</v>
      </c>
      <c r="L86" s="368" t="str">
        <f t="shared" ref="L86:L94" si="48">IF(K86&gt;=96,"Fuerte",(IF(K86&lt;=85,"Débil","Moderado")))</f>
        <v>Fuerte</v>
      </c>
      <c r="M86" s="379"/>
      <c r="N86" s="354"/>
      <c r="O86" s="380"/>
      <c r="P86" s="371" t="s">
        <v>362</v>
      </c>
      <c r="Q86" s="441" t="str">
        <f t="shared" si="38"/>
        <v/>
      </c>
      <c r="R86" s="441" t="str">
        <f t="shared" si="44"/>
        <v>Moderada</v>
      </c>
      <c r="S86" s="441" t="str">
        <f t="shared" si="45"/>
        <v/>
      </c>
      <c r="T86" s="442" t="str">
        <f t="shared" si="46"/>
        <v>Control fuerte pero si el riesgo residual lo requiere, en cada proceso involucrado se deben emprender acciones adicionales</v>
      </c>
      <c r="U86" s="349">
        <f t="shared" si="40"/>
        <v>2</v>
      </c>
      <c r="V86" s="418"/>
      <c r="W86" s="379"/>
      <c r="X86" s="348" t="str">
        <f t="shared" si="41"/>
        <v/>
      </c>
      <c r="Y86" s="350"/>
      <c r="Z86" s="354"/>
    </row>
    <row r="87" spans="1:26" s="480" customFormat="1" ht="38.25" x14ac:dyDescent="0.2">
      <c r="A87" s="315"/>
      <c r="B87" s="459" t="s">
        <v>574</v>
      </c>
      <c r="C87" s="514" t="s">
        <v>64</v>
      </c>
      <c r="D87" s="518">
        <v>15</v>
      </c>
      <c r="E87" s="518">
        <v>15</v>
      </c>
      <c r="F87" s="518">
        <v>15</v>
      </c>
      <c r="G87" s="518">
        <v>15</v>
      </c>
      <c r="H87" s="518">
        <v>15</v>
      </c>
      <c r="I87" s="518">
        <v>15</v>
      </c>
      <c r="J87" s="518">
        <v>10</v>
      </c>
      <c r="K87" s="516">
        <f t="shared" si="47"/>
        <v>100</v>
      </c>
      <c r="L87" s="486" t="str">
        <f t="shared" si="48"/>
        <v>Fuerte</v>
      </c>
      <c r="M87" s="490"/>
      <c r="N87" s="485"/>
      <c r="O87" s="491"/>
      <c r="P87" s="488" t="s">
        <v>362</v>
      </c>
      <c r="Q87" s="441" t="str">
        <f t="shared" si="38"/>
        <v/>
      </c>
      <c r="R87" s="441" t="str">
        <f t="shared" si="44"/>
        <v>Moderada</v>
      </c>
      <c r="S87" s="441" t="str">
        <f t="shared" si="45"/>
        <v/>
      </c>
      <c r="T87" s="442" t="str">
        <f t="shared" si="46"/>
        <v>Control fuerte pero si el riesgo residual lo requiere, en cada proceso involucrado se deben emprender acciones adicionales</v>
      </c>
      <c r="U87" s="482">
        <f t="shared" si="40"/>
        <v>2</v>
      </c>
      <c r="V87" s="418"/>
      <c r="W87" s="490"/>
      <c r="X87" s="481" t="str">
        <f t="shared" si="41"/>
        <v/>
      </c>
      <c r="Y87" s="483"/>
      <c r="Z87" s="485"/>
    </row>
    <row r="88" spans="1:26" ht="38.25" x14ac:dyDescent="0.2">
      <c r="A88" s="332"/>
      <c r="B88" s="341" t="s">
        <v>545</v>
      </c>
      <c r="C88" s="339" t="s">
        <v>64</v>
      </c>
      <c r="D88" s="405">
        <v>15</v>
      </c>
      <c r="E88" s="405">
        <v>15</v>
      </c>
      <c r="F88" s="405">
        <v>15</v>
      </c>
      <c r="G88" s="405">
        <v>15</v>
      </c>
      <c r="H88" s="405">
        <v>15</v>
      </c>
      <c r="I88" s="405">
        <v>15</v>
      </c>
      <c r="J88" s="405">
        <v>10</v>
      </c>
      <c r="K88" s="406">
        <f t="shared" si="47"/>
        <v>100</v>
      </c>
      <c r="L88" s="368" t="str">
        <f t="shared" si="48"/>
        <v>Fuerte</v>
      </c>
      <c r="M88" s="379"/>
      <c r="N88" s="354"/>
      <c r="O88" s="380"/>
      <c r="P88" s="371" t="s">
        <v>362</v>
      </c>
      <c r="Q88" s="441" t="str">
        <f t="shared" si="38"/>
        <v/>
      </c>
      <c r="R88" s="441" t="str">
        <f t="shared" si="44"/>
        <v>Moderada</v>
      </c>
      <c r="S88" s="441" t="str">
        <f t="shared" si="45"/>
        <v/>
      </c>
      <c r="T88" s="442" t="str">
        <f t="shared" si="46"/>
        <v>Control fuerte pero si el riesgo residual lo requiere, en cada proceso involucrado se deben emprender acciones adicionales</v>
      </c>
      <c r="U88" s="349">
        <f t="shared" si="40"/>
        <v>2</v>
      </c>
      <c r="V88" s="418"/>
      <c r="W88" s="379"/>
      <c r="X88" s="348" t="str">
        <f t="shared" si="41"/>
        <v/>
      </c>
      <c r="Y88" s="350"/>
      <c r="Z88" s="354"/>
    </row>
    <row r="89" spans="1:26" ht="51" x14ac:dyDescent="0.2">
      <c r="A89" s="332"/>
      <c r="B89" s="319" t="s">
        <v>546</v>
      </c>
      <c r="C89" s="339" t="s">
        <v>64</v>
      </c>
      <c r="D89" s="340">
        <v>15</v>
      </c>
      <c r="E89" s="340">
        <v>15</v>
      </c>
      <c r="F89" s="340">
        <v>15</v>
      </c>
      <c r="G89" s="340">
        <v>15</v>
      </c>
      <c r="H89" s="340">
        <v>15</v>
      </c>
      <c r="I89" s="340">
        <v>15</v>
      </c>
      <c r="J89" s="340">
        <v>10</v>
      </c>
      <c r="K89" s="406">
        <f t="shared" si="47"/>
        <v>100</v>
      </c>
      <c r="L89" s="368"/>
      <c r="M89" s="379"/>
      <c r="N89" s="354"/>
      <c r="O89" s="380"/>
      <c r="P89" s="371" t="s">
        <v>362</v>
      </c>
      <c r="Q89" s="441" t="str">
        <f t="shared" si="38"/>
        <v/>
      </c>
      <c r="R89" s="441" t="str">
        <f t="shared" si="44"/>
        <v>Moderada</v>
      </c>
      <c r="S89" s="441" t="str">
        <f t="shared" si="45"/>
        <v/>
      </c>
      <c r="T89" s="442" t="str">
        <f t="shared" si="46"/>
        <v>Requiere plan de acción para fortalecer los controles</v>
      </c>
      <c r="U89" s="349" t="str">
        <f t="shared" si="40"/>
        <v/>
      </c>
      <c r="V89" s="418"/>
      <c r="W89" s="379"/>
      <c r="X89" s="348" t="str">
        <f t="shared" si="41"/>
        <v/>
      </c>
      <c r="Y89" s="350"/>
      <c r="Z89" s="354"/>
    </row>
    <row r="90" spans="1:26" ht="51" x14ac:dyDescent="0.2">
      <c r="A90" s="332"/>
      <c r="B90" s="319" t="s">
        <v>547</v>
      </c>
      <c r="C90" s="339" t="s">
        <v>64</v>
      </c>
      <c r="D90" s="365">
        <v>15</v>
      </c>
      <c r="E90" s="365">
        <v>15</v>
      </c>
      <c r="F90" s="365">
        <v>15</v>
      </c>
      <c r="G90" s="365">
        <v>15</v>
      </c>
      <c r="H90" s="365">
        <v>15</v>
      </c>
      <c r="I90" s="365">
        <v>15</v>
      </c>
      <c r="J90" s="365">
        <v>10</v>
      </c>
      <c r="K90" s="406">
        <f t="shared" si="47"/>
        <v>100</v>
      </c>
      <c r="L90" s="368"/>
      <c r="M90" s="379"/>
      <c r="N90" s="354"/>
      <c r="O90" s="380"/>
      <c r="P90" s="371" t="s">
        <v>362</v>
      </c>
      <c r="Q90" s="441" t="str">
        <f t="shared" si="38"/>
        <v/>
      </c>
      <c r="R90" s="441" t="str">
        <f t="shared" si="44"/>
        <v>Moderada</v>
      </c>
      <c r="S90" s="441" t="str">
        <f t="shared" si="45"/>
        <v/>
      </c>
      <c r="T90" s="442" t="str">
        <f t="shared" si="46"/>
        <v>Requiere plan de acción para fortalecer los controles</v>
      </c>
      <c r="U90" s="349" t="str">
        <f t="shared" si="40"/>
        <v/>
      </c>
      <c r="V90" s="418"/>
      <c r="W90" s="379"/>
      <c r="X90" s="348" t="str">
        <f t="shared" si="41"/>
        <v/>
      </c>
      <c r="Y90" s="350"/>
      <c r="Z90" s="354"/>
    </row>
    <row r="91" spans="1:26" ht="51" x14ac:dyDescent="0.2">
      <c r="A91" s="332"/>
      <c r="B91" s="319" t="s">
        <v>548</v>
      </c>
      <c r="C91" s="339" t="s">
        <v>64</v>
      </c>
      <c r="D91" s="340">
        <v>15</v>
      </c>
      <c r="E91" s="340">
        <v>15</v>
      </c>
      <c r="F91" s="340">
        <v>15</v>
      </c>
      <c r="G91" s="340">
        <v>15</v>
      </c>
      <c r="H91" s="340">
        <v>15</v>
      </c>
      <c r="I91" s="340">
        <v>15</v>
      </c>
      <c r="J91" s="340">
        <v>10</v>
      </c>
      <c r="K91" s="406">
        <f t="shared" si="47"/>
        <v>100</v>
      </c>
      <c r="L91" s="368"/>
      <c r="M91" s="379"/>
      <c r="N91" s="354"/>
      <c r="O91" s="380"/>
      <c r="P91" s="371" t="s">
        <v>362</v>
      </c>
      <c r="Q91" s="441" t="str">
        <f t="shared" si="38"/>
        <v/>
      </c>
      <c r="R91" s="441" t="str">
        <f t="shared" si="44"/>
        <v>Moderada</v>
      </c>
      <c r="S91" s="441" t="str">
        <f t="shared" si="45"/>
        <v/>
      </c>
      <c r="T91" s="442" t="str">
        <f t="shared" si="46"/>
        <v>Requiere plan de acción para fortalecer los controles</v>
      </c>
      <c r="U91" s="349" t="str">
        <f t="shared" si="40"/>
        <v/>
      </c>
      <c r="V91" s="418"/>
      <c r="W91" s="379"/>
      <c r="X91" s="348" t="str">
        <f t="shared" si="41"/>
        <v/>
      </c>
      <c r="Y91" s="350"/>
      <c r="Z91" s="354"/>
    </row>
    <row r="92" spans="1:26" ht="51" x14ac:dyDescent="0.2">
      <c r="A92" s="332"/>
      <c r="B92" s="343" t="s">
        <v>549</v>
      </c>
      <c r="C92" s="339" t="s">
        <v>64</v>
      </c>
      <c r="D92" s="365">
        <v>15</v>
      </c>
      <c r="E92" s="365">
        <v>15</v>
      </c>
      <c r="F92" s="365">
        <v>15</v>
      </c>
      <c r="G92" s="365">
        <v>15</v>
      </c>
      <c r="H92" s="365">
        <v>15</v>
      </c>
      <c r="I92" s="365">
        <v>15</v>
      </c>
      <c r="J92" s="365">
        <v>10</v>
      </c>
      <c r="K92" s="406">
        <f t="shared" si="47"/>
        <v>100</v>
      </c>
      <c r="L92" s="368" t="str">
        <f t="shared" si="48"/>
        <v>Fuerte</v>
      </c>
      <c r="M92" s="379"/>
      <c r="N92" s="354"/>
      <c r="O92" s="380"/>
      <c r="P92" s="371" t="s">
        <v>362</v>
      </c>
      <c r="Q92" s="441" t="str">
        <f t="shared" si="38"/>
        <v/>
      </c>
      <c r="R92" s="441" t="str">
        <f t="shared" si="44"/>
        <v>Moderada</v>
      </c>
      <c r="S92" s="441" t="str">
        <f t="shared" si="45"/>
        <v/>
      </c>
      <c r="T92" s="442" t="str">
        <f t="shared" si="46"/>
        <v>Control fuerte pero si el riesgo residual lo requiere, en cada proceso involucrado se deben emprender acciones adicionales</v>
      </c>
      <c r="U92" s="349">
        <f t="shared" si="40"/>
        <v>2</v>
      </c>
      <c r="V92" s="418"/>
      <c r="W92" s="379"/>
      <c r="X92" s="348" t="str">
        <f t="shared" si="41"/>
        <v/>
      </c>
      <c r="Y92" s="350"/>
      <c r="Z92" s="354"/>
    </row>
    <row r="93" spans="1:26" ht="51" x14ac:dyDescent="0.2">
      <c r="A93" s="332"/>
      <c r="B93" s="319" t="s">
        <v>517</v>
      </c>
      <c r="C93" s="339" t="s">
        <v>159</v>
      </c>
      <c r="D93" s="340">
        <v>15</v>
      </c>
      <c r="E93" s="340">
        <v>15</v>
      </c>
      <c r="F93" s="340">
        <v>15</v>
      </c>
      <c r="G93" s="340">
        <v>15</v>
      </c>
      <c r="H93" s="340">
        <v>15</v>
      </c>
      <c r="I93" s="340">
        <v>15</v>
      </c>
      <c r="J93" s="340">
        <v>10</v>
      </c>
      <c r="K93" s="406">
        <f t="shared" si="47"/>
        <v>100</v>
      </c>
      <c r="L93" s="368" t="str">
        <f t="shared" si="48"/>
        <v>Fuerte</v>
      </c>
      <c r="M93" s="379"/>
      <c r="N93" s="354"/>
      <c r="O93" s="380"/>
      <c r="P93" s="371" t="s">
        <v>362</v>
      </c>
      <c r="Q93" s="441" t="str">
        <f t="shared" si="38"/>
        <v/>
      </c>
      <c r="R93" s="441" t="str">
        <f t="shared" si="44"/>
        <v>Moderada</v>
      </c>
      <c r="S93" s="441" t="str">
        <f t="shared" si="45"/>
        <v/>
      </c>
      <c r="T93" s="442" t="str">
        <f t="shared" si="46"/>
        <v>Control fuerte pero si el riesgo residual lo requiere, en cada proceso involucrado se deben emprender acciones adicionales</v>
      </c>
      <c r="U93" s="349" t="str">
        <f t="shared" si="40"/>
        <v/>
      </c>
      <c r="V93" s="418"/>
      <c r="W93" s="379"/>
      <c r="X93" s="348">
        <f t="shared" si="41"/>
        <v>2</v>
      </c>
      <c r="Y93" s="350"/>
      <c r="Z93" s="354"/>
    </row>
    <row r="94" spans="1:26" ht="38.25" x14ac:dyDescent="0.2">
      <c r="A94" s="332"/>
      <c r="B94" s="319" t="s">
        <v>550</v>
      </c>
      <c r="C94" s="339" t="s">
        <v>64</v>
      </c>
      <c r="D94" s="340">
        <v>15</v>
      </c>
      <c r="E94" s="340">
        <v>15</v>
      </c>
      <c r="F94" s="340">
        <v>15</v>
      </c>
      <c r="G94" s="340">
        <v>15</v>
      </c>
      <c r="H94" s="340">
        <v>15</v>
      </c>
      <c r="I94" s="340">
        <v>15</v>
      </c>
      <c r="J94" s="340">
        <v>10</v>
      </c>
      <c r="K94" s="406">
        <f t="shared" si="47"/>
        <v>100</v>
      </c>
      <c r="L94" s="368" t="str">
        <f t="shared" si="48"/>
        <v>Fuerte</v>
      </c>
      <c r="M94" s="379"/>
      <c r="N94" s="354"/>
      <c r="O94" s="380"/>
      <c r="P94" s="371" t="s">
        <v>362</v>
      </c>
      <c r="Q94" s="441" t="str">
        <f t="shared" si="38"/>
        <v/>
      </c>
      <c r="R94" s="441" t="str">
        <f t="shared" si="44"/>
        <v>Moderada</v>
      </c>
      <c r="S94" s="441" t="str">
        <f t="shared" si="45"/>
        <v/>
      </c>
      <c r="T94" s="442" t="str">
        <f t="shared" si="46"/>
        <v>Control fuerte pero si el riesgo residual lo requiere, en cada proceso involucrado se deben emprender acciones adicionales</v>
      </c>
      <c r="U94" s="349">
        <f t="shared" si="40"/>
        <v>2</v>
      </c>
      <c r="V94" s="418"/>
      <c r="W94" s="379"/>
      <c r="X94" s="481" t="str">
        <f t="shared" si="41"/>
        <v/>
      </c>
      <c r="Y94" s="350"/>
      <c r="Z94" s="354"/>
    </row>
    <row r="95" spans="1:26" s="480" customFormat="1" ht="38.25" x14ac:dyDescent="0.2">
      <c r="A95" s="473"/>
      <c r="B95" s="472" t="s">
        <v>551</v>
      </c>
      <c r="C95" s="474" t="s">
        <v>64</v>
      </c>
      <c r="D95" s="475">
        <v>15</v>
      </c>
      <c r="E95" s="475">
        <v>15</v>
      </c>
      <c r="F95" s="475">
        <v>15</v>
      </c>
      <c r="G95" s="475">
        <v>15</v>
      </c>
      <c r="H95" s="475">
        <v>15</v>
      </c>
      <c r="I95" s="475">
        <v>15</v>
      </c>
      <c r="J95" s="475">
        <v>10</v>
      </c>
      <c r="K95" s="476">
        <f>SUM(D95:J95)</f>
        <v>100</v>
      </c>
      <c r="L95" s="486" t="str">
        <f>IF(K95&gt;=96,"Fuerte",(IF(K95&lt;=85,"Débil","Moderado")))</f>
        <v>Fuerte</v>
      </c>
      <c r="M95" s="490"/>
      <c r="N95" s="485"/>
      <c r="O95" s="492"/>
      <c r="P95" s="488" t="s">
        <v>362</v>
      </c>
      <c r="Q95" s="441" t="str">
        <f>IF(AND(N95="Fuerte",P95="Fuerte"),"Fuerte","")</f>
        <v/>
      </c>
      <c r="R95" s="441" t="str">
        <f>IF(Q95="Fuerte","",IF(OR(N95="Débil",P95="Débil"),"","Moderada"))</f>
        <v>Moderada</v>
      </c>
      <c r="S95" s="441" t="str">
        <f>IF(OR(Q95="Fuerte",R95="Moderada"),"","Débil")</f>
        <v/>
      </c>
      <c r="T95" s="442" t="str">
        <f>IF(AND(L95="Fuerte",P95="Fuerte"),"Control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95" s="482">
        <f>IF(C95="Preventivo",IF(L95="Fuerte",2,IF(L95="Moderado",1,"")),"")</f>
        <v>2</v>
      </c>
      <c r="V95" s="484"/>
      <c r="W95" s="429"/>
      <c r="X95" s="481" t="str">
        <f t="shared" si="41"/>
        <v/>
      </c>
      <c r="Y95" s="481"/>
      <c r="Z95" s="430"/>
    </row>
    <row r="96" spans="1:26" s="401" customFormat="1" ht="46.5" customHeight="1" x14ac:dyDescent="0.2">
      <c r="A96" s="513"/>
      <c r="B96" s="506" t="s">
        <v>751</v>
      </c>
      <c r="C96" s="514" t="s">
        <v>159</v>
      </c>
      <c r="D96" s="515">
        <v>15</v>
      </c>
      <c r="E96" s="515">
        <v>15</v>
      </c>
      <c r="F96" s="515">
        <v>15</v>
      </c>
      <c r="G96" s="515">
        <v>10</v>
      </c>
      <c r="H96" s="515">
        <v>15</v>
      </c>
      <c r="I96" s="515">
        <v>15</v>
      </c>
      <c r="J96" s="515">
        <v>10</v>
      </c>
      <c r="K96" s="516">
        <f>SUM(D96:J96)</f>
        <v>95</v>
      </c>
      <c r="L96" s="486" t="str">
        <f>IF(K96&gt;=96,"Fuerte",(IF(K96&lt;=85,"Débil","Moderado")))</f>
        <v>Moderado</v>
      </c>
      <c r="M96" s="490"/>
      <c r="N96" s="485"/>
      <c r="O96" s="491"/>
      <c r="P96" s="488" t="s">
        <v>362</v>
      </c>
      <c r="Q96" s="441"/>
      <c r="R96" s="441" t="str">
        <f>IF(Q96="Fuerte","",IF(OR(N96="Débil",P96="Débil"),"","Moderada"))</f>
        <v>Moderada</v>
      </c>
      <c r="S96" s="441"/>
      <c r="T96" s="442" t="str">
        <f>IF(AND(L96="Fuerte",P96="Fuerte"),"Control fuerte pero si el riesgo residual lo requiere, en cada proceso involucrado se deben emprender acciones adicionales","Requiere plan de acción para fortalecer los controles")</f>
        <v>Requiere plan de acción para fortalecer los controles</v>
      </c>
      <c r="U96" s="482" t="str">
        <f>IF(C96="Preventivo",IF(L96="Fuerte",2,IF(L96="Moderado",1,"")),"")</f>
        <v/>
      </c>
      <c r="V96" s="418"/>
      <c r="W96" s="490"/>
      <c r="X96" s="481">
        <f t="shared" si="41"/>
        <v>1</v>
      </c>
      <c r="Y96" s="483"/>
      <c r="Z96" s="485"/>
    </row>
    <row r="97" spans="1:26" s="347" customFormat="1" ht="65.25" customHeight="1" x14ac:dyDescent="0.2">
      <c r="A97" s="408" t="str">
        <f>'2. MAPA DE RIESGOS '!C25</f>
        <v>15. Designación de colaboradores no competentes o idóneos para el desarrollo de las actividades asignadas.</v>
      </c>
      <c r="B97" s="344" t="s">
        <v>475</v>
      </c>
      <c r="C97" s="409" t="s">
        <v>64</v>
      </c>
      <c r="D97" s="345">
        <v>15</v>
      </c>
      <c r="E97" s="345">
        <v>15</v>
      </c>
      <c r="F97" s="345">
        <v>15</v>
      </c>
      <c r="G97" s="345">
        <v>15</v>
      </c>
      <c r="H97" s="345">
        <v>15</v>
      </c>
      <c r="I97" s="345">
        <v>15</v>
      </c>
      <c r="J97" s="345">
        <v>10</v>
      </c>
      <c r="K97" s="346">
        <f t="shared" si="32"/>
        <v>100</v>
      </c>
      <c r="L97" s="369" t="str">
        <f t="shared" si="33"/>
        <v>Fuerte</v>
      </c>
      <c r="M97" s="388">
        <f>ROUNDUP(AVERAGEIF(K97:K102,"&gt;0"),1)</f>
        <v>100</v>
      </c>
      <c r="N97" s="389" t="str">
        <f>IF(M97=100,"Fuerte",IF(M97&lt;50,"Débil","Moderada"))</f>
        <v>Fuerte</v>
      </c>
      <c r="O97" s="387" t="str">
        <f>IF(M97&lt;96,"Se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97" s="372" t="s">
        <v>362</v>
      </c>
      <c r="Q97" s="439" t="str">
        <f t="shared" si="38"/>
        <v>Fuerte</v>
      </c>
      <c r="R97" s="439" t="str">
        <f t="shared" si="44"/>
        <v/>
      </c>
      <c r="S97" s="439" t="str">
        <f t="shared" si="45"/>
        <v/>
      </c>
      <c r="T97" s="440" t="str">
        <f t="shared" ref="T97:T107" si="49">IF(AND(L97="Fuerte",P97="Fuerte"),"Control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97" s="390">
        <f t="shared" si="40"/>
        <v>2</v>
      </c>
      <c r="V97" s="431">
        <f>IFERROR(ROUND(AVERAGE(U97:U102),0),0)</f>
        <v>2</v>
      </c>
      <c r="W97" s="389">
        <f>IF(OR(S97="Débil",V97=0),0,IF(V97=1,1,IF(AND(Q97="Fuerte",V97=2),2,1)))</f>
        <v>2</v>
      </c>
      <c r="X97" s="419" t="str">
        <f t="shared" si="41"/>
        <v/>
      </c>
      <c r="Y97" s="431">
        <f>IFERROR(ROUND(AVERAGE(X97:X102),0),0)</f>
        <v>0</v>
      </c>
      <c r="Z97" s="389">
        <f>IF(OR(S97="Débil",Y97=0),0,IF(Y97=1,1,IF(AND(Q97="Fuerte",Y97=2),2,1)))</f>
        <v>0</v>
      </c>
    </row>
    <row r="98" spans="1:26" s="347" customFormat="1" ht="38.25" x14ac:dyDescent="0.2">
      <c r="A98" s="316"/>
      <c r="B98" s="344" t="s">
        <v>472</v>
      </c>
      <c r="C98" s="409" t="s">
        <v>64</v>
      </c>
      <c r="D98" s="345">
        <v>15</v>
      </c>
      <c r="E98" s="345">
        <v>15</v>
      </c>
      <c r="F98" s="345">
        <v>15</v>
      </c>
      <c r="G98" s="345">
        <v>15</v>
      </c>
      <c r="H98" s="345">
        <v>15</v>
      </c>
      <c r="I98" s="345">
        <v>15</v>
      </c>
      <c r="J98" s="345">
        <v>10</v>
      </c>
      <c r="K98" s="346">
        <f t="shared" si="32"/>
        <v>100</v>
      </c>
      <c r="L98" s="369" t="str">
        <f t="shared" si="33"/>
        <v>Fuerte</v>
      </c>
      <c r="M98" s="382"/>
      <c r="N98" s="383"/>
      <c r="O98" s="384"/>
      <c r="P98" s="372" t="s">
        <v>362</v>
      </c>
      <c r="Q98" s="439" t="str">
        <f t="shared" si="38"/>
        <v/>
      </c>
      <c r="R98" s="439" t="str">
        <f t="shared" si="44"/>
        <v>Moderada</v>
      </c>
      <c r="S98" s="439" t="str">
        <f t="shared" si="45"/>
        <v/>
      </c>
      <c r="T98" s="440" t="str">
        <f t="shared" si="49"/>
        <v>Control fuerte pero si el riesgo residual lo requiere, en cada proceso involucrado se deben emprender acciones adicionales</v>
      </c>
      <c r="U98" s="390">
        <f t="shared" si="40"/>
        <v>2</v>
      </c>
      <c r="V98" s="417"/>
      <c r="W98" s="382"/>
      <c r="X98" s="425" t="str">
        <f t="shared" si="41"/>
        <v/>
      </c>
      <c r="Y98" s="412"/>
      <c r="Z98" s="383"/>
    </row>
    <row r="99" spans="1:26" ht="38.25" x14ac:dyDescent="0.2">
      <c r="A99" s="314"/>
      <c r="B99" s="304" t="s">
        <v>473</v>
      </c>
      <c r="C99" s="335" t="s">
        <v>64</v>
      </c>
      <c r="D99" s="520">
        <v>15</v>
      </c>
      <c r="E99" s="520">
        <v>15</v>
      </c>
      <c r="F99" s="520">
        <v>15</v>
      </c>
      <c r="G99" s="520">
        <v>15</v>
      </c>
      <c r="H99" s="520">
        <v>15</v>
      </c>
      <c r="I99" s="520">
        <v>15</v>
      </c>
      <c r="J99" s="520">
        <v>10</v>
      </c>
      <c r="K99" s="337">
        <f t="shared" si="32"/>
        <v>100</v>
      </c>
      <c r="L99" s="367" t="str">
        <f t="shared" si="33"/>
        <v>Fuerte</v>
      </c>
      <c r="M99" s="356"/>
      <c r="N99" s="353"/>
      <c r="O99" s="351"/>
      <c r="P99" s="370" t="s">
        <v>362</v>
      </c>
      <c r="Q99" s="439" t="str">
        <f t="shared" si="38"/>
        <v/>
      </c>
      <c r="R99" s="439" t="str">
        <f t="shared" si="44"/>
        <v>Moderada</v>
      </c>
      <c r="S99" s="439" t="str">
        <f t="shared" si="45"/>
        <v/>
      </c>
      <c r="T99" s="440" t="str">
        <f t="shared" si="49"/>
        <v>Control fuerte pero si el riesgo residual lo requiere, en cada proceso involucrado se deben emprender acciones adicionales</v>
      </c>
      <c r="U99" s="390">
        <f t="shared" si="40"/>
        <v>2</v>
      </c>
      <c r="V99" s="417"/>
      <c r="W99" s="382"/>
      <c r="X99" s="425" t="str">
        <f t="shared" si="41"/>
        <v/>
      </c>
      <c r="Y99" s="412"/>
      <c r="Z99" s="383"/>
    </row>
    <row r="100" spans="1:26" s="347" customFormat="1" ht="38.25" x14ac:dyDescent="0.2">
      <c r="A100" s="316"/>
      <c r="B100" s="344" t="s">
        <v>474</v>
      </c>
      <c r="C100" s="409" t="s">
        <v>64</v>
      </c>
      <c r="D100" s="345">
        <v>15</v>
      </c>
      <c r="E100" s="345">
        <v>15</v>
      </c>
      <c r="F100" s="345">
        <v>15</v>
      </c>
      <c r="G100" s="345">
        <v>15</v>
      </c>
      <c r="H100" s="345">
        <v>15</v>
      </c>
      <c r="I100" s="345">
        <v>15</v>
      </c>
      <c r="J100" s="345">
        <v>10</v>
      </c>
      <c r="K100" s="346">
        <f t="shared" si="32"/>
        <v>100</v>
      </c>
      <c r="L100" s="369" t="str">
        <f t="shared" si="33"/>
        <v>Fuerte</v>
      </c>
      <c r="M100" s="382"/>
      <c r="N100" s="383"/>
      <c r="O100" s="384"/>
      <c r="P100" s="372" t="s">
        <v>362</v>
      </c>
      <c r="Q100" s="439" t="str">
        <f t="shared" si="38"/>
        <v/>
      </c>
      <c r="R100" s="439" t="str">
        <f t="shared" si="44"/>
        <v>Moderada</v>
      </c>
      <c r="S100" s="439" t="str">
        <f t="shared" si="45"/>
        <v/>
      </c>
      <c r="T100" s="440" t="str">
        <f t="shared" si="49"/>
        <v>Control fuerte pero si el riesgo residual lo requiere, en cada proceso involucrado se deben emprender acciones adicionales</v>
      </c>
      <c r="U100" s="390">
        <f t="shared" si="40"/>
        <v>2</v>
      </c>
      <c r="V100" s="417"/>
      <c r="W100" s="382"/>
      <c r="X100" s="425" t="str">
        <f t="shared" si="41"/>
        <v/>
      </c>
      <c r="Y100" s="412"/>
      <c r="Z100" s="383"/>
    </row>
    <row r="101" spans="1:26" s="347" customFormat="1" ht="38.25" x14ac:dyDescent="0.2">
      <c r="A101" s="333"/>
      <c r="B101" s="411" t="s">
        <v>750</v>
      </c>
      <c r="C101" s="409" t="s">
        <v>64</v>
      </c>
      <c r="D101" s="345">
        <v>15</v>
      </c>
      <c r="E101" s="345">
        <v>15</v>
      </c>
      <c r="F101" s="345">
        <v>15</v>
      </c>
      <c r="G101" s="345">
        <v>15</v>
      </c>
      <c r="H101" s="345">
        <v>15</v>
      </c>
      <c r="I101" s="345">
        <v>15</v>
      </c>
      <c r="J101" s="345">
        <v>10</v>
      </c>
      <c r="K101" s="346">
        <f t="shared" si="32"/>
        <v>100</v>
      </c>
      <c r="L101" s="369" t="str">
        <f t="shared" si="33"/>
        <v>Fuerte</v>
      </c>
      <c r="M101" s="382"/>
      <c r="N101" s="383"/>
      <c r="O101" s="384"/>
      <c r="P101" s="372" t="s">
        <v>362</v>
      </c>
      <c r="Q101" s="439" t="str">
        <f t="shared" si="38"/>
        <v/>
      </c>
      <c r="R101" s="439" t="str">
        <f t="shared" si="44"/>
        <v>Moderada</v>
      </c>
      <c r="S101" s="439" t="str">
        <f t="shared" si="45"/>
        <v/>
      </c>
      <c r="T101" s="440" t="str">
        <f t="shared" si="49"/>
        <v>Control fuerte pero si el riesgo residual lo requiere, en cada proceso involucrado se deben emprender acciones adicionales</v>
      </c>
      <c r="U101" s="390">
        <f t="shared" si="40"/>
        <v>2</v>
      </c>
      <c r="V101" s="417"/>
      <c r="W101" s="382"/>
      <c r="X101" s="425" t="str">
        <f t="shared" si="41"/>
        <v/>
      </c>
      <c r="Y101" s="412"/>
      <c r="Z101" s="383"/>
    </row>
    <row r="102" spans="1:26" ht="38.25" x14ac:dyDescent="0.2">
      <c r="A102" s="331"/>
      <c r="B102" s="338" t="s">
        <v>674</v>
      </c>
      <c r="C102" s="335" t="s">
        <v>64</v>
      </c>
      <c r="D102" s="336">
        <v>15</v>
      </c>
      <c r="E102" s="336">
        <v>15</v>
      </c>
      <c r="F102" s="336">
        <v>15</v>
      </c>
      <c r="G102" s="336">
        <v>15</v>
      </c>
      <c r="H102" s="336">
        <v>15</v>
      </c>
      <c r="I102" s="336">
        <v>15</v>
      </c>
      <c r="J102" s="336">
        <v>10</v>
      </c>
      <c r="K102" s="337">
        <f t="shared" si="32"/>
        <v>100</v>
      </c>
      <c r="L102" s="367" t="str">
        <f t="shared" si="33"/>
        <v>Fuerte</v>
      </c>
      <c r="M102" s="356"/>
      <c r="N102" s="353"/>
      <c r="O102" s="376"/>
      <c r="P102" s="370" t="s">
        <v>362</v>
      </c>
      <c r="Q102" s="439" t="str">
        <f t="shared" si="38"/>
        <v/>
      </c>
      <c r="R102" s="439" t="str">
        <f t="shared" si="44"/>
        <v>Moderada</v>
      </c>
      <c r="S102" s="439" t="str">
        <f t="shared" si="45"/>
        <v/>
      </c>
      <c r="T102" s="440" t="str">
        <f t="shared" si="49"/>
        <v>Control fuerte pero si el riesgo residual lo requiere, en cada proceso involucrado se deben emprender acciones adicionales</v>
      </c>
      <c r="U102" s="390">
        <f t="shared" si="40"/>
        <v>2</v>
      </c>
      <c r="V102" s="432"/>
      <c r="W102" s="433"/>
      <c r="X102" s="425" t="str">
        <f t="shared" si="41"/>
        <v/>
      </c>
      <c r="Y102" s="425"/>
      <c r="Z102" s="426"/>
    </row>
    <row r="103" spans="1:26" ht="60.75" customHeight="1" x14ac:dyDescent="0.2">
      <c r="A103" s="311" t="str">
        <f>'2. MAPA DE RIESGOS '!C26</f>
        <v>16. Inadecuado Ambiente laboral en la SDM</v>
      </c>
      <c r="B103" s="309" t="s">
        <v>479</v>
      </c>
      <c r="C103" s="339" t="s">
        <v>64</v>
      </c>
      <c r="D103" s="340">
        <v>15</v>
      </c>
      <c r="E103" s="340">
        <v>15</v>
      </c>
      <c r="F103" s="340">
        <v>15</v>
      </c>
      <c r="G103" s="340">
        <v>15</v>
      </c>
      <c r="H103" s="340">
        <v>15</v>
      </c>
      <c r="I103" s="340">
        <v>15</v>
      </c>
      <c r="J103" s="340">
        <v>10</v>
      </c>
      <c r="K103" s="406">
        <f t="shared" si="32"/>
        <v>100</v>
      </c>
      <c r="L103" s="368" t="str">
        <f t="shared" si="33"/>
        <v>Fuerte</v>
      </c>
      <c r="M103" s="377">
        <f>ROUNDUP(AVERAGEIF(K103:K107,"&gt;0"),1)</f>
        <v>100</v>
      </c>
      <c r="N103" s="355" t="str">
        <f>IF(M103=100,"Fuerte",IF(M103&lt;50,"Débil","Moderada"))</f>
        <v>Fuerte</v>
      </c>
      <c r="O103" s="378" t="str">
        <f>IF(M103&lt;96,"Se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03" s="371" t="s">
        <v>362</v>
      </c>
      <c r="Q103" s="441" t="str">
        <f t="shared" si="38"/>
        <v>Fuerte</v>
      </c>
      <c r="R103" s="441" t="str">
        <f t="shared" si="44"/>
        <v/>
      </c>
      <c r="S103" s="441" t="str">
        <f t="shared" si="45"/>
        <v/>
      </c>
      <c r="T103" s="442" t="str">
        <f t="shared" si="49"/>
        <v>Control fuerte pero si el riesgo residual lo requiere, en cada proceso involucrado se deben emprender acciones adicionales</v>
      </c>
      <c r="U103" s="349">
        <f t="shared" si="40"/>
        <v>2</v>
      </c>
      <c r="V103" s="428">
        <f>IFERROR(ROUND(AVERAGE(U103:U107),0),0)</f>
        <v>2</v>
      </c>
      <c r="W103" s="355">
        <f>IF(OR(S103="Débil",V103=0),0,IF(V103=1,1,IF(AND(Q103="Fuerte",V103=2),2,1)))</f>
        <v>2</v>
      </c>
      <c r="X103" s="427" t="str">
        <f t="shared" si="41"/>
        <v/>
      </c>
      <c r="Y103" s="428">
        <f>IFERROR(ROUND(AVERAGE(X103:X107),0),0)</f>
        <v>2</v>
      </c>
      <c r="Z103" s="355">
        <f>IF(OR(S103="Débil",Y103=0),0,IF(Y103=1,1,IF(AND(Q103="Fuerte",Y103=2),2,1)))</f>
        <v>2</v>
      </c>
    </row>
    <row r="104" spans="1:26" ht="38.25" x14ac:dyDescent="0.2">
      <c r="A104" s="332"/>
      <c r="B104" s="341" t="s">
        <v>480</v>
      </c>
      <c r="C104" s="339" t="s">
        <v>64</v>
      </c>
      <c r="D104" s="405">
        <v>15</v>
      </c>
      <c r="E104" s="405">
        <v>15</v>
      </c>
      <c r="F104" s="405">
        <v>15</v>
      </c>
      <c r="G104" s="405">
        <v>15</v>
      </c>
      <c r="H104" s="405">
        <v>15</v>
      </c>
      <c r="I104" s="405">
        <v>15</v>
      </c>
      <c r="J104" s="405">
        <v>10</v>
      </c>
      <c r="K104" s="406">
        <f t="shared" si="32"/>
        <v>100</v>
      </c>
      <c r="L104" s="368" t="str">
        <f t="shared" si="33"/>
        <v>Fuerte</v>
      </c>
      <c r="M104" s="379"/>
      <c r="N104" s="354"/>
      <c r="O104" s="380"/>
      <c r="P104" s="371" t="s">
        <v>362</v>
      </c>
      <c r="Q104" s="441" t="str">
        <f t="shared" si="38"/>
        <v/>
      </c>
      <c r="R104" s="441" t="str">
        <f t="shared" si="44"/>
        <v>Moderada</v>
      </c>
      <c r="S104" s="441" t="str">
        <f t="shared" si="45"/>
        <v/>
      </c>
      <c r="T104" s="442" t="str">
        <f t="shared" si="49"/>
        <v>Control fuerte pero si el riesgo residual lo requiere, en cada proceso involucrado se deben emprender acciones adicionales</v>
      </c>
      <c r="U104" s="349">
        <f t="shared" si="40"/>
        <v>2</v>
      </c>
      <c r="V104" s="418"/>
      <c r="W104" s="379"/>
      <c r="X104" s="348" t="str">
        <f t="shared" si="41"/>
        <v/>
      </c>
      <c r="Y104" s="350"/>
      <c r="Z104" s="354"/>
    </row>
    <row r="105" spans="1:26" ht="38.25" x14ac:dyDescent="0.2">
      <c r="A105" s="332"/>
      <c r="B105" s="341" t="s">
        <v>478</v>
      </c>
      <c r="C105" s="339" t="s">
        <v>64</v>
      </c>
      <c r="D105" s="405">
        <v>15</v>
      </c>
      <c r="E105" s="405">
        <v>15</v>
      </c>
      <c r="F105" s="405">
        <v>15</v>
      </c>
      <c r="G105" s="405">
        <v>15</v>
      </c>
      <c r="H105" s="405">
        <v>15</v>
      </c>
      <c r="I105" s="405">
        <v>15</v>
      </c>
      <c r="J105" s="405">
        <v>10</v>
      </c>
      <c r="K105" s="406">
        <f t="shared" si="32"/>
        <v>100</v>
      </c>
      <c r="L105" s="368" t="str">
        <f t="shared" si="33"/>
        <v>Fuerte</v>
      </c>
      <c r="M105" s="379"/>
      <c r="N105" s="354"/>
      <c r="O105" s="380"/>
      <c r="P105" s="371" t="s">
        <v>362</v>
      </c>
      <c r="Q105" s="441" t="str">
        <f t="shared" si="38"/>
        <v/>
      </c>
      <c r="R105" s="441" t="str">
        <f t="shared" si="44"/>
        <v>Moderada</v>
      </c>
      <c r="S105" s="441" t="str">
        <f t="shared" si="45"/>
        <v/>
      </c>
      <c r="T105" s="442" t="str">
        <f t="shared" si="49"/>
        <v>Control fuerte pero si el riesgo residual lo requiere, en cada proceso involucrado se deben emprender acciones adicionales</v>
      </c>
      <c r="U105" s="349">
        <f t="shared" si="40"/>
        <v>2</v>
      </c>
      <c r="V105" s="418"/>
      <c r="W105" s="379"/>
      <c r="X105" s="348" t="str">
        <f t="shared" si="41"/>
        <v/>
      </c>
      <c r="Y105" s="350"/>
      <c r="Z105" s="354"/>
    </row>
    <row r="106" spans="1:26" ht="38.25" x14ac:dyDescent="0.2">
      <c r="A106" s="332"/>
      <c r="B106" s="341" t="s">
        <v>477</v>
      </c>
      <c r="C106" s="339" t="s">
        <v>64</v>
      </c>
      <c r="D106" s="405">
        <v>15</v>
      </c>
      <c r="E106" s="405">
        <v>15</v>
      </c>
      <c r="F106" s="405">
        <v>15</v>
      </c>
      <c r="G106" s="405">
        <v>15</v>
      </c>
      <c r="H106" s="405">
        <v>15</v>
      </c>
      <c r="I106" s="405">
        <v>15</v>
      </c>
      <c r="J106" s="405">
        <v>10</v>
      </c>
      <c r="K106" s="406">
        <f t="shared" ref="K106" si="50">SUM(D106:J106)</f>
        <v>100</v>
      </c>
      <c r="L106" s="368" t="str">
        <f t="shared" ref="L106" si="51">IF(K106&gt;=96,"Fuerte",(IF(K106&lt;=85,"Débil","Moderado")))</f>
        <v>Fuerte</v>
      </c>
      <c r="M106" s="379"/>
      <c r="N106" s="354"/>
      <c r="O106" s="380"/>
      <c r="P106" s="371" t="s">
        <v>362</v>
      </c>
      <c r="Q106" s="441" t="str">
        <f t="shared" si="38"/>
        <v/>
      </c>
      <c r="R106" s="441" t="str">
        <f t="shared" si="44"/>
        <v>Moderada</v>
      </c>
      <c r="S106" s="441" t="str">
        <f t="shared" si="45"/>
        <v/>
      </c>
      <c r="T106" s="442" t="str">
        <f t="shared" si="49"/>
        <v>Control fuerte pero si el riesgo residual lo requiere, en cada proceso involucrado se deben emprender acciones adicionales</v>
      </c>
      <c r="U106" s="349">
        <f t="shared" si="40"/>
        <v>2</v>
      </c>
      <c r="V106" s="418"/>
      <c r="W106" s="379"/>
      <c r="X106" s="348" t="str">
        <f t="shared" si="41"/>
        <v/>
      </c>
      <c r="Y106" s="350"/>
      <c r="Z106" s="354"/>
    </row>
    <row r="107" spans="1:26" ht="38.25" x14ac:dyDescent="0.2">
      <c r="A107" s="332"/>
      <c r="B107" s="341" t="s">
        <v>476</v>
      </c>
      <c r="C107" s="339" t="s">
        <v>159</v>
      </c>
      <c r="D107" s="405">
        <v>15</v>
      </c>
      <c r="E107" s="405">
        <v>15</v>
      </c>
      <c r="F107" s="405">
        <v>15</v>
      </c>
      <c r="G107" s="405">
        <v>15</v>
      </c>
      <c r="H107" s="405">
        <v>15</v>
      </c>
      <c r="I107" s="405">
        <v>15</v>
      </c>
      <c r="J107" s="405">
        <v>10</v>
      </c>
      <c r="K107" s="406">
        <f t="shared" si="32"/>
        <v>100</v>
      </c>
      <c r="L107" s="368" t="str">
        <f t="shared" si="33"/>
        <v>Fuerte</v>
      </c>
      <c r="M107" s="379"/>
      <c r="N107" s="354"/>
      <c r="O107" s="381"/>
      <c r="P107" s="371" t="s">
        <v>362</v>
      </c>
      <c r="Q107" s="441" t="str">
        <f t="shared" si="38"/>
        <v/>
      </c>
      <c r="R107" s="441" t="str">
        <f t="shared" si="44"/>
        <v>Moderada</v>
      </c>
      <c r="S107" s="441" t="str">
        <f t="shared" si="45"/>
        <v/>
      </c>
      <c r="T107" s="442" t="str">
        <f t="shared" si="49"/>
        <v>Control fuerte pero si el riesgo residual lo requiere, en cada proceso involucrado se deben emprender acciones adicionales</v>
      </c>
      <c r="U107" s="349" t="str">
        <f t="shared" si="40"/>
        <v/>
      </c>
      <c r="V107" s="352"/>
      <c r="W107" s="429"/>
      <c r="X107" s="348">
        <f t="shared" si="41"/>
        <v>2</v>
      </c>
      <c r="Y107" s="348"/>
      <c r="Z107" s="430"/>
    </row>
    <row r="108" spans="1:26" ht="45" customHeight="1" x14ac:dyDescent="0.2">
      <c r="A108" s="312" t="str">
        <f>'2. MAPA DE RIESGOS '!C27</f>
        <v>17. Contar con un Programa de Seguridad y Salud en el Trabajo inadecuado para las características y condiciones del entorno laboral institucional.</v>
      </c>
      <c r="B108" s="304" t="s">
        <v>486</v>
      </c>
      <c r="C108" s="335" t="s">
        <v>64</v>
      </c>
      <c r="D108" s="403">
        <v>15</v>
      </c>
      <c r="E108" s="403">
        <v>15</v>
      </c>
      <c r="F108" s="403">
        <v>15</v>
      </c>
      <c r="G108" s="403">
        <v>15</v>
      </c>
      <c r="H108" s="403">
        <v>15</v>
      </c>
      <c r="I108" s="403">
        <v>15</v>
      </c>
      <c r="J108" s="403">
        <v>10</v>
      </c>
      <c r="K108" s="337">
        <f t="shared" si="32"/>
        <v>100</v>
      </c>
      <c r="L108" s="367" t="str">
        <f t="shared" si="33"/>
        <v>Fuerte</v>
      </c>
      <c r="M108" s="375">
        <f>ROUNDUP(AVERAGEIF(K108:K115,"&gt;0"),1)</f>
        <v>100</v>
      </c>
      <c r="N108" s="389" t="str">
        <f>IF(M108=100,"Fuerte",IF(M108&lt;50,"Débil","Moderada"))</f>
        <v>Fuerte</v>
      </c>
      <c r="O108" s="387" t="str">
        <f>IF(M108&lt;96,"Se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08" s="370" t="s">
        <v>362</v>
      </c>
      <c r="Q108" s="439" t="str">
        <f t="shared" si="38"/>
        <v>Fuerte</v>
      </c>
      <c r="R108" s="439" t="str">
        <f t="shared" si="44"/>
        <v/>
      </c>
      <c r="S108" s="439" t="str">
        <f t="shared" si="45"/>
        <v/>
      </c>
      <c r="T108" s="440" t="str">
        <f t="shared" ref="T108:T129" si="52">IF(AND(L108="Fuerte",P108="Fuerte"),"Control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08" s="390">
        <f t="shared" si="40"/>
        <v>2</v>
      </c>
      <c r="V108" s="431">
        <f>IFERROR(ROUND(AVERAGE(U108:U115),0),0)</f>
        <v>2</v>
      </c>
      <c r="W108" s="389">
        <f>IF(OR(S108="Débil",V108=0),0,IF(V108=1,1,IF(AND(Q108="Fuerte",V108=2),2,1)))</f>
        <v>2</v>
      </c>
      <c r="X108" s="419" t="str">
        <f t="shared" si="41"/>
        <v/>
      </c>
      <c r="Y108" s="431">
        <f>IFERROR(ROUND(AVERAGE(X108:X115),0),0)</f>
        <v>2</v>
      </c>
      <c r="Z108" s="389">
        <f>IF(OR(S108="Débil",Y108=0),0,IF(Y108=1,1,IF(AND(Q108="Fuerte",Y108=2),2,1)))</f>
        <v>2</v>
      </c>
    </row>
    <row r="109" spans="1:26" ht="38.25" x14ac:dyDescent="0.2">
      <c r="A109" s="316"/>
      <c r="B109" s="304" t="s">
        <v>481</v>
      </c>
      <c r="C109" s="335" t="s">
        <v>64</v>
      </c>
      <c r="D109" s="403">
        <v>15</v>
      </c>
      <c r="E109" s="403">
        <v>15</v>
      </c>
      <c r="F109" s="403">
        <v>15</v>
      </c>
      <c r="G109" s="403">
        <v>15</v>
      </c>
      <c r="H109" s="403">
        <v>15</v>
      </c>
      <c r="I109" s="403">
        <v>15</v>
      </c>
      <c r="J109" s="403">
        <v>10</v>
      </c>
      <c r="K109" s="337">
        <f t="shared" ref="K109:K115" si="53">SUM(D109:J109)</f>
        <v>100</v>
      </c>
      <c r="L109" s="367" t="str">
        <f t="shared" ref="L109:L115" si="54">IF(K109&gt;=96,"Fuerte",(IF(K109&lt;=85,"Débil","Moderado")))</f>
        <v>Fuerte</v>
      </c>
      <c r="M109" s="356"/>
      <c r="N109" s="353"/>
      <c r="O109" s="351"/>
      <c r="P109" s="370" t="s">
        <v>362</v>
      </c>
      <c r="Q109" s="439" t="str">
        <f t="shared" si="38"/>
        <v/>
      </c>
      <c r="R109" s="439" t="str">
        <f t="shared" si="44"/>
        <v>Moderada</v>
      </c>
      <c r="S109" s="439" t="str">
        <f t="shared" si="45"/>
        <v/>
      </c>
      <c r="T109" s="440" t="str">
        <f t="shared" si="52"/>
        <v>Control fuerte pero si el riesgo residual lo requiere, en cada proceso involucrado se deben emprender acciones adicionales</v>
      </c>
      <c r="U109" s="390">
        <f t="shared" si="40"/>
        <v>2</v>
      </c>
      <c r="V109" s="417"/>
      <c r="W109" s="382"/>
      <c r="X109" s="425" t="str">
        <f t="shared" si="41"/>
        <v/>
      </c>
      <c r="Y109" s="412"/>
      <c r="Z109" s="383"/>
    </row>
    <row r="110" spans="1:26" ht="38.25" x14ac:dyDescent="0.2">
      <c r="A110" s="316"/>
      <c r="B110" s="304" t="s">
        <v>482</v>
      </c>
      <c r="C110" s="335" t="s">
        <v>64</v>
      </c>
      <c r="D110" s="403">
        <v>15</v>
      </c>
      <c r="E110" s="403">
        <v>15</v>
      </c>
      <c r="F110" s="403">
        <v>15</v>
      </c>
      <c r="G110" s="403">
        <v>15</v>
      </c>
      <c r="H110" s="403">
        <v>15</v>
      </c>
      <c r="I110" s="403">
        <v>15</v>
      </c>
      <c r="J110" s="403">
        <v>10</v>
      </c>
      <c r="K110" s="337">
        <f t="shared" si="53"/>
        <v>100</v>
      </c>
      <c r="L110" s="367" t="str">
        <f t="shared" si="54"/>
        <v>Fuerte</v>
      </c>
      <c r="M110" s="356"/>
      <c r="N110" s="353"/>
      <c r="O110" s="351"/>
      <c r="P110" s="370" t="s">
        <v>362</v>
      </c>
      <c r="Q110" s="439" t="str">
        <f t="shared" si="38"/>
        <v/>
      </c>
      <c r="R110" s="439" t="str">
        <f t="shared" si="44"/>
        <v>Moderada</v>
      </c>
      <c r="S110" s="439" t="str">
        <f t="shared" si="45"/>
        <v/>
      </c>
      <c r="T110" s="440" t="str">
        <f t="shared" si="52"/>
        <v>Control fuerte pero si el riesgo residual lo requiere, en cada proceso involucrado se deben emprender acciones adicionales</v>
      </c>
      <c r="U110" s="390">
        <f t="shared" si="40"/>
        <v>2</v>
      </c>
      <c r="V110" s="417"/>
      <c r="W110" s="382"/>
      <c r="X110" s="425" t="str">
        <f t="shared" si="41"/>
        <v/>
      </c>
      <c r="Y110" s="412"/>
      <c r="Z110" s="383"/>
    </row>
    <row r="111" spans="1:26" ht="38.25" x14ac:dyDescent="0.2">
      <c r="A111" s="316"/>
      <c r="B111" s="304" t="s">
        <v>483</v>
      </c>
      <c r="C111" s="335" t="s">
        <v>64</v>
      </c>
      <c r="D111" s="403">
        <v>15</v>
      </c>
      <c r="E111" s="403">
        <v>15</v>
      </c>
      <c r="F111" s="403">
        <v>15</v>
      </c>
      <c r="G111" s="403">
        <v>15</v>
      </c>
      <c r="H111" s="403">
        <v>15</v>
      </c>
      <c r="I111" s="403">
        <v>15</v>
      </c>
      <c r="J111" s="403">
        <v>10</v>
      </c>
      <c r="K111" s="337">
        <f t="shared" si="53"/>
        <v>100</v>
      </c>
      <c r="L111" s="367" t="str">
        <f t="shared" si="54"/>
        <v>Fuerte</v>
      </c>
      <c r="M111" s="356"/>
      <c r="N111" s="353"/>
      <c r="O111" s="351"/>
      <c r="P111" s="370" t="s">
        <v>362</v>
      </c>
      <c r="Q111" s="439" t="str">
        <f t="shared" si="38"/>
        <v/>
      </c>
      <c r="R111" s="439" t="str">
        <f t="shared" si="44"/>
        <v>Moderada</v>
      </c>
      <c r="S111" s="439" t="str">
        <f t="shared" si="45"/>
        <v/>
      </c>
      <c r="T111" s="440" t="str">
        <f t="shared" si="52"/>
        <v>Control fuerte pero si el riesgo residual lo requiere, en cada proceso involucrado se deben emprender acciones adicionales</v>
      </c>
      <c r="U111" s="390">
        <f t="shared" si="40"/>
        <v>2</v>
      </c>
      <c r="V111" s="417"/>
      <c r="W111" s="382"/>
      <c r="X111" s="425" t="str">
        <f t="shared" si="41"/>
        <v/>
      </c>
      <c r="Y111" s="412"/>
      <c r="Z111" s="383"/>
    </row>
    <row r="112" spans="1:26" ht="38.25" x14ac:dyDescent="0.2">
      <c r="A112" s="333"/>
      <c r="B112" s="338" t="s">
        <v>484</v>
      </c>
      <c r="C112" s="335" t="s">
        <v>64</v>
      </c>
      <c r="D112" s="403">
        <v>15</v>
      </c>
      <c r="E112" s="403">
        <v>15</v>
      </c>
      <c r="F112" s="403">
        <v>15</v>
      </c>
      <c r="G112" s="403">
        <v>15</v>
      </c>
      <c r="H112" s="403">
        <v>15</v>
      </c>
      <c r="I112" s="403">
        <v>15</v>
      </c>
      <c r="J112" s="403">
        <v>10</v>
      </c>
      <c r="K112" s="337">
        <f t="shared" si="53"/>
        <v>100</v>
      </c>
      <c r="L112" s="367" t="str">
        <f t="shared" si="54"/>
        <v>Fuerte</v>
      </c>
      <c r="M112" s="356"/>
      <c r="N112" s="353"/>
      <c r="O112" s="351"/>
      <c r="P112" s="370" t="s">
        <v>362</v>
      </c>
      <c r="Q112" s="439" t="str">
        <f t="shared" si="38"/>
        <v/>
      </c>
      <c r="R112" s="439" t="str">
        <f t="shared" si="44"/>
        <v>Moderada</v>
      </c>
      <c r="S112" s="439" t="str">
        <f t="shared" si="45"/>
        <v/>
      </c>
      <c r="T112" s="440" t="str">
        <f t="shared" si="52"/>
        <v>Control fuerte pero si el riesgo residual lo requiere, en cada proceso involucrado se deben emprender acciones adicionales</v>
      </c>
      <c r="U112" s="390">
        <f t="shared" si="40"/>
        <v>2</v>
      </c>
      <c r="V112" s="417"/>
      <c r="W112" s="382"/>
      <c r="X112" s="425" t="str">
        <f t="shared" si="41"/>
        <v/>
      </c>
      <c r="Y112" s="412"/>
      <c r="Z112" s="383"/>
    </row>
    <row r="113" spans="1:26" ht="38.25" x14ac:dyDescent="0.2">
      <c r="A113" s="333"/>
      <c r="B113" s="338" t="s">
        <v>485</v>
      </c>
      <c r="C113" s="335" t="s">
        <v>64</v>
      </c>
      <c r="D113" s="403">
        <v>15</v>
      </c>
      <c r="E113" s="403">
        <v>15</v>
      </c>
      <c r="F113" s="403">
        <v>15</v>
      </c>
      <c r="G113" s="403">
        <v>15</v>
      </c>
      <c r="H113" s="403">
        <v>15</v>
      </c>
      <c r="I113" s="403">
        <v>15</v>
      </c>
      <c r="J113" s="403">
        <v>10</v>
      </c>
      <c r="K113" s="337">
        <f t="shared" si="53"/>
        <v>100</v>
      </c>
      <c r="L113" s="367" t="str">
        <f t="shared" si="54"/>
        <v>Fuerte</v>
      </c>
      <c r="M113" s="356"/>
      <c r="N113" s="353"/>
      <c r="O113" s="351"/>
      <c r="P113" s="370" t="s">
        <v>362</v>
      </c>
      <c r="Q113" s="439" t="str">
        <f t="shared" si="38"/>
        <v/>
      </c>
      <c r="R113" s="439" t="str">
        <f t="shared" si="44"/>
        <v>Moderada</v>
      </c>
      <c r="S113" s="439" t="str">
        <f t="shared" si="45"/>
        <v/>
      </c>
      <c r="T113" s="440" t="str">
        <f t="shared" si="52"/>
        <v>Control fuerte pero si el riesgo residual lo requiere, en cada proceso involucrado se deben emprender acciones adicionales</v>
      </c>
      <c r="U113" s="390">
        <f t="shared" si="40"/>
        <v>2</v>
      </c>
      <c r="V113" s="417"/>
      <c r="W113" s="382"/>
      <c r="X113" s="425" t="str">
        <f t="shared" si="41"/>
        <v/>
      </c>
      <c r="Y113" s="412"/>
      <c r="Z113" s="383"/>
    </row>
    <row r="114" spans="1:26" s="480" customFormat="1" ht="38.25" x14ac:dyDescent="0.2">
      <c r="A114" s="511"/>
      <c r="B114" s="498" t="s">
        <v>575</v>
      </c>
      <c r="C114" s="512" t="s">
        <v>159</v>
      </c>
      <c r="D114" s="519">
        <v>15</v>
      </c>
      <c r="E114" s="519">
        <v>15</v>
      </c>
      <c r="F114" s="519">
        <v>15</v>
      </c>
      <c r="G114" s="519">
        <v>15</v>
      </c>
      <c r="H114" s="519">
        <v>15</v>
      </c>
      <c r="I114" s="519">
        <v>15</v>
      </c>
      <c r="J114" s="519">
        <v>10</v>
      </c>
      <c r="K114" s="479">
        <f t="shared" si="53"/>
        <v>100</v>
      </c>
      <c r="L114" s="487" t="str">
        <f t="shared" si="54"/>
        <v>Fuerte</v>
      </c>
      <c r="M114" s="493"/>
      <c r="N114" s="494"/>
      <c r="O114" s="495"/>
      <c r="P114" s="489" t="s">
        <v>362</v>
      </c>
      <c r="Q114" s="439" t="str">
        <f t="shared" si="38"/>
        <v/>
      </c>
      <c r="R114" s="439" t="str">
        <f t="shared" si="44"/>
        <v>Moderada</v>
      </c>
      <c r="S114" s="439" t="str">
        <f t="shared" si="45"/>
        <v/>
      </c>
      <c r="T114" s="440" t="str">
        <f t="shared" si="52"/>
        <v>Control fuerte pero si el riesgo residual lo requiere, en cada proceso involucrado se deben emprender acciones adicionales</v>
      </c>
      <c r="U114" s="496" t="str">
        <f t="shared" si="40"/>
        <v/>
      </c>
      <c r="V114" s="417"/>
      <c r="W114" s="493"/>
      <c r="X114" s="425">
        <f t="shared" si="41"/>
        <v>2</v>
      </c>
      <c r="Y114" s="457"/>
      <c r="Z114" s="494"/>
    </row>
    <row r="115" spans="1:26" ht="38.25" x14ac:dyDescent="0.2">
      <c r="A115" s="333"/>
      <c r="B115" s="338" t="s">
        <v>487</v>
      </c>
      <c r="C115" s="335" t="s">
        <v>159</v>
      </c>
      <c r="D115" s="403">
        <v>15</v>
      </c>
      <c r="E115" s="403">
        <v>15</v>
      </c>
      <c r="F115" s="403">
        <v>15</v>
      </c>
      <c r="G115" s="403">
        <v>15</v>
      </c>
      <c r="H115" s="403">
        <v>15</v>
      </c>
      <c r="I115" s="403">
        <v>15</v>
      </c>
      <c r="J115" s="403">
        <v>10</v>
      </c>
      <c r="K115" s="337">
        <f t="shared" si="53"/>
        <v>100</v>
      </c>
      <c r="L115" s="367" t="str">
        <f t="shared" si="54"/>
        <v>Fuerte</v>
      </c>
      <c r="M115" s="356"/>
      <c r="N115" s="353"/>
      <c r="O115" s="376"/>
      <c r="P115" s="370" t="s">
        <v>362</v>
      </c>
      <c r="Q115" s="439" t="str">
        <f t="shared" si="38"/>
        <v/>
      </c>
      <c r="R115" s="439" t="str">
        <f t="shared" si="44"/>
        <v>Moderada</v>
      </c>
      <c r="S115" s="439" t="str">
        <f t="shared" si="45"/>
        <v/>
      </c>
      <c r="T115" s="440" t="str">
        <f t="shared" si="52"/>
        <v>Control fuerte pero si el riesgo residual lo requiere, en cada proceso involucrado se deben emprender acciones adicionales</v>
      </c>
      <c r="U115" s="390" t="str">
        <f t="shared" si="40"/>
        <v/>
      </c>
      <c r="V115" s="432"/>
      <c r="W115" s="433"/>
      <c r="X115" s="425">
        <f t="shared" si="41"/>
        <v>2</v>
      </c>
      <c r="Y115" s="425"/>
      <c r="Z115" s="426"/>
    </row>
    <row r="116" spans="1:26" ht="42.75" customHeight="1" x14ac:dyDescent="0.2">
      <c r="A116" s="311" t="str">
        <f>'2. MAPA DE RIESGOS '!C28</f>
        <v>18. Actuaciones de los colaboradores que no se ajusten a la cultura del control en la Entidad</v>
      </c>
      <c r="B116" s="309" t="s">
        <v>422</v>
      </c>
      <c r="C116" s="339" t="s">
        <v>64</v>
      </c>
      <c r="D116" s="340">
        <v>15</v>
      </c>
      <c r="E116" s="340">
        <v>15</v>
      </c>
      <c r="F116" s="340">
        <v>15</v>
      </c>
      <c r="G116" s="340">
        <v>15</v>
      </c>
      <c r="H116" s="340">
        <v>15</v>
      </c>
      <c r="I116" s="340">
        <v>15</v>
      </c>
      <c r="J116" s="340">
        <v>10</v>
      </c>
      <c r="K116" s="406">
        <f t="shared" si="32"/>
        <v>100</v>
      </c>
      <c r="L116" s="368" t="str">
        <f t="shared" si="33"/>
        <v>Fuerte</v>
      </c>
      <c r="M116" s="377">
        <f>ROUNDUP(AVERAGEIF(K116:K116,"&gt;0"),1)</f>
        <v>100</v>
      </c>
      <c r="N116" s="355" t="str">
        <f>IF(M116=100,"Fuerte",IF(M116&lt;50,"Débil","Moderada"))</f>
        <v>Fuerte</v>
      </c>
      <c r="O116" s="378" t="str">
        <f>IF(M116&lt;96,"Se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16" s="371" t="s">
        <v>362</v>
      </c>
      <c r="Q116" s="441" t="str">
        <f t="shared" si="38"/>
        <v>Fuerte</v>
      </c>
      <c r="R116" s="441" t="str">
        <f t="shared" si="44"/>
        <v/>
      </c>
      <c r="S116" s="441" t="str">
        <f t="shared" si="45"/>
        <v/>
      </c>
      <c r="T116" s="442" t="str">
        <f t="shared" si="52"/>
        <v>Control fuerte pero si el riesgo residual lo requiere, en cada proceso involucrado se deben emprender acciones adicionales</v>
      </c>
      <c r="U116" s="349">
        <f t="shared" si="40"/>
        <v>2</v>
      </c>
      <c r="V116" s="428">
        <f>IFERROR(ROUND(AVERAGE(U116:U116),0),0)</f>
        <v>2</v>
      </c>
      <c r="W116" s="355">
        <f>IF(OR(S116="Débil",V116=0),0,IF(V116=1,1,IF(AND(Q116="Fuerte",V116=2),2,1)))</f>
        <v>2</v>
      </c>
      <c r="X116" s="427" t="str">
        <f t="shared" si="41"/>
        <v/>
      </c>
      <c r="Y116" s="428">
        <f>IFERROR(ROUND(AVERAGE(X116:X116),0),0)</f>
        <v>0</v>
      </c>
      <c r="Z116" s="355">
        <f>IF(OR(S116="Débil",Y116=0),0,IF(Y116=1,1,IF(AND(Q116="Fuerte",Y116=2),2,1)))</f>
        <v>0</v>
      </c>
    </row>
    <row r="117" spans="1:26" ht="76.5" x14ac:dyDescent="0.2">
      <c r="A117" s="312" t="str">
        <f>'2. MAPA DE RIESGOS '!C29</f>
        <v>19. Comportamientos de los colaboradores, proveedores y otras partes interesadas pertinentes que afecten negativamente el desempeño ambiental de la Entidad.</v>
      </c>
      <c r="B117" s="304" t="s">
        <v>490</v>
      </c>
      <c r="C117" s="335" t="s">
        <v>64</v>
      </c>
      <c r="D117" s="403">
        <v>15</v>
      </c>
      <c r="E117" s="403">
        <v>15</v>
      </c>
      <c r="F117" s="403">
        <v>15</v>
      </c>
      <c r="G117" s="403">
        <v>15</v>
      </c>
      <c r="H117" s="403">
        <v>15</v>
      </c>
      <c r="I117" s="403">
        <v>15</v>
      </c>
      <c r="J117" s="403">
        <v>10</v>
      </c>
      <c r="K117" s="337">
        <f t="shared" si="32"/>
        <v>100</v>
      </c>
      <c r="L117" s="367" t="str">
        <f t="shared" si="33"/>
        <v>Fuerte</v>
      </c>
      <c r="M117" s="375">
        <f>ROUNDUP(AVERAGEIF(K117:K120,"&gt;0"),1)</f>
        <v>100</v>
      </c>
      <c r="N117" s="389" t="str">
        <f>IF(M117=100,"Fuerte",IF(M117&lt;50,"Débil","Moderada"))</f>
        <v>Fuerte</v>
      </c>
      <c r="O117" s="387" t="str">
        <f>IF(M117&lt;96,"Se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17" s="370" t="s">
        <v>362</v>
      </c>
      <c r="Q117" s="439" t="str">
        <f t="shared" si="38"/>
        <v>Fuerte</v>
      </c>
      <c r="R117" s="439" t="str">
        <f t="shared" si="44"/>
        <v/>
      </c>
      <c r="S117" s="439" t="str">
        <f t="shared" si="45"/>
        <v/>
      </c>
      <c r="T117" s="440" t="str">
        <f t="shared" si="52"/>
        <v>Control fuerte pero si el riesgo residual lo requiere, en cada proceso involucrado se deben emprender acciones adicionales</v>
      </c>
      <c r="U117" s="390">
        <f t="shared" si="40"/>
        <v>2</v>
      </c>
      <c r="V117" s="431">
        <f>IFERROR(ROUND(AVERAGE(U117:U120),0),0)</f>
        <v>2</v>
      </c>
      <c r="W117" s="389">
        <f>IF(OR(S117="Débil",V117=0),0,IF(V117=1,1,IF(AND(Q117="Fuerte",V117=2),2,1)))</f>
        <v>2</v>
      </c>
      <c r="X117" s="419" t="str">
        <f t="shared" si="41"/>
        <v/>
      </c>
      <c r="Y117" s="431">
        <f>IFERROR(ROUND(AVERAGE(X117:X120),0),0)</f>
        <v>0</v>
      </c>
      <c r="Z117" s="389">
        <f>IF(OR(S117="Débil",Y117=0),0,IF(Y117=1,1,IF(AND(Q117="Fuerte",Y117=2),2,1)))</f>
        <v>0</v>
      </c>
    </row>
    <row r="118" spans="1:26" ht="38.25" x14ac:dyDescent="0.2">
      <c r="A118" s="333"/>
      <c r="B118" s="338" t="s">
        <v>491</v>
      </c>
      <c r="C118" s="335" t="s">
        <v>64</v>
      </c>
      <c r="D118" s="403">
        <v>15</v>
      </c>
      <c r="E118" s="403">
        <v>15</v>
      </c>
      <c r="F118" s="403">
        <v>15</v>
      </c>
      <c r="G118" s="403">
        <v>15</v>
      </c>
      <c r="H118" s="403">
        <v>15</v>
      </c>
      <c r="I118" s="403">
        <v>15</v>
      </c>
      <c r="J118" s="403">
        <v>10</v>
      </c>
      <c r="K118" s="337">
        <f t="shared" si="32"/>
        <v>100</v>
      </c>
      <c r="L118" s="367" t="str">
        <f t="shared" si="33"/>
        <v>Fuerte</v>
      </c>
      <c r="M118" s="356"/>
      <c r="N118" s="353"/>
      <c r="O118" s="351"/>
      <c r="P118" s="370" t="s">
        <v>362</v>
      </c>
      <c r="Q118" s="439" t="str">
        <f t="shared" si="38"/>
        <v/>
      </c>
      <c r="R118" s="439" t="str">
        <f t="shared" si="44"/>
        <v>Moderada</v>
      </c>
      <c r="S118" s="439" t="str">
        <f t="shared" si="45"/>
        <v/>
      </c>
      <c r="T118" s="440" t="str">
        <f t="shared" si="52"/>
        <v>Control fuerte pero si el riesgo residual lo requiere, en cada proceso involucrado se deben emprender acciones adicionales</v>
      </c>
      <c r="U118" s="390">
        <f t="shared" si="40"/>
        <v>2</v>
      </c>
      <c r="V118" s="417"/>
      <c r="W118" s="382"/>
      <c r="X118" s="425" t="str">
        <f t="shared" si="41"/>
        <v/>
      </c>
      <c r="Y118" s="412"/>
      <c r="Z118" s="383"/>
    </row>
    <row r="119" spans="1:26" ht="38.25" x14ac:dyDescent="0.2">
      <c r="A119" s="333"/>
      <c r="B119" s="338" t="s">
        <v>489</v>
      </c>
      <c r="C119" s="335" t="s">
        <v>64</v>
      </c>
      <c r="D119" s="403">
        <v>15</v>
      </c>
      <c r="E119" s="403">
        <v>15</v>
      </c>
      <c r="F119" s="403">
        <v>15</v>
      </c>
      <c r="G119" s="403">
        <v>15</v>
      </c>
      <c r="H119" s="403">
        <v>15</v>
      </c>
      <c r="I119" s="403">
        <v>15</v>
      </c>
      <c r="J119" s="403">
        <v>10</v>
      </c>
      <c r="K119" s="337">
        <f t="shared" ref="K119" si="55">SUM(D119:J119)</f>
        <v>100</v>
      </c>
      <c r="L119" s="367" t="str">
        <f t="shared" ref="L119" si="56">IF(K119&gt;=96,"Fuerte",(IF(K119&lt;=85,"Débil","Moderado")))</f>
        <v>Fuerte</v>
      </c>
      <c r="M119" s="356"/>
      <c r="N119" s="353"/>
      <c r="O119" s="351"/>
      <c r="P119" s="370" t="s">
        <v>362</v>
      </c>
      <c r="Q119" s="439" t="str">
        <f t="shared" si="38"/>
        <v/>
      </c>
      <c r="R119" s="439" t="str">
        <f t="shared" si="44"/>
        <v>Moderada</v>
      </c>
      <c r="S119" s="439" t="str">
        <f t="shared" si="45"/>
        <v/>
      </c>
      <c r="T119" s="440" t="str">
        <f t="shared" si="52"/>
        <v>Control fuerte pero si el riesgo residual lo requiere, en cada proceso involucrado se deben emprender acciones adicionales</v>
      </c>
      <c r="U119" s="390">
        <f t="shared" si="40"/>
        <v>2</v>
      </c>
      <c r="V119" s="417"/>
      <c r="W119" s="382"/>
      <c r="X119" s="425" t="str">
        <f t="shared" si="41"/>
        <v/>
      </c>
      <c r="Y119" s="412"/>
      <c r="Z119" s="383"/>
    </row>
    <row r="120" spans="1:26" ht="38.25" x14ac:dyDescent="0.2">
      <c r="A120" s="333"/>
      <c r="B120" s="338" t="s">
        <v>488</v>
      </c>
      <c r="C120" s="335" t="s">
        <v>64</v>
      </c>
      <c r="D120" s="403">
        <v>15</v>
      </c>
      <c r="E120" s="403">
        <v>15</v>
      </c>
      <c r="F120" s="403">
        <v>15</v>
      </c>
      <c r="G120" s="403">
        <v>15</v>
      </c>
      <c r="H120" s="403">
        <v>15</v>
      </c>
      <c r="I120" s="403">
        <v>15</v>
      </c>
      <c r="J120" s="403">
        <v>10</v>
      </c>
      <c r="K120" s="337">
        <f t="shared" si="32"/>
        <v>100</v>
      </c>
      <c r="L120" s="367" t="str">
        <f t="shared" si="33"/>
        <v>Fuerte</v>
      </c>
      <c r="M120" s="356"/>
      <c r="N120" s="353"/>
      <c r="O120" s="376"/>
      <c r="P120" s="370" t="s">
        <v>362</v>
      </c>
      <c r="Q120" s="439" t="str">
        <f t="shared" si="38"/>
        <v/>
      </c>
      <c r="R120" s="439" t="str">
        <f t="shared" si="44"/>
        <v>Moderada</v>
      </c>
      <c r="S120" s="439" t="str">
        <f t="shared" si="45"/>
        <v/>
      </c>
      <c r="T120" s="440" t="str">
        <f t="shared" si="52"/>
        <v>Control fuerte pero si el riesgo residual lo requiere, en cada proceso involucrado se deben emprender acciones adicionales</v>
      </c>
      <c r="U120" s="390">
        <f t="shared" si="40"/>
        <v>2</v>
      </c>
      <c r="V120" s="432"/>
      <c r="W120" s="433"/>
      <c r="X120" s="425" t="str">
        <f t="shared" si="41"/>
        <v/>
      </c>
      <c r="Y120" s="425"/>
      <c r="Z120" s="426"/>
    </row>
    <row r="121" spans="1:26" s="347" customFormat="1" ht="57.75" customHeight="1" x14ac:dyDescent="0.2">
      <c r="A121" s="311" t="str">
        <f>'2. MAPA DE RIESGOS '!C30</f>
        <v>20. Política de seguridad de la información deficiente e ineficaz para las características y condiciones de la Entidad.</v>
      </c>
      <c r="B121" s="309" t="s">
        <v>495</v>
      </c>
      <c r="C121" s="339" t="s">
        <v>64</v>
      </c>
      <c r="D121" s="340">
        <v>15</v>
      </c>
      <c r="E121" s="340">
        <v>15</v>
      </c>
      <c r="F121" s="340">
        <v>15</v>
      </c>
      <c r="G121" s="340">
        <v>10</v>
      </c>
      <c r="H121" s="340">
        <v>15</v>
      </c>
      <c r="I121" s="340">
        <v>15</v>
      </c>
      <c r="J121" s="340">
        <v>10</v>
      </c>
      <c r="K121" s="406">
        <f t="shared" si="32"/>
        <v>95</v>
      </c>
      <c r="L121" s="368" t="str">
        <f t="shared" si="33"/>
        <v>Moderado</v>
      </c>
      <c r="M121" s="377">
        <f>ROUNDUP(AVERAGEIF(K121:K125,"&gt;0"),1)</f>
        <v>96</v>
      </c>
      <c r="N121" s="355" t="str">
        <f>IF(M121=100,"Fuerte",IF(M121&lt;50,"Débil","Moderada"))</f>
        <v>Moderada</v>
      </c>
      <c r="O121" s="378" t="str">
        <f>IF(M121&lt;96,"Se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21" s="371" t="s">
        <v>570</v>
      </c>
      <c r="Q121" s="441" t="str">
        <f t="shared" si="38"/>
        <v/>
      </c>
      <c r="R121" s="441" t="str">
        <f t="shared" si="44"/>
        <v>Moderada</v>
      </c>
      <c r="S121" s="441" t="str">
        <f t="shared" si="45"/>
        <v/>
      </c>
      <c r="T121" s="442" t="str">
        <f t="shared" si="52"/>
        <v>Requiere plan de acción para fortalecer los controles</v>
      </c>
      <c r="U121" s="349">
        <f t="shared" si="40"/>
        <v>1</v>
      </c>
      <c r="V121" s="428">
        <f>IFERROR(ROUND(AVERAGE(U121:U125),0),0)</f>
        <v>2</v>
      </c>
      <c r="W121" s="355">
        <f>IF(OR(S121="Débil",V121=0),0,IF(V121=1,1,IF(AND(Q121="Fuerte",V121=2),2,1)))</f>
        <v>1</v>
      </c>
      <c r="X121" s="427" t="str">
        <f t="shared" si="41"/>
        <v/>
      </c>
      <c r="Y121" s="428">
        <f>IFERROR(ROUND(AVERAGE(X121:X125),0),0)</f>
        <v>2</v>
      </c>
      <c r="Z121" s="355">
        <f>IF(OR(S121="Débil",Y121=0),0,IF(Y121=1,1,IF(AND(Q121="Fuerte",Y121=2),2,1)))</f>
        <v>1</v>
      </c>
    </row>
    <row r="122" spans="1:26" ht="38.25" x14ac:dyDescent="0.2">
      <c r="A122" s="315"/>
      <c r="B122" s="309" t="s">
        <v>492</v>
      </c>
      <c r="C122" s="339" t="s">
        <v>64</v>
      </c>
      <c r="D122" s="340">
        <v>15</v>
      </c>
      <c r="E122" s="340">
        <v>15</v>
      </c>
      <c r="F122" s="340">
        <v>15</v>
      </c>
      <c r="G122" s="340">
        <v>15</v>
      </c>
      <c r="H122" s="340">
        <v>15</v>
      </c>
      <c r="I122" s="340">
        <v>15</v>
      </c>
      <c r="J122" s="340">
        <v>10</v>
      </c>
      <c r="K122" s="406">
        <f t="shared" si="32"/>
        <v>100</v>
      </c>
      <c r="L122" s="368" t="str">
        <f t="shared" si="33"/>
        <v>Fuerte</v>
      </c>
      <c r="M122" s="379"/>
      <c r="N122" s="354"/>
      <c r="O122" s="380"/>
      <c r="P122" s="371" t="s">
        <v>362</v>
      </c>
      <c r="Q122" s="441" t="str">
        <f t="shared" si="38"/>
        <v/>
      </c>
      <c r="R122" s="441" t="str">
        <f t="shared" si="44"/>
        <v>Moderada</v>
      </c>
      <c r="S122" s="441" t="str">
        <f t="shared" si="45"/>
        <v/>
      </c>
      <c r="T122" s="442" t="str">
        <f t="shared" si="52"/>
        <v>Control fuerte pero si el riesgo residual lo requiere, en cada proceso involucrado se deben emprender acciones adicionales</v>
      </c>
      <c r="U122" s="349">
        <f t="shared" si="40"/>
        <v>2</v>
      </c>
      <c r="V122" s="418"/>
      <c r="W122" s="379"/>
      <c r="X122" s="348" t="str">
        <f t="shared" si="41"/>
        <v/>
      </c>
      <c r="Y122" s="350"/>
      <c r="Z122" s="354"/>
    </row>
    <row r="123" spans="1:26" ht="38.25" x14ac:dyDescent="0.2">
      <c r="A123" s="315"/>
      <c r="B123" s="309" t="s">
        <v>493</v>
      </c>
      <c r="C123" s="339" t="s">
        <v>64</v>
      </c>
      <c r="D123" s="340">
        <v>15</v>
      </c>
      <c r="E123" s="340">
        <v>15</v>
      </c>
      <c r="F123" s="340">
        <v>15</v>
      </c>
      <c r="G123" s="340">
        <v>15</v>
      </c>
      <c r="H123" s="340">
        <v>15</v>
      </c>
      <c r="I123" s="340">
        <v>15</v>
      </c>
      <c r="J123" s="340">
        <v>10</v>
      </c>
      <c r="K123" s="406">
        <f t="shared" si="32"/>
        <v>100</v>
      </c>
      <c r="L123" s="368" t="str">
        <f t="shared" si="33"/>
        <v>Fuerte</v>
      </c>
      <c r="M123" s="379"/>
      <c r="N123" s="354"/>
      <c r="O123" s="380"/>
      <c r="P123" s="371" t="s">
        <v>362</v>
      </c>
      <c r="Q123" s="441" t="str">
        <f t="shared" si="38"/>
        <v/>
      </c>
      <c r="R123" s="441" t="str">
        <f t="shared" si="44"/>
        <v>Moderada</v>
      </c>
      <c r="S123" s="441" t="str">
        <f t="shared" si="45"/>
        <v/>
      </c>
      <c r="T123" s="442" t="str">
        <f t="shared" si="52"/>
        <v>Control fuerte pero si el riesgo residual lo requiere, en cada proceso involucrado se deben emprender acciones adicionales</v>
      </c>
      <c r="U123" s="349">
        <f t="shared" si="40"/>
        <v>2</v>
      </c>
      <c r="V123" s="418"/>
      <c r="W123" s="379"/>
      <c r="X123" s="348" t="str">
        <f t="shared" si="41"/>
        <v/>
      </c>
      <c r="Y123" s="350"/>
      <c r="Z123" s="354"/>
    </row>
    <row r="124" spans="1:26" ht="25.5" x14ac:dyDescent="0.2">
      <c r="A124" s="315"/>
      <c r="B124" s="309" t="s">
        <v>494</v>
      </c>
      <c r="C124" s="339" t="s">
        <v>64</v>
      </c>
      <c r="D124" s="340">
        <v>15</v>
      </c>
      <c r="E124" s="340">
        <v>15</v>
      </c>
      <c r="F124" s="340">
        <v>15</v>
      </c>
      <c r="G124" s="340">
        <v>15</v>
      </c>
      <c r="H124" s="340">
        <v>15</v>
      </c>
      <c r="I124" s="340">
        <v>0</v>
      </c>
      <c r="J124" s="340">
        <v>10</v>
      </c>
      <c r="K124" s="406">
        <f t="shared" si="32"/>
        <v>85</v>
      </c>
      <c r="L124" s="368" t="str">
        <f t="shared" si="33"/>
        <v>Débil</v>
      </c>
      <c r="M124" s="379"/>
      <c r="N124" s="354"/>
      <c r="O124" s="380"/>
      <c r="P124" s="371" t="s">
        <v>364</v>
      </c>
      <c r="Q124" s="441" t="str">
        <f t="shared" si="38"/>
        <v/>
      </c>
      <c r="R124" s="441" t="str">
        <f t="shared" si="44"/>
        <v/>
      </c>
      <c r="S124" s="441" t="str">
        <f t="shared" si="45"/>
        <v>Débil</v>
      </c>
      <c r="T124" s="442" t="str">
        <f t="shared" si="52"/>
        <v>Requiere plan de acción para fortalecer los controles</v>
      </c>
      <c r="U124" s="349" t="str">
        <f t="shared" si="40"/>
        <v/>
      </c>
      <c r="V124" s="418"/>
      <c r="W124" s="379"/>
      <c r="X124" s="348" t="str">
        <f t="shared" si="41"/>
        <v/>
      </c>
      <c r="Y124" s="350"/>
      <c r="Z124" s="354"/>
    </row>
    <row r="125" spans="1:26" ht="38.25" x14ac:dyDescent="0.2">
      <c r="A125" s="332"/>
      <c r="B125" s="341" t="s">
        <v>496</v>
      </c>
      <c r="C125" s="339" t="s">
        <v>159</v>
      </c>
      <c r="D125" s="340">
        <v>15</v>
      </c>
      <c r="E125" s="340">
        <v>15</v>
      </c>
      <c r="F125" s="340">
        <v>15</v>
      </c>
      <c r="G125" s="340">
        <v>15</v>
      </c>
      <c r="H125" s="340">
        <v>15</v>
      </c>
      <c r="I125" s="340">
        <v>15</v>
      </c>
      <c r="J125" s="340">
        <v>10</v>
      </c>
      <c r="K125" s="406">
        <f t="shared" si="32"/>
        <v>100</v>
      </c>
      <c r="L125" s="368" t="str">
        <f t="shared" si="33"/>
        <v>Fuerte</v>
      </c>
      <c r="M125" s="379"/>
      <c r="N125" s="354"/>
      <c r="O125" s="380"/>
      <c r="P125" s="371" t="s">
        <v>362</v>
      </c>
      <c r="Q125" s="441" t="str">
        <f t="shared" si="38"/>
        <v/>
      </c>
      <c r="R125" s="441" t="str">
        <f t="shared" si="44"/>
        <v>Moderada</v>
      </c>
      <c r="S125" s="441" t="str">
        <f t="shared" si="45"/>
        <v/>
      </c>
      <c r="T125" s="442" t="str">
        <f t="shared" si="52"/>
        <v>Control fuerte pero si el riesgo residual lo requiere, en cada proceso involucrado se deben emprender acciones adicionales</v>
      </c>
      <c r="U125" s="349" t="str">
        <f t="shared" si="40"/>
        <v/>
      </c>
      <c r="V125" s="352"/>
      <c r="W125" s="429"/>
      <c r="X125" s="348">
        <f t="shared" si="41"/>
        <v>2</v>
      </c>
      <c r="Y125" s="348"/>
      <c r="Z125" s="430"/>
    </row>
    <row r="126" spans="1:26" s="347" customFormat="1" ht="89.25" x14ac:dyDescent="0.2">
      <c r="A126" s="408" t="str">
        <f>'2. MAPA DE RIESGOS '!C31</f>
        <v>21. Planes de gestión documental deficientes e ineficaces.</v>
      </c>
      <c r="B126" s="344" t="s">
        <v>499</v>
      </c>
      <c r="C126" s="409" t="s">
        <v>64</v>
      </c>
      <c r="D126" s="345">
        <v>15</v>
      </c>
      <c r="E126" s="345">
        <v>15</v>
      </c>
      <c r="F126" s="345">
        <v>15</v>
      </c>
      <c r="G126" s="345">
        <v>10</v>
      </c>
      <c r="H126" s="345">
        <v>15</v>
      </c>
      <c r="I126" s="345">
        <v>15</v>
      </c>
      <c r="J126" s="345">
        <v>10</v>
      </c>
      <c r="K126" s="346">
        <f t="shared" si="32"/>
        <v>95</v>
      </c>
      <c r="L126" s="369" t="str">
        <f t="shared" si="33"/>
        <v>Moderado</v>
      </c>
      <c r="M126" s="388">
        <f>ROUNDUP(AVERAGEIF(K126:K129,"&gt;0"),1)</f>
        <v>98.8</v>
      </c>
      <c r="N126" s="389" t="str">
        <f>IF(M126=100,"Fuerte",IF(M126&lt;50,"Débil","Moderada"))</f>
        <v>Moderada</v>
      </c>
      <c r="O126" s="387" t="str">
        <f>IF(M126&lt;96,"Se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26" s="372" t="s">
        <v>362</v>
      </c>
      <c r="Q126" s="439" t="str">
        <f t="shared" si="38"/>
        <v/>
      </c>
      <c r="R126" s="439" t="str">
        <f t="shared" si="44"/>
        <v>Moderada</v>
      </c>
      <c r="S126" s="439" t="str">
        <f t="shared" si="45"/>
        <v/>
      </c>
      <c r="T126" s="440" t="str">
        <f t="shared" si="52"/>
        <v>Requiere plan de acción para fortalecer los controles</v>
      </c>
      <c r="U126" s="390">
        <f t="shared" si="40"/>
        <v>1</v>
      </c>
      <c r="V126" s="431">
        <f>IFERROR(ROUND(AVERAGE(U126:U129),0),0)</f>
        <v>2</v>
      </c>
      <c r="W126" s="389">
        <f>IF(OR(S126="Débil",V126=0),0,IF(V126=1,1,IF(AND(Q126="Fuerte",V126=2),2,1)))</f>
        <v>1</v>
      </c>
      <c r="X126" s="419" t="str">
        <f t="shared" si="41"/>
        <v/>
      </c>
      <c r="Y126" s="431">
        <f>IFERROR(ROUND(AVERAGE(X126:X129),0),0)</f>
        <v>2</v>
      </c>
      <c r="Z126" s="389">
        <f>IF(OR(S126="Débil",Y126=0),0,IF(Y126=1,1,IF(AND(Q126="Fuerte",Y126=2),2,1)))</f>
        <v>1</v>
      </c>
    </row>
    <row r="127" spans="1:26" ht="38.25" x14ac:dyDescent="0.2">
      <c r="A127" s="333"/>
      <c r="B127" s="338" t="s">
        <v>500</v>
      </c>
      <c r="C127" s="335" t="s">
        <v>64</v>
      </c>
      <c r="D127" s="336">
        <v>15</v>
      </c>
      <c r="E127" s="336">
        <v>15</v>
      </c>
      <c r="F127" s="336">
        <v>15</v>
      </c>
      <c r="G127" s="336">
        <v>15</v>
      </c>
      <c r="H127" s="336">
        <v>15</v>
      </c>
      <c r="I127" s="336">
        <v>15</v>
      </c>
      <c r="J127" s="336">
        <v>10</v>
      </c>
      <c r="K127" s="337">
        <f t="shared" si="32"/>
        <v>100</v>
      </c>
      <c r="L127" s="367" t="str">
        <f t="shared" si="33"/>
        <v>Fuerte</v>
      </c>
      <c r="M127" s="356"/>
      <c r="N127" s="353"/>
      <c r="O127" s="351"/>
      <c r="P127" s="370" t="s">
        <v>362</v>
      </c>
      <c r="Q127" s="439" t="str">
        <f t="shared" si="38"/>
        <v/>
      </c>
      <c r="R127" s="439" t="str">
        <f t="shared" si="44"/>
        <v>Moderada</v>
      </c>
      <c r="S127" s="439" t="str">
        <f t="shared" si="45"/>
        <v/>
      </c>
      <c r="T127" s="440" t="str">
        <f t="shared" si="52"/>
        <v>Control fuerte pero si el riesgo residual lo requiere, en cada proceso involucrado se deben emprender acciones adicionales</v>
      </c>
      <c r="U127" s="390">
        <f t="shared" si="40"/>
        <v>2</v>
      </c>
      <c r="V127" s="417"/>
      <c r="W127" s="382"/>
      <c r="X127" s="425" t="str">
        <f t="shared" si="41"/>
        <v/>
      </c>
      <c r="Y127" s="412"/>
      <c r="Z127" s="383"/>
    </row>
    <row r="128" spans="1:26" s="347" customFormat="1" ht="38.25" x14ac:dyDescent="0.2">
      <c r="A128" s="333"/>
      <c r="B128" s="411" t="s">
        <v>498</v>
      </c>
      <c r="C128" s="409" t="s">
        <v>64</v>
      </c>
      <c r="D128" s="345">
        <v>15</v>
      </c>
      <c r="E128" s="345">
        <v>15</v>
      </c>
      <c r="F128" s="345">
        <v>15</v>
      </c>
      <c r="G128" s="345">
        <v>15</v>
      </c>
      <c r="H128" s="345">
        <v>15</v>
      </c>
      <c r="I128" s="345">
        <v>15</v>
      </c>
      <c r="J128" s="345">
        <v>10</v>
      </c>
      <c r="K128" s="346">
        <f t="shared" si="32"/>
        <v>100</v>
      </c>
      <c r="L128" s="369" t="str">
        <f t="shared" si="33"/>
        <v>Fuerte</v>
      </c>
      <c r="M128" s="382"/>
      <c r="N128" s="383"/>
      <c r="O128" s="384"/>
      <c r="P128" s="372" t="s">
        <v>362</v>
      </c>
      <c r="Q128" s="439" t="str">
        <f t="shared" si="38"/>
        <v/>
      </c>
      <c r="R128" s="439" t="str">
        <f t="shared" si="44"/>
        <v>Moderada</v>
      </c>
      <c r="S128" s="439" t="str">
        <f t="shared" si="45"/>
        <v/>
      </c>
      <c r="T128" s="440" t="str">
        <f t="shared" si="52"/>
        <v>Control fuerte pero si el riesgo residual lo requiere, en cada proceso involucrado se deben emprender acciones adicionales</v>
      </c>
      <c r="U128" s="390">
        <f t="shared" si="40"/>
        <v>2</v>
      </c>
      <c r="V128" s="417"/>
      <c r="W128" s="382"/>
      <c r="X128" s="425" t="str">
        <f t="shared" si="41"/>
        <v/>
      </c>
      <c r="Y128" s="412"/>
      <c r="Z128" s="383"/>
    </row>
    <row r="129" spans="1:26" ht="38.25" x14ac:dyDescent="0.2">
      <c r="A129" s="334"/>
      <c r="B129" s="338" t="s">
        <v>497</v>
      </c>
      <c r="C129" s="335" t="s">
        <v>159</v>
      </c>
      <c r="D129" s="336">
        <v>15</v>
      </c>
      <c r="E129" s="336">
        <v>15</v>
      </c>
      <c r="F129" s="336">
        <v>15</v>
      </c>
      <c r="G129" s="336">
        <v>15</v>
      </c>
      <c r="H129" s="336">
        <v>15</v>
      </c>
      <c r="I129" s="336">
        <v>15</v>
      </c>
      <c r="J129" s="336">
        <v>10</v>
      </c>
      <c r="K129" s="337">
        <f t="shared" si="32"/>
        <v>100</v>
      </c>
      <c r="L129" s="367" t="str">
        <f t="shared" si="33"/>
        <v>Fuerte</v>
      </c>
      <c r="M129" s="385"/>
      <c r="N129" s="386"/>
      <c r="O129" s="376"/>
      <c r="P129" s="370" t="s">
        <v>362</v>
      </c>
      <c r="Q129" s="439" t="str">
        <f t="shared" si="38"/>
        <v/>
      </c>
      <c r="R129" s="439" t="str">
        <f t="shared" si="44"/>
        <v>Moderada</v>
      </c>
      <c r="S129" s="439" t="str">
        <f t="shared" si="45"/>
        <v/>
      </c>
      <c r="T129" s="440" t="str">
        <f t="shared" si="52"/>
        <v>Control fuerte pero si el riesgo residual lo requiere, en cada proceso involucrado se deben emprender acciones adicionales</v>
      </c>
      <c r="U129" s="390" t="str">
        <f t="shared" si="40"/>
        <v/>
      </c>
      <c r="V129" s="432"/>
      <c r="W129" s="433"/>
      <c r="X129" s="425">
        <f t="shared" si="41"/>
        <v>2</v>
      </c>
      <c r="Y129" s="425"/>
      <c r="Z129" s="426"/>
    </row>
  </sheetData>
  <sheetProtection formatCells="0" formatColumns="0" formatRows="0" insertColumns="0" insertRows="0" insertHyperlinks="0" deleteColumns="0" deleteRows="0"/>
  <mergeCells count="4">
    <mergeCell ref="U2:X2"/>
    <mergeCell ref="D3:E3"/>
    <mergeCell ref="X3:Z3"/>
    <mergeCell ref="U3:W3"/>
  </mergeCells>
  <conditionalFormatting sqref="B5 B85:B87">
    <cfRule type="containsText" dxfId="79" priority="101" stopIfTrue="1" operator="containsText" text="BAJA">
      <formula>NOT(ISERROR(SEARCH("BAJA",B5)))</formula>
    </cfRule>
    <cfRule type="containsText" dxfId="78" priority="102" stopIfTrue="1" operator="containsText" text="MODERADA">
      <formula>NOT(ISERROR(SEARCH("MODERADA",B5)))</formula>
    </cfRule>
    <cfRule type="containsText" dxfId="77" priority="103" stopIfTrue="1" operator="containsText" text="ALTA">
      <formula>NOT(ISERROR(SEARCH("ALTA",B5)))</formula>
    </cfRule>
    <cfRule type="containsText" dxfId="76" priority="104" stopIfTrue="1" operator="containsText" text="EXTREMA">
      <formula>NOT(ISERROR(SEARCH("EXTREMA",B5)))</formula>
    </cfRule>
  </conditionalFormatting>
  <conditionalFormatting sqref="B10">
    <cfRule type="containsText" dxfId="75" priority="93" stopIfTrue="1" operator="containsText" text="BAJA">
      <formula>NOT(ISERROR(SEARCH("BAJA",B10)))</formula>
    </cfRule>
    <cfRule type="containsText" dxfId="74" priority="94" stopIfTrue="1" operator="containsText" text="MODERADA">
      <formula>NOT(ISERROR(SEARCH("MODERADA",B10)))</formula>
    </cfRule>
    <cfRule type="containsText" dxfId="73" priority="95" stopIfTrue="1" operator="containsText" text="ALTA">
      <formula>NOT(ISERROR(SEARCH("ALTA",B10)))</formula>
    </cfRule>
    <cfRule type="containsText" dxfId="72" priority="96" stopIfTrue="1" operator="containsText" text="EXTREMA">
      <formula>NOT(ISERROR(SEARCH("EXTREMA",B10)))</formula>
    </cfRule>
  </conditionalFormatting>
  <conditionalFormatting sqref="B15">
    <cfRule type="containsText" dxfId="71" priority="89" stopIfTrue="1" operator="containsText" text="BAJA">
      <formula>NOT(ISERROR(SEARCH("BAJA",B15)))</formula>
    </cfRule>
    <cfRule type="containsText" dxfId="70" priority="90" stopIfTrue="1" operator="containsText" text="MODERADA">
      <formula>NOT(ISERROR(SEARCH("MODERADA",B15)))</formula>
    </cfRule>
    <cfRule type="containsText" dxfId="69" priority="91" stopIfTrue="1" operator="containsText" text="ALTA">
      <formula>NOT(ISERROR(SEARCH("ALTA",B15)))</formula>
    </cfRule>
    <cfRule type="containsText" dxfId="68" priority="92" stopIfTrue="1" operator="containsText" text="EXTREMA">
      <formula>NOT(ISERROR(SEARCH("EXTREMA",B15)))</formula>
    </cfRule>
  </conditionalFormatting>
  <conditionalFormatting sqref="B18">
    <cfRule type="containsText" dxfId="67" priority="85" stopIfTrue="1" operator="containsText" text="BAJA">
      <formula>NOT(ISERROR(SEARCH("BAJA",B18)))</formula>
    </cfRule>
    <cfRule type="containsText" dxfId="66" priority="86" stopIfTrue="1" operator="containsText" text="MODERADA">
      <formula>NOT(ISERROR(SEARCH("MODERADA",B18)))</formula>
    </cfRule>
    <cfRule type="containsText" dxfId="65" priority="87" stopIfTrue="1" operator="containsText" text="ALTA">
      <formula>NOT(ISERROR(SEARCH("ALTA",B18)))</formula>
    </cfRule>
    <cfRule type="containsText" dxfId="64" priority="88" stopIfTrue="1" operator="containsText" text="EXTREMA">
      <formula>NOT(ISERROR(SEARCH("EXTREMA",B18)))</formula>
    </cfRule>
  </conditionalFormatting>
  <conditionalFormatting sqref="B26">
    <cfRule type="containsText" dxfId="63" priority="81" stopIfTrue="1" operator="containsText" text="BAJA">
      <formula>NOT(ISERROR(SEARCH("BAJA",B26)))</formula>
    </cfRule>
    <cfRule type="containsText" dxfId="62" priority="82" stopIfTrue="1" operator="containsText" text="MODERADA">
      <formula>NOT(ISERROR(SEARCH("MODERADA",B26)))</formula>
    </cfRule>
    <cfRule type="containsText" dxfId="61" priority="83" stopIfTrue="1" operator="containsText" text="ALTA">
      <formula>NOT(ISERROR(SEARCH("ALTA",B26)))</formula>
    </cfRule>
    <cfRule type="containsText" dxfId="60" priority="84" stopIfTrue="1" operator="containsText" text="EXTREMA">
      <formula>NOT(ISERROR(SEARCH("EXTREMA",B26)))</formula>
    </cfRule>
  </conditionalFormatting>
  <conditionalFormatting sqref="B31">
    <cfRule type="containsText" dxfId="59" priority="77" stopIfTrue="1" operator="containsText" text="BAJA">
      <formula>NOT(ISERROR(SEARCH("BAJA",B31)))</formula>
    </cfRule>
    <cfRule type="containsText" dxfId="58" priority="78" stopIfTrue="1" operator="containsText" text="MODERADA">
      <formula>NOT(ISERROR(SEARCH("MODERADA",B31)))</formula>
    </cfRule>
    <cfRule type="containsText" dxfId="57" priority="79" stopIfTrue="1" operator="containsText" text="ALTA">
      <formula>NOT(ISERROR(SEARCH("ALTA",B31)))</formula>
    </cfRule>
    <cfRule type="containsText" dxfId="56" priority="80" stopIfTrue="1" operator="containsText" text="EXTREMA">
      <formula>NOT(ISERROR(SEARCH("EXTREMA",B31)))</formula>
    </cfRule>
  </conditionalFormatting>
  <conditionalFormatting sqref="B39:B44">
    <cfRule type="containsText" dxfId="55" priority="73" stopIfTrue="1" operator="containsText" text="BAJA">
      <formula>NOT(ISERROR(SEARCH("BAJA",B39)))</formula>
    </cfRule>
    <cfRule type="containsText" dxfId="54" priority="74" stopIfTrue="1" operator="containsText" text="MODERADA">
      <formula>NOT(ISERROR(SEARCH("MODERADA",B39)))</formula>
    </cfRule>
    <cfRule type="containsText" dxfId="53" priority="75" stopIfTrue="1" operator="containsText" text="ALTA">
      <formula>NOT(ISERROR(SEARCH("ALTA",B39)))</formula>
    </cfRule>
    <cfRule type="containsText" dxfId="52" priority="76" stopIfTrue="1" operator="containsText" text="EXTREMA">
      <formula>NOT(ISERROR(SEARCH("EXTREMA",B39)))</formula>
    </cfRule>
  </conditionalFormatting>
  <conditionalFormatting sqref="B50">
    <cfRule type="containsText" dxfId="51" priority="69" stopIfTrue="1" operator="containsText" text="BAJA">
      <formula>NOT(ISERROR(SEARCH("BAJA",B50)))</formula>
    </cfRule>
    <cfRule type="containsText" dxfId="50" priority="70" stopIfTrue="1" operator="containsText" text="MODERADA">
      <formula>NOT(ISERROR(SEARCH("MODERADA",B50)))</formula>
    </cfRule>
    <cfRule type="containsText" dxfId="49" priority="71" stopIfTrue="1" operator="containsText" text="ALTA">
      <formula>NOT(ISERROR(SEARCH("ALTA",B50)))</formula>
    </cfRule>
    <cfRule type="containsText" dxfId="48" priority="72" stopIfTrue="1" operator="containsText" text="EXTREMA">
      <formula>NOT(ISERROR(SEARCH("EXTREMA",B50)))</formula>
    </cfRule>
  </conditionalFormatting>
  <conditionalFormatting sqref="B64:B66">
    <cfRule type="containsText" dxfId="47" priority="61" stopIfTrue="1" operator="containsText" text="BAJA">
      <formula>NOT(ISERROR(SEARCH("BAJA",B64)))</formula>
    </cfRule>
    <cfRule type="containsText" dxfId="46" priority="62" stopIfTrue="1" operator="containsText" text="MODERADA">
      <formula>NOT(ISERROR(SEARCH("MODERADA",B64)))</formula>
    </cfRule>
    <cfRule type="containsText" dxfId="45" priority="63" stopIfTrue="1" operator="containsText" text="ALTA">
      <formula>NOT(ISERROR(SEARCH("ALTA",B64)))</formula>
    </cfRule>
    <cfRule type="containsText" dxfId="44" priority="64" stopIfTrue="1" operator="containsText" text="EXTREMA">
      <formula>NOT(ISERROR(SEARCH("EXTREMA",B64)))</formula>
    </cfRule>
  </conditionalFormatting>
  <conditionalFormatting sqref="B70">
    <cfRule type="containsText" dxfId="43" priority="57" stopIfTrue="1" operator="containsText" text="BAJA">
      <formula>NOT(ISERROR(SEARCH("BAJA",B70)))</formula>
    </cfRule>
    <cfRule type="containsText" dxfId="42" priority="58" stopIfTrue="1" operator="containsText" text="MODERADA">
      <formula>NOT(ISERROR(SEARCH("MODERADA",B70)))</formula>
    </cfRule>
    <cfRule type="containsText" dxfId="41" priority="59" stopIfTrue="1" operator="containsText" text="ALTA">
      <formula>NOT(ISERROR(SEARCH("ALTA",B70)))</formula>
    </cfRule>
    <cfRule type="containsText" dxfId="40" priority="60" stopIfTrue="1" operator="containsText" text="EXTREMA">
      <formula>NOT(ISERROR(SEARCH("EXTREMA",B70)))</formula>
    </cfRule>
  </conditionalFormatting>
  <conditionalFormatting sqref="B76">
    <cfRule type="containsText" dxfId="39" priority="53" stopIfTrue="1" operator="containsText" text="BAJA">
      <formula>NOT(ISERROR(SEARCH("BAJA",B76)))</formula>
    </cfRule>
    <cfRule type="containsText" dxfId="38" priority="54" stopIfTrue="1" operator="containsText" text="MODERADA">
      <formula>NOT(ISERROR(SEARCH("MODERADA",B76)))</formula>
    </cfRule>
    <cfRule type="containsText" dxfId="37" priority="55" stopIfTrue="1" operator="containsText" text="ALTA">
      <formula>NOT(ISERROR(SEARCH("ALTA",B76)))</formula>
    </cfRule>
    <cfRule type="containsText" dxfId="36" priority="56" stopIfTrue="1" operator="containsText" text="EXTREMA">
      <formula>NOT(ISERROR(SEARCH("EXTREMA",B76)))</formula>
    </cfRule>
  </conditionalFormatting>
  <conditionalFormatting sqref="B80">
    <cfRule type="containsText" dxfId="35" priority="49" stopIfTrue="1" operator="containsText" text="BAJA">
      <formula>NOT(ISERROR(SEARCH("BAJA",B80)))</formula>
    </cfRule>
    <cfRule type="containsText" dxfId="34" priority="50" stopIfTrue="1" operator="containsText" text="MODERADA">
      <formula>NOT(ISERROR(SEARCH("MODERADA",B80)))</formula>
    </cfRule>
    <cfRule type="containsText" dxfId="33" priority="51" stopIfTrue="1" operator="containsText" text="ALTA">
      <formula>NOT(ISERROR(SEARCH("ALTA",B80)))</formula>
    </cfRule>
    <cfRule type="containsText" dxfId="32" priority="52" stopIfTrue="1" operator="containsText" text="EXTREMA">
      <formula>NOT(ISERROR(SEARCH("EXTREMA",B80)))</formula>
    </cfRule>
  </conditionalFormatting>
  <conditionalFormatting sqref="B97:B100">
    <cfRule type="containsText" dxfId="31" priority="37" stopIfTrue="1" operator="containsText" text="BAJA">
      <formula>NOT(ISERROR(SEARCH("BAJA",B97)))</formula>
    </cfRule>
    <cfRule type="containsText" dxfId="30" priority="38" stopIfTrue="1" operator="containsText" text="MODERADA">
      <formula>NOT(ISERROR(SEARCH("MODERADA",B97)))</formula>
    </cfRule>
    <cfRule type="containsText" dxfId="29" priority="39" stopIfTrue="1" operator="containsText" text="ALTA">
      <formula>NOT(ISERROR(SEARCH("ALTA",B97)))</formula>
    </cfRule>
    <cfRule type="containsText" dxfId="28" priority="40" stopIfTrue="1" operator="containsText" text="EXTREMA">
      <formula>NOT(ISERROR(SEARCH("EXTREMA",B97)))</formula>
    </cfRule>
  </conditionalFormatting>
  <conditionalFormatting sqref="B103">
    <cfRule type="containsText" dxfId="27" priority="33" stopIfTrue="1" operator="containsText" text="BAJA">
      <formula>NOT(ISERROR(SEARCH("BAJA",B103)))</formula>
    </cfRule>
    <cfRule type="containsText" dxfId="26" priority="34" stopIfTrue="1" operator="containsText" text="MODERADA">
      <formula>NOT(ISERROR(SEARCH("MODERADA",B103)))</formula>
    </cfRule>
    <cfRule type="containsText" dxfId="25" priority="35" stopIfTrue="1" operator="containsText" text="ALTA">
      <formula>NOT(ISERROR(SEARCH("ALTA",B103)))</formula>
    </cfRule>
    <cfRule type="containsText" dxfId="24" priority="36" stopIfTrue="1" operator="containsText" text="EXTREMA">
      <formula>NOT(ISERROR(SEARCH("EXTREMA",B103)))</formula>
    </cfRule>
  </conditionalFormatting>
  <conditionalFormatting sqref="B108:B111">
    <cfRule type="containsText" dxfId="23" priority="29" stopIfTrue="1" operator="containsText" text="BAJA">
      <formula>NOT(ISERROR(SEARCH("BAJA",B108)))</formula>
    </cfRule>
    <cfRule type="containsText" dxfId="22" priority="30" stopIfTrue="1" operator="containsText" text="MODERADA">
      <formula>NOT(ISERROR(SEARCH("MODERADA",B108)))</formula>
    </cfRule>
    <cfRule type="containsText" dxfId="21" priority="31" stopIfTrue="1" operator="containsText" text="ALTA">
      <formula>NOT(ISERROR(SEARCH("ALTA",B108)))</formula>
    </cfRule>
    <cfRule type="containsText" dxfId="20" priority="32" stopIfTrue="1" operator="containsText" text="EXTREMA">
      <formula>NOT(ISERROR(SEARCH("EXTREMA",B108)))</formula>
    </cfRule>
  </conditionalFormatting>
  <conditionalFormatting sqref="B116">
    <cfRule type="containsText" dxfId="19" priority="25" stopIfTrue="1" operator="containsText" text="BAJA">
      <formula>NOT(ISERROR(SEARCH("BAJA",B116)))</formula>
    </cfRule>
    <cfRule type="containsText" dxfId="18" priority="26" stopIfTrue="1" operator="containsText" text="MODERADA">
      <formula>NOT(ISERROR(SEARCH("MODERADA",B116)))</formula>
    </cfRule>
    <cfRule type="containsText" dxfId="17" priority="27" stopIfTrue="1" operator="containsText" text="ALTA">
      <formula>NOT(ISERROR(SEARCH("ALTA",B116)))</formula>
    </cfRule>
    <cfRule type="containsText" dxfId="16" priority="28" stopIfTrue="1" operator="containsText" text="EXTREMA">
      <formula>NOT(ISERROR(SEARCH("EXTREMA",B116)))</formula>
    </cfRule>
  </conditionalFormatting>
  <conditionalFormatting sqref="B117">
    <cfRule type="containsText" dxfId="15" priority="21" stopIfTrue="1" operator="containsText" text="BAJA">
      <formula>NOT(ISERROR(SEARCH("BAJA",B117)))</formula>
    </cfRule>
    <cfRule type="containsText" dxfId="14" priority="22" stopIfTrue="1" operator="containsText" text="MODERADA">
      <formula>NOT(ISERROR(SEARCH("MODERADA",B117)))</formula>
    </cfRule>
    <cfRule type="containsText" dxfId="13" priority="23" stopIfTrue="1" operator="containsText" text="ALTA">
      <formula>NOT(ISERROR(SEARCH("ALTA",B117)))</formula>
    </cfRule>
    <cfRule type="containsText" dxfId="12" priority="24" stopIfTrue="1" operator="containsText" text="EXTREMA">
      <formula>NOT(ISERROR(SEARCH("EXTREMA",B117)))</formula>
    </cfRule>
  </conditionalFormatting>
  <conditionalFormatting sqref="B121:B124">
    <cfRule type="containsText" dxfId="11" priority="17" stopIfTrue="1" operator="containsText" text="BAJA">
      <formula>NOT(ISERROR(SEARCH("BAJA",B121)))</formula>
    </cfRule>
    <cfRule type="containsText" dxfId="10" priority="18" stopIfTrue="1" operator="containsText" text="MODERADA">
      <formula>NOT(ISERROR(SEARCH("MODERADA",B121)))</formula>
    </cfRule>
    <cfRule type="containsText" dxfId="9" priority="19" stopIfTrue="1" operator="containsText" text="ALTA">
      <formula>NOT(ISERROR(SEARCH("ALTA",B121)))</formula>
    </cfRule>
    <cfRule type="containsText" dxfId="8" priority="20" stopIfTrue="1" operator="containsText" text="EXTREMA">
      <formula>NOT(ISERROR(SEARCH("EXTREMA",B121)))</formula>
    </cfRule>
  </conditionalFormatting>
  <conditionalFormatting sqref="B126">
    <cfRule type="containsText" dxfId="7" priority="13" stopIfTrue="1" operator="containsText" text="BAJA">
      <formula>NOT(ISERROR(SEARCH("BAJA",B126)))</formula>
    </cfRule>
    <cfRule type="containsText" dxfId="6" priority="14" stopIfTrue="1" operator="containsText" text="MODERADA">
      <formula>NOT(ISERROR(SEARCH("MODERADA",B126)))</formula>
    </cfRule>
    <cfRule type="containsText" dxfId="5" priority="15" stopIfTrue="1" operator="containsText" text="ALTA">
      <formula>NOT(ISERROR(SEARCH("ALTA",B126)))</formula>
    </cfRule>
    <cfRule type="containsText" dxfId="4" priority="16" stopIfTrue="1" operator="containsText" text="EXTREMA">
      <formula>NOT(ISERROR(SEARCH("EXTREMA",B126)))</formula>
    </cfRule>
  </conditionalFormatting>
  <conditionalFormatting sqref="AG5:AG25 AL5:AL25">
    <cfRule type="cellIs" dxfId="3" priority="5" operator="equal">
      <formula>"EXTREMA"</formula>
    </cfRule>
    <cfRule type="cellIs" dxfId="2" priority="6" operator="equal">
      <formula>"ALTA"</formula>
    </cfRule>
    <cfRule type="cellIs" dxfId="1" priority="7" operator="equal">
      <formula>"MODERADA"</formula>
    </cfRule>
    <cfRule type="cellIs" dxfId="0" priority="8" operator="equal">
      <formula>"BAJA"</formula>
    </cfRule>
  </conditionalFormatting>
  <dataValidations count="5">
    <dataValidation type="list" allowBlank="1" showInputMessage="1" showErrorMessage="1" sqref="C5:C129">
      <formula1>$AV$1:$AV$2</formula1>
    </dataValidation>
    <dataValidation type="list" allowBlank="1" showInputMessage="1" showErrorMessage="1" sqref="H5:I129 D5:F129">
      <formula1>$AW$1:$AW$2</formula1>
    </dataValidation>
    <dataValidation type="list" allowBlank="1" showInputMessage="1" showErrorMessage="1" sqref="G5:G129">
      <formula1>$AX$1:$AX$3</formula1>
    </dataValidation>
    <dataValidation type="list" allowBlank="1" showInputMessage="1" showErrorMessage="1" sqref="J5:J129">
      <formula1>$AY$1:$AY$3</formula1>
    </dataValidation>
    <dataValidation type="list" allowBlank="1" showInputMessage="1" showErrorMessage="1" sqref="P5:P129">
      <formula1>$BA$1:$BA$3</formula1>
    </dataValidation>
  </dataValidations>
  <pageMargins left="0.70866141732283472" right="0.70866141732283472" top="0.74803149606299213" bottom="0.74803149606299213" header="0.31496062992125984" footer="0.31496062992125984"/>
  <pageSetup orientation="portrait" r:id="rId1"/>
  <ignoredErrors>
    <ignoredError sqref="A5 A80 A76 A70 A64 A58 A50 A39 A31 A26 A18 A15 A10" unlockedFormula="1"/>
    <ignoredError sqref="K106 K39 K63 X10" formula="1"/>
  </ignoredError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rgb="FFCCFFFF"/>
  </sheetPr>
  <dimension ref="A1:Q40"/>
  <sheetViews>
    <sheetView zoomScaleNormal="100" workbookViewId="0">
      <selection activeCell="C5" sqref="C5"/>
    </sheetView>
  </sheetViews>
  <sheetFormatPr baseColWidth="10" defaultRowHeight="15" x14ac:dyDescent="0.25"/>
  <cols>
    <col min="1" max="1" width="3.140625" style="4" customWidth="1"/>
    <col min="2" max="2" width="20.85546875" style="4" customWidth="1"/>
    <col min="3" max="3" width="21.140625" style="4" customWidth="1"/>
    <col min="4" max="4" width="21.42578125" style="4" customWidth="1"/>
    <col min="5" max="5" width="20.140625" style="4" customWidth="1"/>
    <col min="6" max="6" width="27" style="4" customWidth="1"/>
    <col min="7" max="7" width="2.85546875" style="4" customWidth="1"/>
    <col min="8" max="8" width="1.7109375" style="4" customWidth="1"/>
    <col min="9" max="9" width="12.85546875" customWidth="1"/>
    <col min="11" max="11" width="6.140625" customWidth="1"/>
    <col min="14" max="14" width="73.28515625" customWidth="1"/>
    <col min="15" max="15" width="3.7109375" customWidth="1"/>
    <col min="16" max="16" width="17.7109375" customWidth="1"/>
    <col min="17" max="17" width="67.140625" customWidth="1"/>
  </cols>
  <sheetData>
    <row r="1" spans="2:17" s="4" customFormat="1" ht="3" customHeight="1" thickBot="1" x14ac:dyDescent="0.3"/>
    <row r="2" spans="2:17" s="4" customFormat="1" ht="38.25" customHeight="1" thickBot="1" x14ac:dyDescent="0.3">
      <c r="B2" s="26"/>
      <c r="C2" s="901" t="s">
        <v>131</v>
      </c>
      <c r="D2" s="902"/>
      <c r="E2" s="902"/>
      <c r="F2" s="903"/>
      <c r="I2" s="48" t="s">
        <v>2</v>
      </c>
      <c r="J2" s="906" t="s">
        <v>132</v>
      </c>
      <c r="K2" s="906"/>
      <c r="L2" s="906"/>
      <c r="M2" s="906"/>
      <c r="N2" s="907"/>
      <c r="P2" s="904" t="s">
        <v>126</v>
      </c>
      <c r="Q2" s="905"/>
    </row>
    <row r="3" spans="2:17" ht="72" customHeight="1" thickBot="1" x14ac:dyDescent="0.3">
      <c r="B3" s="26"/>
      <c r="C3" s="33" t="s">
        <v>11</v>
      </c>
      <c r="D3" s="28" t="s">
        <v>12</v>
      </c>
      <c r="E3" s="27" t="s">
        <v>13</v>
      </c>
      <c r="F3" s="29" t="s">
        <v>14</v>
      </c>
      <c r="I3" s="50" t="s">
        <v>6</v>
      </c>
      <c r="J3" s="908" t="s">
        <v>7</v>
      </c>
      <c r="K3" s="909"/>
      <c r="L3" s="910" t="s">
        <v>136</v>
      </c>
      <c r="M3" s="911"/>
      <c r="N3" s="912"/>
      <c r="P3" s="49" t="s">
        <v>127</v>
      </c>
      <c r="Q3" s="57" t="s">
        <v>201</v>
      </c>
    </row>
    <row r="4" spans="2:17" ht="112.5" customHeight="1" thickBot="1" x14ac:dyDescent="0.3">
      <c r="B4" s="286" t="s">
        <v>44</v>
      </c>
      <c r="C4" s="287" t="s">
        <v>326</v>
      </c>
      <c r="D4" s="291" t="s">
        <v>52</v>
      </c>
      <c r="E4" s="294" t="s">
        <v>56</v>
      </c>
      <c r="F4" s="297" t="s">
        <v>62</v>
      </c>
      <c r="I4" s="52" t="s">
        <v>28</v>
      </c>
      <c r="J4" s="886" t="s">
        <v>32</v>
      </c>
      <c r="K4" s="887"/>
      <c r="L4" s="888" t="s">
        <v>137</v>
      </c>
      <c r="M4" s="889"/>
      <c r="N4" s="890"/>
      <c r="P4" s="51" t="s">
        <v>128</v>
      </c>
      <c r="Q4" s="58" t="s">
        <v>133</v>
      </c>
    </row>
    <row r="5" spans="2:17" ht="138" customHeight="1" thickBot="1" x14ac:dyDescent="0.3">
      <c r="B5" s="272" t="s">
        <v>45</v>
      </c>
      <c r="C5" s="288"/>
      <c r="D5" s="292" t="s">
        <v>200</v>
      </c>
      <c r="E5" s="295" t="s">
        <v>200</v>
      </c>
      <c r="F5" s="298" t="s">
        <v>327</v>
      </c>
      <c r="I5" s="54" t="s">
        <v>29</v>
      </c>
      <c r="J5" s="891" t="s">
        <v>33</v>
      </c>
      <c r="K5" s="892"/>
      <c r="L5" s="893" t="s">
        <v>138</v>
      </c>
      <c r="M5" s="894"/>
      <c r="N5" s="895"/>
      <c r="P5" s="53" t="s">
        <v>129</v>
      </c>
      <c r="Q5" s="59" t="s">
        <v>134</v>
      </c>
    </row>
    <row r="6" spans="2:17" ht="137.25" customHeight="1" thickBot="1" x14ac:dyDescent="0.3">
      <c r="B6" s="30" t="s">
        <v>35</v>
      </c>
      <c r="C6" s="289" t="s">
        <v>46</v>
      </c>
      <c r="D6" s="292" t="s">
        <v>49</v>
      </c>
      <c r="E6" s="295" t="s">
        <v>53</v>
      </c>
      <c r="F6" s="299" t="s">
        <v>57</v>
      </c>
      <c r="I6" s="56" t="s">
        <v>30</v>
      </c>
      <c r="J6" s="896" t="s">
        <v>33</v>
      </c>
      <c r="K6" s="897"/>
      <c r="L6" s="898" t="s">
        <v>139</v>
      </c>
      <c r="M6" s="899"/>
      <c r="N6" s="900"/>
      <c r="P6" s="55" t="s">
        <v>130</v>
      </c>
      <c r="Q6" s="59" t="s">
        <v>135</v>
      </c>
    </row>
    <row r="7" spans="2:17" ht="126" customHeight="1" x14ac:dyDescent="0.25">
      <c r="B7" s="30" t="s">
        <v>0</v>
      </c>
      <c r="C7" s="289" t="s">
        <v>47</v>
      </c>
      <c r="D7" s="292" t="s">
        <v>50</v>
      </c>
      <c r="E7" s="295" t="s">
        <v>54</v>
      </c>
      <c r="F7" s="300" t="s">
        <v>58</v>
      </c>
    </row>
    <row r="8" spans="2:17" ht="92.25" customHeight="1" thickBot="1" x14ac:dyDescent="0.3">
      <c r="B8" s="31" t="s">
        <v>1</v>
      </c>
      <c r="C8" s="290" t="s">
        <v>48</v>
      </c>
      <c r="D8" s="293" t="s">
        <v>51</v>
      </c>
      <c r="E8" s="296" t="s">
        <v>55</v>
      </c>
      <c r="F8" s="301" t="s">
        <v>36</v>
      </c>
    </row>
    <row r="9" spans="2:17" s="4" customFormat="1" ht="15" customHeight="1" x14ac:dyDescent="0.25"/>
    <row r="10" spans="2:17" s="4" customFormat="1" ht="15" customHeight="1" x14ac:dyDescent="0.25"/>
    <row r="11" spans="2:17" s="4" customFormat="1" ht="15" customHeight="1" x14ac:dyDescent="0.25"/>
    <row r="12" spans="2:17" s="4" customFormat="1" x14ac:dyDescent="0.25"/>
    <row r="13" spans="2:17" s="4" customFormat="1" x14ac:dyDescent="0.25"/>
    <row r="14" spans="2:17" s="4" customFormat="1" x14ac:dyDescent="0.25"/>
    <row r="15" spans="2:17" s="4" customFormat="1" x14ac:dyDescent="0.25"/>
    <row r="16" spans="2:17" s="4" customFormat="1" x14ac:dyDescent="0.25"/>
    <row r="17" s="4" customFormat="1" x14ac:dyDescent="0.25"/>
    <row r="18" s="4" customFormat="1" x14ac:dyDescent="0.25"/>
    <row r="19" s="4" customFormat="1" x14ac:dyDescent="0.25"/>
    <row r="20" s="4" customFormat="1" x14ac:dyDescent="0.25"/>
    <row r="21" s="4" customFormat="1" x14ac:dyDescent="0.25"/>
    <row r="22" s="4" customFormat="1" x14ac:dyDescent="0.25"/>
    <row r="23" s="4" customFormat="1" x14ac:dyDescent="0.25"/>
    <row r="24" s="4" customFormat="1" x14ac:dyDescent="0.25"/>
    <row r="25" s="4" customFormat="1" x14ac:dyDescent="0.25"/>
    <row r="26" s="4" customFormat="1" x14ac:dyDescent="0.25"/>
    <row r="27" s="4" customFormat="1" x14ac:dyDescent="0.25"/>
    <row r="28" s="4" customFormat="1" x14ac:dyDescent="0.25"/>
    <row r="29" s="4" customFormat="1" x14ac:dyDescent="0.25"/>
    <row r="30" s="4" customFormat="1" hidden="1" x14ac:dyDescent="0.25"/>
    <row r="31" s="4" customFormat="1" hidden="1" x14ac:dyDescent="0.25"/>
    <row r="32" hidden="1" x14ac:dyDescent="0.25"/>
    <row r="33" ht="18" hidden="1" customHeight="1" x14ac:dyDescent="0.25"/>
    <row r="34" ht="23.25" hidden="1" customHeight="1" x14ac:dyDescent="0.25"/>
    <row r="35" ht="66.75" hidden="1" customHeight="1" x14ac:dyDescent="0.25"/>
    <row r="36" ht="45" hidden="1" customHeight="1" x14ac:dyDescent="0.25"/>
    <row r="37" ht="51" hidden="1" customHeight="1" x14ac:dyDescent="0.25"/>
    <row r="38" hidden="1" x14ac:dyDescent="0.25"/>
    <row r="39" hidden="1" x14ac:dyDescent="0.25"/>
    <row r="40" hidden="1" x14ac:dyDescent="0.25"/>
  </sheetData>
  <sheetProtection algorithmName="SHA-512" hashValue="xJ3ZBD6pcrnjxovDqERveP0mB3+P0R7sGNg4i9rCxndxmYp//ylwQMzuDbJ7mlIR6kDVJBeU11LSzRSdz80pmw==" saltValue="69eN1Dcphor5QdzsnXElWA==" spinCount="100000" sheet="1" objects="1" scenarios="1"/>
  <mergeCells count="11">
    <mergeCell ref="C2:F2"/>
    <mergeCell ref="P2:Q2"/>
    <mergeCell ref="J2:N2"/>
    <mergeCell ref="J3:K3"/>
    <mergeCell ref="L3:N3"/>
    <mergeCell ref="J4:K4"/>
    <mergeCell ref="L4:N4"/>
    <mergeCell ref="J5:K5"/>
    <mergeCell ref="L5:N5"/>
    <mergeCell ref="J6:K6"/>
    <mergeCell ref="L6:N6"/>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k m J + S g F C s / 2 m A A A A + Q A A A B I A H A B D b 2 5 m a W c v U G F j a 2 F n Z S 5 4 b W w g o h g A K K A U A A A A A A A A A A A A A A A A A A A A A A A A A A A A h Y + 9 D o I w G E V f h X S n P 4 j G k I 8 y s E o 0 M T G u T a n Q C M X Q Y n k 3 B x / J V 5 B E M W y O 9 + Q M 5 7 4 e T 8 j G t g n u q r e 6 M y l i m K J A G d m V 2 l Q p G t w l 3 K K M w 0 H I q 6 h U M M n G J q M t U 1 Q 7 d 0 s I 8 d 5 j v 8 J d X 5 G I U k b O x e 4 o a 9 U K 9 J P 1 f z n U x j p h p E I c T p 8 Y H u E o x j H d r D G L K Q M y c y i 0 W T h T M q Z A F h D y o X F D r 7 i y Y b 4 H M k 8 g 3 x v 8 D V B L A w Q U A A I A C A C S Y n 5 K 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m J + S i i K R 7 g O A A A A E Q A A A B M A H A B G b 3 J t d W x h c y 9 T Z W N 0 a W 9 u M S 5 t I K I Y A C i g F A A A A A A A A A A A A A A A A A A A A A A A A A A A A C t O T S 7 J z M 9 T C I b Q h t Y A U E s B A i 0 A F A A C A A g A k m J + S g F C s / 2 m A A A A + Q A A A B I A A A A A A A A A A A A A A A A A A A A A A E N v b m Z p Z y 9 Q Y W N r Y W d l L n h t b F B L A Q I t A B Q A A g A I A J J i f k o P y u m r p A A A A O k A A A A T A A A A A A A A A A A A A A A A A P I A A A B b Q 2 9 u d G V u d F 9 U e X B l c 1 0 u e G 1 s U E s B A i 0 A F A A C A A g A k m J + S i i K R 7 g O A A A A E Q A A A B M A A A A A A A A A A A A A A A A A 4 w E A A E Z v c m 1 1 b G F z L 1 N l Y 3 R p b 2 4 x L m 1 Q S w U G A A A A A A M A A w D C A A A A P g I A A A A A N 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x X b 3 J r Y m 9 v a 0 d y b 3 V w V H l w Z S B 4 c 2 k 6 b m l s P S J 0 c n V l I i A v P j w v U G V y b W l z c 2 l v b k x p c 3 Q + W Q E A A A A A A A A 3 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C 9 J d G V t c z 4 8 L 0 x v Y 2 F s U G F j a 2 F n Z U 1 l d G F k Y X R h R m l s Z T 4 W A A A A U E s F B g A A A A A A A A A A A A A A A A A A A A A A A N o A A A A B A A A A 0 I y d 3 w E V 0 R G M e g D A T 8 K X 6 w E A A A D B y S v N G + N V T Y G N O v M 9 Z y p K A A A A A A I A A A A A A A N m A A D A A A A A E A A A A J t U 5 f T w t H I R X W X A w d M Z 2 u E A A A A A B I A A A K A A A A A Q A A A A X S l 4 3 2 v X b Y H e 4 n F N R w S 6 k 1 A A A A D g w j 6 J 0 o x K y B b a c S 9 P q f O U A Y 6 k E 0 v 9 B k 4 w a g G s X I 6 d N v C 3 V D F 9 2 d 6 u a h W f 8 G U 9 d M j r z u I t L h 3 7 Z n 0 u a 6 l C 0 + / F z S 4 H p 2 a Z t L q 8 5 z 5 t I W b v a B Q A A A A D Y / Z C N N Q 2 z L 6 0 h 6 f 9 A W v V 8 5 O z p A = = < / D a t a M a s h u p > 
</file>

<file path=customXml/itemProps1.xml><?xml version="1.0" encoding="utf-8"?>
<ds:datastoreItem xmlns:ds="http://schemas.openxmlformats.org/officeDocument/2006/customXml" ds:itemID="{324D4149-75F8-4C17-8B5D-22FF4924096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0. CONTROL DE CAMBIOS</vt:lpstr>
      <vt:lpstr>1.POLÍTICA</vt:lpstr>
      <vt:lpstr>2. MAPA DE RIESGOS </vt:lpstr>
      <vt:lpstr>3.DETERMINACIÓN DE PROBABILIDAD</vt:lpstr>
      <vt:lpstr>4. IMPACTO CORRUPCIÓN_GESTIÓN</vt:lpstr>
      <vt:lpstr>5. MATRIZ CALIFICACIÓN</vt:lpstr>
      <vt:lpstr>EVALUACIÓN DE LOS CONTROLES  </vt:lpstr>
      <vt:lpstr>6. EVALUACIÓN CONTROLES</vt:lpstr>
      <vt:lpstr>7.OPCIONES DE MANEJO DEL RIESGO</vt:lpstr>
      <vt:lpstr>PANORAMA DE RIESGOS</vt:lpstr>
      <vt:lpstr>'1.POLÍTICA'!Área_de_impresión</vt:lpstr>
      <vt:lpstr>'2. MAPA DE RIESGOS '!Área_de_impresión</vt:lpstr>
      <vt:lpstr>'3.DETERMINACIÓN DE PROBABILIDAD'!Área_de_impresión</vt:lpstr>
      <vt:lpstr>'4. IMPACTO CORRUPCIÓN_GESTIÓN'!Área_de_impresión</vt:lpstr>
      <vt:lpstr>'5. MATRIZ CALIFICACIÓN'!Área_de_impresión</vt:lpstr>
      <vt:lpstr>'6. EVALUACIÓN CONTROLES'!Área_de_impresión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Viviana Poveda</dc:creator>
  <cp:lastModifiedBy>Maria Janneth Romero Martinez</cp:lastModifiedBy>
  <cp:lastPrinted>2018-08-02T19:42:06Z</cp:lastPrinted>
  <dcterms:created xsi:type="dcterms:W3CDTF">2011-07-26T19:10:29Z</dcterms:created>
  <dcterms:modified xsi:type="dcterms:W3CDTF">2018-11-30T22:42:38Z</dcterms:modified>
</cp:coreProperties>
</file>